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charts/chart2.xml" ContentType="application/vnd.openxmlformats-officedocument.drawingml.chart+xml"/>
  <Override PartName="/xl/theme/themeOverride2.xml" ContentType="application/vnd.openxmlformats-officedocument.themeOverride+xml"/>
  <Override PartName="/xl/drawings/drawing3.xml" ContentType="application/vnd.openxmlformats-officedocument.drawingml.chartshapes+xml"/>
  <Override PartName="/xl/drawings/drawing4.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5.xml" ContentType="application/vnd.openxmlformats-officedocument.drawingml.chartshapes+xml"/>
  <Override PartName="/xl/charts/chart4.xml" ContentType="application/vnd.openxmlformats-officedocument.drawingml.chart+xml"/>
  <Override PartName="/xl/theme/themeOverride4.xml" ContentType="application/vnd.openxmlformats-officedocument.themeOverride+xml"/>
  <Override PartName="/xl/drawings/drawing6.xml" ContentType="application/vnd.openxmlformats-officedocument.drawingml.chartshapes+xml"/>
  <Override PartName="/xl/drawings/drawing7.xml" ContentType="application/vnd.openxmlformats-officedocument.drawing+xml"/>
  <Override PartName="/xl/charts/chart5.xml" ContentType="application/vnd.openxmlformats-officedocument.drawingml.chart+xml"/>
  <Override PartName="/xl/theme/themeOverride5.xml" ContentType="application/vnd.openxmlformats-officedocument.themeOverride+xml"/>
  <Override PartName="/xl/drawings/drawing8.xml" ContentType="application/vnd.openxmlformats-officedocument.drawingml.chartshapes+xml"/>
  <Override PartName="/xl/drawings/drawing9.xml" ContentType="application/vnd.openxmlformats-officedocument.drawing+xml"/>
  <Override PartName="/xl/charts/chart6.xml" ContentType="application/vnd.openxmlformats-officedocument.drawingml.chart+xml"/>
  <Override PartName="/xl/theme/themeOverride6.xml" ContentType="application/vnd.openxmlformats-officedocument.themeOverride+xml"/>
  <Override PartName="/xl/drawings/drawing10.xml" ContentType="application/vnd.openxmlformats-officedocument.drawingml.chartshapes+xml"/>
  <Override PartName="/xl/drawings/drawing11.xml" ContentType="application/vnd.openxmlformats-officedocument.drawing+xml"/>
  <Override PartName="/xl/charts/chart7.xml" ContentType="application/vnd.openxmlformats-officedocument.drawingml.chart+xml"/>
  <Override PartName="/xl/theme/themeOverride7.xml" ContentType="application/vnd.openxmlformats-officedocument.themeOverride+xml"/>
  <Override PartName="/xl/drawings/drawing12.xml" ContentType="application/vnd.openxmlformats-officedocument.drawingml.chartshapes+xml"/>
  <Override PartName="/xl/charts/chart8.xml" ContentType="application/vnd.openxmlformats-officedocument.drawingml.chart+xml"/>
  <Override PartName="/xl/theme/themeOverride8.xml" ContentType="application/vnd.openxmlformats-officedocument.themeOverride+xml"/>
  <Override PartName="/xl/drawings/drawing13.xml" ContentType="application/vnd.openxmlformats-officedocument.drawingml.chartshapes+xml"/>
  <Override PartName="/xl/charts/chart9.xml" ContentType="application/vnd.openxmlformats-officedocument.drawingml.chart+xml"/>
  <Override PartName="/xl/theme/themeOverride9.xml" ContentType="application/vnd.openxmlformats-officedocument.themeOverride+xml"/>
  <Override PartName="/xl/drawings/drawing14.xml" ContentType="application/vnd.openxmlformats-officedocument.drawingml.chartshape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drawings/drawing15.xml" ContentType="application/vnd.openxmlformats-officedocument.drawing+xml"/>
  <Override PartName="/xl/charts/chart10.xml" ContentType="application/vnd.openxmlformats-officedocument.drawingml.chart+xml"/>
  <Override PartName="/xl/theme/themeOverride10.xml" ContentType="application/vnd.openxmlformats-officedocument.themeOverride+xml"/>
  <Override PartName="/xl/drawings/drawing16.xml" ContentType="application/vnd.openxmlformats-officedocument.drawingml.chartshapes+xml"/>
  <Override PartName="/xl/drawings/drawing17.xml" ContentType="application/vnd.openxmlformats-officedocument.drawing+xml"/>
  <Override PartName="/xl/charts/chart11.xml" ContentType="application/vnd.openxmlformats-officedocument.drawingml.chart+xml"/>
  <Override PartName="/xl/theme/themeOverride11.xml" ContentType="application/vnd.openxmlformats-officedocument.themeOverride+xml"/>
  <Override PartName="/xl/drawings/drawing18.xml" ContentType="application/vnd.openxmlformats-officedocument.drawingml.chartshapes+xml"/>
  <Override PartName="/xl/drawings/drawing19.xml" ContentType="application/vnd.openxmlformats-officedocument.drawing+xml"/>
  <Override PartName="/xl/charts/chart12.xml" ContentType="application/vnd.openxmlformats-officedocument.drawingml.chart+xml"/>
  <Override PartName="/xl/theme/themeOverride12.xml" ContentType="application/vnd.openxmlformats-officedocument.themeOverride+xml"/>
  <Override PartName="/xl/drawings/drawing20.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Z:\UK Team\UK Research Briefing\"/>
    </mc:Choice>
  </mc:AlternateContent>
  <xr:revisionPtr revIDLastSave="0" documentId="13_ncr:1_{92981317-0B27-4EB5-9A0D-86BE04919029}" xr6:coauthVersionLast="47" xr6:coauthVersionMax="47" xr10:uidLastSave="{00000000-0000-0000-0000-000000000000}"/>
  <bookViews>
    <workbookView xWindow="-120" yWindow="-120" windowWidth="29040" windowHeight="15840" firstSheet="2" activeTab="8" xr2:uid="{413847D1-CE23-49E9-9747-83073325B974}"/>
  </bookViews>
  <sheets>
    <sheet name="$template-default" sheetId="3" state="hidden" r:id="rId1"/>
    <sheet name="&gt;&gt; CHARTS" sheetId="19" r:id="rId2"/>
    <sheet name="Chart - GDP &amp; PSND" sheetId="13" r:id="rId3"/>
    <sheet name="Chart - Real DEL per head index" sheetId="38" r:id="rId4"/>
    <sheet name="Chart - PSNI" sheetId="47" r:id="rId5"/>
    <sheet name="Chart - CACB" sheetId="50" r:id="rId6"/>
    <sheet name="Chart - Scenario results" sheetId="52" r:id="rId7"/>
    <sheet name="&gt;&gt; DATA" sheetId="18" r:id="rId8"/>
    <sheet name="Chart Data" sheetId="5" r:id="rId9"/>
    <sheet name="OBR_MAR24_ST6.6" sheetId="8" r:id="rId10"/>
    <sheet name="OBR_MAR24_ST6.11" sheetId="12" r:id="rId11"/>
    <sheet name="OBR_MAR24_TA.7" sheetId="22" r:id="rId12"/>
    <sheet name="OBR_MAR24_1.1" sheetId="23" r:id="rId13"/>
    <sheet name="OBR_MAR24_1.2" sheetId="24" r:id="rId14"/>
    <sheet name="OBR_MAR24_ST4.3" sheetId="40" r:id="rId15"/>
    <sheet name="OBR_NOV23_ST3.3" sheetId="42" r:id="rId16"/>
    <sheet name="OBR_MAR23_ST3.3" sheetId="41" r:id="rId17"/>
    <sheet name="OBR_NOV22_ST3.3" sheetId="43" r:id="rId18"/>
    <sheet name="OBR_MAR22_ST3.3" sheetId="44" r:id="rId19"/>
    <sheet name="OBR_NOV23_TA.7" sheetId="37" r:id="rId20"/>
    <sheet name="OBR_NOV23_1.1" sheetId="26" r:id="rId21"/>
    <sheet name="OBR_NOV23_1.2" sheetId="27" r:id="rId22"/>
    <sheet name="OBR_MAR23_TA.7" sheetId="28" r:id="rId23"/>
    <sheet name="OBR_MAR23_1.1" sheetId="29" r:id="rId24"/>
    <sheet name="OBR_MAR23_1.2" sheetId="30" r:id="rId25"/>
    <sheet name="OBR_NOV22_TA.8" sheetId="31" r:id="rId26"/>
    <sheet name="OBR_NOV22_1.1" sheetId="32" r:id="rId27"/>
    <sheet name="OBR_NOV22_1.2" sheetId="33" r:id="rId28"/>
    <sheet name="OBR_MAR22_T3.16" sheetId="34" r:id="rId29"/>
    <sheet name="OBR_MAR22_1.1" sheetId="35" r:id="rId30"/>
    <sheet name="OBR_MAR22_1.2" sheetId="36" r:id="rId31"/>
    <sheet name="GNDBTX ex BoE" sheetId="9" r:id="rId32"/>
    <sheet name="HAVER" sheetId="10" r:id="rId33"/>
    <sheet name="ONS - CPPH" sheetId="11" r:id="rId34"/>
    <sheet name="Data" sheetId="4" r:id="rId35"/>
    <sheet name="GMW" sheetId="2" r:id="rId36"/>
    <sheet name="&gt;&gt; NOT USED" sheetId="20" r:id="rId37"/>
    <sheet name="Chart - GDP" sheetId="6" r:id="rId38"/>
    <sheet name="Chart - PSND" sheetId="7" r:id="rId39"/>
    <sheet name="Chart - PSCB" sheetId="49" r:id="rId40"/>
  </sheets>
  <definedNames>
    <definedName name="Annual_Data" localSheetId="0">'$template-default'!$A$1:$A$2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S3" i="4" l="1"/>
  <c r="DR3" i="4"/>
  <c r="DQ3" i="4"/>
  <c r="DP3" i="4"/>
  <c r="DO3" i="4"/>
  <c r="DN3" i="4"/>
  <c r="DM3" i="4"/>
  <c r="DL3" i="4"/>
  <c r="DK3" i="4"/>
  <c r="DJ3" i="4"/>
  <c r="DI3" i="4"/>
  <c r="DH3" i="4"/>
  <c r="DG3" i="4"/>
  <c r="DF3" i="4"/>
  <c r="DE3" i="4"/>
  <c r="DD3" i="4"/>
  <c r="DC3" i="4"/>
  <c r="DB3" i="4"/>
  <c r="DA3" i="4"/>
  <c r="DA2" i="4"/>
  <c r="BE7" i="4" a="1"/>
  <c r="BE7" i="4" s="1"/>
  <c r="AY7" i="4" a="1"/>
  <c r="AY7" i="4" s="1"/>
  <c r="AR7" i="4" a="1"/>
  <c r="AR7" i="4" s="1"/>
  <c r="AO7" i="4" a="1"/>
  <c r="AO7" i="4" s="1"/>
  <c r="V7" i="4" a="1"/>
  <c r="V7" i="4" s="1"/>
  <c r="C7" i="4" a="1"/>
  <c r="C7" i="4" s="1"/>
  <c r="AQ1" i="4"/>
  <c r="AR1" i="4"/>
  <c r="AS1" i="4"/>
  <c r="AT1" i="4"/>
  <c r="AU1" i="4"/>
  <c r="AV1" i="4"/>
  <c r="AW1" i="4"/>
  <c r="AX1" i="4"/>
  <c r="AY1" i="4"/>
  <c r="AZ1" i="4"/>
  <c r="BA1" i="4"/>
  <c r="BB1" i="4"/>
  <c r="BC1" i="4"/>
  <c r="BD1" i="4"/>
  <c r="BE1" i="4"/>
  <c r="BF1" i="4"/>
  <c r="BG1" i="4"/>
  <c r="AP1" i="4"/>
  <c r="DN2" i="4" l="1"/>
  <c r="DF2" i="4"/>
  <c r="DE2" i="4"/>
  <c r="DB2" i="4"/>
  <c r="DL2" i="4"/>
  <c r="DD2" i="4"/>
  <c r="AQ7" i="4" a="1"/>
  <c r="AQ7" i="4" s="1"/>
  <c r="AW7" i="4" a="1"/>
  <c r="AW7" i="4" s="1"/>
  <c r="DR2" i="4"/>
  <c r="DJ2" i="4"/>
  <c r="DS2" i="4"/>
  <c r="DK2" i="4"/>
  <c r="DC2" i="4"/>
  <c r="AX7" i="4" a="1"/>
  <c r="AX7" i="4" s="1"/>
  <c r="BD7" i="4" a="1"/>
  <c r="BD7" i="4" s="1"/>
  <c r="AS7" i="4" a="1"/>
  <c r="AS7" i="4" s="1"/>
  <c r="AZ7" i="4" a="1"/>
  <c r="AZ7" i="4" s="1"/>
  <c r="DP2" i="4"/>
  <c r="AT7" i="4" a="1"/>
  <c r="AT7" i="4" s="1"/>
  <c r="BA7" i="4" a="1"/>
  <c r="BA7" i="4" s="1"/>
  <c r="BF7" i="4" a="1"/>
  <c r="BF7" i="4" s="1"/>
  <c r="DQ2" i="4"/>
  <c r="DI2" i="4"/>
  <c r="DH2" i="4"/>
  <c r="DO2" i="4"/>
  <c r="DG2" i="4"/>
  <c r="BG7" i="4" a="1"/>
  <c r="BG7" i="4" s="1"/>
  <c r="AU7" i="4" a="1"/>
  <c r="AU7" i="4" s="1"/>
  <c r="BB7" i="4" a="1"/>
  <c r="BB7" i="4" s="1"/>
  <c r="DM2" i="4"/>
  <c r="AP7" i="4" a="1"/>
  <c r="AP7" i="4" s="1"/>
  <c r="AV7" i="4" a="1"/>
  <c r="AV7" i="4" s="1"/>
  <c r="BC7" i="4" a="1"/>
  <c r="BC7" i="4" s="1"/>
  <c r="CJ4" i="5" a="1"/>
  <c r="CJ7" i="5" s="1"/>
  <c r="CI4" i="5" a="1"/>
  <c r="CI4" i="5" s="1"/>
  <c r="CH4" i="5" a="1"/>
  <c r="CH4" i="5" s="1"/>
  <c r="CG4" i="5" a="1"/>
  <c r="CG7" i="5" s="1"/>
  <c r="CF4" i="5" a="1"/>
  <c r="CF5" i="5" s="1"/>
  <c r="ES4" i="5" a="1"/>
  <c r="ES5" i="5" s="1"/>
  <c r="EP4" i="5" a="1"/>
  <c r="EP4" i="5" s="1"/>
  <c r="ER4" i="5" a="1"/>
  <c r="ER5" i="5" s="1"/>
  <c r="EQ4" i="5" a="1"/>
  <c r="EQ4" i="5" s="1"/>
  <c r="EO4" i="5" a="1"/>
  <c r="EO7" i="5" s="1"/>
  <c r="EI4" i="5" a="1"/>
  <c r="EI4" i="5" s="1"/>
  <c r="EJ4" i="5" a="1"/>
  <c r="EJ5" i="5" s="1"/>
  <c r="EK4" i="5" a="1"/>
  <c r="EK5" i="5" s="1"/>
  <c r="EL4" i="5" a="1"/>
  <c r="EL5" i="5" s="1"/>
  <c r="EM4" i="5" a="1"/>
  <c r="EM4" i="5" s="1"/>
  <c r="Y9" i="43"/>
  <c r="X9" i="43"/>
  <c r="W9" i="43"/>
  <c r="V9" i="43"/>
  <c r="U9" i="43"/>
  <c r="T9" i="43"/>
  <c r="S9" i="43"/>
  <c r="R9" i="43"/>
  <c r="Q9" i="43"/>
  <c r="P9" i="43"/>
  <c r="O9" i="43"/>
  <c r="N9" i="43"/>
  <c r="M9" i="43"/>
  <c r="L9" i="43"/>
  <c r="K9" i="43"/>
  <c r="J9" i="43"/>
  <c r="I9" i="43"/>
  <c r="H9" i="43"/>
  <c r="G9" i="43"/>
  <c r="F9" i="43"/>
  <c r="EO13" i="5" l="1"/>
  <c r="EO12" i="5"/>
  <c r="EO11" i="5"/>
  <c r="EO22" i="5"/>
  <c r="EO17" i="5"/>
  <c r="EO14" i="5"/>
  <c r="CJ6" i="5"/>
  <c r="CJ10" i="5"/>
  <c r="CJ5" i="5"/>
  <c r="CJ8" i="5"/>
  <c r="CJ13" i="5"/>
  <c r="CJ12" i="5"/>
  <c r="CJ4" i="5"/>
  <c r="CJ11" i="5"/>
  <c r="CJ9" i="5"/>
  <c r="CI10" i="5"/>
  <c r="CI9" i="5"/>
  <c r="CI8" i="5"/>
  <c r="CI7" i="5"/>
  <c r="CI6" i="5"/>
  <c r="CI11" i="5"/>
  <c r="CI13" i="5"/>
  <c r="CI5" i="5"/>
  <c r="CI12" i="5"/>
  <c r="CH9" i="5"/>
  <c r="CH8" i="5"/>
  <c r="CH7" i="5"/>
  <c r="CH6" i="5"/>
  <c r="CH10" i="5"/>
  <c r="CH5" i="5"/>
  <c r="CH11" i="5"/>
  <c r="CH12" i="5"/>
  <c r="CG6" i="5"/>
  <c r="CG4" i="5"/>
  <c r="CG10" i="5"/>
  <c r="CG5" i="5"/>
  <c r="CG8" i="5"/>
  <c r="CG12" i="5"/>
  <c r="CG11" i="5"/>
  <c r="CG9" i="5"/>
  <c r="CF10" i="5"/>
  <c r="CF8" i="5"/>
  <c r="CF11" i="5"/>
  <c r="CF7" i="5"/>
  <c r="CF9" i="5"/>
  <c r="CF6" i="5"/>
  <c r="CF4" i="5"/>
  <c r="EO21" i="5"/>
  <c r="EO6" i="5"/>
  <c r="EO20" i="5"/>
  <c r="EO5" i="5"/>
  <c r="EO19" i="5"/>
  <c r="EO4" i="5"/>
  <c r="ES20" i="5"/>
  <c r="ES19" i="5"/>
  <c r="ES11" i="5"/>
  <c r="ES18" i="5"/>
  <c r="ES10" i="5"/>
  <c r="ES16" i="5"/>
  <c r="ES8" i="5"/>
  <c r="ES12" i="5"/>
  <c r="ES17" i="5"/>
  <c r="EE17" i="5" s="1"/>
  <c r="ES24" i="5"/>
  <c r="ES23" i="5"/>
  <c r="ES15" i="5"/>
  <c r="ES7" i="5"/>
  <c r="ES9" i="5"/>
  <c r="ES22" i="5"/>
  <c r="ES14" i="5"/>
  <c r="ES6" i="5"/>
  <c r="EE6" i="5" s="1"/>
  <c r="ES4" i="5"/>
  <c r="ES25" i="5"/>
  <c r="ES21" i="5"/>
  <c r="ES13" i="5"/>
  <c r="EP11" i="5"/>
  <c r="EP18" i="5"/>
  <c r="EP10" i="5"/>
  <c r="EP17" i="5"/>
  <c r="EP9" i="5"/>
  <c r="EP19" i="5"/>
  <c r="EP24" i="5"/>
  <c r="EP16" i="5"/>
  <c r="EP8" i="5"/>
  <c r="EP23" i="5"/>
  <c r="EP15" i="5"/>
  <c r="EP7" i="5"/>
  <c r="EP22" i="5"/>
  <c r="EP14" i="5"/>
  <c r="EP6" i="5"/>
  <c r="EP21" i="5"/>
  <c r="EP13" i="5"/>
  <c r="EP5" i="5"/>
  <c r="EP20" i="5"/>
  <c r="EP12" i="5"/>
  <c r="ER18" i="5"/>
  <c r="ER10" i="5"/>
  <c r="ER25" i="5"/>
  <c r="ER17" i="5"/>
  <c r="ER9" i="5"/>
  <c r="ER4" i="5"/>
  <c r="ER8" i="5"/>
  <c r="ER23" i="5"/>
  <c r="ER15" i="5"/>
  <c r="ER7" i="5"/>
  <c r="ER12" i="5"/>
  <c r="ER11" i="5"/>
  <c r="ER24" i="5"/>
  <c r="ER22" i="5"/>
  <c r="ER14" i="5"/>
  <c r="ER6" i="5"/>
  <c r="ER20" i="5"/>
  <c r="ED20" i="5" s="1"/>
  <c r="ER19" i="5"/>
  <c r="ED19" i="5" s="1"/>
  <c r="ER16" i="5"/>
  <c r="ER21" i="5"/>
  <c r="ER13" i="5"/>
  <c r="EQ11" i="5"/>
  <c r="EQ18" i="5"/>
  <c r="EQ10" i="5"/>
  <c r="EQ17" i="5"/>
  <c r="EQ9" i="5"/>
  <c r="EQ19" i="5"/>
  <c r="EQ24" i="5"/>
  <c r="EQ16" i="5"/>
  <c r="EQ8" i="5"/>
  <c r="EQ23" i="5"/>
  <c r="EQ15" i="5"/>
  <c r="EQ7" i="5"/>
  <c r="EQ22" i="5"/>
  <c r="EQ14" i="5"/>
  <c r="EQ6" i="5"/>
  <c r="EQ21" i="5"/>
  <c r="EQ13" i="5"/>
  <c r="EQ5" i="5"/>
  <c r="EQ20" i="5"/>
  <c r="EC20" i="5" s="1"/>
  <c r="EQ12" i="5"/>
  <c r="EO18" i="5"/>
  <c r="EO10" i="5"/>
  <c r="EO16" i="5"/>
  <c r="EO8" i="5"/>
  <c r="EO9" i="5"/>
  <c r="EO23" i="5"/>
  <c r="EO15" i="5"/>
  <c r="EI19" i="5"/>
  <c r="EI18" i="5"/>
  <c r="EI10" i="5"/>
  <c r="EI9" i="5"/>
  <c r="EI11" i="5"/>
  <c r="EI8" i="5"/>
  <c r="EI17" i="5"/>
  <c r="EI16" i="5"/>
  <c r="EI23" i="5"/>
  <c r="EI15" i="5"/>
  <c r="EI7" i="5"/>
  <c r="EI22" i="5"/>
  <c r="EI14" i="5"/>
  <c r="EI6" i="5"/>
  <c r="EI21" i="5"/>
  <c r="EI13" i="5"/>
  <c r="EI5" i="5"/>
  <c r="EI20" i="5"/>
  <c r="EI12" i="5"/>
  <c r="EJ4" i="5"/>
  <c r="EJ10" i="5"/>
  <c r="EJ8" i="5"/>
  <c r="EJ12" i="5"/>
  <c r="EJ19" i="5"/>
  <c r="EJ18" i="5"/>
  <c r="EJ17" i="5"/>
  <c r="EJ16" i="5"/>
  <c r="EJ15" i="5"/>
  <c r="EJ22" i="5"/>
  <c r="EJ14" i="5"/>
  <c r="EJ6" i="5"/>
  <c r="EJ20" i="5"/>
  <c r="EJ11" i="5"/>
  <c r="EJ9" i="5"/>
  <c r="EJ24" i="5"/>
  <c r="EJ23" i="5"/>
  <c r="EJ7" i="5"/>
  <c r="EJ21" i="5"/>
  <c r="EJ13" i="5"/>
  <c r="EK12" i="5"/>
  <c r="EK18" i="5"/>
  <c r="EK10" i="5"/>
  <c r="EK20" i="5"/>
  <c r="EK8" i="5"/>
  <c r="EK4" i="5"/>
  <c r="EK19" i="5"/>
  <c r="EK11" i="5"/>
  <c r="EK17" i="5"/>
  <c r="EK16" i="5"/>
  <c r="EK7" i="5"/>
  <c r="EK22" i="5"/>
  <c r="DV22" i="5" s="1"/>
  <c r="EK14" i="5"/>
  <c r="EK6" i="5"/>
  <c r="EK9" i="5"/>
  <c r="EK24" i="5"/>
  <c r="EK23" i="5"/>
  <c r="EK15" i="5"/>
  <c r="EK21" i="5"/>
  <c r="EK13" i="5"/>
  <c r="DV13" i="5" s="1"/>
  <c r="EL10" i="5"/>
  <c r="EL19" i="5"/>
  <c r="EL8" i="5"/>
  <c r="EL20" i="5"/>
  <c r="DW20" i="5" s="1"/>
  <c r="EL12" i="5"/>
  <c r="EL11" i="5"/>
  <c r="EL18" i="5"/>
  <c r="EL25" i="5"/>
  <c r="EL17" i="5"/>
  <c r="EL9" i="5"/>
  <c r="EL24" i="5"/>
  <c r="EL16" i="5"/>
  <c r="EL23" i="5"/>
  <c r="EL15" i="5"/>
  <c r="EL7" i="5"/>
  <c r="EL4" i="5"/>
  <c r="EL22" i="5"/>
  <c r="EL14" i="5"/>
  <c r="EL6" i="5"/>
  <c r="EL21" i="5"/>
  <c r="DW21" i="5" s="1"/>
  <c r="EL13" i="5"/>
  <c r="EM11" i="5"/>
  <c r="EM10" i="5"/>
  <c r="EM25" i="5"/>
  <c r="EM9" i="5"/>
  <c r="EM24" i="5"/>
  <c r="EM16" i="5"/>
  <c r="EM8" i="5"/>
  <c r="EM19" i="5"/>
  <c r="EM18" i="5"/>
  <c r="EM17" i="5"/>
  <c r="EM23" i="5"/>
  <c r="EM15" i="5"/>
  <c r="EM7" i="5"/>
  <c r="EM22" i="5"/>
  <c r="EM14" i="5"/>
  <c r="EM6" i="5"/>
  <c r="EM21" i="5"/>
  <c r="EM13" i="5"/>
  <c r="EM5" i="5"/>
  <c r="EM20" i="5"/>
  <c r="DX20" i="5" s="1"/>
  <c r="EM12" i="5"/>
  <c r="BL7" i="5" a="1"/>
  <c r="BL7" i="5" s="1"/>
  <c r="AZ7" i="5" s="1"/>
  <c r="BK7" i="5" a="1"/>
  <c r="BK8" i="5" s="1"/>
  <c r="AY8" i="5" s="1"/>
  <c r="BJ6" i="5" a="1"/>
  <c r="BJ6" i="5" s="1"/>
  <c r="BI6" i="5" a="1"/>
  <c r="BI8" i="5" s="1"/>
  <c r="BH4" i="5" a="1"/>
  <c r="BH4" i="5" s="1"/>
  <c r="BR7" i="5" a="1"/>
  <c r="BR9" i="5" s="1"/>
  <c r="BQ7" i="5" a="1"/>
  <c r="BQ9" i="5" s="1"/>
  <c r="BP6" i="5" a="1"/>
  <c r="BP7" i="5" s="1"/>
  <c r="BO6" i="5" a="1"/>
  <c r="BO6" i="5" s="1"/>
  <c r="BN4" i="5" a="1"/>
  <c r="BN4" i="5" s="1"/>
  <c r="CD5" i="5"/>
  <c r="CD6" i="5"/>
  <c r="CD7" i="5"/>
  <c r="CD8" i="5"/>
  <c r="BX8" i="5" s="1"/>
  <c r="CD9" i="5"/>
  <c r="CD10" i="5"/>
  <c r="CD11" i="5"/>
  <c r="CD12" i="5"/>
  <c r="CD13" i="5"/>
  <c r="CD4" i="5"/>
  <c r="CC5" i="5"/>
  <c r="CC6" i="5"/>
  <c r="CC7" i="5"/>
  <c r="CC8" i="5"/>
  <c r="BW8" i="5" s="1"/>
  <c r="CC9" i="5"/>
  <c r="CC10" i="5"/>
  <c r="CC11" i="5"/>
  <c r="CC12" i="5"/>
  <c r="CC13" i="5"/>
  <c r="CC4" i="5"/>
  <c r="CB5" i="5"/>
  <c r="CB6" i="5"/>
  <c r="CB7" i="5"/>
  <c r="CB8" i="5"/>
  <c r="BV8" i="5" s="1"/>
  <c r="CB9" i="5"/>
  <c r="CB10" i="5"/>
  <c r="CB11" i="5"/>
  <c r="CB12" i="5"/>
  <c r="CB4" i="5"/>
  <c r="CA5" i="5"/>
  <c r="CA6" i="5"/>
  <c r="CA7" i="5"/>
  <c r="CA8" i="5"/>
  <c r="BU8" i="5" s="1"/>
  <c r="CA9" i="5"/>
  <c r="CA10" i="5"/>
  <c r="CA11" i="5"/>
  <c r="CA12" i="5"/>
  <c r="CA4" i="5"/>
  <c r="BZ11" i="5"/>
  <c r="BZ5" i="5"/>
  <c r="BZ6" i="5"/>
  <c r="BZ7" i="5"/>
  <c r="BZ8" i="5"/>
  <c r="BZ9" i="5"/>
  <c r="BZ10" i="5"/>
  <c r="BZ4" i="5"/>
  <c r="CZ3" i="4"/>
  <c r="CG3" i="4"/>
  <c r="AN1" i="4"/>
  <c r="U1" i="4"/>
  <c r="X119" i="36"/>
  <c r="W119" i="36"/>
  <c r="V119" i="36"/>
  <c r="U119" i="36"/>
  <c r="T119" i="36"/>
  <c r="S119" i="36"/>
  <c r="F119" i="36"/>
  <c r="X118" i="36"/>
  <c r="W118" i="36"/>
  <c r="V118" i="36"/>
  <c r="U118" i="36"/>
  <c r="T118" i="36"/>
  <c r="S118" i="36"/>
  <c r="F118" i="36"/>
  <c r="X117" i="36"/>
  <c r="W117" i="36"/>
  <c r="V117" i="36"/>
  <c r="U117" i="36"/>
  <c r="T117" i="36"/>
  <c r="S117" i="36"/>
  <c r="F117" i="36"/>
  <c r="X116" i="36"/>
  <c r="W116" i="36"/>
  <c r="V116" i="36"/>
  <c r="U116" i="36"/>
  <c r="T116" i="36"/>
  <c r="S116" i="36"/>
  <c r="F116" i="36"/>
  <c r="X115" i="36"/>
  <c r="W115" i="36"/>
  <c r="V115" i="36"/>
  <c r="U115" i="36"/>
  <c r="T115" i="36"/>
  <c r="S115" i="36"/>
  <c r="F115" i="36"/>
  <c r="X114" i="36"/>
  <c r="W114" i="36"/>
  <c r="V114" i="36"/>
  <c r="U114" i="36"/>
  <c r="T114" i="36"/>
  <c r="S114" i="36"/>
  <c r="F114" i="36"/>
  <c r="X113" i="36"/>
  <c r="W113" i="36"/>
  <c r="V113" i="36"/>
  <c r="U113" i="36"/>
  <c r="T113" i="36"/>
  <c r="S113" i="36"/>
  <c r="F113" i="36"/>
  <c r="X112" i="36"/>
  <c r="W112" i="36"/>
  <c r="V112" i="36"/>
  <c r="U112" i="36"/>
  <c r="T112" i="36"/>
  <c r="S112" i="36"/>
  <c r="F112" i="36"/>
  <c r="X111" i="36"/>
  <c r="W111" i="36"/>
  <c r="V111" i="36"/>
  <c r="U111" i="36"/>
  <c r="T111" i="36"/>
  <c r="S111" i="36"/>
  <c r="F111" i="36"/>
  <c r="X110" i="36"/>
  <c r="W110" i="36"/>
  <c r="V110" i="36"/>
  <c r="U110" i="36"/>
  <c r="T110" i="36"/>
  <c r="S110" i="36"/>
  <c r="F110" i="36"/>
  <c r="X109" i="36"/>
  <c r="W109" i="36"/>
  <c r="V109" i="36"/>
  <c r="U109" i="36"/>
  <c r="T109" i="36"/>
  <c r="S109" i="36"/>
  <c r="F109" i="36"/>
  <c r="X108" i="36"/>
  <c r="W108" i="36"/>
  <c r="V108" i="36"/>
  <c r="U108" i="36"/>
  <c r="T108" i="36"/>
  <c r="S108" i="36"/>
  <c r="F108" i="36"/>
  <c r="X107" i="36"/>
  <c r="W107" i="36"/>
  <c r="V107" i="36"/>
  <c r="U107" i="36"/>
  <c r="T107" i="36"/>
  <c r="S107" i="36"/>
  <c r="F107" i="36"/>
  <c r="X106" i="36"/>
  <c r="W106" i="36"/>
  <c r="V106" i="36"/>
  <c r="U106" i="36"/>
  <c r="T106" i="36"/>
  <c r="S106" i="36"/>
  <c r="F106" i="36"/>
  <c r="X105" i="36"/>
  <c r="W105" i="36"/>
  <c r="V105" i="36"/>
  <c r="U105" i="36"/>
  <c r="T105" i="36"/>
  <c r="S105" i="36"/>
  <c r="F105" i="36"/>
  <c r="X104" i="36"/>
  <c r="W104" i="36"/>
  <c r="V104" i="36"/>
  <c r="U104" i="36"/>
  <c r="T104" i="36"/>
  <c r="S104" i="36"/>
  <c r="F104" i="36"/>
  <c r="X103" i="36"/>
  <c r="W103" i="36"/>
  <c r="V103" i="36"/>
  <c r="U103" i="36"/>
  <c r="T103" i="36"/>
  <c r="S103" i="36"/>
  <c r="F103" i="36"/>
  <c r="X102" i="36"/>
  <c r="W102" i="36"/>
  <c r="V102" i="36"/>
  <c r="U102" i="36"/>
  <c r="T102" i="36"/>
  <c r="S102" i="36"/>
  <c r="F102" i="36"/>
  <c r="X101" i="36"/>
  <c r="W101" i="36"/>
  <c r="V101" i="36"/>
  <c r="U101" i="36"/>
  <c r="T101" i="36"/>
  <c r="S101" i="36"/>
  <c r="F101" i="36"/>
  <c r="X100" i="36"/>
  <c r="W100" i="36"/>
  <c r="V100" i="36"/>
  <c r="AC100" i="36" s="1"/>
  <c r="U100" i="36"/>
  <c r="AB100" i="36" s="1"/>
  <c r="T100" i="36"/>
  <c r="AA100" i="36" s="1"/>
  <c r="S100" i="36"/>
  <c r="Z100" i="36" s="1"/>
  <c r="F100" i="36"/>
  <c r="X99" i="36"/>
  <c r="AE99" i="36" s="1"/>
  <c r="W99" i="36"/>
  <c r="AD99" i="36" s="1"/>
  <c r="V99" i="36"/>
  <c r="AC99" i="36" s="1"/>
  <c r="U99" i="36"/>
  <c r="T99" i="36"/>
  <c r="S99" i="36"/>
  <c r="F99" i="36"/>
  <c r="AC98" i="36"/>
  <c r="X98" i="36"/>
  <c r="AE98" i="36" s="1"/>
  <c r="W98" i="36"/>
  <c r="AD98" i="36" s="1"/>
  <c r="V98" i="36"/>
  <c r="U98" i="36"/>
  <c r="AB98" i="36" s="1"/>
  <c r="T98" i="36"/>
  <c r="AA98" i="36" s="1"/>
  <c r="S98" i="36"/>
  <c r="F98" i="36"/>
  <c r="X97" i="36"/>
  <c r="AE97" i="36" s="1"/>
  <c r="W97" i="36"/>
  <c r="AD97" i="36" s="1"/>
  <c r="V97" i="36"/>
  <c r="U97" i="36"/>
  <c r="AB97" i="36" s="1"/>
  <c r="T97" i="36"/>
  <c r="AA97" i="36" s="1"/>
  <c r="S97" i="36"/>
  <c r="F97" i="36"/>
  <c r="AE96" i="36"/>
  <c r="X96" i="36"/>
  <c r="W96" i="36"/>
  <c r="AD96" i="36" s="1"/>
  <c r="V96" i="36"/>
  <c r="AC96" i="36" s="1"/>
  <c r="U96" i="36"/>
  <c r="AB96" i="36" s="1"/>
  <c r="T96" i="36"/>
  <c r="AA96" i="36" s="1"/>
  <c r="S96" i="36"/>
  <c r="F96" i="36"/>
  <c r="AB95" i="36"/>
  <c r="X95" i="36"/>
  <c r="W95" i="36"/>
  <c r="AD95" i="36" s="1"/>
  <c r="V95" i="36"/>
  <c r="AC95" i="36" s="1"/>
  <c r="U95" i="36"/>
  <c r="T95" i="36"/>
  <c r="AA95" i="36" s="1"/>
  <c r="S95" i="36"/>
  <c r="F95" i="36"/>
  <c r="X94" i="36"/>
  <c r="AE94" i="36" s="1"/>
  <c r="W94" i="36"/>
  <c r="AD94" i="36" s="1"/>
  <c r="V94" i="36"/>
  <c r="U94" i="36"/>
  <c r="T94" i="36"/>
  <c r="AA94" i="36" s="1"/>
  <c r="S94" i="36"/>
  <c r="F94" i="36"/>
  <c r="X93" i="36"/>
  <c r="AE93" i="36" s="1"/>
  <c r="W93" i="36"/>
  <c r="V93" i="36"/>
  <c r="AC93" i="36" s="1"/>
  <c r="U93" i="36"/>
  <c r="AB93" i="36" s="1"/>
  <c r="T93" i="36"/>
  <c r="AA93" i="36" s="1"/>
  <c r="S93" i="36"/>
  <c r="F93" i="36"/>
  <c r="X92" i="36"/>
  <c r="W92" i="36"/>
  <c r="AD93" i="36" s="1"/>
  <c r="V92" i="36"/>
  <c r="AC92" i="36" s="1"/>
  <c r="U92" i="36"/>
  <c r="AB92" i="36" s="1"/>
  <c r="T92" i="36"/>
  <c r="S92" i="36"/>
  <c r="F92" i="36"/>
  <c r="X91" i="36"/>
  <c r="AE91" i="36" s="1"/>
  <c r="W91" i="36"/>
  <c r="AD91" i="36" s="1"/>
  <c r="V91" i="36"/>
  <c r="AC91" i="36" s="1"/>
  <c r="U91" i="36"/>
  <c r="T91" i="36"/>
  <c r="AA92" i="36" s="1"/>
  <c r="S91" i="36"/>
  <c r="F91" i="36"/>
  <c r="AC90" i="36"/>
  <c r="X90" i="36"/>
  <c r="AE90" i="36" s="1"/>
  <c r="W90" i="36"/>
  <c r="AD90" i="36" s="1"/>
  <c r="V90" i="36"/>
  <c r="U90" i="36"/>
  <c r="AB90" i="36" s="1"/>
  <c r="T90" i="36"/>
  <c r="AA90" i="36" s="1"/>
  <c r="S90" i="36"/>
  <c r="F90" i="36"/>
  <c r="Z89" i="36"/>
  <c r="X89" i="36"/>
  <c r="AE89" i="36" s="1"/>
  <c r="W89" i="36"/>
  <c r="AD89" i="36" s="1"/>
  <c r="V89" i="36"/>
  <c r="U89" i="36"/>
  <c r="AB89" i="36" s="1"/>
  <c r="T89" i="36"/>
  <c r="AA89" i="36" s="1"/>
  <c r="S89" i="36"/>
  <c r="F89" i="36"/>
  <c r="AE88" i="36"/>
  <c r="X88" i="36"/>
  <c r="W88" i="36"/>
  <c r="AD88" i="36" s="1"/>
  <c r="V88" i="36"/>
  <c r="AC88" i="36" s="1"/>
  <c r="U88" i="36"/>
  <c r="AB88" i="36" s="1"/>
  <c r="T88" i="36"/>
  <c r="AA88" i="36" s="1"/>
  <c r="S88" i="36"/>
  <c r="F88" i="36"/>
  <c r="AB87" i="36"/>
  <c r="X87" i="36"/>
  <c r="W87" i="36"/>
  <c r="AD87" i="36" s="1"/>
  <c r="V87" i="36"/>
  <c r="AC87" i="36" s="1"/>
  <c r="U87" i="36"/>
  <c r="T87" i="36"/>
  <c r="AA87" i="36" s="1"/>
  <c r="S87" i="36"/>
  <c r="F87" i="36"/>
  <c r="X86" i="36"/>
  <c r="AE86" i="36" s="1"/>
  <c r="W86" i="36"/>
  <c r="AD86" i="36" s="1"/>
  <c r="V86" i="36"/>
  <c r="AC86" i="36" s="1"/>
  <c r="U86" i="36"/>
  <c r="T86" i="36"/>
  <c r="AA86" i="36" s="1"/>
  <c r="S86" i="36"/>
  <c r="F86" i="36"/>
  <c r="X85" i="36"/>
  <c r="AE85" i="36" s="1"/>
  <c r="W85" i="36"/>
  <c r="V85" i="36"/>
  <c r="U85" i="36"/>
  <c r="AB85" i="36" s="1"/>
  <c r="T85" i="36"/>
  <c r="AA85" i="36" s="1"/>
  <c r="S85" i="36"/>
  <c r="F85" i="36"/>
  <c r="X84" i="36"/>
  <c r="W84" i="36"/>
  <c r="AD85" i="36" s="1"/>
  <c r="V84" i="36"/>
  <c r="AC85" i="36" s="1"/>
  <c r="U84" i="36"/>
  <c r="AB84" i="36" s="1"/>
  <c r="T84" i="36"/>
  <c r="S84" i="36"/>
  <c r="F84" i="36"/>
  <c r="X83" i="36"/>
  <c r="AE83" i="36" s="1"/>
  <c r="W83" i="36"/>
  <c r="AD83" i="36" s="1"/>
  <c r="V83" i="36"/>
  <c r="AC83" i="36" s="1"/>
  <c r="U83" i="36"/>
  <c r="T83" i="36"/>
  <c r="AA84" i="36" s="1"/>
  <c r="S83" i="36"/>
  <c r="F83" i="36"/>
  <c r="X82" i="36"/>
  <c r="W82" i="36"/>
  <c r="V82" i="36"/>
  <c r="U82" i="36"/>
  <c r="AB83" i="36" s="1"/>
  <c r="T82" i="36"/>
  <c r="S82" i="36"/>
  <c r="F82" i="36"/>
  <c r="X81" i="36"/>
  <c r="W81" i="36"/>
  <c r="V81" i="36"/>
  <c r="U81" i="36"/>
  <c r="T81" i="36"/>
  <c r="S81" i="36"/>
  <c r="Z81" i="36" s="1"/>
  <c r="X80" i="36"/>
  <c r="W80" i="36"/>
  <c r="V80" i="36"/>
  <c r="U80" i="36"/>
  <c r="T80" i="36"/>
  <c r="AA81" i="36" s="1"/>
  <c r="S80" i="36"/>
  <c r="Z80" i="36" s="1"/>
  <c r="X79" i="36"/>
  <c r="W79" i="36"/>
  <c r="V79" i="36"/>
  <c r="U79" i="36"/>
  <c r="T79" i="36"/>
  <c r="AA80" i="36" s="1"/>
  <c r="S79" i="36"/>
  <c r="Z79" i="36" s="1"/>
  <c r="X78" i="36"/>
  <c r="W78" i="36"/>
  <c r="V78" i="36"/>
  <c r="U78" i="36"/>
  <c r="T78" i="36"/>
  <c r="AA78" i="36" s="1"/>
  <c r="S78" i="36"/>
  <c r="Z78" i="36" s="1"/>
  <c r="X77" i="36"/>
  <c r="W77" i="36"/>
  <c r="V77" i="36"/>
  <c r="U77" i="36"/>
  <c r="T77" i="36"/>
  <c r="AA77" i="36" s="1"/>
  <c r="S77" i="36"/>
  <c r="Z77" i="36" s="1"/>
  <c r="X76" i="36"/>
  <c r="W76" i="36"/>
  <c r="V76" i="36"/>
  <c r="U76" i="36"/>
  <c r="T76" i="36"/>
  <c r="AA76" i="36" s="1"/>
  <c r="S76" i="36"/>
  <c r="Z76" i="36" s="1"/>
  <c r="X75" i="36"/>
  <c r="W75" i="36"/>
  <c r="V75" i="36"/>
  <c r="U75" i="36"/>
  <c r="T75" i="36"/>
  <c r="AA75" i="36" s="1"/>
  <c r="S75" i="36"/>
  <c r="Z75" i="36" s="1"/>
  <c r="X74" i="36"/>
  <c r="W74" i="36"/>
  <c r="V74" i="36"/>
  <c r="U74" i="36"/>
  <c r="T74" i="36"/>
  <c r="AA74" i="36" s="1"/>
  <c r="S74" i="36"/>
  <c r="Z74" i="36" s="1"/>
  <c r="X73" i="36"/>
  <c r="W73" i="36"/>
  <c r="V73" i="36"/>
  <c r="U73" i="36"/>
  <c r="T73" i="36"/>
  <c r="AA73" i="36" s="1"/>
  <c r="S73" i="36"/>
  <c r="Z73" i="36" s="1"/>
  <c r="X72" i="36"/>
  <c r="W72" i="36"/>
  <c r="V72" i="36"/>
  <c r="U72" i="36"/>
  <c r="T72" i="36"/>
  <c r="AA72" i="36" s="1"/>
  <c r="S72" i="36"/>
  <c r="Z72" i="36" s="1"/>
  <c r="X71" i="36"/>
  <c r="W71" i="36"/>
  <c r="V71" i="36"/>
  <c r="U71" i="36"/>
  <c r="T71" i="36"/>
  <c r="AA71" i="36" s="1"/>
  <c r="S71" i="36"/>
  <c r="Z71" i="36" s="1"/>
  <c r="X70" i="36"/>
  <c r="W70" i="36"/>
  <c r="V70" i="36"/>
  <c r="U70" i="36"/>
  <c r="T70" i="36"/>
  <c r="AA70" i="36" s="1"/>
  <c r="S70" i="36"/>
  <c r="Z70" i="36" s="1"/>
  <c r="X69" i="36"/>
  <c r="W69" i="36"/>
  <c r="V69" i="36"/>
  <c r="U69" i="36"/>
  <c r="T69" i="36"/>
  <c r="AA69" i="36" s="1"/>
  <c r="S69" i="36"/>
  <c r="Z69" i="36" s="1"/>
  <c r="X68" i="36"/>
  <c r="W68" i="36"/>
  <c r="V68" i="36"/>
  <c r="U68" i="36"/>
  <c r="T68" i="36"/>
  <c r="AA68" i="36" s="1"/>
  <c r="S68" i="36"/>
  <c r="Z68" i="36" s="1"/>
  <c r="X67" i="36"/>
  <c r="W67" i="36"/>
  <c r="V67" i="36"/>
  <c r="U67" i="36"/>
  <c r="T67" i="36"/>
  <c r="AA67" i="36" s="1"/>
  <c r="S67" i="36"/>
  <c r="Z67" i="36" s="1"/>
  <c r="X66" i="36"/>
  <c r="W66" i="36"/>
  <c r="V66" i="36"/>
  <c r="U66" i="36"/>
  <c r="T66" i="36"/>
  <c r="AA66" i="36" s="1"/>
  <c r="S66" i="36"/>
  <c r="Z66" i="36" s="1"/>
  <c r="X65" i="36"/>
  <c r="W65" i="36"/>
  <c r="V65" i="36"/>
  <c r="U65" i="36"/>
  <c r="T65" i="36"/>
  <c r="AA65" i="36" s="1"/>
  <c r="S65" i="36"/>
  <c r="Z65" i="36" s="1"/>
  <c r="X64" i="36"/>
  <c r="W64" i="36"/>
  <c r="V64" i="36"/>
  <c r="U64" i="36"/>
  <c r="T64" i="36"/>
  <c r="AA64" i="36" s="1"/>
  <c r="S64" i="36"/>
  <c r="Z64" i="36" s="1"/>
  <c r="X63" i="36"/>
  <c r="W63" i="36"/>
  <c r="V63" i="36"/>
  <c r="U63" i="36"/>
  <c r="T63" i="36"/>
  <c r="AA63" i="36" s="1"/>
  <c r="S63" i="36"/>
  <c r="Z63" i="36" s="1"/>
  <c r="X62" i="36"/>
  <c r="W62" i="36"/>
  <c r="V62" i="36"/>
  <c r="U62" i="36"/>
  <c r="T62" i="36"/>
  <c r="AA62" i="36" s="1"/>
  <c r="S62" i="36"/>
  <c r="Z62" i="36" s="1"/>
  <c r="X61" i="36"/>
  <c r="W61" i="36"/>
  <c r="V61" i="36"/>
  <c r="U61" i="36"/>
  <c r="T61" i="36"/>
  <c r="AA61" i="36" s="1"/>
  <c r="S61" i="36"/>
  <c r="Z61" i="36" s="1"/>
  <c r="X60" i="36"/>
  <c r="W60" i="36"/>
  <c r="V60" i="36"/>
  <c r="U60" i="36"/>
  <c r="T60" i="36"/>
  <c r="AA60" i="36" s="1"/>
  <c r="S60" i="36"/>
  <c r="Z60" i="36" s="1"/>
  <c r="X59" i="36"/>
  <c r="W59" i="36"/>
  <c r="V59" i="36"/>
  <c r="U59" i="36"/>
  <c r="T59" i="36"/>
  <c r="AA59" i="36" s="1"/>
  <c r="S59" i="36"/>
  <c r="Z59" i="36" s="1"/>
  <c r="X58" i="36"/>
  <c r="W58" i="36"/>
  <c r="V58" i="36"/>
  <c r="U58" i="36"/>
  <c r="T58" i="36"/>
  <c r="AA58" i="36" s="1"/>
  <c r="S58" i="36"/>
  <c r="Z58" i="36" s="1"/>
  <c r="X57" i="36"/>
  <c r="W57" i="36"/>
  <c r="V57" i="36"/>
  <c r="U57" i="36"/>
  <c r="T57" i="36"/>
  <c r="AA57" i="36" s="1"/>
  <c r="S57" i="36"/>
  <c r="Z57" i="36" s="1"/>
  <c r="X56" i="36"/>
  <c r="W56" i="36"/>
  <c r="V56" i="36"/>
  <c r="U56" i="36"/>
  <c r="T56" i="36"/>
  <c r="AA56" i="36" s="1"/>
  <c r="S56" i="36"/>
  <c r="Z56" i="36" s="1"/>
  <c r="X55" i="36"/>
  <c r="W55" i="36"/>
  <c r="V55" i="36"/>
  <c r="U55" i="36"/>
  <c r="T55" i="36"/>
  <c r="AA55" i="36" s="1"/>
  <c r="S55" i="36"/>
  <c r="X54" i="36"/>
  <c r="W54" i="36"/>
  <c r="V54" i="36"/>
  <c r="U54" i="36"/>
  <c r="T54" i="36"/>
  <c r="AA54" i="36" s="1"/>
  <c r="S54" i="36"/>
  <c r="X53" i="36"/>
  <c r="W53" i="36"/>
  <c r="V53" i="36"/>
  <c r="U53" i="36"/>
  <c r="T53" i="36"/>
  <c r="AA53" i="36" s="1"/>
  <c r="S53" i="36"/>
  <c r="X52" i="36"/>
  <c r="W52" i="36"/>
  <c r="V52" i="36"/>
  <c r="U52" i="36"/>
  <c r="T52" i="36"/>
  <c r="AA52" i="36" s="1"/>
  <c r="S52" i="36"/>
  <c r="AA51" i="36"/>
  <c r="X51" i="36"/>
  <c r="W51" i="36"/>
  <c r="V51" i="36"/>
  <c r="U51" i="36"/>
  <c r="T51" i="36"/>
  <c r="S51" i="36"/>
  <c r="AA50" i="36"/>
  <c r="X50" i="36"/>
  <c r="W50" i="36"/>
  <c r="V50" i="36"/>
  <c r="U50" i="36"/>
  <c r="T50" i="36"/>
  <c r="S50" i="36"/>
  <c r="X49" i="36"/>
  <c r="W49" i="36"/>
  <c r="V49" i="36"/>
  <c r="U49" i="36"/>
  <c r="T49" i="36"/>
  <c r="S49" i="36"/>
  <c r="X48" i="36"/>
  <c r="W48" i="36"/>
  <c r="V48" i="36"/>
  <c r="U48" i="36"/>
  <c r="T48" i="36"/>
  <c r="AA49" i="36" s="1"/>
  <c r="S48" i="36"/>
  <c r="X47" i="36"/>
  <c r="W47" i="36"/>
  <c r="V47" i="36"/>
  <c r="U47" i="36"/>
  <c r="T47" i="36"/>
  <c r="AA47" i="36" s="1"/>
  <c r="S47" i="36"/>
  <c r="X46" i="36"/>
  <c r="W46" i="36"/>
  <c r="V46" i="36"/>
  <c r="U46" i="36"/>
  <c r="T46" i="36"/>
  <c r="AA46" i="36" s="1"/>
  <c r="S46" i="36"/>
  <c r="X45" i="36"/>
  <c r="W45" i="36"/>
  <c r="V45" i="36"/>
  <c r="U45" i="36"/>
  <c r="T45" i="36"/>
  <c r="AA45" i="36" s="1"/>
  <c r="S45" i="36"/>
  <c r="X44" i="36"/>
  <c r="W44" i="36"/>
  <c r="V44" i="36"/>
  <c r="U44" i="36"/>
  <c r="T44" i="36"/>
  <c r="AA44" i="36" s="1"/>
  <c r="S44" i="36"/>
  <c r="AA43" i="36"/>
  <c r="X43" i="36"/>
  <c r="W43" i="36"/>
  <c r="V43" i="36"/>
  <c r="U43" i="36"/>
  <c r="T43" i="36"/>
  <c r="S43" i="36"/>
  <c r="AA42" i="36"/>
  <c r="X42" i="36"/>
  <c r="W42" i="36"/>
  <c r="V42" i="36"/>
  <c r="U42" i="36"/>
  <c r="T42" i="36"/>
  <c r="S42" i="36"/>
  <c r="X41" i="36"/>
  <c r="W41" i="36"/>
  <c r="V41" i="36"/>
  <c r="U41" i="36"/>
  <c r="T41" i="36"/>
  <c r="S41" i="36"/>
  <c r="X40" i="36"/>
  <c r="W40" i="36"/>
  <c r="V40" i="36"/>
  <c r="U40" i="36"/>
  <c r="T40" i="36"/>
  <c r="AA41" i="36" s="1"/>
  <c r="S40" i="36"/>
  <c r="X39" i="36"/>
  <c r="W39" i="36"/>
  <c r="V39" i="36"/>
  <c r="U39" i="36"/>
  <c r="T39" i="36"/>
  <c r="AA39" i="36" s="1"/>
  <c r="S39" i="36"/>
  <c r="X38" i="36"/>
  <c r="W38" i="36"/>
  <c r="V38" i="36"/>
  <c r="U38" i="36"/>
  <c r="T38" i="36"/>
  <c r="AA38" i="36" s="1"/>
  <c r="S38" i="36"/>
  <c r="X37" i="36"/>
  <c r="W37" i="36"/>
  <c r="V37" i="36"/>
  <c r="U37" i="36"/>
  <c r="T37" i="36"/>
  <c r="AA37" i="36" s="1"/>
  <c r="S37" i="36"/>
  <c r="X36" i="36"/>
  <c r="W36" i="36"/>
  <c r="V36" i="36"/>
  <c r="U36" i="36"/>
  <c r="T36" i="36"/>
  <c r="AA36" i="36" s="1"/>
  <c r="S36" i="36"/>
  <c r="AA35" i="36"/>
  <c r="X35" i="36"/>
  <c r="W35" i="36"/>
  <c r="V35" i="36"/>
  <c r="U35" i="36"/>
  <c r="T35" i="36"/>
  <c r="S35" i="36"/>
  <c r="AA34" i="36"/>
  <c r="X34" i="36"/>
  <c r="W34" i="36"/>
  <c r="V34" i="36"/>
  <c r="U34" i="36"/>
  <c r="T34" i="36"/>
  <c r="S34" i="36"/>
  <c r="X33" i="36"/>
  <c r="W33" i="36"/>
  <c r="V33" i="36"/>
  <c r="U33" i="36"/>
  <c r="T33" i="36"/>
  <c r="S33" i="36"/>
  <c r="X32" i="36"/>
  <c r="W32" i="36"/>
  <c r="V32" i="36"/>
  <c r="U32" i="36"/>
  <c r="T32" i="36"/>
  <c r="AA33" i="36" s="1"/>
  <c r="S32" i="36"/>
  <c r="X31" i="36"/>
  <c r="W31" i="36"/>
  <c r="V31" i="36"/>
  <c r="U31" i="36"/>
  <c r="T31" i="36"/>
  <c r="AA31" i="36" s="1"/>
  <c r="S31" i="36"/>
  <c r="X30" i="36"/>
  <c r="W30" i="36"/>
  <c r="V30" i="36"/>
  <c r="U30" i="36"/>
  <c r="T30" i="36"/>
  <c r="AA30" i="36" s="1"/>
  <c r="S30" i="36"/>
  <c r="X29" i="36"/>
  <c r="W29" i="36"/>
  <c r="V29" i="36"/>
  <c r="U29" i="36"/>
  <c r="T29" i="36"/>
  <c r="AA29" i="36" s="1"/>
  <c r="S29" i="36"/>
  <c r="X28" i="36"/>
  <c r="W28" i="36"/>
  <c r="V28" i="36"/>
  <c r="U28" i="36"/>
  <c r="T28" i="36"/>
  <c r="AA28" i="36" s="1"/>
  <c r="S28" i="36"/>
  <c r="AA27" i="36"/>
  <c r="X27" i="36"/>
  <c r="W27" i="36"/>
  <c r="V27" i="36"/>
  <c r="U27" i="36"/>
  <c r="T27" i="36"/>
  <c r="S27" i="36"/>
  <c r="AA26" i="36"/>
  <c r="X26" i="36"/>
  <c r="W26" i="36"/>
  <c r="V26" i="36"/>
  <c r="U26" i="36"/>
  <c r="T26" i="36"/>
  <c r="S26" i="36"/>
  <c r="AA25" i="36"/>
  <c r="X25" i="36"/>
  <c r="W25" i="36"/>
  <c r="V25" i="36"/>
  <c r="U25" i="36"/>
  <c r="T25" i="36"/>
  <c r="S25" i="36"/>
  <c r="X24" i="36"/>
  <c r="W24" i="36"/>
  <c r="V24" i="36"/>
  <c r="U24" i="36"/>
  <c r="T24" i="36"/>
  <c r="AA24" i="36" s="1"/>
  <c r="S24" i="36"/>
  <c r="X23" i="36"/>
  <c r="W23" i="36"/>
  <c r="V23" i="36"/>
  <c r="U23" i="36"/>
  <c r="T23" i="36"/>
  <c r="AA23" i="36" s="1"/>
  <c r="S23" i="36"/>
  <c r="X22" i="36"/>
  <c r="W22" i="36"/>
  <c r="V22" i="36"/>
  <c r="U22" i="36"/>
  <c r="T22" i="36"/>
  <c r="AA22" i="36" s="1"/>
  <c r="S22" i="36"/>
  <c r="X21" i="36"/>
  <c r="W21" i="36"/>
  <c r="V21" i="36"/>
  <c r="U21" i="36"/>
  <c r="T21" i="36"/>
  <c r="AA21" i="36" s="1"/>
  <c r="S21" i="36"/>
  <c r="X20" i="36"/>
  <c r="W20" i="36"/>
  <c r="V20" i="36"/>
  <c r="U20" i="36"/>
  <c r="T20" i="36"/>
  <c r="AA20" i="36" s="1"/>
  <c r="S20" i="36"/>
  <c r="AA19" i="36"/>
  <c r="X19" i="36"/>
  <c r="W19" i="36"/>
  <c r="V19" i="36"/>
  <c r="U19" i="36"/>
  <c r="T19" i="36"/>
  <c r="S19" i="36"/>
  <c r="AA18" i="36"/>
  <c r="X18" i="36"/>
  <c r="W18" i="36"/>
  <c r="V18" i="36"/>
  <c r="U18" i="36"/>
  <c r="T18" i="36"/>
  <c r="S18" i="36"/>
  <c r="AA17" i="36"/>
  <c r="X17" i="36"/>
  <c r="W17" i="36"/>
  <c r="V17" i="36"/>
  <c r="U17" i="36"/>
  <c r="T17" i="36"/>
  <c r="S17" i="36"/>
  <c r="X16" i="36"/>
  <c r="W16" i="36"/>
  <c r="V16" i="36"/>
  <c r="U16" i="36"/>
  <c r="T16" i="36"/>
  <c r="AA16" i="36" s="1"/>
  <c r="S16" i="36"/>
  <c r="X15" i="36"/>
  <c r="W15" i="36"/>
  <c r="V15" i="36"/>
  <c r="U15" i="36"/>
  <c r="T15" i="36"/>
  <c r="AA15" i="36" s="1"/>
  <c r="S15" i="36"/>
  <c r="X14" i="36"/>
  <c r="W14" i="36"/>
  <c r="V14" i="36"/>
  <c r="U14" i="36"/>
  <c r="T14" i="36"/>
  <c r="AA14" i="36" s="1"/>
  <c r="S14" i="36"/>
  <c r="X13" i="36"/>
  <c r="W13" i="36"/>
  <c r="V13" i="36"/>
  <c r="U13" i="36"/>
  <c r="T13" i="36"/>
  <c r="AA13" i="36" s="1"/>
  <c r="S13" i="36"/>
  <c r="X12" i="36"/>
  <c r="W12" i="36"/>
  <c r="V12" i="36"/>
  <c r="U12" i="36"/>
  <c r="T12" i="36"/>
  <c r="AA12" i="36" s="1"/>
  <c r="S12" i="36"/>
  <c r="X11" i="36"/>
  <c r="W11" i="36"/>
  <c r="V11" i="36"/>
  <c r="U11" i="36"/>
  <c r="T11" i="36"/>
  <c r="S11" i="36"/>
  <c r="X10" i="36"/>
  <c r="W10" i="36"/>
  <c r="V10" i="36"/>
  <c r="U10" i="36"/>
  <c r="T10" i="36"/>
  <c r="AA11" i="36" s="1"/>
  <c r="S10" i="36"/>
  <c r="X9" i="36"/>
  <c r="W9" i="36"/>
  <c r="V9" i="36"/>
  <c r="U9" i="36"/>
  <c r="T9" i="36"/>
  <c r="AA9" i="36" s="1"/>
  <c r="S9" i="36"/>
  <c r="X8" i="36"/>
  <c r="W8" i="36"/>
  <c r="V8" i="36"/>
  <c r="U8" i="36"/>
  <c r="T8" i="36"/>
  <c r="AA8" i="36" s="1"/>
  <c r="S8" i="36"/>
  <c r="X7" i="36"/>
  <c r="W7" i="36"/>
  <c r="V7" i="36"/>
  <c r="U7" i="36"/>
  <c r="T7" i="36"/>
  <c r="AA7" i="36" s="1"/>
  <c r="S7" i="36"/>
  <c r="X6" i="36"/>
  <c r="W6" i="36"/>
  <c r="V6" i="36"/>
  <c r="U6" i="36"/>
  <c r="T6" i="36"/>
  <c r="AA6" i="36" s="1"/>
  <c r="S6" i="36"/>
  <c r="X5" i="36"/>
  <c r="W5" i="36"/>
  <c r="V5" i="36"/>
  <c r="U5" i="36"/>
  <c r="T5" i="36"/>
  <c r="S5" i="36"/>
  <c r="X125" i="33"/>
  <c r="W125" i="33"/>
  <c r="V125" i="33"/>
  <c r="U125" i="33"/>
  <c r="T125" i="33"/>
  <c r="S125" i="33"/>
  <c r="X124" i="33"/>
  <c r="W124" i="33"/>
  <c r="V124" i="33"/>
  <c r="U124" i="33"/>
  <c r="T124" i="33"/>
  <c r="S124" i="33"/>
  <c r="X123" i="33"/>
  <c r="W123" i="33"/>
  <c r="V123" i="33"/>
  <c r="U123" i="33"/>
  <c r="T123" i="33"/>
  <c r="S123" i="33"/>
  <c r="X122" i="33"/>
  <c r="W122" i="33"/>
  <c r="V122" i="33"/>
  <c r="U122" i="33"/>
  <c r="T122" i="33"/>
  <c r="S122" i="33"/>
  <c r="X121" i="33"/>
  <c r="W121" i="33"/>
  <c r="V121" i="33"/>
  <c r="U121" i="33"/>
  <c r="T121" i="33"/>
  <c r="S121" i="33"/>
  <c r="X120" i="33"/>
  <c r="W120" i="33"/>
  <c r="V120" i="33"/>
  <c r="U120" i="33"/>
  <c r="T120" i="33"/>
  <c r="S120" i="33"/>
  <c r="X119" i="33"/>
  <c r="W119" i="33"/>
  <c r="V119" i="33"/>
  <c r="U119" i="33"/>
  <c r="T119" i="33"/>
  <c r="S119" i="33"/>
  <c r="X118" i="33"/>
  <c r="W118" i="33"/>
  <c r="V118" i="33"/>
  <c r="U118" i="33"/>
  <c r="T118" i="33"/>
  <c r="S118" i="33"/>
  <c r="X117" i="33"/>
  <c r="W117" i="33"/>
  <c r="V117" i="33"/>
  <c r="U117" i="33"/>
  <c r="T117" i="33"/>
  <c r="S117" i="33"/>
  <c r="X116" i="33"/>
  <c r="W116" i="33"/>
  <c r="V116" i="33"/>
  <c r="U116" i="33"/>
  <c r="T116" i="33"/>
  <c r="S116" i="33"/>
  <c r="X115" i="33"/>
  <c r="W115" i="33"/>
  <c r="V115" i="33"/>
  <c r="U115" i="33"/>
  <c r="T115" i="33"/>
  <c r="S115" i="33"/>
  <c r="X114" i="33"/>
  <c r="W114" i="33"/>
  <c r="V114" i="33"/>
  <c r="U114" i="33"/>
  <c r="T114" i="33"/>
  <c r="S114" i="33"/>
  <c r="X113" i="33"/>
  <c r="W113" i="33"/>
  <c r="V113" i="33"/>
  <c r="U113" i="33"/>
  <c r="T113" i="33"/>
  <c r="S113" i="33"/>
  <c r="X112" i="33"/>
  <c r="W112" i="33"/>
  <c r="V112" i="33"/>
  <c r="U112" i="33"/>
  <c r="T112" i="33"/>
  <c r="S112" i="33"/>
  <c r="X111" i="33"/>
  <c r="W111" i="33"/>
  <c r="V111" i="33"/>
  <c r="U111" i="33"/>
  <c r="T111" i="33"/>
  <c r="S111" i="33"/>
  <c r="X110" i="33"/>
  <c r="W110" i="33"/>
  <c r="V110" i="33"/>
  <c r="U110" i="33"/>
  <c r="T110" i="33"/>
  <c r="S110" i="33"/>
  <c r="X109" i="33"/>
  <c r="W109" i="33"/>
  <c r="V109" i="33"/>
  <c r="U109" i="33"/>
  <c r="T109" i="33"/>
  <c r="S109" i="33"/>
  <c r="X108" i="33"/>
  <c r="W108" i="33"/>
  <c r="V108" i="33"/>
  <c r="U108" i="33"/>
  <c r="T108" i="33"/>
  <c r="S108" i="33"/>
  <c r="X107" i="33"/>
  <c r="W107" i="33"/>
  <c r="V107" i="33"/>
  <c r="U107" i="33"/>
  <c r="T107" i="33"/>
  <c r="S107" i="33"/>
  <c r="X106" i="33"/>
  <c r="W106" i="33"/>
  <c r="V106" i="33"/>
  <c r="U106" i="33"/>
  <c r="T106" i="33"/>
  <c r="S106" i="33"/>
  <c r="X105" i="33"/>
  <c r="AE105" i="33" s="1"/>
  <c r="W105" i="33"/>
  <c r="AD105" i="33" s="1"/>
  <c r="V105" i="33"/>
  <c r="AC105" i="33" s="1"/>
  <c r="U105" i="33"/>
  <c r="AB105" i="33" s="1"/>
  <c r="T105" i="33"/>
  <c r="AA105" i="33" s="1"/>
  <c r="S105" i="33"/>
  <c r="Z105" i="33" s="1"/>
  <c r="AC104" i="33"/>
  <c r="AB104" i="33"/>
  <c r="X104" i="33"/>
  <c r="AE104" i="33" s="1"/>
  <c r="W104" i="33"/>
  <c r="AD104" i="33" s="1"/>
  <c r="V104" i="33"/>
  <c r="U104" i="33"/>
  <c r="T104" i="33"/>
  <c r="AA104" i="33" s="1"/>
  <c r="S104" i="33"/>
  <c r="Z104" i="33" s="1"/>
  <c r="X103" i="33"/>
  <c r="AE103" i="33" s="1"/>
  <c r="W103" i="33"/>
  <c r="AD103" i="33" s="1"/>
  <c r="V103" i="33"/>
  <c r="AC103" i="33" s="1"/>
  <c r="U103" i="33"/>
  <c r="AB103" i="33" s="1"/>
  <c r="T103" i="33"/>
  <c r="AA103" i="33" s="1"/>
  <c r="S103" i="33"/>
  <c r="Z103" i="33" s="1"/>
  <c r="AC102" i="33"/>
  <c r="AB102" i="33"/>
  <c r="X102" i="33"/>
  <c r="AE102" i="33" s="1"/>
  <c r="W102" i="33"/>
  <c r="AD102" i="33" s="1"/>
  <c r="V102" i="33"/>
  <c r="U102" i="33"/>
  <c r="T102" i="33"/>
  <c r="AA102" i="33" s="1"/>
  <c r="S102" i="33"/>
  <c r="Z102" i="33" s="1"/>
  <c r="X101" i="33"/>
  <c r="AE101" i="33" s="1"/>
  <c r="W101" i="33"/>
  <c r="AD101" i="33" s="1"/>
  <c r="V101" i="33"/>
  <c r="AC101" i="33" s="1"/>
  <c r="U101" i="33"/>
  <c r="AB101" i="33" s="1"/>
  <c r="T101" i="33"/>
  <c r="AA101" i="33" s="1"/>
  <c r="S101" i="33"/>
  <c r="Z101" i="33" s="1"/>
  <c r="AC100" i="33"/>
  <c r="AB100" i="33"/>
  <c r="X100" i="33"/>
  <c r="AE100" i="33" s="1"/>
  <c r="W100" i="33"/>
  <c r="AD100" i="33" s="1"/>
  <c r="V100" i="33"/>
  <c r="U100" i="33"/>
  <c r="T100" i="33"/>
  <c r="AA100" i="33" s="1"/>
  <c r="S100" i="33"/>
  <c r="Z100" i="33" s="1"/>
  <c r="X99" i="33"/>
  <c r="AE99" i="33" s="1"/>
  <c r="W99" i="33"/>
  <c r="AD99" i="33" s="1"/>
  <c r="V99" i="33"/>
  <c r="AC99" i="33" s="1"/>
  <c r="U99" i="33"/>
  <c r="AB99" i="33" s="1"/>
  <c r="T99" i="33"/>
  <c r="AA99" i="33" s="1"/>
  <c r="S99" i="33"/>
  <c r="Z99" i="33" s="1"/>
  <c r="AC98" i="33"/>
  <c r="AB98" i="33"/>
  <c r="X98" i="33"/>
  <c r="AE98" i="33" s="1"/>
  <c r="W98" i="33"/>
  <c r="AD98" i="33" s="1"/>
  <c r="V98" i="33"/>
  <c r="U98" i="33"/>
  <c r="T98" i="33"/>
  <c r="AA98" i="33" s="1"/>
  <c r="S98" i="33"/>
  <c r="Z98" i="33" s="1"/>
  <c r="X97" i="33"/>
  <c r="AE97" i="33" s="1"/>
  <c r="W97" i="33"/>
  <c r="AD97" i="33" s="1"/>
  <c r="V97" i="33"/>
  <c r="AC97" i="33" s="1"/>
  <c r="U97" i="33"/>
  <c r="AB97" i="33" s="1"/>
  <c r="T97" i="33"/>
  <c r="AA97" i="33" s="1"/>
  <c r="S97" i="33"/>
  <c r="Z97" i="33" s="1"/>
  <c r="AC96" i="33"/>
  <c r="AB96" i="33"/>
  <c r="X96" i="33"/>
  <c r="AE96" i="33" s="1"/>
  <c r="W96" i="33"/>
  <c r="AD96" i="33" s="1"/>
  <c r="V96" i="33"/>
  <c r="U96" i="33"/>
  <c r="T96" i="33"/>
  <c r="AA96" i="33" s="1"/>
  <c r="S96" i="33"/>
  <c r="Z96" i="33" s="1"/>
  <c r="X95" i="33"/>
  <c r="AE95" i="33" s="1"/>
  <c r="W95" i="33"/>
  <c r="AD95" i="33" s="1"/>
  <c r="V95" i="33"/>
  <c r="AC95" i="33" s="1"/>
  <c r="U95" i="33"/>
  <c r="AB95" i="33" s="1"/>
  <c r="T95" i="33"/>
  <c r="AA95" i="33" s="1"/>
  <c r="S95" i="33"/>
  <c r="Z95" i="33" s="1"/>
  <c r="AC94" i="33"/>
  <c r="AB94" i="33"/>
  <c r="X94" i="33"/>
  <c r="AE94" i="33" s="1"/>
  <c r="W94" i="33"/>
  <c r="AD94" i="33" s="1"/>
  <c r="V94" i="33"/>
  <c r="U94" i="33"/>
  <c r="T94" i="33"/>
  <c r="AA94" i="33" s="1"/>
  <c r="S94" i="33"/>
  <c r="Z94" i="33" s="1"/>
  <c r="X93" i="33"/>
  <c r="AE93" i="33" s="1"/>
  <c r="W93" i="33"/>
  <c r="AD93" i="33" s="1"/>
  <c r="V93" i="33"/>
  <c r="AC93" i="33" s="1"/>
  <c r="U93" i="33"/>
  <c r="AB93" i="33" s="1"/>
  <c r="T93" i="33"/>
  <c r="AA93" i="33" s="1"/>
  <c r="S93" i="33"/>
  <c r="Z93" i="33" s="1"/>
  <c r="AC92" i="33"/>
  <c r="AB92" i="33"/>
  <c r="X92" i="33"/>
  <c r="AE92" i="33" s="1"/>
  <c r="W92" i="33"/>
  <c r="AD92" i="33" s="1"/>
  <c r="V92" i="33"/>
  <c r="U92" i="33"/>
  <c r="T92" i="33"/>
  <c r="AA92" i="33" s="1"/>
  <c r="S92" i="33"/>
  <c r="Z92" i="33" s="1"/>
  <c r="X91" i="33"/>
  <c r="AE91" i="33" s="1"/>
  <c r="W91" i="33"/>
  <c r="AD91" i="33" s="1"/>
  <c r="V91" i="33"/>
  <c r="AC91" i="33" s="1"/>
  <c r="U91" i="33"/>
  <c r="AB91" i="33" s="1"/>
  <c r="T91" i="33"/>
  <c r="AA91" i="33" s="1"/>
  <c r="S91" i="33"/>
  <c r="Z91" i="33" s="1"/>
  <c r="AC90" i="33"/>
  <c r="AB90" i="33"/>
  <c r="X90" i="33"/>
  <c r="AE90" i="33" s="1"/>
  <c r="W90" i="33"/>
  <c r="AD90" i="33" s="1"/>
  <c r="V90" i="33"/>
  <c r="U90" i="33"/>
  <c r="T90" i="33"/>
  <c r="AA90" i="33" s="1"/>
  <c r="S90" i="33"/>
  <c r="Z90" i="33" s="1"/>
  <c r="X89" i="33"/>
  <c r="AE89" i="33" s="1"/>
  <c r="W89" i="33"/>
  <c r="AD89" i="33" s="1"/>
  <c r="V89" i="33"/>
  <c r="AC89" i="33" s="1"/>
  <c r="U89" i="33"/>
  <c r="AB89" i="33" s="1"/>
  <c r="T89" i="33"/>
  <c r="AA89" i="33" s="1"/>
  <c r="S89" i="33"/>
  <c r="Z89" i="33" s="1"/>
  <c r="AC88" i="33"/>
  <c r="AB88" i="33"/>
  <c r="X88" i="33"/>
  <c r="AE88" i="33" s="1"/>
  <c r="W88" i="33"/>
  <c r="AD88" i="33" s="1"/>
  <c r="V88" i="33"/>
  <c r="U88" i="33"/>
  <c r="T88" i="33"/>
  <c r="AA88" i="33" s="1"/>
  <c r="S88" i="33"/>
  <c r="Z88" i="33" s="1"/>
  <c r="X87" i="33"/>
  <c r="AE87" i="33" s="1"/>
  <c r="W87" i="33"/>
  <c r="AD87" i="33" s="1"/>
  <c r="V87" i="33"/>
  <c r="U87" i="33"/>
  <c r="AB87" i="33" s="1"/>
  <c r="T87" i="33"/>
  <c r="AA87" i="33" s="1"/>
  <c r="S87" i="33"/>
  <c r="X86" i="33"/>
  <c r="W86" i="33"/>
  <c r="V86" i="33"/>
  <c r="AC87" i="33" s="1"/>
  <c r="U86" i="33"/>
  <c r="T86" i="33"/>
  <c r="S86" i="33"/>
  <c r="Z87" i="33" s="1"/>
  <c r="AA85" i="33"/>
  <c r="Z85" i="33"/>
  <c r="X85" i="33"/>
  <c r="AE85" i="33" s="1"/>
  <c r="W85" i="33"/>
  <c r="AD85" i="33" s="1"/>
  <c r="V85" i="33"/>
  <c r="AC85" i="33" s="1"/>
  <c r="U85" i="33"/>
  <c r="T85" i="33"/>
  <c r="S85" i="33"/>
  <c r="AE84" i="33"/>
  <c r="AD84" i="33"/>
  <c r="X84" i="33"/>
  <c r="W84" i="33"/>
  <c r="V84" i="33"/>
  <c r="AC84" i="33" s="1"/>
  <c r="U84" i="33"/>
  <c r="AB84" i="33" s="1"/>
  <c r="T84" i="33"/>
  <c r="AA84" i="33" s="1"/>
  <c r="S84" i="33"/>
  <c r="Z84" i="33" s="1"/>
  <c r="AA83" i="33"/>
  <c r="Z83" i="33"/>
  <c r="X83" i="33"/>
  <c r="AE83" i="33" s="1"/>
  <c r="W83" i="33"/>
  <c r="AD83" i="33" s="1"/>
  <c r="V83" i="33"/>
  <c r="AC83" i="33" s="1"/>
  <c r="U83" i="33"/>
  <c r="AB83" i="33" s="1"/>
  <c r="T83" i="33"/>
  <c r="S83" i="33"/>
  <c r="AA82" i="33"/>
  <c r="Z82" i="33"/>
  <c r="X82" i="33"/>
  <c r="W82" i="33"/>
  <c r="V82" i="33"/>
  <c r="U82" i="33"/>
  <c r="T82" i="33"/>
  <c r="S82" i="33"/>
  <c r="AA81" i="33"/>
  <c r="Z81" i="33"/>
  <c r="X81" i="33"/>
  <c r="W81" i="33"/>
  <c r="V81" i="33"/>
  <c r="U81" i="33"/>
  <c r="T81" i="33"/>
  <c r="S81" i="33"/>
  <c r="AA80" i="33"/>
  <c r="Z80" i="33"/>
  <c r="X80" i="33"/>
  <c r="W80" i="33"/>
  <c r="V80" i="33"/>
  <c r="U80" i="33"/>
  <c r="T80" i="33"/>
  <c r="S80" i="33"/>
  <c r="AA79" i="33"/>
  <c r="Z79" i="33"/>
  <c r="X79" i="33"/>
  <c r="W79" i="33"/>
  <c r="V79" i="33"/>
  <c r="U79" i="33"/>
  <c r="T79" i="33"/>
  <c r="S79" i="33"/>
  <c r="AA78" i="33"/>
  <c r="Z78" i="33"/>
  <c r="X78" i="33"/>
  <c r="W78" i="33"/>
  <c r="V78" i="33"/>
  <c r="U78" i="33"/>
  <c r="T78" i="33"/>
  <c r="S78" i="33"/>
  <c r="AA77" i="33"/>
  <c r="Z77" i="33"/>
  <c r="X77" i="33"/>
  <c r="W77" i="33"/>
  <c r="V77" i="33"/>
  <c r="U77" i="33"/>
  <c r="T77" i="33"/>
  <c r="S77" i="33"/>
  <c r="AA76" i="33"/>
  <c r="Z76" i="33"/>
  <c r="X76" i="33"/>
  <c r="W76" i="33"/>
  <c r="V76" i="33"/>
  <c r="U76" i="33"/>
  <c r="T76" i="33"/>
  <c r="S76" i="33"/>
  <c r="AA75" i="33"/>
  <c r="Z75" i="33"/>
  <c r="X75" i="33"/>
  <c r="W75" i="33"/>
  <c r="V75" i="33"/>
  <c r="U75" i="33"/>
  <c r="T75" i="33"/>
  <c r="S75" i="33"/>
  <c r="AA74" i="33"/>
  <c r="Z74" i="33"/>
  <c r="X74" i="33"/>
  <c r="W74" i="33"/>
  <c r="V74" i="33"/>
  <c r="U74" i="33"/>
  <c r="T74" i="33"/>
  <c r="S74" i="33"/>
  <c r="AA73" i="33"/>
  <c r="Z73" i="33"/>
  <c r="X73" i="33"/>
  <c r="W73" i="33"/>
  <c r="V73" i="33"/>
  <c r="U73" i="33"/>
  <c r="T73" i="33"/>
  <c r="S73" i="33"/>
  <c r="AA72" i="33"/>
  <c r="Z72" i="33"/>
  <c r="X72" i="33"/>
  <c r="W72" i="33"/>
  <c r="V72" i="33"/>
  <c r="U72" i="33"/>
  <c r="T72" i="33"/>
  <c r="S72" i="33"/>
  <c r="AA71" i="33"/>
  <c r="Z71" i="33"/>
  <c r="X71" i="33"/>
  <c r="W71" i="33"/>
  <c r="V71" i="33"/>
  <c r="U71" i="33"/>
  <c r="T71" i="33"/>
  <c r="S71" i="33"/>
  <c r="AA70" i="33"/>
  <c r="Z70" i="33"/>
  <c r="X70" i="33"/>
  <c r="W70" i="33"/>
  <c r="V70" i="33"/>
  <c r="U70" i="33"/>
  <c r="T70" i="33"/>
  <c r="S70" i="33"/>
  <c r="AA69" i="33"/>
  <c r="Z69" i="33"/>
  <c r="X69" i="33"/>
  <c r="W69" i="33"/>
  <c r="V69" i="33"/>
  <c r="U69" i="33"/>
  <c r="T69" i="33"/>
  <c r="S69" i="33"/>
  <c r="AA68" i="33"/>
  <c r="Z68" i="33"/>
  <c r="X68" i="33"/>
  <c r="W68" i="33"/>
  <c r="V68" i="33"/>
  <c r="U68" i="33"/>
  <c r="T68" i="33"/>
  <c r="S68" i="33"/>
  <c r="AA67" i="33"/>
  <c r="Z67" i="33"/>
  <c r="X67" i="33"/>
  <c r="W67" i="33"/>
  <c r="V67" i="33"/>
  <c r="U67" i="33"/>
  <c r="T67" i="33"/>
  <c r="S67" i="33"/>
  <c r="AA66" i="33"/>
  <c r="Z66" i="33"/>
  <c r="X66" i="33"/>
  <c r="W66" i="33"/>
  <c r="V66" i="33"/>
  <c r="U66" i="33"/>
  <c r="T66" i="33"/>
  <c r="S66" i="33"/>
  <c r="AA65" i="33"/>
  <c r="Z65" i="33"/>
  <c r="X65" i="33"/>
  <c r="W65" i="33"/>
  <c r="V65" i="33"/>
  <c r="U65" i="33"/>
  <c r="T65" i="33"/>
  <c r="S65" i="33"/>
  <c r="AA64" i="33"/>
  <c r="Z64" i="33"/>
  <c r="X64" i="33"/>
  <c r="W64" i="33"/>
  <c r="V64" i="33"/>
  <c r="U64" i="33"/>
  <c r="T64" i="33"/>
  <c r="S64" i="33"/>
  <c r="AA63" i="33"/>
  <c r="Z63" i="33"/>
  <c r="X63" i="33"/>
  <c r="W63" i="33"/>
  <c r="V63" i="33"/>
  <c r="U63" i="33"/>
  <c r="T63" i="33"/>
  <c r="S63" i="33"/>
  <c r="AA62" i="33"/>
  <c r="Z62" i="33"/>
  <c r="X62" i="33"/>
  <c r="W62" i="33"/>
  <c r="V62" i="33"/>
  <c r="U62" i="33"/>
  <c r="T62" i="33"/>
  <c r="S62" i="33"/>
  <c r="AA61" i="33"/>
  <c r="Z61" i="33"/>
  <c r="X61" i="33"/>
  <c r="W61" i="33"/>
  <c r="V61" i="33"/>
  <c r="U61" i="33"/>
  <c r="T61" i="33"/>
  <c r="S61" i="33"/>
  <c r="AA60" i="33"/>
  <c r="Z60" i="33"/>
  <c r="X60" i="33"/>
  <c r="W60" i="33"/>
  <c r="V60" i="33"/>
  <c r="U60" i="33"/>
  <c r="T60" i="33"/>
  <c r="S60" i="33"/>
  <c r="AA59" i="33"/>
  <c r="Z59" i="33"/>
  <c r="X59" i="33"/>
  <c r="W59" i="33"/>
  <c r="V59" i="33"/>
  <c r="U59" i="33"/>
  <c r="T59" i="33"/>
  <c r="S59" i="33"/>
  <c r="AA58" i="33"/>
  <c r="Z58" i="33"/>
  <c r="X58" i="33"/>
  <c r="W58" i="33"/>
  <c r="V58" i="33"/>
  <c r="U58" i="33"/>
  <c r="T58" i="33"/>
  <c r="S58" i="33"/>
  <c r="AA57" i="33"/>
  <c r="Z57" i="33"/>
  <c r="X57" i="33"/>
  <c r="W57" i="33"/>
  <c r="V57" i="33"/>
  <c r="U57" i="33"/>
  <c r="T57" i="33"/>
  <c r="S57" i="33"/>
  <c r="AA56" i="33"/>
  <c r="Z56" i="33"/>
  <c r="X56" i="33"/>
  <c r="W56" i="33"/>
  <c r="V56" i="33"/>
  <c r="U56" i="33"/>
  <c r="T56" i="33"/>
  <c r="S56" i="33"/>
  <c r="AA55" i="33"/>
  <c r="X55" i="33"/>
  <c r="W55" i="33"/>
  <c r="V55" i="33"/>
  <c r="U55" i="33"/>
  <c r="T55" i="33"/>
  <c r="S55" i="33"/>
  <c r="X54" i="33"/>
  <c r="W54" i="33"/>
  <c r="V54" i="33"/>
  <c r="U54" i="33"/>
  <c r="T54" i="33"/>
  <c r="AA54" i="33" s="1"/>
  <c r="S54" i="33"/>
  <c r="X53" i="33"/>
  <c r="W53" i="33"/>
  <c r="V53" i="33"/>
  <c r="U53" i="33"/>
  <c r="T53" i="33"/>
  <c r="AA53" i="33" s="1"/>
  <c r="S53" i="33"/>
  <c r="X52" i="33"/>
  <c r="W52" i="33"/>
  <c r="V52" i="33"/>
  <c r="U52" i="33"/>
  <c r="T52" i="33"/>
  <c r="AA52" i="33" s="1"/>
  <c r="S52" i="33"/>
  <c r="X51" i="33"/>
  <c r="W51" i="33"/>
  <c r="V51" i="33"/>
  <c r="U51" i="33"/>
  <c r="T51" i="33"/>
  <c r="AA51" i="33" s="1"/>
  <c r="S51" i="33"/>
  <c r="X50" i="33"/>
  <c r="W50" i="33"/>
  <c r="V50" i="33"/>
  <c r="U50" i="33"/>
  <c r="T50" i="33"/>
  <c r="AA50" i="33" s="1"/>
  <c r="S50" i="33"/>
  <c r="AA49" i="33"/>
  <c r="X49" i="33"/>
  <c r="W49" i="33"/>
  <c r="V49" i="33"/>
  <c r="U49" i="33"/>
  <c r="T49" i="33"/>
  <c r="S49" i="33"/>
  <c r="AA48" i="33"/>
  <c r="X48" i="33"/>
  <c r="W48" i="33"/>
  <c r="V48" i="33"/>
  <c r="U48" i="33"/>
  <c r="T48" i="33"/>
  <c r="S48" i="33"/>
  <c r="AA47" i="33"/>
  <c r="X47" i="33"/>
  <c r="W47" i="33"/>
  <c r="V47" i="33"/>
  <c r="U47" i="33"/>
  <c r="T47" i="33"/>
  <c r="S47" i="33"/>
  <c r="X46" i="33"/>
  <c r="W46" i="33"/>
  <c r="V46" i="33"/>
  <c r="U46" i="33"/>
  <c r="T46" i="33"/>
  <c r="AA46" i="33" s="1"/>
  <c r="S46" i="33"/>
  <c r="X45" i="33"/>
  <c r="W45" i="33"/>
  <c r="V45" i="33"/>
  <c r="U45" i="33"/>
  <c r="T45" i="33"/>
  <c r="AA45" i="33" s="1"/>
  <c r="S45" i="33"/>
  <c r="X44" i="33"/>
  <c r="W44" i="33"/>
  <c r="V44" i="33"/>
  <c r="U44" i="33"/>
  <c r="T44" i="33"/>
  <c r="AA44" i="33" s="1"/>
  <c r="S44" i="33"/>
  <c r="X43" i="33"/>
  <c r="W43" i="33"/>
  <c r="V43" i="33"/>
  <c r="U43" i="33"/>
  <c r="T43" i="33"/>
  <c r="AA43" i="33" s="1"/>
  <c r="S43" i="33"/>
  <c r="X42" i="33"/>
  <c r="W42" i="33"/>
  <c r="V42" i="33"/>
  <c r="U42" i="33"/>
  <c r="T42" i="33"/>
  <c r="AA42" i="33" s="1"/>
  <c r="S42" i="33"/>
  <c r="AA41" i="33"/>
  <c r="X41" i="33"/>
  <c r="W41" i="33"/>
  <c r="V41" i="33"/>
  <c r="U41" i="33"/>
  <c r="T41" i="33"/>
  <c r="S41" i="33"/>
  <c r="AA40" i="33"/>
  <c r="X40" i="33"/>
  <c r="W40" i="33"/>
  <c r="V40" i="33"/>
  <c r="U40" i="33"/>
  <c r="T40" i="33"/>
  <c r="S40" i="33"/>
  <c r="AA39" i="33"/>
  <c r="X39" i="33"/>
  <c r="W39" i="33"/>
  <c r="V39" i="33"/>
  <c r="U39" i="33"/>
  <c r="T39" i="33"/>
  <c r="S39" i="33"/>
  <c r="X38" i="33"/>
  <c r="W38" i="33"/>
  <c r="V38" i="33"/>
  <c r="U38" i="33"/>
  <c r="T38" i="33"/>
  <c r="AA38" i="33" s="1"/>
  <c r="S38" i="33"/>
  <c r="X37" i="33"/>
  <c r="W37" i="33"/>
  <c r="V37" i="33"/>
  <c r="U37" i="33"/>
  <c r="T37" i="33"/>
  <c r="AA37" i="33" s="1"/>
  <c r="S37" i="33"/>
  <c r="X36" i="33"/>
  <c r="W36" i="33"/>
  <c r="V36" i="33"/>
  <c r="U36" i="33"/>
  <c r="T36" i="33"/>
  <c r="AA36" i="33" s="1"/>
  <c r="S36" i="33"/>
  <c r="X35" i="33"/>
  <c r="W35" i="33"/>
  <c r="V35" i="33"/>
  <c r="U35" i="33"/>
  <c r="T35" i="33"/>
  <c r="AA35" i="33" s="1"/>
  <c r="S35" i="33"/>
  <c r="X34" i="33"/>
  <c r="W34" i="33"/>
  <c r="V34" i="33"/>
  <c r="U34" i="33"/>
  <c r="T34" i="33"/>
  <c r="AA34" i="33" s="1"/>
  <c r="S34" i="33"/>
  <c r="AA33" i="33"/>
  <c r="X33" i="33"/>
  <c r="W33" i="33"/>
  <c r="V33" i="33"/>
  <c r="U33" i="33"/>
  <c r="T33" i="33"/>
  <c r="S33" i="33"/>
  <c r="AA32" i="33"/>
  <c r="X32" i="33"/>
  <c r="W32" i="33"/>
  <c r="V32" i="33"/>
  <c r="U32" i="33"/>
  <c r="T32" i="33"/>
  <c r="S32" i="33"/>
  <c r="AA31" i="33"/>
  <c r="X31" i="33"/>
  <c r="W31" i="33"/>
  <c r="V31" i="33"/>
  <c r="U31" i="33"/>
  <c r="T31" i="33"/>
  <c r="S31" i="33"/>
  <c r="X30" i="33"/>
  <c r="W30" i="33"/>
  <c r="V30" i="33"/>
  <c r="U30" i="33"/>
  <c r="T30" i="33"/>
  <c r="AA30" i="33" s="1"/>
  <c r="S30" i="33"/>
  <c r="X29" i="33"/>
  <c r="W29" i="33"/>
  <c r="V29" i="33"/>
  <c r="U29" i="33"/>
  <c r="T29" i="33"/>
  <c r="AA29" i="33" s="1"/>
  <c r="S29" i="33"/>
  <c r="X28" i="33"/>
  <c r="W28" i="33"/>
  <c r="V28" i="33"/>
  <c r="U28" i="33"/>
  <c r="T28" i="33"/>
  <c r="AA28" i="33" s="1"/>
  <c r="S28" i="33"/>
  <c r="X27" i="33"/>
  <c r="W27" i="33"/>
  <c r="V27" i="33"/>
  <c r="U27" i="33"/>
  <c r="T27" i="33"/>
  <c r="AA27" i="33" s="1"/>
  <c r="S27" i="33"/>
  <c r="X26" i="33"/>
  <c r="W26" i="33"/>
  <c r="V26" i="33"/>
  <c r="U26" i="33"/>
  <c r="T26" i="33"/>
  <c r="AA26" i="33" s="1"/>
  <c r="S26" i="33"/>
  <c r="AA25" i="33"/>
  <c r="X25" i="33"/>
  <c r="W25" i="33"/>
  <c r="V25" i="33"/>
  <c r="U25" i="33"/>
  <c r="T25" i="33"/>
  <c r="S25" i="33"/>
  <c r="AA24" i="33"/>
  <c r="X24" i="33"/>
  <c r="W24" i="33"/>
  <c r="V24" i="33"/>
  <c r="U24" i="33"/>
  <c r="T24" i="33"/>
  <c r="S24" i="33"/>
  <c r="AA23" i="33"/>
  <c r="X23" i="33"/>
  <c r="W23" i="33"/>
  <c r="V23" i="33"/>
  <c r="U23" i="33"/>
  <c r="T23" i="33"/>
  <c r="S23" i="33"/>
  <c r="X22" i="33"/>
  <c r="W22" i="33"/>
  <c r="V22" i="33"/>
  <c r="U22" i="33"/>
  <c r="T22" i="33"/>
  <c r="AA22" i="33" s="1"/>
  <c r="S22" i="33"/>
  <c r="X21" i="33"/>
  <c r="W21" i="33"/>
  <c r="V21" i="33"/>
  <c r="U21" i="33"/>
  <c r="T21" i="33"/>
  <c r="AA21" i="33" s="1"/>
  <c r="S21" i="33"/>
  <c r="X20" i="33"/>
  <c r="W20" i="33"/>
  <c r="V20" i="33"/>
  <c r="U20" i="33"/>
  <c r="T20" i="33"/>
  <c r="AA20" i="33" s="1"/>
  <c r="S20" i="33"/>
  <c r="X19" i="33"/>
  <c r="W19" i="33"/>
  <c r="V19" i="33"/>
  <c r="U19" i="33"/>
  <c r="T19" i="33"/>
  <c r="AA19" i="33" s="1"/>
  <c r="S19" i="33"/>
  <c r="X18" i="33"/>
  <c r="W18" i="33"/>
  <c r="V18" i="33"/>
  <c r="U18" i="33"/>
  <c r="T18" i="33"/>
  <c r="AA18" i="33" s="1"/>
  <c r="S18" i="33"/>
  <c r="AA17" i="33"/>
  <c r="X17" i="33"/>
  <c r="W17" i="33"/>
  <c r="V17" i="33"/>
  <c r="U17" i="33"/>
  <c r="T17" i="33"/>
  <c r="S17" i="33"/>
  <c r="AA16" i="33"/>
  <c r="X16" i="33"/>
  <c r="W16" i="33"/>
  <c r="V16" i="33"/>
  <c r="U16" i="33"/>
  <c r="T16" i="33"/>
  <c r="S16" i="33"/>
  <c r="AA15" i="33"/>
  <c r="X15" i="33"/>
  <c r="W15" i="33"/>
  <c r="V15" i="33"/>
  <c r="U15" i="33"/>
  <c r="T15" i="33"/>
  <c r="S15" i="33"/>
  <c r="X14" i="33"/>
  <c r="W14" i="33"/>
  <c r="V14" i="33"/>
  <c r="U14" i="33"/>
  <c r="T14" i="33"/>
  <c r="AA14" i="33" s="1"/>
  <c r="S14" i="33"/>
  <c r="X13" i="33"/>
  <c r="W13" i="33"/>
  <c r="V13" i="33"/>
  <c r="U13" i="33"/>
  <c r="T13" i="33"/>
  <c r="AA13" i="33" s="1"/>
  <c r="S13" i="33"/>
  <c r="X12" i="33"/>
  <c r="W12" i="33"/>
  <c r="V12" i="33"/>
  <c r="U12" i="33"/>
  <c r="T12" i="33"/>
  <c r="AA12" i="33" s="1"/>
  <c r="S12" i="33"/>
  <c r="X11" i="33"/>
  <c r="W11" i="33"/>
  <c r="V11" i="33"/>
  <c r="U11" i="33"/>
  <c r="T11" i="33"/>
  <c r="AA11" i="33" s="1"/>
  <c r="S11" i="33"/>
  <c r="X10" i="33"/>
  <c r="W10" i="33"/>
  <c r="V10" i="33"/>
  <c r="U10" i="33"/>
  <c r="T10" i="33"/>
  <c r="AA10" i="33" s="1"/>
  <c r="S10" i="33"/>
  <c r="AA9" i="33"/>
  <c r="X9" i="33"/>
  <c r="W9" i="33"/>
  <c r="V9" i="33"/>
  <c r="U9" i="33"/>
  <c r="T9" i="33"/>
  <c r="S9" i="33"/>
  <c r="AA8" i="33"/>
  <c r="X8" i="33"/>
  <c r="W8" i="33"/>
  <c r="V8" i="33"/>
  <c r="U8" i="33"/>
  <c r="T8" i="33"/>
  <c r="S8" i="33"/>
  <c r="AA7" i="33"/>
  <c r="X7" i="33"/>
  <c r="W7" i="33"/>
  <c r="V7" i="33"/>
  <c r="U7" i="33"/>
  <c r="T7" i="33"/>
  <c r="S7" i="33"/>
  <c r="X6" i="33"/>
  <c r="W6" i="33"/>
  <c r="V6" i="33"/>
  <c r="U6" i="33"/>
  <c r="T6" i="33"/>
  <c r="AA6" i="33" s="1"/>
  <c r="S6" i="33"/>
  <c r="X5" i="33"/>
  <c r="W5" i="33"/>
  <c r="V5" i="33"/>
  <c r="U5" i="33"/>
  <c r="T5" i="33"/>
  <c r="S5" i="33"/>
  <c r="C43" i="31"/>
  <c r="C41" i="31"/>
  <c r="C44" i="31" s="1"/>
  <c r="I31" i="31"/>
  <c r="I41" i="31" s="1"/>
  <c r="I43" i="31" s="1"/>
  <c r="H31" i="31"/>
  <c r="H41" i="31" s="1"/>
  <c r="H43" i="31" s="1"/>
  <c r="G31" i="31"/>
  <c r="G41" i="31" s="1"/>
  <c r="G43" i="31" s="1"/>
  <c r="F31" i="31"/>
  <c r="F41" i="31" s="1"/>
  <c r="F43" i="31" s="1"/>
  <c r="E31" i="31"/>
  <c r="E41" i="31" s="1"/>
  <c r="D31" i="31"/>
  <c r="D41" i="31" s="1"/>
  <c r="C31" i="31"/>
  <c r="I28" i="31"/>
  <c r="H28" i="31"/>
  <c r="G28" i="31"/>
  <c r="G44" i="31" s="1"/>
  <c r="F28" i="31"/>
  <c r="E28" i="31"/>
  <c r="D28" i="31"/>
  <c r="C28" i="31"/>
  <c r="X125" i="30"/>
  <c r="W125" i="30"/>
  <c r="V125" i="30"/>
  <c r="U125" i="30"/>
  <c r="T125" i="30"/>
  <c r="S125" i="30"/>
  <c r="F125" i="30"/>
  <c r="X124" i="30"/>
  <c r="W124" i="30"/>
  <c r="V124" i="30"/>
  <c r="U124" i="30"/>
  <c r="T124" i="30"/>
  <c r="S124" i="30"/>
  <c r="F124" i="30"/>
  <c r="X123" i="30"/>
  <c r="W123" i="30"/>
  <c r="V123" i="30"/>
  <c r="U123" i="30"/>
  <c r="T123" i="30"/>
  <c r="S123" i="30"/>
  <c r="F123" i="30"/>
  <c r="X122" i="30"/>
  <c r="W122" i="30"/>
  <c r="V122" i="30"/>
  <c r="U122" i="30"/>
  <c r="T122" i="30"/>
  <c r="S122" i="30"/>
  <c r="F122" i="30"/>
  <c r="X121" i="30"/>
  <c r="W121" i="30"/>
  <c r="V121" i="30"/>
  <c r="U121" i="30"/>
  <c r="T121" i="30"/>
  <c r="S121" i="30"/>
  <c r="F121" i="30"/>
  <c r="X120" i="30"/>
  <c r="W120" i="30"/>
  <c r="V120" i="30"/>
  <c r="U120" i="30"/>
  <c r="T120" i="30"/>
  <c r="S120" i="30"/>
  <c r="F120" i="30"/>
  <c r="X119" i="30"/>
  <c r="W119" i="30"/>
  <c r="V119" i="30"/>
  <c r="U119" i="30"/>
  <c r="T119" i="30"/>
  <c r="S119" i="30"/>
  <c r="F119" i="30"/>
  <c r="X118" i="30"/>
  <c r="W118" i="30"/>
  <c r="V118" i="30"/>
  <c r="U118" i="30"/>
  <c r="T118" i="30"/>
  <c r="S118" i="30"/>
  <c r="F118" i="30"/>
  <c r="X117" i="30"/>
  <c r="W117" i="30"/>
  <c r="V117" i="30"/>
  <c r="U117" i="30"/>
  <c r="T117" i="30"/>
  <c r="S117" i="30"/>
  <c r="F117" i="30"/>
  <c r="X116" i="30"/>
  <c r="W116" i="30"/>
  <c r="V116" i="30"/>
  <c r="U116" i="30"/>
  <c r="T116" i="30"/>
  <c r="S116" i="30"/>
  <c r="F116" i="30"/>
  <c r="X115" i="30"/>
  <c r="W115" i="30"/>
  <c r="V115" i="30"/>
  <c r="U115" i="30"/>
  <c r="T115" i="30"/>
  <c r="S115" i="30"/>
  <c r="F115" i="30"/>
  <c r="X114" i="30"/>
  <c r="W114" i="30"/>
  <c r="V114" i="30"/>
  <c r="U114" i="30"/>
  <c r="T114" i="30"/>
  <c r="S114" i="30"/>
  <c r="F114" i="30"/>
  <c r="X113" i="30"/>
  <c r="W113" i="30"/>
  <c r="V113" i="30"/>
  <c r="U113" i="30"/>
  <c r="T113" i="30"/>
  <c r="S113" i="30"/>
  <c r="F113" i="30"/>
  <c r="X112" i="30"/>
  <c r="W112" i="30"/>
  <c r="V112" i="30"/>
  <c r="U112" i="30"/>
  <c r="T112" i="30"/>
  <c r="S112" i="30"/>
  <c r="F112" i="30"/>
  <c r="X111" i="30"/>
  <c r="W111" i="30"/>
  <c r="V111" i="30"/>
  <c r="U111" i="30"/>
  <c r="T111" i="30"/>
  <c r="S111" i="30"/>
  <c r="F111" i="30"/>
  <c r="X110" i="30"/>
  <c r="W110" i="30"/>
  <c r="V110" i="30"/>
  <c r="U110" i="30"/>
  <c r="T110" i="30"/>
  <c r="S110" i="30"/>
  <c r="F110" i="30"/>
  <c r="X109" i="30"/>
  <c r="W109" i="30"/>
  <c r="V109" i="30"/>
  <c r="U109" i="30"/>
  <c r="T109" i="30"/>
  <c r="S109" i="30"/>
  <c r="F109" i="30"/>
  <c r="X108" i="30"/>
  <c r="W108" i="30"/>
  <c r="V108" i="30"/>
  <c r="U108" i="30"/>
  <c r="T108" i="30"/>
  <c r="S108" i="30"/>
  <c r="F108" i="30"/>
  <c r="X107" i="30"/>
  <c r="W107" i="30"/>
  <c r="V107" i="30"/>
  <c r="U107" i="30"/>
  <c r="T107" i="30"/>
  <c r="S107" i="30"/>
  <c r="F107" i="30"/>
  <c r="X106" i="30"/>
  <c r="W106" i="30"/>
  <c r="V106" i="30"/>
  <c r="U106" i="30"/>
  <c r="T106" i="30"/>
  <c r="S106" i="30"/>
  <c r="F106" i="30"/>
  <c r="AD105" i="30"/>
  <c r="AC105" i="30"/>
  <c r="X105" i="30"/>
  <c r="W105" i="30"/>
  <c r="V105" i="30"/>
  <c r="U105" i="30"/>
  <c r="AB105" i="30" s="1"/>
  <c r="T105" i="30"/>
  <c r="AA105" i="30" s="1"/>
  <c r="S105" i="30"/>
  <c r="F105" i="30"/>
  <c r="AA104" i="30"/>
  <c r="X104" i="30"/>
  <c r="AE104" i="30" s="1"/>
  <c r="W104" i="30"/>
  <c r="AD104" i="30" s="1"/>
  <c r="V104" i="30"/>
  <c r="U104" i="30"/>
  <c r="T104" i="30"/>
  <c r="S104" i="30"/>
  <c r="F104" i="30"/>
  <c r="AE103" i="30"/>
  <c r="X103" i="30"/>
  <c r="W103" i="30"/>
  <c r="AD103" i="30" s="1"/>
  <c r="V103" i="30"/>
  <c r="AC103" i="30" s="1"/>
  <c r="U103" i="30"/>
  <c r="AB103" i="30" s="1"/>
  <c r="T103" i="30"/>
  <c r="AA103" i="30" s="1"/>
  <c r="S103" i="30"/>
  <c r="F103" i="30"/>
  <c r="AC102" i="30"/>
  <c r="AB102" i="30"/>
  <c r="X102" i="30"/>
  <c r="W102" i="30"/>
  <c r="AD102" i="30" s="1"/>
  <c r="V102" i="30"/>
  <c r="U102" i="30"/>
  <c r="T102" i="30"/>
  <c r="AA102" i="30" s="1"/>
  <c r="S102" i="30"/>
  <c r="F102" i="30"/>
  <c r="X101" i="30"/>
  <c r="AE101" i="30" s="1"/>
  <c r="W101" i="30"/>
  <c r="AD101" i="30" s="1"/>
  <c r="V101" i="30"/>
  <c r="AC101" i="30" s="1"/>
  <c r="U101" i="30"/>
  <c r="AB101" i="30" s="1"/>
  <c r="T101" i="30"/>
  <c r="AA101" i="30" s="1"/>
  <c r="S101" i="30"/>
  <c r="F101" i="30"/>
  <c r="AE100" i="30"/>
  <c r="AD100" i="30"/>
  <c r="X100" i="30"/>
  <c r="W100" i="30"/>
  <c r="V100" i="30"/>
  <c r="AC100" i="30" s="1"/>
  <c r="U100" i="30"/>
  <c r="AB100" i="30" s="1"/>
  <c r="T100" i="30"/>
  <c r="AA100" i="30" s="1"/>
  <c r="S100" i="30"/>
  <c r="Z100" i="30" s="1"/>
  <c r="F100" i="30"/>
  <c r="AB99" i="30"/>
  <c r="AA99" i="30"/>
  <c r="X99" i="30"/>
  <c r="AE99" i="30" s="1"/>
  <c r="W99" i="30"/>
  <c r="AD99" i="30" s="1"/>
  <c r="V99" i="30"/>
  <c r="AC99" i="30" s="1"/>
  <c r="U99" i="30"/>
  <c r="T99" i="30"/>
  <c r="S99" i="30"/>
  <c r="F99" i="30"/>
  <c r="X98" i="30"/>
  <c r="AE98" i="30" s="1"/>
  <c r="W98" i="30"/>
  <c r="AD98" i="30" s="1"/>
  <c r="V98" i="30"/>
  <c r="U98" i="30"/>
  <c r="AB98" i="30" s="1"/>
  <c r="T98" i="30"/>
  <c r="AA98" i="30" s="1"/>
  <c r="S98" i="30"/>
  <c r="Z98" i="30" s="1"/>
  <c r="F98" i="30"/>
  <c r="AD97" i="30"/>
  <c r="AC97" i="30"/>
  <c r="X97" i="30"/>
  <c r="AE97" i="30" s="1"/>
  <c r="W97" i="30"/>
  <c r="V97" i="30"/>
  <c r="AC98" i="30" s="1"/>
  <c r="U97" i="30"/>
  <c r="AB97" i="30" s="1"/>
  <c r="T97" i="30"/>
  <c r="AA97" i="30" s="1"/>
  <c r="S97" i="30"/>
  <c r="F97" i="30"/>
  <c r="AA96" i="30"/>
  <c r="X96" i="30"/>
  <c r="AE96" i="30" s="1"/>
  <c r="W96" i="30"/>
  <c r="AD96" i="30" s="1"/>
  <c r="V96" i="30"/>
  <c r="AC96" i="30" s="1"/>
  <c r="U96" i="30"/>
  <c r="AB96" i="30" s="1"/>
  <c r="T96" i="30"/>
  <c r="S96" i="30"/>
  <c r="F96" i="30"/>
  <c r="AE95" i="30"/>
  <c r="X95" i="30"/>
  <c r="W95" i="30"/>
  <c r="AD95" i="30" s="1"/>
  <c r="V95" i="30"/>
  <c r="AC95" i="30" s="1"/>
  <c r="U95" i="30"/>
  <c r="AB95" i="30" s="1"/>
  <c r="T95" i="30"/>
  <c r="AA95" i="30" s="1"/>
  <c r="S95" i="30"/>
  <c r="F95" i="30"/>
  <c r="AC94" i="30"/>
  <c r="AB94" i="30"/>
  <c r="X94" i="30"/>
  <c r="AE94" i="30" s="1"/>
  <c r="W94" i="30"/>
  <c r="AD94" i="30" s="1"/>
  <c r="V94" i="30"/>
  <c r="U94" i="30"/>
  <c r="T94" i="30"/>
  <c r="AA94" i="30" s="1"/>
  <c r="S94" i="30"/>
  <c r="F94" i="30"/>
  <c r="X93" i="30"/>
  <c r="AE93" i="30" s="1"/>
  <c r="W93" i="30"/>
  <c r="AD93" i="30" s="1"/>
  <c r="V93" i="30"/>
  <c r="U93" i="30"/>
  <c r="AB93" i="30" s="1"/>
  <c r="T93" i="30"/>
  <c r="AA93" i="30" s="1"/>
  <c r="S93" i="30"/>
  <c r="F93" i="30"/>
  <c r="AE92" i="30"/>
  <c r="AD92" i="30"/>
  <c r="X92" i="30"/>
  <c r="W92" i="30"/>
  <c r="V92" i="30"/>
  <c r="AC93" i="30" s="1"/>
  <c r="U92" i="30"/>
  <c r="AB92" i="30" s="1"/>
  <c r="T92" i="30"/>
  <c r="AA92" i="30" s="1"/>
  <c r="S92" i="30"/>
  <c r="F92" i="30"/>
  <c r="AB91" i="30"/>
  <c r="AA91" i="30"/>
  <c r="X91" i="30"/>
  <c r="AE91" i="30" s="1"/>
  <c r="W91" i="30"/>
  <c r="AD91" i="30" s="1"/>
  <c r="V91" i="30"/>
  <c r="AC91" i="30" s="1"/>
  <c r="U91" i="30"/>
  <c r="T91" i="30"/>
  <c r="S91" i="30"/>
  <c r="F91" i="30"/>
  <c r="AC90" i="30"/>
  <c r="X90" i="30"/>
  <c r="AE90" i="30" s="1"/>
  <c r="W90" i="30"/>
  <c r="AD90" i="30" s="1"/>
  <c r="V90" i="30"/>
  <c r="U90" i="30"/>
  <c r="AB90" i="30" s="1"/>
  <c r="T90" i="30"/>
  <c r="AA90" i="30" s="1"/>
  <c r="S90" i="30"/>
  <c r="F90" i="30"/>
  <c r="AD89" i="30"/>
  <c r="AC89" i="30"/>
  <c r="X89" i="30"/>
  <c r="AE89" i="30" s="1"/>
  <c r="W89" i="30"/>
  <c r="V89" i="30"/>
  <c r="U89" i="30"/>
  <c r="AB89" i="30" s="1"/>
  <c r="T89" i="30"/>
  <c r="AA89" i="30" s="1"/>
  <c r="S89" i="30"/>
  <c r="Z89" i="30" s="1"/>
  <c r="F89" i="30"/>
  <c r="AE88" i="30"/>
  <c r="AA88" i="30"/>
  <c r="X88" i="30"/>
  <c r="W88" i="30"/>
  <c r="AD88" i="30" s="1"/>
  <c r="V88" i="30"/>
  <c r="AC88" i="30" s="1"/>
  <c r="U88" i="30"/>
  <c r="AB88" i="30" s="1"/>
  <c r="T88" i="30"/>
  <c r="S88" i="30"/>
  <c r="F88" i="30"/>
  <c r="AE87" i="30"/>
  <c r="X87" i="30"/>
  <c r="W87" i="30"/>
  <c r="AD87" i="30" s="1"/>
  <c r="V87" i="30"/>
  <c r="AC87" i="30" s="1"/>
  <c r="U87" i="30"/>
  <c r="T87" i="30"/>
  <c r="AA87" i="30" s="1"/>
  <c r="S87" i="30"/>
  <c r="F87" i="30"/>
  <c r="X86" i="30"/>
  <c r="W86" i="30"/>
  <c r="V86" i="30"/>
  <c r="U86" i="30"/>
  <c r="AB87" i="30" s="1"/>
  <c r="T86" i="30"/>
  <c r="S86" i="30"/>
  <c r="F86" i="30"/>
  <c r="AB85" i="30"/>
  <c r="AA85" i="30"/>
  <c r="X85" i="30"/>
  <c r="AE85" i="30" s="1"/>
  <c r="W85" i="30"/>
  <c r="AD85" i="30" s="1"/>
  <c r="V85" i="30"/>
  <c r="AC85" i="30" s="1"/>
  <c r="U85" i="30"/>
  <c r="T85" i="30"/>
  <c r="S85" i="30"/>
  <c r="Z85" i="30" s="1"/>
  <c r="AE84" i="30"/>
  <c r="AB84" i="30"/>
  <c r="X84" i="30"/>
  <c r="W84" i="30"/>
  <c r="AD84" i="30" s="1"/>
  <c r="V84" i="30"/>
  <c r="AC84" i="30" s="1"/>
  <c r="U84" i="30"/>
  <c r="T84" i="30"/>
  <c r="S84" i="30"/>
  <c r="Z84" i="30" s="1"/>
  <c r="AB83" i="30"/>
  <c r="AA83" i="30"/>
  <c r="X83" i="30"/>
  <c r="AE83" i="30" s="1"/>
  <c r="W83" i="30"/>
  <c r="AD83" i="30" s="1"/>
  <c r="V83" i="30"/>
  <c r="AC83" i="30" s="1"/>
  <c r="U83" i="30"/>
  <c r="T83" i="30"/>
  <c r="AA84" i="30" s="1"/>
  <c r="S83" i="30"/>
  <c r="Z83" i="30" s="1"/>
  <c r="AA82" i="30"/>
  <c r="X82" i="30"/>
  <c r="W82" i="30"/>
  <c r="V82" i="30"/>
  <c r="U82" i="30"/>
  <c r="T82" i="30"/>
  <c r="S82" i="30"/>
  <c r="Z82" i="30" s="1"/>
  <c r="AA81" i="30"/>
  <c r="X81" i="30"/>
  <c r="W81" i="30"/>
  <c r="V81" i="30"/>
  <c r="U81" i="30"/>
  <c r="T81" i="30"/>
  <c r="S81" i="30"/>
  <c r="Z81" i="30" s="1"/>
  <c r="AA80" i="30"/>
  <c r="X80" i="30"/>
  <c r="W80" i="30"/>
  <c r="V80" i="30"/>
  <c r="U80" i="30"/>
  <c r="T80" i="30"/>
  <c r="S80" i="30"/>
  <c r="Z80" i="30" s="1"/>
  <c r="AA79" i="30"/>
  <c r="X79" i="30"/>
  <c r="W79" i="30"/>
  <c r="V79" i="30"/>
  <c r="U79" i="30"/>
  <c r="T79" i="30"/>
  <c r="S79" i="30"/>
  <c r="Z79" i="30" s="1"/>
  <c r="AA78" i="30"/>
  <c r="X78" i="30"/>
  <c r="W78" i="30"/>
  <c r="V78" i="30"/>
  <c r="U78" i="30"/>
  <c r="T78" i="30"/>
  <c r="S78" i="30"/>
  <c r="Z78" i="30" s="1"/>
  <c r="AA77" i="30"/>
  <c r="X77" i="30"/>
  <c r="W77" i="30"/>
  <c r="V77" i="30"/>
  <c r="U77" i="30"/>
  <c r="T77" i="30"/>
  <c r="S77" i="30"/>
  <c r="Z77" i="30" s="1"/>
  <c r="AA76" i="30"/>
  <c r="X76" i="30"/>
  <c r="W76" i="30"/>
  <c r="V76" i="30"/>
  <c r="U76" i="30"/>
  <c r="T76" i="30"/>
  <c r="S76" i="30"/>
  <c r="Z76" i="30" s="1"/>
  <c r="AA75" i="30"/>
  <c r="X75" i="30"/>
  <c r="W75" i="30"/>
  <c r="V75" i="30"/>
  <c r="U75" i="30"/>
  <c r="T75" i="30"/>
  <c r="S75" i="30"/>
  <c r="Z75" i="30" s="1"/>
  <c r="AA74" i="30"/>
  <c r="X74" i="30"/>
  <c r="W74" i="30"/>
  <c r="V74" i="30"/>
  <c r="U74" i="30"/>
  <c r="T74" i="30"/>
  <c r="S74" i="30"/>
  <c r="Z74" i="30" s="1"/>
  <c r="AA73" i="30"/>
  <c r="X73" i="30"/>
  <c r="W73" i="30"/>
  <c r="V73" i="30"/>
  <c r="U73" i="30"/>
  <c r="T73" i="30"/>
  <c r="S73" i="30"/>
  <c r="Z73" i="30" s="1"/>
  <c r="AA72" i="30"/>
  <c r="X72" i="30"/>
  <c r="W72" i="30"/>
  <c r="V72" i="30"/>
  <c r="U72" i="30"/>
  <c r="T72" i="30"/>
  <c r="S72" i="30"/>
  <c r="Z72" i="30" s="1"/>
  <c r="AA71" i="30"/>
  <c r="X71" i="30"/>
  <c r="W71" i="30"/>
  <c r="V71" i="30"/>
  <c r="U71" i="30"/>
  <c r="T71" i="30"/>
  <c r="S71" i="30"/>
  <c r="Z71" i="30" s="1"/>
  <c r="AA70" i="30"/>
  <c r="X70" i="30"/>
  <c r="W70" i="30"/>
  <c r="V70" i="30"/>
  <c r="U70" i="30"/>
  <c r="T70" i="30"/>
  <c r="S70" i="30"/>
  <c r="Z70" i="30" s="1"/>
  <c r="AA69" i="30"/>
  <c r="X69" i="30"/>
  <c r="W69" i="30"/>
  <c r="V69" i="30"/>
  <c r="U69" i="30"/>
  <c r="T69" i="30"/>
  <c r="S69" i="30"/>
  <c r="Z69" i="30" s="1"/>
  <c r="AA68" i="30"/>
  <c r="X68" i="30"/>
  <c r="W68" i="30"/>
  <c r="V68" i="30"/>
  <c r="U68" i="30"/>
  <c r="T68" i="30"/>
  <c r="S68" i="30"/>
  <c r="Z68" i="30" s="1"/>
  <c r="AA67" i="30"/>
  <c r="X67" i="30"/>
  <c r="W67" i="30"/>
  <c r="V67" i="30"/>
  <c r="U67" i="30"/>
  <c r="T67" i="30"/>
  <c r="S67" i="30"/>
  <c r="Z67" i="30" s="1"/>
  <c r="AA66" i="30"/>
  <c r="X66" i="30"/>
  <c r="W66" i="30"/>
  <c r="V66" i="30"/>
  <c r="U66" i="30"/>
  <c r="T66" i="30"/>
  <c r="S66" i="30"/>
  <c r="Z66" i="30" s="1"/>
  <c r="AA65" i="30"/>
  <c r="X65" i="30"/>
  <c r="W65" i="30"/>
  <c r="V65" i="30"/>
  <c r="U65" i="30"/>
  <c r="T65" i="30"/>
  <c r="S65" i="30"/>
  <c r="Z65" i="30" s="1"/>
  <c r="AA64" i="30"/>
  <c r="X64" i="30"/>
  <c r="W64" i="30"/>
  <c r="V64" i="30"/>
  <c r="U64" i="30"/>
  <c r="T64" i="30"/>
  <c r="S64" i="30"/>
  <c r="Z64" i="30" s="1"/>
  <c r="AA63" i="30"/>
  <c r="X63" i="30"/>
  <c r="W63" i="30"/>
  <c r="V63" i="30"/>
  <c r="U63" i="30"/>
  <c r="T63" i="30"/>
  <c r="S63" i="30"/>
  <c r="Z63" i="30" s="1"/>
  <c r="AA62" i="30"/>
  <c r="X62" i="30"/>
  <c r="W62" i="30"/>
  <c r="V62" i="30"/>
  <c r="U62" i="30"/>
  <c r="T62" i="30"/>
  <c r="S62" i="30"/>
  <c r="Z62" i="30" s="1"/>
  <c r="AA61" i="30"/>
  <c r="X61" i="30"/>
  <c r="W61" i="30"/>
  <c r="V61" i="30"/>
  <c r="U61" i="30"/>
  <c r="T61" i="30"/>
  <c r="S61" i="30"/>
  <c r="Z61" i="30" s="1"/>
  <c r="AA60" i="30"/>
  <c r="X60" i="30"/>
  <c r="W60" i="30"/>
  <c r="V60" i="30"/>
  <c r="U60" i="30"/>
  <c r="T60" i="30"/>
  <c r="S60" i="30"/>
  <c r="Z60" i="30" s="1"/>
  <c r="AA59" i="30"/>
  <c r="X59" i="30"/>
  <c r="W59" i="30"/>
  <c r="V59" i="30"/>
  <c r="U59" i="30"/>
  <c r="T59" i="30"/>
  <c r="S59" i="30"/>
  <c r="Z59" i="30" s="1"/>
  <c r="AA58" i="30"/>
  <c r="X58" i="30"/>
  <c r="W58" i="30"/>
  <c r="V58" i="30"/>
  <c r="U58" i="30"/>
  <c r="T58" i="30"/>
  <c r="S58" i="30"/>
  <c r="Z58" i="30" s="1"/>
  <c r="AA57" i="30"/>
  <c r="X57" i="30"/>
  <c r="W57" i="30"/>
  <c r="V57" i="30"/>
  <c r="U57" i="30"/>
  <c r="T57" i="30"/>
  <c r="S57" i="30"/>
  <c r="Z57" i="30" s="1"/>
  <c r="AA56" i="30"/>
  <c r="X56" i="30"/>
  <c r="W56" i="30"/>
  <c r="V56" i="30"/>
  <c r="U56" i="30"/>
  <c r="T56" i="30"/>
  <c r="S56" i="30"/>
  <c r="Z56" i="30" s="1"/>
  <c r="AA55" i="30"/>
  <c r="X55" i="30"/>
  <c r="W55" i="30"/>
  <c r="V55" i="30"/>
  <c r="U55" i="30"/>
  <c r="T55" i="30"/>
  <c r="S55" i="30"/>
  <c r="AA54" i="30"/>
  <c r="X54" i="30"/>
  <c r="W54" i="30"/>
  <c r="V54" i="30"/>
  <c r="U54" i="30"/>
  <c r="T54" i="30"/>
  <c r="S54" i="30"/>
  <c r="X53" i="30"/>
  <c r="W53" i="30"/>
  <c r="V53" i="30"/>
  <c r="U53" i="30"/>
  <c r="T53" i="30"/>
  <c r="AA53" i="30" s="1"/>
  <c r="S53" i="30"/>
  <c r="AA52" i="30"/>
  <c r="X52" i="30"/>
  <c r="W52" i="30"/>
  <c r="V52" i="30"/>
  <c r="U52" i="30"/>
  <c r="T52" i="30"/>
  <c r="S52" i="30"/>
  <c r="X51" i="30"/>
  <c r="W51" i="30"/>
  <c r="V51" i="30"/>
  <c r="U51" i="30"/>
  <c r="T51" i="30"/>
  <c r="S51" i="30"/>
  <c r="X50" i="30"/>
  <c r="W50" i="30"/>
  <c r="V50" i="30"/>
  <c r="U50" i="30"/>
  <c r="T50" i="30"/>
  <c r="AA50" i="30" s="1"/>
  <c r="S50" i="30"/>
  <c r="X49" i="30"/>
  <c r="W49" i="30"/>
  <c r="V49" i="30"/>
  <c r="U49" i="30"/>
  <c r="T49" i="30"/>
  <c r="AA49" i="30" s="1"/>
  <c r="S49" i="30"/>
  <c r="X48" i="30"/>
  <c r="W48" i="30"/>
  <c r="V48" i="30"/>
  <c r="U48" i="30"/>
  <c r="T48" i="30"/>
  <c r="AA48" i="30" s="1"/>
  <c r="S48" i="30"/>
  <c r="AA47" i="30"/>
  <c r="X47" i="30"/>
  <c r="W47" i="30"/>
  <c r="V47" i="30"/>
  <c r="U47" i="30"/>
  <c r="T47" i="30"/>
  <c r="S47" i="30"/>
  <c r="AA46" i="30"/>
  <c r="X46" i="30"/>
  <c r="W46" i="30"/>
  <c r="V46" i="30"/>
  <c r="U46" i="30"/>
  <c r="T46" i="30"/>
  <c r="S46" i="30"/>
  <c r="X45" i="30"/>
  <c r="W45" i="30"/>
  <c r="V45" i="30"/>
  <c r="U45" i="30"/>
  <c r="T45" i="30"/>
  <c r="AA45" i="30" s="1"/>
  <c r="S45" i="30"/>
  <c r="AA44" i="30"/>
  <c r="X44" i="30"/>
  <c r="W44" i="30"/>
  <c r="V44" i="30"/>
  <c r="U44" i="30"/>
  <c r="T44" i="30"/>
  <c r="S44" i="30"/>
  <c r="X43" i="30"/>
  <c r="W43" i="30"/>
  <c r="V43" i="30"/>
  <c r="U43" i="30"/>
  <c r="T43" i="30"/>
  <c r="S43" i="30"/>
  <c r="X42" i="30"/>
  <c r="W42" i="30"/>
  <c r="V42" i="30"/>
  <c r="U42" i="30"/>
  <c r="T42" i="30"/>
  <c r="AA42" i="30" s="1"/>
  <c r="S42" i="30"/>
  <c r="X41" i="30"/>
  <c r="W41" i="30"/>
  <c r="V41" i="30"/>
  <c r="U41" i="30"/>
  <c r="T41" i="30"/>
  <c r="AA41" i="30" s="1"/>
  <c r="S41" i="30"/>
  <c r="X40" i="30"/>
  <c r="W40" i="30"/>
  <c r="V40" i="30"/>
  <c r="U40" i="30"/>
  <c r="T40" i="30"/>
  <c r="AA40" i="30" s="1"/>
  <c r="S40" i="30"/>
  <c r="AA39" i="30"/>
  <c r="X39" i="30"/>
  <c r="W39" i="30"/>
  <c r="V39" i="30"/>
  <c r="U39" i="30"/>
  <c r="T39" i="30"/>
  <c r="S39" i="30"/>
  <c r="AA38" i="30"/>
  <c r="X38" i="30"/>
  <c r="W38" i="30"/>
  <c r="V38" i="30"/>
  <c r="U38" i="30"/>
  <c r="T38" i="30"/>
  <c r="S38" i="30"/>
  <c r="X37" i="30"/>
  <c r="W37" i="30"/>
  <c r="V37" i="30"/>
  <c r="U37" i="30"/>
  <c r="T37" i="30"/>
  <c r="AA37" i="30" s="1"/>
  <c r="S37" i="30"/>
  <c r="AA36" i="30"/>
  <c r="X36" i="30"/>
  <c r="W36" i="30"/>
  <c r="V36" i="30"/>
  <c r="U36" i="30"/>
  <c r="T36" i="30"/>
  <c r="S36" i="30"/>
  <c r="X35" i="30"/>
  <c r="W35" i="30"/>
  <c r="V35" i="30"/>
  <c r="U35" i="30"/>
  <c r="T35" i="30"/>
  <c r="S35" i="30"/>
  <c r="X34" i="30"/>
  <c r="W34" i="30"/>
  <c r="V34" i="30"/>
  <c r="U34" i="30"/>
  <c r="T34" i="30"/>
  <c r="AA34" i="30" s="1"/>
  <c r="S34" i="30"/>
  <c r="X33" i="30"/>
  <c r="W33" i="30"/>
  <c r="V33" i="30"/>
  <c r="U33" i="30"/>
  <c r="T33" i="30"/>
  <c r="AA33" i="30" s="1"/>
  <c r="S33" i="30"/>
  <c r="X32" i="30"/>
  <c r="W32" i="30"/>
  <c r="V32" i="30"/>
  <c r="U32" i="30"/>
  <c r="T32" i="30"/>
  <c r="AA32" i="30" s="1"/>
  <c r="S32" i="30"/>
  <c r="AA31" i="30"/>
  <c r="X31" i="30"/>
  <c r="W31" i="30"/>
  <c r="V31" i="30"/>
  <c r="U31" i="30"/>
  <c r="T31" i="30"/>
  <c r="S31" i="30"/>
  <c r="AA30" i="30"/>
  <c r="X30" i="30"/>
  <c r="W30" i="30"/>
  <c r="V30" i="30"/>
  <c r="U30" i="30"/>
  <c r="T30" i="30"/>
  <c r="S30" i="30"/>
  <c r="X29" i="30"/>
  <c r="W29" i="30"/>
  <c r="V29" i="30"/>
  <c r="U29" i="30"/>
  <c r="T29" i="30"/>
  <c r="AA29" i="30" s="1"/>
  <c r="S29" i="30"/>
  <c r="X28" i="30"/>
  <c r="W28" i="30"/>
  <c r="V28" i="30"/>
  <c r="U28" i="30"/>
  <c r="T28" i="30"/>
  <c r="S28" i="30"/>
  <c r="X27" i="30"/>
  <c r="W27" i="30"/>
  <c r="V27" i="30"/>
  <c r="U27" i="30"/>
  <c r="T27" i="30"/>
  <c r="AA28" i="30" s="1"/>
  <c r="S27" i="30"/>
  <c r="X26" i="30"/>
  <c r="W26" i="30"/>
  <c r="V26" i="30"/>
  <c r="U26" i="30"/>
  <c r="T26" i="30"/>
  <c r="AA26" i="30" s="1"/>
  <c r="S26" i="30"/>
  <c r="X25" i="30"/>
  <c r="W25" i="30"/>
  <c r="V25" i="30"/>
  <c r="U25" i="30"/>
  <c r="T25" i="30"/>
  <c r="AA25" i="30" s="1"/>
  <c r="S25" i="30"/>
  <c r="X24" i="30"/>
  <c r="W24" i="30"/>
  <c r="V24" i="30"/>
  <c r="U24" i="30"/>
  <c r="T24" i="30"/>
  <c r="AA24" i="30" s="1"/>
  <c r="S24" i="30"/>
  <c r="AA23" i="30"/>
  <c r="X23" i="30"/>
  <c r="W23" i="30"/>
  <c r="V23" i="30"/>
  <c r="U23" i="30"/>
  <c r="T23" i="30"/>
  <c r="S23" i="30"/>
  <c r="AA22" i="30"/>
  <c r="X22" i="30"/>
  <c r="W22" i="30"/>
  <c r="V22" i="30"/>
  <c r="U22" i="30"/>
  <c r="T22" i="30"/>
  <c r="S22" i="30"/>
  <c r="X21" i="30"/>
  <c r="W21" i="30"/>
  <c r="V21" i="30"/>
  <c r="U21" i="30"/>
  <c r="T21" i="30"/>
  <c r="AA21" i="30" s="1"/>
  <c r="S21" i="30"/>
  <c r="X20" i="30"/>
  <c r="W20" i="30"/>
  <c r="V20" i="30"/>
  <c r="U20" i="30"/>
  <c r="T20" i="30"/>
  <c r="AA20" i="30" s="1"/>
  <c r="S20" i="30"/>
  <c r="X19" i="30"/>
  <c r="W19" i="30"/>
  <c r="V19" i="30"/>
  <c r="U19" i="30"/>
  <c r="T19" i="30"/>
  <c r="S19" i="30"/>
  <c r="X18" i="30"/>
  <c r="W18" i="30"/>
  <c r="V18" i="30"/>
  <c r="U18" i="30"/>
  <c r="T18" i="30"/>
  <c r="AA18" i="30" s="1"/>
  <c r="S18" i="30"/>
  <c r="X17" i="30"/>
  <c r="W17" i="30"/>
  <c r="V17" i="30"/>
  <c r="U17" i="30"/>
  <c r="T17" i="30"/>
  <c r="AA17" i="30" s="1"/>
  <c r="S17" i="30"/>
  <c r="X16" i="30"/>
  <c r="W16" i="30"/>
  <c r="V16" i="30"/>
  <c r="U16" i="30"/>
  <c r="T16" i="30"/>
  <c r="AA16" i="30" s="1"/>
  <c r="S16" i="30"/>
  <c r="AA15" i="30"/>
  <c r="X15" i="30"/>
  <c r="W15" i="30"/>
  <c r="V15" i="30"/>
  <c r="U15" i="30"/>
  <c r="T15" i="30"/>
  <c r="S15" i="30"/>
  <c r="AA14" i="30"/>
  <c r="X14" i="30"/>
  <c r="W14" i="30"/>
  <c r="V14" i="30"/>
  <c r="U14" i="30"/>
  <c r="T14" i="30"/>
  <c r="S14" i="30"/>
  <c r="X13" i="30"/>
  <c r="W13" i="30"/>
  <c r="V13" i="30"/>
  <c r="U13" i="30"/>
  <c r="T13" i="30"/>
  <c r="AA13" i="30" s="1"/>
  <c r="S13" i="30"/>
  <c r="X12" i="30"/>
  <c r="W12" i="30"/>
  <c r="V12" i="30"/>
  <c r="U12" i="30"/>
  <c r="T12" i="30"/>
  <c r="AA12" i="30" s="1"/>
  <c r="S12" i="30"/>
  <c r="X11" i="30"/>
  <c r="W11" i="30"/>
  <c r="V11" i="30"/>
  <c r="U11" i="30"/>
  <c r="T11" i="30"/>
  <c r="S11" i="30"/>
  <c r="X10" i="30"/>
  <c r="W10" i="30"/>
  <c r="V10" i="30"/>
  <c r="U10" i="30"/>
  <c r="T10" i="30"/>
  <c r="AA10" i="30" s="1"/>
  <c r="S10" i="30"/>
  <c r="X9" i="30"/>
  <c r="W9" i="30"/>
  <c r="V9" i="30"/>
  <c r="U9" i="30"/>
  <c r="T9" i="30"/>
  <c r="AA9" i="30" s="1"/>
  <c r="S9" i="30"/>
  <c r="X8" i="30"/>
  <c r="W8" i="30"/>
  <c r="V8" i="30"/>
  <c r="U8" i="30"/>
  <c r="T8" i="30"/>
  <c r="AA8" i="30" s="1"/>
  <c r="S8" i="30"/>
  <c r="AA7" i="30"/>
  <c r="X7" i="30"/>
  <c r="W7" i="30"/>
  <c r="V7" i="30"/>
  <c r="U7" i="30"/>
  <c r="T7" i="30"/>
  <c r="S7" i="30"/>
  <c r="AA6" i="30"/>
  <c r="X6" i="30"/>
  <c r="W6" i="30"/>
  <c r="V6" i="30"/>
  <c r="U6" i="30"/>
  <c r="T6" i="30"/>
  <c r="S6" i="30"/>
  <c r="X5" i="30"/>
  <c r="W5" i="30"/>
  <c r="V5" i="30"/>
  <c r="U5" i="30"/>
  <c r="T5" i="30"/>
  <c r="S5" i="30"/>
  <c r="W85" i="29"/>
  <c r="V85" i="29"/>
  <c r="U85" i="29"/>
  <c r="W84" i="29"/>
  <c r="V84" i="29"/>
  <c r="U84" i="29"/>
  <c r="W83" i="29"/>
  <c r="V83" i="29"/>
  <c r="U83" i="29"/>
  <c r="W82" i="29"/>
  <c r="V82" i="29"/>
  <c r="U82" i="29"/>
  <c r="W81" i="29"/>
  <c r="V81" i="29"/>
  <c r="U81" i="29"/>
  <c r="W80" i="29"/>
  <c r="V80" i="29"/>
  <c r="U80" i="29"/>
  <c r="W79" i="29"/>
  <c r="V79" i="29"/>
  <c r="U79" i="29"/>
  <c r="W78" i="29"/>
  <c r="V78" i="29"/>
  <c r="U78" i="29"/>
  <c r="W77" i="29"/>
  <c r="V77" i="29"/>
  <c r="U77" i="29"/>
  <c r="W76" i="29"/>
  <c r="V76" i="29"/>
  <c r="U76" i="29"/>
  <c r="W75" i="29"/>
  <c r="V75" i="29"/>
  <c r="U75" i="29"/>
  <c r="W74" i="29"/>
  <c r="V74" i="29"/>
  <c r="U74" i="29"/>
  <c r="W73" i="29"/>
  <c r="V73" i="29"/>
  <c r="U73" i="29"/>
  <c r="W72" i="29"/>
  <c r="V72" i="29"/>
  <c r="U72" i="29"/>
  <c r="W71" i="29"/>
  <c r="V71" i="29"/>
  <c r="U71" i="29"/>
  <c r="W70" i="29"/>
  <c r="V70" i="29"/>
  <c r="U70" i="29"/>
  <c r="W69" i="29"/>
  <c r="V69" i="29"/>
  <c r="U69" i="29"/>
  <c r="W68" i="29"/>
  <c r="V68" i="29"/>
  <c r="U68" i="29"/>
  <c r="W67" i="29"/>
  <c r="V67" i="29"/>
  <c r="U67" i="29"/>
  <c r="W66" i="29"/>
  <c r="V66" i="29"/>
  <c r="U66" i="29"/>
  <c r="W65" i="29"/>
  <c r="V65" i="29"/>
  <c r="U65" i="29"/>
  <c r="W64" i="29"/>
  <c r="V64" i="29"/>
  <c r="U64" i="29"/>
  <c r="W63" i="29"/>
  <c r="V63" i="29"/>
  <c r="U63" i="29"/>
  <c r="W62" i="29"/>
  <c r="V62" i="29"/>
  <c r="U62" i="29"/>
  <c r="W61" i="29"/>
  <c r="V61" i="29"/>
  <c r="U61" i="29"/>
  <c r="W60" i="29"/>
  <c r="V60" i="29"/>
  <c r="U60" i="29"/>
  <c r="W59" i="29"/>
  <c r="V59" i="29"/>
  <c r="U59" i="29"/>
  <c r="W58" i="29"/>
  <c r="V58" i="29"/>
  <c r="U58" i="29"/>
  <c r="W57" i="29"/>
  <c r="V57" i="29"/>
  <c r="U57" i="29"/>
  <c r="W56" i="29"/>
  <c r="V56" i="29"/>
  <c r="U56" i="29"/>
  <c r="W55" i="29"/>
  <c r="V55" i="29"/>
  <c r="U55" i="29"/>
  <c r="W54" i="29"/>
  <c r="V54" i="29"/>
  <c r="U54" i="29"/>
  <c r="W53" i="29"/>
  <c r="V53" i="29"/>
  <c r="U53" i="29"/>
  <c r="W52" i="29"/>
  <c r="V52" i="29"/>
  <c r="U52" i="29"/>
  <c r="W51" i="29"/>
  <c r="V51" i="29"/>
  <c r="U51" i="29"/>
  <c r="W50" i="29"/>
  <c r="V50" i="29"/>
  <c r="U50" i="29"/>
  <c r="W49" i="29"/>
  <c r="V49" i="29"/>
  <c r="U49" i="29"/>
  <c r="W48" i="29"/>
  <c r="V48" i="29"/>
  <c r="U48" i="29"/>
  <c r="W47" i="29"/>
  <c r="V47" i="29"/>
  <c r="U47" i="29"/>
  <c r="W46" i="29"/>
  <c r="V46" i="29"/>
  <c r="U46" i="29"/>
  <c r="W45" i="29"/>
  <c r="V45" i="29"/>
  <c r="U45" i="29"/>
  <c r="W44" i="29"/>
  <c r="V44" i="29"/>
  <c r="U44" i="29"/>
  <c r="W43" i="29"/>
  <c r="V43" i="29"/>
  <c r="U43" i="29"/>
  <c r="W42" i="29"/>
  <c r="V42" i="29"/>
  <c r="U42" i="29"/>
  <c r="W41" i="29"/>
  <c r="V41" i="29"/>
  <c r="U41" i="29"/>
  <c r="X131" i="27"/>
  <c r="W131" i="27"/>
  <c r="V131" i="27"/>
  <c r="U131" i="27"/>
  <c r="T131" i="27"/>
  <c r="S131" i="27"/>
  <c r="X130" i="27"/>
  <c r="W130" i="27"/>
  <c r="V130" i="27"/>
  <c r="U130" i="27"/>
  <c r="T130" i="27"/>
  <c r="S130" i="27"/>
  <c r="X129" i="27"/>
  <c r="W129" i="27"/>
  <c r="V129" i="27"/>
  <c r="U129" i="27"/>
  <c r="T129" i="27"/>
  <c r="S129" i="27"/>
  <c r="X128" i="27"/>
  <c r="W128" i="27"/>
  <c r="V128" i="27"/>
  <c r="U128" i="27"/>
  <c r="T128" i="27"/>
  <c r="S128" i="27"/>
  <c r="X127" i="27"/>
  <c r="W127" i="27"/>
  <c r="V127" i="27"/>
  <c r="U127" i="27"/>
  <c r="T127" i="27"/>
  <c r="S127" i="27"/>
  <c r="X126" i="27"/>
  <c r="W126" i="27"/>
  <c r="V126" i="27"/>
  <c r="U126" i="27"/>
  <c r="T126" i="27"/>
  <c r="S126" i="27"/>
  <c r="X125" i="27"/>
  <c r="W125" i="27"/>
  <c r="V125" i="27"/>
  <c r="U125" i="27"/>
  <c r="T125" i="27"/>
  <c r="S125" i="27"/>
  <c r="X124" i="27"/>
  <c r="W124" i="27"/>
  <c r="V124" i="27"/>
  <c r="U124" i="27"/>
  <c r="T124" i="27"/>
  <c r="S124" i="27"/>
  <c r="X123" i="27"/>
  <c r="W123" i="27"/>
  <c r="V123" i="27"/>
  <c r="U123" i="27"/>
  <c r="T123" i="27"/>
  <c r="S123" i="27"/>
  <c r="X122" i="27"/>
  <c r="W122" i="27"/>
  <c r="V122" i="27"/>
  <c r="U122" i="27"/>
  <c r="T122" i="27"/>
  <c r="S122" i="27"/>
  <c r="X121" i="27"/>
  <c r="W121" i="27"/>
  <c r="V121" i="27"/>
  <c r="U121" i="27"/>
  <c r="T121" i="27"/>
  <c r="S121" i="27"/>
  <c r="X120" i="27"/>
  <c r="W120" i="27"/>
  <c r="V120" i="27"/>
  <c r="U120" i="27"/>
  <c r="T120" i="27"/>
  <c r="S120" i="27"/>
  <c r="X119" i="27"/>
  <c r="W119" i="27"/>
  <c r="V119" i="27"/>
  <c r="U119" i="27"/>
  <c r="T119" i="27"/>
  <c r="S119" i="27"/>
  <c r="X118" i="27"/>
  <c r="W118" i="27"/>
  <c r="V118" i="27"/>
  <c r="U118" i="27"/>
  <c r="T118" i="27"/>
  <c r="S118" i="27"/>
  <c r="X117" i="27"/>
  <c r="W117" i="27"/>
  <c r="V117" i="27"/>
  <c r="U117" i="27"/>
  <c r="T117" i="27"/>
  <c r="S117" i="27"/>
  <c r="X116" i="27"/>
  <c r="W116" i="27"/>
  <c r="V116" i="27"/>
  <c r="U116" i="27"/>
  <c r="T116" i="27"/>
  <c r="S116" i="27"/>
  <c r="X115" i="27"/>
  <c r="W115" i="27"/>
  <c r="V115" i="27"/>
  <c r="U115" i="27"/>
  <c r="T115" i="27"/>
  <c r="S115" i="27"/>
  <c r="X114" i="27"/>
  <c r="W114" i="27"/>
  <c r="V114" i="27"/>
  <c r="U114" i="27"/>
  <c r="T114" i="27"/>
  <c r="S114" i="27"/>
  <c r="X113" i="27"/>
  <c r="W113" i="27"/>
  <c r="V113" i="27"/>
  <c r="U113" i="27"/>
  <c r="T113" i="27"/>
  <c r="S113" i="27"/>
  <c r="X112" i="27"/>
  <c r="W112" i="27"/>
  <c r="V112" i="27"/>
  <c r="U112" i="27"/>
  <c r="T112" i="27"/>
  <c r="S112" i="27"/>
  <c r="X111" i="27"/>
  <c r="W111" i="27"/>
  <c r="V111" i="27"/>
  <c r="U111" i="27"/>
  <c r="T111" i="27"/>
  <c r="S111" i="27"/>
  <c r="X110" i="27"/>
  <c r="AE110" i="27" s="1"/>
  <c r="W110" i="27"/>
  <c r="AD110" i="27" s="1"/>
  <c r="V110" i="27"/>
  <c r="AC110" i="27" s="1"/>
  <c r="U110" i="27"/>
  <c r="AB110" i="27" s="1"/>
  <c r="T110" i="27"/>
  <c r="AA110" i="27" s="1"/>
  <c r="S110" i="27"/>
  <c r="Z110" i="27" s="1"/>
  <c r="X109" i="27"/>
  <c r="AE109" i="27" s="1"/>
  <c r="W109" i="27"/>
  <c r="AD109" i="27" s="1"/>
  <c r="V109" i="27"/>
  <c r="AC109" i="27" s="1"/>
  <c r="U109" i="27"/>
  <c r="AB109" i="27" s="1"/>
  <c r="T109" i="27"/>
  <c r="AA109" i="27" s="1"/>
  <c r="S109" i="27"/>
  <c r="X108" i="27"/>
  <c r="AE108" i="27" s="1"/>
  <c r="W108" i="27"/>
  <c r="AD108" i="27" s="1"/>
  <c r="V108" i="27"/>
  <c r="AC108" i="27" s="1"/>
  <c r="U108" i="27"/>
  <c r="AB108" i="27" s="1"/>
  <c r="T108" i="27"/>
  <c r="AA108" i="27" s="1"/>
  <c r="S108" i="27"/>
  <c r="Z108" i="27" s="1"/>
  <c r="X107" i="27"/>
  <c r="AE107" i="27" s="1"/>
  <c r="W107" i="27"/>
  <c r="AD107" i="27" s="1"/>
  <c r="V107" i="27"/>
  <c r="AC107" i="27" s="1"/>
  <c r="U107" i="27"/>
  <c r="AB107" i="27" s="1"/>
  <c r="T107" i="27"/>
  <c r="AA107" i="27" s="1"/>
  <c r="S107" i="27"/>
  <c r="Z107" i="27" s="1"/>
  <c r="X106" i="27"/>
  <c r="AE106" i="27" s="1"/>
  <c r="W106" i="27"/>
  <c r="AD106" i="27" s="1"/>
  <c r="V106" i="27"/>
  <c r="AC106" i="27" s="1"/>
  <c r="U106" i="27"/>
  <c r="AB106" i="27" s="1"/>
  <c r="T106" i="27"/>
  <c r="AA106" i="27" s="1"/>
  <c r="S106" i="27"/>
  <c r="Z106" i="27" s="1"/>
  <c r="X105" i="27"/>
  <c r="AE105" i="27" s="1"/>
  <c r="W105" i="27"/>
  <c r="AD105" i="27" s="1"/>
  <c r="V105" i="27"/>
  <c r="AC105" i="27" s="1"/>
  <c r="U105" i="27"/>
  <c r="AB105" i="27" s="1"/>
  <c r="T105" i="27"/>
  <c r="AA105" i="27" s="1"/>
  <c r="S105" i="27"/>
  <c r="Z105" i="27" s="1"/>
  <c r="X104" i="27"/>
  <c r="AE104" i="27" s="1"/>
  <c r="W104" i="27"/>
  <c r="AD104" i="27" s="1"/>
  <c r="V104" i="27"/>
  <c r="AC104" i="27" s="1"/>
  <c r="U104" i="27"/>
  <c r="AB104" i="27" s="1"/>
  <c r="T104" i="27"/>
  <c r="AA104" i="27" s="1"/>
  <c r="S104" i="27"/>
  <c r="Z104" i="27" s="1"/>
  <c r="X103" i="27"/>
  <c r="AE103" i="27" s="1"/>
  <c r="W103" i="27"/>
  <c r="AD103" i="27" s="1"/>
  <c r="V103" i="27"/>
  <c r="AC103" i="27" s="1"/>
  <c r="U103" i="27"/>
  <c r="AB103" i="27" s="1"/>
  <c r="T103" i="27"/>
  <c r="AA103" i="27" s="1"/>
  <c r="S103" i="27"/>
  <c r="Z103" i="27" s="1"/>
  <c r="X102" i="27"/>
  <c r="AE102" i="27" s="1"/>
  <c r="W102" i="27"/>
  <c r="AD102" i="27" s="1"/>
  <c r="V102" i="27"/>
  <c r="AC102" i="27" s="1"/>
  <c r="U102" i="27"/>
  <c r="AB102" i="27" s="1"/>
  <c r="T102" i="27"/>
  <c r="AA102" i="27" s="1"/>
  <c r="S102" i="27"/>
  <c r="Z102" i="27" s="1"/>
  <c r="X101" i="27"/>
  <c r="AE101" i="27" s="1"/>
  <c r="W101" i="27"/>
  <c r="AD101" i="27" s="1"/>
  <c r="V101" i="27"/>
  <c r="AC101" i="27" s="1"/>
  <c r="U101" i="27"/>
  <c r="AB101" i="27" s="1"/>
  <c r="T101" i="27"/>
  <c r="AA101" i="27" s="1"/>
  <c r="S101" i="27"/>
  <c r="Z101" i="27" s="1"/>
  <c r="X100" i="27"/>
  <c r="AE100" i="27" s="1"/>
  <c r="W100" i="27"/>
  <c r="AD100" i="27" s="1"/>
  <c r="V100" i="27"/>
  <c r="AC100" i="27" s="1"/>
  <c r="U100" i="27"/>
  <c r="AB100" i="27" s="1"/>
  <c r="T100" i="27"/>
  <c r="AA100" i="27" s="1"/>
  <c r="S100" i="27"/>
  <c r="Z100" i="27" s="1"/>
  <c r="X99" i="27"/>
  <c r="AE99" i="27" s="1"/>
  <c r="W99" i="27"/>
  <c r="AD99" i="27" s="1"/>
  <c r="V99" i="27"/>
  <c r="AC99" i="27" s="1"/>
  <c r="U99" i="27"/>
  <c r="AB99" i="27" s="1"/>
  <c r="T99" i="27"/>
  <c r="AA99" i="27" s="1"/>
  <c r="S99" i="27"/>
  <c r="Z99" i="27" s="1"/>
  <c r="X98" i="27"/>
  <c r="AE98" i="27" s="1"/>
  <c r="W98" i="27"/>
  <c r="AD98" i="27" s="1"/>
  <c r="V98" i="27"/>
  <c r="AC98" i="27" s="1"/>
  <c r="U98" i="27"/>
  <c r="AB98" i="27" s="1"/>
  <c r="T98" i="27"/>
  <c r="AA98" i="27" s="1"/>
  <c r="S98" i="27"/>
  <c r="Z98" i="27" s="1"/>
  <c r="X97" i="27"/>
  <c r="AE97" i="27" s="1"/>
  <c r="W97" i="27"/>
  <c r="AD97" i="27" s="1"/>
  <c r="V97" i="27"/>
  <c r="AC97" i="27" s="1"/>
  <c r="U97" i="27"/>
  <c r="AB97" i="27" s="1"/>
  <c r="T97" i="27"/>
  <c r="AA97" i="27" s="1"/>
  <c r="S97" i="27"/>
  <c r="Z97" i="27" s="1"/>
  <c r="X96" i="27"/>
  <c r="AE96" i="27" s="1"/>
  <c r="W96" i="27"/>
  <c r="AD96" i="27" s="1"/>
  <c r="V96" i="27"/>
  <c r="AC96" i="27" s="1"/>
  <c r="U96" i="27"/>
  <c r="AB96" i="27" s="1"/>
  <c r="T96" i="27"/>
  <c r="AA96" i="27" s="1"/>
  <c r="S96" i="27"/>
  <c r="Z96" i="27" s="1"/>
  <c r="X95" i="27"/>
  <c r="AE95" i="27" s="1"/>
  <c r="W95" i="27"/>
  <c r="AD95" i="27" s="1"/>
  <c r="V95" i="27"/>
  <c r="AC95" i="27" s="1"/>
  <c r="U95" i="27"/>
  <c r="AB95" i="27" s="1"/>
  <c r="T95" i="27"/>
  <c r="AA95" i="27" s="1"/>
  <c r="S95" i="27"/>
  <c r="Z95" i="27" s="1"/>
  <c r="X94" i="27"/>
  <c r="AE94" i="27" s="1"/>
  <c r="W94" i="27"/>
  <c r="AD94" i="27" s="1"/>
  <c r="V94" i="27"/>
  <c r="AC94" i="27" s="1"/>
  <c r="U94" i="27"/>
  <c r="AB94" i="27" s="1"/>
  <c r="T94" i="27"/>
  <c r="AA94" i="27" s="1"/>
  <c r="S94" i="27"/>
  <c r="Z94" i="27" s="1"/>
  <c r="X93" i="27"/>
  <c r="AE93" i="27" s="1"/>
  <c r="W93" i="27"/>
  <c r="AD93" i="27" s="1"/>
  <c r="V93" i="27"/>
  <c r="AC93" i="27" s="1"/>
  <c r="U93" i="27"/>
  <c r="AB93" i="27" s="1"/>
  <c r="T93" i="27"/>
  <c r="AA93" i="27" s="1"/>
  <c r="S93" i="27"/>
  <c r="Z93" i="27" s="1"/>
  <c r="X92" i="27"/>
  <c r="AE92" i="27" s="1"/>
  <c r="W92" i="27"/>
  <c r="AD92" i="27" s="1"/>
  <c r="V92" i="27"/>
  <c r="AC92" i="27" s="1"/>
  <c r="U92" i="27"/>
  <c r="AB92" i="27" s="1"/>
  <c r="T92" i="27"/>
  <c r="AA92" i="27" s="1"/>
  <c r="S92" i="27"/>
  <c r="Z92" i="27" s="1"/>
  <c r="X91" i="27"/>
  <c r="AE91" i="27" s="1"/>
  <c r="W91" i="27"/>
  <c r="AD91" i="27" s="1"/>
  <c r="V91" i="27"/>
  <c r="AC91" i="27" s="1"/>
  <c r="U91" i="27"/>
  <c r="AB91" i="27" s="1"/>
  <c r="T91" i="27"/>
  <c r="AA91" i="27" s="1"/>
  <c r="S91" i="27"/>
  <c r="Z91" i="27" s="1"/>
  <c r="X90" i="27"/>
  <c r="W90" i="27"/>
  <c r="V90" i="27"/>
  <c r="U90" i="27"/>
  <c r="T90" i="27"/>
  <c r="S90" i="27"/>
  <c r="X89" i="27"/>
  <c r="AE89" i="27" s="1"/>
  <c r="W89" i="27"/>
  <c r="AD89" i="27" s="1"/>
  <c r="V89" i="27"/>
  <c r="AC89" i="27" s="1"/>
  <c r="U89" i="27"/>
  <c r="AB89" i="27" s="1"/>
  <c r="T89" i="27"/>
  <c r="AA89" i="27" s="1"/>
  <c r="S89" i="27"/>
  <c r="Z89" i="27" s="1"/>
  <c r="X88" i="27"/>
  <c r="AE88" i="27" s="1"/>
  <c r="W88" i="27"/>
  <c r="AD88" i="27" s="1"/>
  <c r="V88" i="27"/>
  <c r="AC88" i="27" s="1"/>
  <c r="U88" i="27"/>
  <c r="AB88" i="27" s="1"/>
  <c r="T88" i="27"/>
  <c r="AA88" i="27" s="1"/>
  <c r="S88" i="27"/>
  <c r="Z88" i="27" s="1"/>
  <c r="X87" i="27"/>
  <c r="AE87" i="27" s="1"/>
  <c r="W87" i="27"/>
  <c r="AD87" i="27" s="1"/>
  <c r="V87" i="27"/>
  <c r="AC87" i="27" s="1"/>
  <c r="U87" i="27"/>
  <c r="AB87" i="27" s="1"/>
  <c r="T87" i="27"/>
  <c r="AA87" i="27" s="1"/>
  <c r="S87" i="27"/>
  <c r="Z87" i="27" s="1"/>
  <c r="X86" i="27"/>
  <c r="AE86" i="27" s="1"/>
  <c r="W86" i="27"/>
  <c r="AD86" i="27" s="1"/>
  <c r="V86" i="27"/>
  <c r="AC86" i="27" s="1"/>
  <c r="U86" i="27"/>
  <c r="AB86" i="27" s="1"/>
  <c r="T86" i="27"/>
  <c r="AA86" i="27" s="1"/>
  <c r="S86" i="27"/>
  <c r="Z86" i="27" s="1"/>
  <c r="X85" i="27"/>
  <c r="AE85" i="27" s="1"/>
  <c r="W85" i="27"/>
  <c r="AD85" i="27" s="1"/>
  <c r="V85" i="27"/>
  <c r="AC85" i="27" s="1"/>
  <c r="U85" i="27"/>
  <c r="AB85" i="27" s="1"/>
  <c r="T85" i="27"/>
  <c r="AA85" i="27" s="1"/>
  <c r="S85" i="27"/>
  <c r="Z85" i="27" s="1"/>
  <c r="X84" i="27"/>
  <c r="AE84" i="27" s="1"/>
  <c r="W84" i="27"/>
  <c r="AD84" i="27" s="1"/>
  <c r="V84" i="27"/>
  <c r="AC84" i="27" s="1"/>
  <c r="U84" i="27"/>
  <c r="AB84" i="27" s="1"/>
  <c r="T84" i="27"/>
  <c r="AA84" i="27" s="1"/>
  <c r="S84" i="27"/>
  <c r="Z84" i="27" s="1"/>
  <c r="X83" i="27"/>
  <c r="AE83" i="27" s="1"/>
  <c r="W83" i="27"/>
  <c r="AD83" i="27" s="1"/>
  <c r="V83" i="27"/>
  <c r="AC83" i="27" s="1"/>
  <c r="U83" i="27"/>
  <c r="AB83" i="27" s="1"/>
  <c r="T83" i="27"/>
  <c r="AA83" i="27" s="1"/>
  <c r="S83" i="27"/>
  <c r="Z83" i="27" s="1"/>
  <c r="X82" i="27"/>
  <c r="W82" i="27"/>
  <c r="V82" i="27"/>
  <c r="U82" i="27"/>
  <c r="T82" i="27"/>
  <c r="AA82" i="27" s="1"/>
  <c r="S82" i="27"/>
  <c r="Z82" i="27" s="1"/>
  <c r="X81" i="27"/>
  <c r="W81" i="27"/>
  <c r="V81" i="27"/>
  <c r="U81" i="27"/>
  <c r="T81" i="27"/>
  <c r="AA81" i="27" s="1"/>
  <c r="S81" i="27"/>
  <c r="Z81" i="27" s="1"/>
  <c r="X80" i="27"/>
  <c r="W80" i="27"/>
  <c r="V80" i="27"/>
  <c r="U80" i="27"/>
  <c r="T80" i="27"/>
  <c r="AA80" i="27" s="1"/>
  <c r="S80" i="27"/>
  <c r="Z80" i="27" s="1"/>
  <c r="X79" i="27"/>
  <c r="W79" i="27"/>
  <c r="V79" i="27"/>
  <c r="U79" i="27"/>
  <c r="T79" i="27"/>
  <c r="AA79" i="27" s="1"/>
  <c r="S79" i="27"/>
  <c r="Z79" i="27" s="1"/>
  <c r="X78" i="27"/>
  <c r="W78" i="27"/>
  <c r="V78" i="27"/>
  <c r="U78" i="27"/>
  <c r="T78" i="27"/>
  <c r="AA78" i="27" s="1"/>
  <c r="S78" i="27"/>
  <c r="Z78" i="27" s="1"/>
  <c r="X77" i="27"/>
  <c r="W77" i="27"/>
  <c r="V77" i="27"/>
  <c r="U77" i="27"/>
  <c r="T77" i="27"/>
  <c r="AA77" i="27" s="1"/>
  <c r="S77" i="27"/>
  <c r="Z77" i="27" s="1"/>
  <c r="X76" i="27"/>
  <c r="W76" i="27"/>
  <c r="V76" i="27"/>
  <c r="U76" i="27"/>
  <c r="T76" i="27"/>
  <c r="AA76" i="27" s="1"/>
  <c r="S76" i="27"/>
  <c r="Z76" i="27" s="1"/>
  <c r="X75" i="27"/>
  <c r="W75" i="27"/>
  <c r="V75" i="27"/>
  <c r="U75" i="27"/>
  <c r="T75" i="27"/>
  <c r="AA75" i="27" s="1"/>
  <c r="S75" i="27"/>
  <c r="Z75" i="27" s="1"/>
  <c r="X74" i="27"/>
  <c r="W74" i="27"/>
  <c r="V74" i="27"/>
  <c r="U74" i="27"/>
  <c r="T74" i="27"/>
  <c r="AA74" i="27" s="1"/>
  <c r="S74" i="27"/>
  <c r="Z74" i="27" s="1"/>
  <c r="X73" i="27"/>
  <c r="W73" i="27"/>
  <c r="V73" i="27"/>
  <c r="U73" i="27"/>
  <c r="T73" i="27"/>
  <c r="AA73" i="27" s="1"/>
  <c r="S73" i="27"/>
  <c r="Z73" i="27" s="1"/>
  <c r="X72" i="27"/>
  <c r="W72" i="27"/>
  <c r="V72" i="27"/>
  <c r="U72" i="27"/>
  <c r="T72" i="27"/>
  <c r="AA72" i="27" s="1"/>
  <c r="S72" i="27"/>
  <c r="Z72" i="27" s="1"/>
  <c r="X71" i="27"/>
  <c r="W71" i="27"/>
  <c r="V71" i="27"/>
  <c r="U71" i="27"/>
  <c r="T71" i="27"/>
  <c r="AA71" i="27" s="1"/>
  <c r="S71" i="27"/>
  <c r="Z71" i="27" s="1"/>
  <c r="X70" i="27"/>
  <c r="W70" i="27"/>
  <c r="V70" i="27"/>
  <c r="U70" i="27"/>
  <c r="T70" i="27"/>
  <c r="AA70" i="27" s="1"/>
  <c r="S70" i="27"/>
  <c r="Z70" i="27" s="1"/>
  <c r="X69" i="27"/>
  <c r="W69" i="27"/>
  <c r="V69" i="27"/>
  <c r="U69" i="27"/>
  <c r="T69" i="27"/>
  <c r="AA69" i="27" s="1"/>
  <c r="S69" i="27"/>
  <c r="Z69" i="27" s="1"/>
  <c r="X68" i="27"/>
  <c r="W68" i="27"/>
  <c r="V68" i="27"/>
  <c r="U68" i="27"/>
  <c r="T68" i="27"/>
  <c r="AA68" i="27" s="1"/>
  <c r="S68" i="27"/>
  <c r="Z68" i="27" s="1"/>
  <c r="X67" i="27"/>
  <c r="W67" i="27"/>
  <c r="V67" i="27"/>
  <c r="U67" i="27"/>
  <c r="T67" i="27"/>
  <c r="AA67" i="27" s="1"/>
  <c r="S67" i="27"/>
  <c r="Z67" i="27" s="1"/>
  <c r="X66" i="27"/>
  <c r="W66" i="27"/>
  <c r="V66" i="27"/>
  <c r="U66" i="27"/>
  <c r="T66" i="27"/>
  <c r="AA66" i="27" s="1"/>
  <c r="S66" i="27"/>
  <c r="Z66" i="27" s="1"/>
  <c r="X65" i="27"/>
  <c r="W65" i="27"/>
  <c r="V65" i="27"/>
  <c r="U65" i="27"/>
  <c r="T65" i="27"/>
  <c r="AA65" i="27" s="1"/>
  <c r="S65" i="27"/>
  <c r="Z65" i="27" s="1"/>
  <c r="X64" i="27"/>
  <c r="W64" i="27"/>
  <c r="V64" i="27"/>
  <c r="U64" i="27"/>
  <c r="T64" i="27"/>
  <c r="AA64" i="27" s="1"/>
  <c r="S64" i="27"/>
  <c r="Z64" i="27" s="1"/>
  <c r="X63" i="27"/>
  <c r="W63" i="27"/>
  <c r="V63" i="27"/>
  <c r="U63" i="27"/>
  <c r="T63" i="27"/>
  <c r="AA63" i="27" s="1"/>
  <c r="S63" i="27"/>
  <c r="Z63" i="27" s="1"/>
  <c r="X62" i="27"/>
  <c r="W62" i="27"/>
  <c r="V62" i="27"/>
  <c r="U62" i="27"/>
  <c r="T62" i="27"/>
  <c r="AA62" i="27" s="1"/>
  <c r="S62" i="27"/>
  <c r="Z62" i="27" s="1"/>
  <c r="X61" i="27"/>
  <c r="W61" i="27"/>
  <c r="V61" i="27"/>
  <c r="U61" i="27"/>
  <c r="T61" i="27"/>
  <c r="AA61" i="27" s="1"/>
  <c r="S61" i="27"/>
  <c r="Z61" i="27" s="1"/>
  <c r="X60" i="27"/>
  <c r="W60" i="27"/>
  <c r="V60" i="27"/>
  <c r="U60" i="27"/>
  <c r="T60" i="27"/>
  <c r="AA60" i="27" s="1"/>
  <c r="S60" i="27"/>
  <c r="Z60" i="27" s="1"/>
  <c r="X59" i="27"/>
  <c r="W59" i="27"/>
  <c r="V59" i="27"/>
  <c r="U59" i="27"/>
  <c r="T59" i="27"/>
  <c r="AA59" i="27" s="1"/>
  <c r="S59" i="27"/>
  <c r="Z59" i="27" s="1"/>
  <c r="X58" i="27"/>
  <c r="W58" i="27"/>
  <c r="V58" i="27"/>
  <c r="U58" i="27"/>
  <c r="T58" i="27"/>
  <c r="AA58" i="27" s="1"/>
  <c r="S58" i="27"/>
  <c r="Z58" i="27" s="1"/>
  <c r="X57" i="27"/>
  <c r="W57" i="27"/>
  <c r="V57" i="27"/>
  <c r="U57" i="27"/>
  <c r="T57" i="27"/>
  <c r="AA57" i="27" s="1"/>
  <c r="S57" i="27"/>
  <c r="Z57" i="27" s="1"/>
  <c r="X56" i="27"/>
  <c r="W56" i="27"/>
  <c r="V56" i="27"/>
  <c r="U56" i="27"/>
  <c r="T56" i="27"/>
  <c r="AA56" i="27" s="1"/>
  <c r="S56" i="27"/>
  <c r="Z56" i="27" s="1"/>
  <c r="X55" i="27"/>
  <c r="W55" i="27"/>
  <c r="V55" i="27"/>
  <c r="U55" i="27"/>
  <c r="T55" i="27"/>
  <c r="AA55" i="27" s="1"/>
  <c r="S55" i="27"/>
  <c r="X54" i="27"/>
  <c r="W54" i="27"/>
  <c r="V54" i="27"/>
  <c r="U54" i="27"/>
  <c r="T54" i="27"/>
  <c r="AA54" i="27" s="1"/>
  <c r="S54" i="27"/>
  <c r="X53" i="27"/>
  <c r="W53" i="27"/>
  <c r="V53" i="27"/>
  <c r="U53" i="27"/>
  <c r="T53" i="27"/>
  <c r="AA53" i="27" s="1"/>
  <c r="S53" i="27"/>
  <c r="X52" i="27"/>
  <c r="W52" i="27"/>
  <c r="V52" i="27"/>
  <c r="U52" i="27"/>
  <c r="T52" i="27"/>
  <c r="AA52" i="27" s="1"/>
  <c r="S52" i="27"/>
  <c r="AA51" i="27"/>
  <c r="X51" i="27"/>
  <c r="W51" i="27"/>
  <c r="V51" i="27"/>
  <c r="U51" i="27"/>
  <c r="T51" i="27"/>
  <c r="S51" i="27"/>
  <c r="X50" i="27"/>
  <c r="W50" i="27"/>
  <c r="V50" i="27"/>
  <c r="U50" i="27"/>
  <c r="T50" i="27"/>
  <c r="S50" i="27"/>
  <c r="X49" i="27"/>
  <c r="W49" i="27"/>
  <c r="V49" i="27"/>
  <c r="U49" i="27"/>
  <c r="T49" i="27"/>
  <c r="AA49" i="27" s="1"/>
  <c r="S49" i="27"/>
  <c r="X48" i="27"/>
  <c r="W48" i="27"/>
  <c r="V48" i="27"/>
  <c r="U48" i="27"/>
  <c r="T48" i="27"/>
  <c r="AA48" i="27" s="1"/>
  <c r="S48" i="27"/>
  <c r="X47" i="27"/>
  <c r="W47" i="27"/>
  <c r="V47" i="27"/>
  <c r="U47" i="27"/>
  <c r="T47" i="27"/>
  <c r="AA47" i="27" s="1"/>
  <c r="S47" i="27"/>
  <c r="X46" i="27"/>
  <c r="W46" i="27"/>
  <c r="V46" i="27"/>
  <c r="U46" i="27"/>
  <c r="T46" i="27"/>
  <c r="AA46" i="27" s="1"/>
  <c r="S46" i="27"/>
  <c r="X45" i="27"/>
  <c r="W45" i="27"/>
  <c r="V45" i="27"/>
  <c r="U45" i="27"/>
  <c r="T45" i="27"/>
  <c r="AA45" i="27" s="1"/>
  <c r="S45" i="27"/>
  <c r="X44" i="27"/>
  <c r="W44" i="27"/>
  <c r="V44" i="27"/>
  <c r="U44" i="27"/>
  <c r="T44" i="27"/>
  <c r="AA44" i="27" s="1"/>
  <c r="S44" i="27"/>
  <c r="AA43" i="27"/>
  <c r="X43" i="27"/>
  <c r="W43" i="27"/>
  <c r="V43" i="27"/>
  <c r="U43" i="27"/>
  <c r="T43" i="27"/>
  <c r="S43" i="27"/>
  <c r="X42" i="27"/>
  <c r="W42" i="27"/>
  <c r="V42" i="27"/>
  <c r="U42" i="27"/>
  <c r="T42" i="27"/>
  <c r="S42" i="27"/>
  <c r="X41" i="27"/>
  <c r="W41" i="27"/>
  <c r="V41" i="27"/>
  <c r="U41" i="27"/>
  <c r="T41" i="27"/>
  <c r="AA41" i="27" s="1"/>
  <c r="S41" i="27"/>
  <c r="X40" i="27"/>
  <c r="W40" i="27"/>
  <c r="V40" i="27"/>
  <c r="U40" i="27"/>
  <c r="T40" i="27"/>
  <c r="AA40" i="27" s="1"/>
  <c r="S40" i="27"/>
  <c r="X39" i="27"/>
  <c r="W39" i="27"/>
  <c r="V39" i="27"/>
  <c r="U39" i="27"/>
  <c r="T39" i="27"/>
  <c r="AA39" i="27" s="1"/>
  <c r="S39" i="27"/>
  <c r="X38" i="27"/>
  <c r="W38" i="27"/>
  <c r="V38" i="27"/>
  <c r="U38" i="27"/>
  <c r="T38" i="27"/>
  <c r="AA38" i="27" s="1"/>
  <c r="S38" i="27"/>
  <c r="X37" i="27"/>
  <c r="W37" i="27"/>
  <c r="V37" i="27"/>
  <c r="U37" i="27"/>
  <c r="T37" i="27"/>
  <c r="AA37" i="27" s="1"/>
  <c r="S37" i="27"/>
  <c r="X36" i="27"/>
  <c r="W36" i="27"/>
  <c r="V36" i="27"/>
  <c r="U36" i="27"/>
  <c r="T36" i="27"/>
  <c r="AA36" i="27" s="1"/>
  <c r="S36" i="27"/>
  <c r="AA35" i="27"/>
  <c r="X35" i="27"/>
  <c r="W35" i="27"/>
  <c r="V35" i="27"/>
  <c r="U35" i="27"/>
  <c r="T35" i="27"/>
  <c r="S35" i="27"/>
  <c r="X34" i="27"/>
  <c r="W34" i="27"/>
  <c r="V34" i="27"/>
  <c r="U34" i="27"/>
  <c r="T34" i="27"/>
  <c r="S34" i="27"/>
  <c r="X33" i="27"/>
  <c r="W33" i="27"/>
  <c r="V33" i="27"/>
  <c r="U33" i="27"/>
  <c r="T33" i="27"/>
  <c r="AA33" i="27" s="1"/>
  <c r="S33" i="27"/>
  <c r="X32" i="27"/>
  <c r="W32" i="27"/>
  <c r="V32" i="27"/>
  <c r="U32" i="27"/>
  <c r="T32" i="27"/>
  <c r="AA32" i="27" s="1"/>
  <c r="S32" i="27"/>
  <c r="X31" i="27"/>
  <c r="W31" i="27"/>
  <c r="V31" i="27"/>
  <c r="U31" i="27"/>
  <c r="T31" i="27"/>
  <c r="AA31" i="27" s="1"/>
  <c r="S31" i="27"/>
  <c r="X30" i="27"/>
  <c r="W30" i="27"/>
  <c r="V30" i="27"/>
  <c r="U30" i="27"/>
  <c r="T30" i="27"/>
  <c r="AA30" i="27" s="1"/>
  <c r="S30" i="27"/>
  <c r="X29" i="27"/>
  <c r="W29" i="27"/>
  <c r="V29" i="27"/>
  <c r="U29" i="27"/>
  <c r="T29" i="27"/>
  <c r="AA29" i="27" s="1"/>
  <c r="S29" i="27"/>
  <c r="AA28" i="27"/>
  <c r="X28" i="27"/>
  <c r="W28" i="27"/>
  <c r="V28" i="27"/>
  <c r="U28" i="27"/>
  <c r="T28" i="27"/>
  <c r="S28" i="27"/>
  <c r="AA27" i="27"/>
  <c r="X27" i="27"/>
  <c r="W27" i="27"/>
  <c r="V27" i="27"/>
  <c r="U27" i="27"/>
  <c r="T27" i="27"/>
  <c r="S27" i="27"/>
  <c r="X26" i="27"/>
  <c r="W26" i="27"/>
  <c r="V26" i="27"/>
  <c r="U26" i="27"/>
  <c r="T26" i="27"/>
  <c r="S26" i="27"/>
  <c r="X25" i="27"/>
  <c r="W25" i="27"/>
  <c r="V25" i="27"/>
  <c r="U25" i="27"/>
  <c r="T25" i="27"/>
  <c r="AA25" i="27" s="1"/>
  <c r="S25" i="27"/>
  <c r="X24" i="27"/>
  <c r="W24" i="27"/>
  <c r="V24" i="27"/>
  <c r="U24" i="27"/>
  <c r="T24" i="27"/>
  <c r="AA24" i="27" s="1"/>
  <c r="S24" i="27"/>
  <c r="X23" i="27"/>
  <c r="W23" i="27"/>
  <c r="V23" i="27"/>
  <c r="U23" i="27"/>
  <c r="T23" i="27"/>
  <c r="AA23" i="27" s="1"/>
  <c r="S23" i="27"/>
  <c r="X22" i="27"/>
  <c r="W22" i="27"/>
  <c r="V22" i="27"/>
  <c r="U22" i="27"/>
  <c r="T22" i="27"/>
  <c r="AA22" i="27" s="1"/>
  <c r="S22" i="27"/>
  <c r="X21" i="27"/>
  <c r="W21" i="27"/>
  <c r="V21" i="27"/>
  <c r="U21" i="27"/>
  <c r="T21" i="27"/>
  <c r="AA21" i="27" s="1"/>
  <c r="S21" i="27"/>
  <c r="AA20" i="27"/>
  <c r="X20" i="27"/>
  <c r="W20" i="27"/>
  <c r="V20" i="27"/>
  <c r="U20" i="27"/>
  <c r="T20" i="27"/>
  <c r="S20" i="27"/>
  <c r="AA19" i="27"/>
  <c r="X19" i="27"/>
  <c r="W19" i="27"/>
  <c r="V19" i="27"/>
  <c r="U19" i="27"/>
  <c r="T19" i="27"/>
  <c r="S19" i="27"/>
  <c r="X18" i="27"/>
  <c r="W18" i="27"/>
  <c r="V18" i="27"/>
  <c r="U18" i="27"/>
  <c r="T18" i="27"/>
  <c r="S18" i="27"/>
  <c r="X17" i="27"/>
  <c r="W17" i="27"/>
  <c r="V17" i="27"/>
  <c r="U17" i="27"/>
  <c r="T17" i="27"/>
  <c r="AA17" i="27" s="1"/>
  <c r="S17" i="27"/>
  <c r="X16" i="27"/>
  <c r="W16" i="27"/>
  <c r="V16" i="27"/>
  <c r="U16" i="27"/>
  <c r="T16" i="27"/>
  <c r="AA16" i="27" s="1"/>
  <c r="S16" i="27"/>
  <c r="X15" i="27"/>
  <c r="W15" i="27"/>
  <c r="V15" i="27"/>
  <c r="U15" i="27"/>
  <c r="T15" i="27"/>
  <c r="AA15" i="27" s="1"/>
  <c r="S15" i="27"/>
  <c r="X14" i="27"/>
  <c r="W14" i="27"/>
  <c r="V14" i="27"/>
  <c r="U14" i="27"/>
  <c r="T14" i="27"/>
  <c r="AA14" i="27" s="1"/>
  <c r="S14" i="27"/>
  <c r="X13" i="27"/>
  <c r="W13" i="27"/>
  <c r="V13" i="27"/>
  <c r="U13" i="27"/>
  <c r="T13" i="27"/>
  <c r="AA13" i="27" s="1"/>
  <c r="S13" i="27"/>
  <c r="X12" i="27"/>
  <c r="W12" i="27"/>
  <c r="V12" i="27"/>
  <c r="U12" i="27"/>
  <c r="T12" i="27"/>
  <c r="S12" i="27"/>
  <c r="X11" i="27"/>
  <c r="W11" i="27"/>
  <c r="V11" i="27"/>
  <c r="U11" i="27"/>
  <c r="T11" i="27"/>
  <c r="AA12" i="27" s="1"/>
  <c r="S11" i="27"/>
  <c r="X10" i="27"/>
  <c r="W10" i="27"/>
  <c r="V10" i="27"/>
  <c r="U10" i="27"/>
  <c r="T10" i="27"/>
  <c r="AA11" i="27" s="1"/>
  <c r="S10" i="27"/>
  <c r="X9" i="27"/>
  <c r="W9" i="27"/>
  <c r="V9" i="27"/>
  <c r="U9" i="27"/>
  <c r="T9" i="27"/>
  <c r="AA9" i="27" s="1"/>
  <c r="S9" i="27"/>
  <c r="X8" i="27"/>
  <c r="W8" i="27"/>
  <c r="V8" i="27"/>
  <c r="U8" i="27"/>
  <c r="T8" i="27"/>
  <c r="AA8" i="27" s="1"/>
  <c r="S8" i="27"/>
  <c r="X7" i="27"/>
  <c r="W7" i="27"/>
  <c r="V7" i="27"/>
  <c r="U7" i="27"/>
  <c r="T7" i="27"/>
  <c r="AA7" i="27" s="1"/>
  <c r="S7" i="27"/>
  <c r="X6" i="27"/>
  <c r="W6" i="27"/>
  <c r="V6" i="27"/>
  <c r="U6" i="27"/>
  <c r="T6" i="27"/>
  <c r="AA6" i="27" s="1"/>
  <c r="S6" i="27"/>
  <c r="X5" i="27"/>
  <c r="W5" i="27"/>
  <c r="V5" i="27"/>
  <c r="U5" i="27"/>
  <c r="T5" i="27"/>
  <c r="S5" i="27"/>
  <c r="V89" i="26"/>
  <c r="U89" i="26"/>
  <c r="V88" i="26"/>
  <c r="U88" i="26"/>
  <c r="V87" i="26"/>
  <c r="U87" i="26"/>
  <c r="V86" i="26"/>
  <c r="U86" i="26"/>
  <c r="V85" i="26"/>
  <c r="U85" i="26"/>
  <c r="V84" i="26"/>
  <c r="U84" i="26"/>
  <c r="V83" i="26"/>
  <c r="U83" i="26"/>
  <c r="V82" i="26"/>
  <c r="U82" i="26"/>
  <c r="V81" i="26"/>
  <c r="U81" i="26"/>
  <c r="V80" i="26"/>
  <c r="U80" i="26"/>
  <c r="V79" i="26"/>
  <c r="U79" i="26"/>
  <c r="V78" i="26"/>
  <c r="U78" i="26"/>
  <c r="V77" i="26"/>
  <c r="U77" i="26"/>
  <c r="V76" i="26"/>
  <c r="U76" i="26"/>
  <c r="V75" i="26"/>
  <c r="U75" i="26"/>
  <c r="V74" i="26"/>
  <c r="U74" i="26"/>
  <c r="V73" i="26"/>
  <c r="U73" i="26"/>
  <c r="V72" i="26"/>
  <c r="U72" i="26"/>
  <c r="V71" i="26"/>
  <c r="U71" i="26"/>
  <c r="V70" i="26"/>
  <c r="U70" i="26"/>
  <c r="V69" i="26"/>
  <c r="U69" i="26"/>
  <c r="V68" i="26"/>
  <c r="U68" i="26"/>
  <c r="V67" i="26"/>
  <c r="U67" i="26"/>
  <c r="V66" i="26"/>
  <c r="U66" i="26"/>
  <c r="V65" i="26"/>
  <c r="U65" i="26"/>
  <c r="V64" i="26"/>
  <c r="U64" i="26"/>
  <c r="V63" i="26"/>
  <c r="U63" i="26"/>
  <c r="V62" i="26"/>
  <c r="U62" i="26"/>
  <c r="V61" i="26"/>
  <c r="U61" i="26"/>
  <c r="V60" i="26"/>
  <c r="U60" i="26"/>
  <c r="V59" i="26"/>
  <c r="U59" i="26"/>
  <c r="V58" i="26"/>
  <c r="U58" i="26"/>
  <c r="V57" i="26"/>
  <c r="U57" i="26"/>
  <c r="V56" i="26"/>
  <c r="U56" i="26"/>
  <c r="V55" i="26"/>
  <c r="U55" i="26"/>
  <c r="V54" i="26"/>
  <c r="U54" i="26"/>
  <c r="V53" i="26"/>
  <c r="U53" i="26"/>
  <c r="V52" i="26"/>
  <c r="U52" i="26"/>
  <c r="V51" i="26"/>
  <c r="U51" i="26"/>
  <c r="V50" i="26"/>
  <c r="U50" i="26"/>
  <c r="V49" i="26"/>
  <c r="U49" i="26"/>
  <c r="V48" i="26"/>
  <c r="U48" i="26"/>
  <c r="V47" i="26"/>
  <c r="U47" i="26"/>
  <c r="V46" i="26"/>
  <c r="U46" i="26"/>
  <c r="V45" i="26"/>
  <c r="U45" i="26"/>
  <c r="V44" i="26"/>
  <c r="U44" i="26"/>
  <c r="V43" i="26"/>
  <c r="U43" i="26"/>
  <c r="V42" i="26"/>
  <c r="U42" i="26"/>
  <c r="V41" i="26"/>
  <c r="U41" i="26"/>
  <c r="X131" i="24"/>
  <c r="W131" i="24"/>
  <c r="V131" i="24"/>
  <c r="U131" i="24"/>
  <c r="T131" i="24"/>
  <c r="S131" i="24"/>
  <c r="X130" i="24"/>
  <c r="W130" i="24"/>
  <c r="V130" i="24"/>
  <c r="U130" i="24"/>
  <c r="T130" i="24"/>
  <c r="S130" i="24"/>
  <c r="X129" i="24"/>
  <c r="W129" i="24"/>
  <c r="V129" i="24"/>
  <c r="U129" i="24"/>
  <c r="T129" i="24"/>
  <c r="S129" i="24"/>
  <c r="X128" i="24"/>
  <c r="W128" i="24"/>
  <c r="V128" i="24"/>
  <c r="U128" i="24"/>
  <c r="T128" i="24"/>
  <c r="S128" i="24"/>
  <c r="X127" i="24"/>
  <c r="W127" i="24"/>
  <c r="V127" i="24"/>
  <c r="U127" i="24"/>
  <c r="T127" i="24"/>
  <c r="S127" i="24"/>
  <c r="X126" i="24"/>
  <c r="W126" i="24"/>
  <c r="V126" i="24"/>
  <c r="U126" i="24"/>
  <c r="T126" i="24"/>
  <c r="S126" i="24"/>
  <c r="X125" i="24"/>
  <c r="W125" i="24"/>
  <c r="V125" i="24"/>
  <c r="U125" i="24"/>
  <c r="T125" i="24"/>
  <c r="S125" i="24"/>
  <c r="X124" i="24"/>
  <c r="W124" i="24"/>
  <c r="V124" i="24"/>
  <c r="U124" i="24"/>
  <c r="T124" i="24"/>
  <c r="S124" i="24"/>
  <c r="X123" i="24"/>
  <c r="W123" i="24"/>
  <c r="V123" i="24"/>
  <c r="U123" i="24"/>
  <c r="T123" i="24"/>
  <c r="S123" i="24"/>
  <c r="X122" i="24"/>
  <c r="W122" i="24"/>
  <c r="V122" i="24"/>
  <c r="U122" i="24"/>
  <c r="T122" i="24"/>
  <c r="S122" i="24"/>
  <c r="X121" i="24"/>
  <c r="W121" i="24"/>
  <c r="V121" i="24"/>
  <c r="U121" i="24"/>
  <c r="T121" i="24"/>
  <c r="S121" i="24"/>
  <c r="X120" i="24"/>
  <c r="W120" i="24"/>
  <c r="V120" i="24"/>
  <c r="U120" i="24"/>
  <c r="T120" i="24"/>
  <c r="S120" i="24"/>
  <c r="X119" i="24"/>
  <c r="W119" i="24"/>
  <c r="V119" i="24"/>
  <c r="U119" i="24"/>
  <c r="T119" i="24"/>
  <c r="S119" i="24"/>
  <c r="X118" i="24"/>
  <c r="W118" i="24"/>
  <c r="V118" i="24"/>
  <c r="U118" i="24"/>
  <c r="T118" i="24"/>
  <c r="S118" i="24"/>
  <c r="X117" i="24"/>
  <c r="W117" i="24"/>
  <c r="V117" i="24"/>
  <c r="U117" i="24"/>
  <c r="T117" i="24"/>
  <c r="S117" i="24"/>
  <c r="X116" i="24"/>
  <c r="W116" i="24"/>
  <c r="V116" i="24"/>
  <c r="U116" i="24"/>
  <c r="T116" i="24"/>
  <c r="S116" i="24"/>
  <c r="X115" i="24"/>
  <c r="W115" i="24"/>
  <c r="V115" i="24"/>
  <c r="U115" i="24"/>
  <c r="T115" i="24"/>
  <c r="S115" i="24"/>
  <c r="X114" i="24"/>
  <c r="W114" i="24"/>
  <c r="V114" i="24"/>
  <c r="U114" i="24"/>
  <c r="T114" i="24"/>
  <c r="S114" i="24"/>
  <c r="X113" i="24"/>
  <c r="W113" i="24"/>
  <c r="V113" i="24"/>
  <c r="U113" i="24"/>
  <c r="T113" i="24"/>
  <c r="S113" i="24"/>
  <c r="X112" i="24"/>
  <c r="W112" i="24"/>
  <c r="V112" i="24"/>
  <c r="U112" i="24"/>
  <c r="T112" i="24"/>
  <c r="S112" i="24"/>
  <c r="X111" i="24"/>
  <c r="W111" i="24"/>
  <c r="V111" i="24"/>
  <c r="U111" i="24"/>
  <c r="T111" i="24"/>
  <c r="S111" i="24"/>
  <c r="X110" i="24"/>
  <c r="AE110" i="24" s="1"/>
  <c r="W110" i="24"/>
  <c r="AD110" i="24" s="1"/>
  <c r="V110" i="24"/>
  <c r="AC110" i="24" s="1"/>
  <c r="U110" i="24"/>
  <c r="AB110" i="24" s="1"/>
  <c r="T110" i="24"/>
  <c r="AA110" i="24" s="1"/>
  <c r="S110" i="24"/>
  <c r="Z110" i="24" s="1"/>
  <c r="Z109" i="24"/>
  <c r="X109" i="24"/>
  <c r="AE109" i="24" s="1"/>
  <c r="W109" i="24"/>
  <c r="AD109" i="24" s="1"/>
  <c r="V109" i="24"/>
  <c r="AC109" i="24" s="1"/>
  <c r="U109" i="24"/>
  <c r="AB109" i="24" s="1"/>
  <c r="T109" i="24"/>
  <c r="AA109" i="24" s="1"/>
  <c r="S109" i="24"/>
  <c r="AD108" i="24"/>
  <c r="AC108" i="24"/>
  <c r="X108" i="24"/>
  <c r="AE108" i="24" s="1"/>
  <c r="W108" i="24"/>
  <c r="V108" i="24"/>
  <c r="U108" i="24"/>
  <c r="AB108" i="24" s="1"/>
  <c r="T108" i="24"/>
  <c r="AA108" i="24" s="1"/>
  <c r="S108" i="24"/>
  <c r="Z108" i="24" s="1"/>
  <c r="Z107" i="24"/>
  <c r="X107" i="24"/>
  <c r="AE107" i="24" s="1"/>
  <c r="W107" i="24"/>
  <c r="AD107" i="24" s="1"/>
  <c r="V107" i="24"/>
  <c r="AC107" i="24" s="1"/>
  <c r="U107" i="24"/>
  <c r="AB107" i="24" s="1"/>
  <c r="T107" i="24"/>
  <c r="AA107" i="24" s="1"/>
  <c r="S107" i="24"/>
  <c r="AD106" i="24"/>
  <c r="AC106" i="24"/>
  <c r="X106" i="24"/>
  <c r="AE106" i="24" s="1"/>
  <c r="W106" i="24"/>
  <c r="V106" i="24"/>
  <c r="U106" i="24"/>
  <c r="AB106" i="24" s="1"/>
  <c r="T106" i="24"/>
  <c r="AA106" i="24" s="1"/>
  <c r="S106" i="24"/>
  <c r="Z106" i="24" s="1"/>
  <c r="Z105" i="24"/>
  <c r="X105" i="24"/>
  <c r="AE105" i="24" s="1"/>
  <c r="W105" i="24"/>
  <c r="AD105" i="24" s="1"/>
  <c r="V105" i="24"/>
  <c r="AC105" i="24" s="1"/>
  <c r="U105" i="24"/>
  <c r="AB105" i="24" s="1"/>
  <c r="T105" i="24"/>
  <c r="AA105" i="24" s="1"/>
  <c r="S105" i="24"/>
  <c r="AD104" i="24"/>
  <c r="AC104" i="24"/>
  <c r="X104" i="24"/>
  <c r="AE104" i="24" s="1"/>
  <c r="W104" i="24"/>
  <c r="V104" i="24"/>
  <c r="U104" i="24"/>
  <c r="AB104" i="24" s="1"/>
  <c r="T104" i="24"/>
  <c r="AA104" i="24" s="1"/>
  <c r="S104" i="24"/>
  <c r="Z104" i="24" s="1"/>
  <c r="Z103" i="24"/>
  <c r="X103" i="24"/>
  <c r="AE103" i="24" s="1"/>
  <c r="W103" i="24"/>
  <c r="AD103" i="24" s="1"/>
  <c r="V103" i="24"/>
  <c r="AC103" i="24" s="1"/>
  <c r="U103" i="24"/>
  <c r="AB103" i="24" s="1"/>
  <c r="T103" i="24"/>
  <c r="AA103" i="24" s="1"/>
  <c r="S103" i="24"/>
  <c r="AD102" i="24"/>
  <c r="AC102" i="24"/>
  <c r="X102" i="24"/>
  <c r="AE102" i="24" s="1"/>
  <c r="W102" i="24"/>
  <c r="V102" i="24"/>
  <c r="U102" i="24"/>
  <c r="AB102" i="24" s="1"/>
  <c r="T102" i="24"/>
  <c r="AA102" i="24" s="1"/>
  <c r="S102" i="24"/>
  <c r="Z102" i="24" s="1"/>
  <c r="Z101" i="24"/>
  <c r="X101" i="24"/>
  <c r="AE101" i="24" s="1"/>
  <c r="W101" i="24"/>
  <c r="AD101" i="24" s="1"/>
  <c r="V101" i="24"/>
  <c r="AC101" i="24" s="1"/>
  <c r="U101" i="24"/>
  <c r="AB101" i="24" s="1"/>
  <c r="T101" i="24"/>
  <c r="AA101" i="24" s="1"/>
  <c r="S101" i="24"/>
  <c r="AD100" i="24"/>
  <c r="AC100" i="24"/>
  <c r="X100" i="24"/>
  <c r="AE100" i="24" s="1"/>
  <c r="W100" i="24"/>
  <c r="V100" i="24"/>
  <c r="U100" i="24"/>
  <c r="AB100" i="24" s="1"/>
  <c r="T100" i="24"/>
  <c r="AA100" i="24" s="1"/>
  <c r="S100" i="24"/>
  <c r="Z100" i="24" s="1"/>
  <c r="Z99" i="24"/>
  <c r="X99" i="24"/>
  <c r="AE99" i="24" s="1"/>
  <c r="W99" i="24"/>
  <c r="AD99" i="24" s="1"/>
  <c r="V99" i="24"/>
  <c r="AC99" i="24" s="1"/>
  <c r="U99" i="24"/>
  <c r="AB99" i="24" s="1"/>
  <c r="T99" i="24"/>
  <c r="AA99" i="24" s="1"/>
  <c r="S99" i="24"/>
  <c r="AD98" i="24"/>
  <c r="AC98" i="24"/>
  <c r="X98" i="24"/>
  <c r="AE98" i="24" s="1"/>
  <c r="W98" i="24"/>
  <c r="V98" i="24"/>
  <c r="U98" i="24"/>
  <c r="AB98" i="24" s="1"/>
  <c r="T98" i="24"/>
  <c r="AA98" i="24" s="1"/>
  <c r="S98" i="24"/>
  <c r="Z98" i="24" s="1"/>
  <c r="Z97" i="24"/>
  <c r="X97" i="24"/>
  <c r="AE97" i="24" s="1"/>
  <c r="W97" i="24"/>
  <c r="AD97" i="24" s="1"/>
  <c r="V97" i="24"/>
  <c r="AC97" i="24" s="1"/>
  <c r="U97" i="24"/>
  <c r="AB97" i="24" s="1"/>
  <c r="T97" i="24"/>
  <c r="AA97" i="24" s="1"/>
  <c r="S97" i="24"/>
  <c r="AD96" i="24"/>
  <c r="AC96" i="24"/>
  <c r="X96" i="24"/>
  <c r="AE96" i="24" s="1"/>
  <c r="W96" i="24"/>
  <c r="V96" i="24"/>
  <c r="U96" i="24"/>
  <c r="AB96" i="24" s="1"/>
  <c r="T96" i="24"/>
  <c r="AA96" i="24" s="1"/>
  <c r="S96" i="24"/>
  <c r="Z96" i="24" s="1"/>
  <c r="Z95" i="24"/>
  <c r="X95" i="24"/>
  <c r="AE95" i="24" s="1"/>
  <c r="W95" i="24"/>
  <c r="AD95" i="24" s="1"/>
  <c r="V95" i="24"/>
  <c r="AC95" i="24" s="1"/>
  <c r="U95" i="24"/>
  <c r="AB95" i="24" s="1"/>
  <c r="T95" i="24"/>
  <c r="AA95" i="24" s="1"/>
  <c r="S95" i="24"/>
  <c r="AD94" i="24"/>
  <c r="AC94" i="24"/>
  <c r="X94" i="24"/>
  <c r="AE94" i="24" s="1"/>
  <c r="W94" i="24"/>
  <c r="V94" i="24"/>
  <c r="U94" i="24"/>
  <c r="AB94" i="24" s="1"/>
  <c r="T94" i="24"/>
  <c r="AA94" i="24" s="1"/>
  <c r="S94" i="24"/>
  <c r="Z94" i="24" s="1"/>
  <c r="Z93" i="24"/>
  <c r="X93" i="24"/>
  <c r="AE93" i="24" s="1"/>
  <c r="W93" i="24"/>
  <c r="AD93" i="24" s="1"/>
  <c r="V93" i="24"/>
  <c r="AC93" i="24" s="1"/>
  <c r="U93" i="24"/>
  <c r="AB93" i="24" s="1"/>
  <c r="T93" i="24"/>
  <c r="AA93" i="24" s="1"/>
  <c r="S93" i="24"/>
  <c r="AD92" i="24"/>
  <c r="AC92" i="24"/>
  <c r="X92" i="24"/>
  <c r="AE92" i="24" s="1"/>
  <c r="W92" i="24"/>
  <c r="V92" i="24"/>
  <c r="U92" i="24"/>
  <c r="AB92" i="24" s="1"/>
  <c r="T92" i="24"/>
  <c r="AA92" i="24" s="1"/>
  <c r="S92" i="24"/>
  <c r="Z92" i="24" s="1"/>
  <c r="Z91" i="24"/>
  <c r="X91" i="24"/>
  <c r="AE91" i="24" s="1"/>
  <c r="W91" i="24"/>
  <c r="AD91" i="24" s="1"/>
  <c r="V91" i="24"/>
  <c r="AC91" i="24" s="1"/>
  <c r="U91" i="24"/>
  <c r="T91" i="24"/>
  <c r="AA91" i="24" s="1"/>
  <c r="S91" i="24"/>
  <c r="X90" i="24"/>
  <c r="W90" i="24"/>
  <c r="V90" i="24"/>
  <c r="U90" i="24"/>
  <c r="AB91" i="24" s="1"/>
  <c r="T90" i="24"/>
  <c r="S90" i="24"/>
  <c r="AB89" i="24"/>
  <c r="AA89" i="24"/>
  <c r="X89" i="24"/>
  <c r="AE89" i="24" s="1"/>
  <c r="W89" i="24"/>
  <c r="V89" i="24"/>
  <c r="AC89" i="24" s="1"/>
  <c r="U89" i="24"/>
  <c r="T89" i="24"/>
  <c r="S89" i="24"/>
  <c r="Z89" i="24" s="1"/>
  <c r="AE88" i="24"/>
  <c r="X88" i="24"/>
  <c r="W88" i="24"/>
  <c r="AD88" i="24" s="1"/>
  <c r="V88" i="24"/>
  <c r="AC88" i="24" s="1"/>
  <c r="U88" i="24"/>
  <c r="AB88" i="24" s="1"/>
  <c r="T88" i="24"/>
  <c r="AA88" i="24" s="1"/>
  <c r="S88" i="24"/>
  <c r="AB87" i="24"/>
  <c r="AA87" i="24"/>
  <c r="X87" i="24"/>
  <c r="AE87" i="24" s="1"/>
  <c r="W87" i="24"/>
  <c r="V87" i="24"/>
  <c r="AC87" i="24" s="1"/>
  <c r="U87" i="24"/>
  <c r="T87" i="24"/>
  <c r="S87" i="24"/>
  <c r="Z87" i="24" s="1"/>
  <c r="AE86" i="24"/>
  <c r="X86" i="24"/>
  <c r="W86" i="24"/>
  <c r="AD86" i="24" s="1"/>
  <c r="V86" i="24"/>
  <c r="AC86" i="24" s="1"/>
  <c r="U86" i="24"/>
  <c r="AB86" i="24" s="1"/>
  <c r="T86" i="24"/>
  <c r="AA86" i="24" s="1"/>
  <c r="S86" i="24"/>
  <c r="AB85" i="24"/>
  <c r="AA85" i="24"/>
  <c r="X85" i="24"/>
  <c r="AE85" i="24" s="1"/>
  <c r="W85" i="24"/>
  <c r="AD85" i="24" s="1"/>
  <c r="V85" i="24"/>
  <c r="AC85" i="24" s="1"/>
  <c r="U85" i="24"/>
  <c r="T85" i="24"/>
  <c r="S85" i="24"/>
  <c r="Z85" i="24" s="1"/>
  <c r="AE84" i="24"/>
  <c r="X84" i="24"/>
  <c r="W84" i="24"/>
  <c r="AD84" i="24" s="1"/>
  <c r="V84" i="24"/>
  <c r="AC84" i="24" s="1"/>
  <c r="U84" i="24"/>
  <c r="AB84" i="24" s="1"/>
  <c r="T84" i="24"/>
  <c r="AA84" i="24" s="1"/>
  <c r="S84" i="24"/>
  <c r="Z84" i="24" s="1"/>
  <c r="AB83" i="24"/>
  <c r="AA83" i="24"/>
  <c r="X83" i="24"/>
  <c r="AE83" i="24" s="1"/>
  <c r="W83" i="24"/>
  <c r="AD83" i="24" s="1"/>
  <c r="V83" i="24"/>
  <c r="AC83" i="24" s="1"/>
  <c r="U83" i="24"/>
  <c r="T83" i="24"/>
  <c r="S83" i="24"/>
  <c r="Z83" i="24" s="1"/>
  <c r="AA82" i="24"/>
  <c r="X82" i="24"/>
  <c r="W82" i="24"/>
  <c r="V82" i="24"/>
  <c r="U82" i="24"/>
  <c r="T82" i="24"/>
  <c r="S82" i="24"/>
  <c r="Z82" i="24" s="1"/>
  <c r="AA81" i="24"/>
  <c r="X81" i="24"/>
  <c r="W81" i="24"/>
  <c r="V81" i="24"/>
  <c r="U81" i="24"/>
  <c r="T81" i="24"/>
  <c r="S81" i="24"/>
  <c r="Z81" i="24" s="1"/>
  <c r="AA80" i="24"/>
  <c r="X80" i="24"/>
  <c r="W80" i="24"/>
  <c r="V80" i="24"/>
  <c r="U80" i="24"/>
  <c r="T80" i="24"/>
  <c r="S80" i="24"/>
  <c r="Z80" i="24" s="1"/>
  <c r="AA79" i="24"/>
  <c r="X79" i="24"/>
  <c r="W79" i="24"/>
  <c r="V79" i="24"/>
  <c r="U79" i="24"/>
  <c r="T79" i="24"/>
  <c r="S79" i="24"/>
  <c r="Z79" i="24" s="1"/>
  <c r="AA78" i="24"/>
  <c r="X78" i="24"/>
  <c r="W78" i="24"/>
  <c r="V78" i="24"/>
  <c r="U78" i="24"/>
  <c r="T78" i="24"/>
  <c r="S78" i="24"/>
  <c r="Z78" i="24" s="1"/>
  <c r="AA77" i="24"/>
  <c r="X77" i="24"/>
  <c r="W77" i="24"/>
  <c r="V77" i="24"/>
  <c r="U77" i="24"/>
  <c r="T77" i="24"/>
  <c r="S77" i="24"/>
  <c r="Z77" i="24" s="1"/>
  <c r="AA76" i="24"/>
  <c r="X76" i="24"/>
  <c r="W76" i="24"/>
  <c r="V76" i="24"/>
  <c r="U76" i="24"/>
  <c r="T76" i="24"/>
  <c r="S76" i="24"/>
  <c r="Z76" i="24" s="1"/>
  <c r="AA75" i="24"/>
  <c r="X75" i="24"/>
  <c r="W75" i="24"/>
  <c r="V75" i="24"/>
  <c r="U75" i="24"/>
  <c r="T75" i="24"/>
  <c r="S75" i="24"/>
  <c r="Z75" i="24" s="1"/>
  <c r="AA74" i="24"/>
  <c r="X74" i="24"/>
  <c r="W74" i="24"/>
  <c r="V74" i="24"/>
  <c r="U74" i="24"/>
  <c r="T74" i="24"/>
  <c r="S74" i="24"/>
  <c r="Z74" i="24" s="1"/>
  <c r="AA73" i="24"/>
  <c r="X73" i="24"/>
  <c r="W73" i="24"/>
  <c r="V73" i="24"/>
  <c r="U73" i="24"/>
  <c r="T73" i="24"/>
  <c r="S73" i="24"/>
  <c r="Z73" i="24" s="1"/>
  <c r="AA72" i="24"/>
  <c r="X72" i="24"/>
  <c r="W72" i="24"/>
  <c r="V72" i="24"/>
  <c r="U72" i="24"/>
  <c r="T72" i="24"/>
  <c r="S72" i="24"/>
  <c r="Z72" i="24" s="1"/>
  <c r="AA71" i="24"/>
  <c r="X71" i="24"/>
  <c r="W71" i="24"/>
  <c r="V71" i="24"/>
  <c r="U71" i="24"/>
  <c r="T71" i="24"/>
  <c r="S71" i="24"/>
  <c r="Z71" i="24" s="1"/>
  <c r="AA70" i="24"/>
  <c r="X70" i="24"/>
  <c r="W70" i="24"/>
  <c r="V70" i="24"/>
  <c r="U70" i="24"/>
  <c r="T70" i="24"/>
  <c r="S70" i="24"/>
  <c r="Z70" i="24" s="1"/>
  <c r="AA69" i="24"/>
  <c r="X69" i="24"/>
  <c r="W69" i="24"/>
  <c r="V69" i="24"/>
  <c r="U69" i="24"/>
  <c r="T69" i="24"/>
  <c r="S69" i="24"/>
  <c r="Z69" i="24" s="1"/>
  <c r="AA68" i="24"/>
  <c r="X68" i="24"/>
  <c r="W68" i="24"/>
  <c r="V68" i="24"/>
  <c r="U68" i="24"/>
  <c r="T68" i="24"/>
  <c r="S68" i="24"/>
  <c r="Z68" i="24" s="1"/>
  <c r="AA67" i="24"/>
  <c r="X67" i="24"/>
  <c r="W67" i="24"/>
  <c r="V67" i="24"/>
  <c r="U67" i="24"/>
  <c r="T67" i="24"/>
  <c r="S67" i="24"/>
  <c r="Z67" i="24" s="1"/>
  <c r="AA66" i="24"/>
  <c r="X66" i="24"/>
  <c r="W66" i="24"/>
  <c r="V66" i="24"/>
  <c r="U66" i="24"/>
  <c r="T66" i="24"/>
  <c r="S66" i="24"/>
  <c r="Z66" i="24" s="1"/>
  <c r="AA65" i="24"/>
  <c r="X65" i="24"/>
  <c r="W65" i="24"/>
  <c r="V65" i="24"/>
  <c r="U65" i="24"/>
  <c r="T65" i="24"/>
  <c r="S65" i="24"/>
  <c r="Z65" i="24" s="1"/>
  <c r="AA64" i="24"/>
  <c r="X64" i="24"/>
  <c r="W64" i="24"/>
  <c r="V64" i="24"/>
  <c r="U64" i="24"/>
  <c r="T64" i="24"/>
  <c r="S64" i="24"/>
  <c r="Z64" i="24" s="1"/>
  <c r="AA63" i="24"/>
  <c r="X63" i="24"/>
  <c r="W63" i="24"/>
  <c r="V63" i="24"/>
  <c r="U63" i="24"/>
  <c r="T63" i="24"/>
  <c r="S63" i="24"/>
  <c r="Z63" i="24" s="1"/>
  <c r="AA62" i="24"/>
  <c r="X62" i="24"/>
  <c r="W62" i="24"/>
  <c r="V62" i="24"/>
  <c r="U62" i="24"/>
  <c r="T62" i="24"/>
  <c r="S62" i="24"/>
  <c r="Z62" i="24" s="1"/>
  <c r="AA61" i="24"/>
  <c r="X61" i="24"/>
  <c r="W61" i="24"/>
  <c r="V61" i="24"/>
  <c r="U61" i="24"/>
  <c r="T61" i="24"/>
  <c r="S61" i="24"/>
  <c r="Z61" i="24" s="1"/>
  <c r="AA60" i="24"/>
  <c r="X60" i="24"/>
  <c r="W60" i="24"/>
  <c r="V60" i="24"/>
  <c r="U60" i="24"/>
  <c r="T60" i="24"/>
  <c r="S60" i="24"/>
  <c r="Z60" i="24" s="1"/>
  <c r="AA59" i="24"/>
  <c r="X59" i="24"/>
  <c r="W59" i="24"/>
  <c r="V59" i="24"/>
  <c r="U59" i="24"/>
  <c r="T59" i="24"/>
  <c r="S59" i="24"/>
  <c r="Z59" i="24" s="1"/>
  <c r="AA58" i="24"/>
  <c r="X58" i="24"/>
  <c r="W58" i="24"/>
  <c r="V58" i="24"/>
  <c r="U58" i="24"/>
  <c r="T58" i="24"/>
  <c r="S58" i="24"/>
  <c r="Z58" i="24" s="1"/>
  <c r="AA57" i="24"/>
  <c r="X57" i="24"/>
  <c r="W57" i="24"/>
  <c r="V57" i="24"/>
  <c r="U57" i="24"/>
  <c r="T57" i="24"/>
  <c r="S57" i="24"/>
  <c r="Z57" i="24" s="1"/>
  <c r="AA56" i="24"/>
  <c r="X56" i="24"/>
  <c r="W56" i="24"/>
  <c r="V56" i="24"/>
  <c r="U56" i="24"/>
  <c r="T56" i="24"/>
  <c r="S56" i="24"/>
  <c r="Z56" i="24" s="1"/>
  <c r="AA55" i="24"/>
  <c r="X55" i="24"/>
  <c r="W55" i="24"/>
  <c r="V55" i="24"/>
  <c r="U55" i="24"/>
  <c r="T55" i="24"/>
  <c r="S55" i="24"/>
  <c r="AA54" i="24"/>
  <c r="X54" i="24"/>
  <c r="W54" i="24"/>
  <c r="V54" i="24"/>
  <c r="U54" i="24"/>
  <c r="T54" i="24"/>
  <c r="S54" i="24"/>
  <c r="X53" i="24"/>
  <c r="W53" i="24"/>
  <c r="V53" i="24"/>
  <c r="U53" i="24"/>
  <c r="T53" i="24"/>
  <c r="AA53" i="24" s="1"/>
  <c r="S53" i="24"/>
  <c r="X52" i="24"/>
  <c r="W52" i="24"/>
  <c r="V52" i="24"/>
  <c r="U52" i="24"/>
  <c r="T52" i="24"/>
  <c r="AA52" i="24" s="1"/>
  <c r="S52" i="24"/>
  <c r="X51" i="24"/>
  <c r="W51" i="24"/>
  <c r="V51" i="24"/>
  <c r="U51" i="24"/>
  <c r="T51" i="24"/>
  <c r="S51" i="24"/>
  <c r="X50" i="24"/>
  <c r="W50" i="24"/>
  <c r="V50" i="24"/>
  <c r="U50" i="24"/>
  <c r="T50" i="24"/>
  <c r="AA50" i="24" s="1"/>
  <c r="S50" i="24"/>
  <c r="X49" i="24"/>
  <c r="W49" i="24"/>
  <c r="V49" i="24"/>
  <c r="U49" i="24"/>
  <c r="T49" i="24"/>
  <c r="AA49" i="24" s="1"/>
  <c r="S49" i="24"/>
  <c r="X48" i="24"/>
  <c r="W48" i="24"/>
  <c r="V48" i="24"/>
  <c r="U48" i="24"/>
  <c r="T48" i="24"/>
  <c r="AA48" i="24" s="1"/>
  <c r="S48" i="24"/>
  <c r="AA47" i="24"/>
  <c r="X47" i="24"/>
  <c r="W47" i="24"/>
  <c r="V47" i="24"/>
  <c r="U47" i="24"/>
  <c r="T47" i="24"/>
  <c r="S47" i="24"/>
  <c r="AA46" i="24"/>
  <c r="X46" i="24"/>
  <c r="W46" i="24"/>
  <c r="V46" i="24"/>
  <c r="U46" i="24"/>
  <c r="T46" i="24"/>
  <c r="S46" i="24"/>
  <c r="X45" i="24"/>
  <c r="W45" i="24"/>
  <c r="V45" i="24"/>
  <c r="U45" i="24"/>
  <c r="T45" i="24"/>
  <c r="AA45" i="24" s="1"/>
  <c r="S45" i="24"/>
  <c r="X44" i="24"/>
  <c r="W44" i="24"/>
  <c r="V44" i="24"/>
  <c r="U44" i="24"/>
  <c r="T44" i="24"/>
  <c r="AA44" i="24" s="1"/>
  <c r="S44" i="24"/>
  <c r="X43" i="24"/>
  <c r="W43" i="24"/>
  <c r="V43" i="24"/>
  <c r="U43" i="24"/>
  <c r="T43" i="24"/>
  <c r="S43" i="24"/>
  <c r="X42" i="24"/>
  <c r="W42" i="24"/>
  <c r="V42" i="24"/>
  <c r="U42" i="24"/>
  <c r="T42" i="24"/>
  <c r="AA42" i="24" s="1"/>
  <c r="S42" i="24"/>
  <c r="X41" i="24"/>
  <c r="W41" i="24"/>
  <c r="V41" i="24"/>
  <c r="U41" i="24"/>
  <c r="T41" i="24"/>
  <c r="AA41" i="24" s="1"/>
  <c r="S41" i="24"/>
  <c r="X40" i="24"/>
  <c r="W40" i="24"/>
  <c r="V40" i="24"/>
  <c r="U40" i="24"/>
  <c r="T40" i="24"/>
  <c r="AA40" i="24" s="1"/>
  <c r="S40" i="24"/>
  <c r="AA39" i="24"/>
  <c r="X39" i="24"/>
  <c r="W39" i="24"/>
  <c r="V39" i="24"/>
  <c r="U39" i="24"/>
  <c r="T39" i="24"/>
  <c r="S39" i="24"/>
  <c r="AA38" i="24"/>
  <c r="X38" i="24"/>
  <c r="W38" i="24"/>
  <c r="V38" i="24"/>
  <c r="U38" i="24"/>
  <c r="T38" i="24"/>
  <c r="S38" i="24"/>
  <c r="X37" i="24"/>
  <c r="W37" i="24"/>
  <c r="V37" i="24"/>
  <c r="U37" i="24"/>
  <c r="T37" i="24"/>
  <c r="AA37" i="24" s="1"/>
  <c r="S37" i="24"/>
  <c r="X36" i="24"/>
  <c r="W36" i="24"/>
  <c r="V36" i="24"/>
  <c r="U36" i="24"/>
  <c r="T36" i="24"/>
  <c r="AA36" i="24" s="1"/>
  <c r="S36" i="24"/>
  <c r="X35" i="24"/>
  <c r="W35" i="24"/>
  <c r="V35" i="24"/>
  <c r="U35" i="24"/>
  <c r="T35" i="24"/>
  <c r="S35" i="24"/>
  <c r="X34" i="24"/>
  <c r="W34" i="24"/>
  <c r="V34" i="24"/>
  <c r="U34" i="24"/>
  <c r="T34" i="24"/>
  <c r="AA34" i="24" s="1"/>
  <c r="S34" i="24"/>
  <c r="X33" i="24"/>
  <c r="W33" i="24"/>
  <c r="V33" i="24"/>
  <c r="U33" i="24"/>
  <c r="T33" i="24"/>
  <c r="AA33" i="24" s="1"/>
  <c r="S33" i="24"/>
  <c r="X32" i="24"/>
  <c r="W32" i="24"/>
  <c r="V32" i="24"/>
  <c r="U32" i="24"/>
  <c r="T32" i="24"/>
  <c r="AA32" i="24" s="1"/>
  <c r="S32" i="24"/>
  <c r="AA31" i="24"/>
  <c r="X31" i="24"/>
  <c r="W31" i="24"/>
  <c r="V31" i="24"/>
  <c r="U31" i="24"/>
  <c r="T31" i="24"/>
  <c r="S31" i="24"/>
  <c r="AA30" i="24"/>
  <c r="X30" i="24"/>
  <c r="W30" i="24"/>
  <c r="V30" i="24"/>
  <c r="U30" i="24"/>
  <c r="T30" i="24"/>
  <c r="S30" i="24"/>
  <c r="X29" i="24"/>
  <c r="W29" i="24"/>
  <c r="V29" i="24"/>
  <c r="U29" i="24"/>
  <c r="T29" i="24"/>
  <c r="AA29" i="24" s="1"/>
  <c r="S29" i="24"/>
  <c r="X28" i="24"/>
  <c r="W28" i="24"/>
  <c r="V28" i="24"/>
  <c r="U28" i="24"/>
  <c r="T28" i="24"/>
  <c r="AA28" i="24" s="1"/>
  <c r="S28" i="24"/>
  <c r="X27" i="24"/>
  <c r="W27" i="24"/>
  <c r="V27" i="24"/>
  <c r="U27" i="24"/>
  <c r="T27" i="24"/>
  <c r="AA27" i="24" s="1"/>
  <c r="S27" i="24"/>
  <c r="X26" i="24"/>
  <c r="W26" i="24"/>
  <c r="V26" i="24"/>
  <c r="U26" i="24"/>
  <c r="T26" i="24"/>
  <c r="AA26" i="24" s="1"/>
  <c r="S26" i="24"/>
  <c r="X25" i="24"/>
  <c r="W25" i="24"/>
  <c r="V25" i="24"/>
  <c r="U25" i="24"/>
  <c r="T25" i="24"/>
  <c r="AA25" i="24" s="1"/>
  <c r="S25" i="24"/>
  <c r="X24" i="24"/>
  <c r="W24" i="24"/>
  <c r="V24" i="24"/>
  <c r="U24" i="24"/>
  <c r="T24" i="24"/>
  <c r="AA24" i="24" s="1"/>
  <c r="S24" i="24"/>
  <c r="AA23" i="24"/>
  <c r="X23" i="24"/>
  <c r="W23" i="24"/>
  <c r="V23" i="24"/>
  <c r="U23" i="24"/>
  <c r="T23" i="24"/>
  <c r="S23" i="24"/>
  <c r="AA22" i="24"/>
  <c r="X22" i="24"/>
  <c r="W22" i="24"/>
  <c r="V22" i="24"/>
  <c r="U22" i="24"/>
  <c r="T22" i="24"/>
  <c r="S22" i="24"/>
  <c r="X21" i="24"/>
  <c r="W21" i="24"/>
  <c r="V21" i="24"/>
  <c r="U21" i="24"/>
  <c r="T21" i="24"/>
  <c r="AA21" i="24" s="1"/>
  <c r="S21" i="24"/>
  <c r="X20" i="24"/>
  <c r="W20" i="24"/>
  <c r="V20" i="24"/>
  <c r="U20" i="24"/>
  <c r="T20" i="24"/>
  <c r="AA20" i="24" s="1"/>
  <c r="S20" i="24"/>
  <c r="X19" i="24"/>
  <c r="W19" i="24"/>
  <c r="V19" i="24"/>
  <c r="U19" i="24"/>
  <c r="T19" i="24"/>
  <c r="AA19" i="24" s="1"/>
  <c r="S19" i="24"/>
  <c r="X18" i="24"/>
  <c r="W18" i="24"/>
  <c r="V18" i="24"/>
  <c r="U18" i="24"/>
  <c r="T18" i="24"/>
  <c r="AA18" i="24" s="1"/>
  <c r="S18" i="24"/>
  <c r="X17" i="24"/>
  <c r="W17" i="24"/>
  <c r="V17" i="24"/>
  <c r="U17" i="24"/>
  <c r="T17" i="24"/>
  <c r="AA17" i="24" s="1"/>
  <c r="S17" i="24"/>
  <c r="X16" i="24"/>
  <c r="W16" i="24"/>
  <c r="V16" i="24"/>
  <c r="U16" i="24"/>
  <c r="T16" i="24"/>
  <c r="AA16" i="24" s="1"/>
  <c r="S16" i="24"/>
  <c r="AA15" i="24"/>
  <c r="X15" i="24"/>
  <c r="W15" i="24"/>
  <c r="V15" i="24"/>
  <c r="U15" i="24"/>
  <c r="T15" i="24"/>
  <c r="S15" i="24"/>
  <c r="AA14" i="24"/>
  <c r="X14" i="24"/>
  <c r="W14" i="24"/>
  <c r="V14" i="24"/>
  <c r="U14" i="24"/>
  <c r="T14" i="24"/>
  <c r="S14" i="24"/>
  <c r="X13" i="24"/>
  <c r="W13" i="24"/>
  <c r="V13" i="24"/>
  <c r="U13" i="24"/>
  <c r="T13" i="24"/>
  <c r="AA13" i="24" s="1"/>
  <c r="S13" i="24"/>
  <c r="X12" i="24"/>
  <c r="W12" i="24"/>
  <c r="V12" i="24"/>
  <c r="U12" i="24"/>
  <c r="T12" i="24"/>
  <c r="AA12" i="24" s="1"/>
  <c r="S12" i="24"/>
  <c r="X11" i="24"/>
  <c r="W11" i="24"/>
  <c r="V11" i="24"/>
  <c r="U11" i="24"/>
  <c r="T11" i="24"/>
  <c r="AA11" i="24" s="1"/>
  <c r="S11" i="24"/>
  <c r="X10" i="24"/>
  <c r="W10" i="24"/>
  <c r="V10" i="24"/>
  <c r="U10" i="24"/>
  <c r="T10" i="24"/>
  <c r="AA10" i="24" s="1"/>
  <c r="S10" i="24"/>
  <c r="X9" i="24"/>
  <c r="W9" i="24"/>
  <c r="V9" i="24"/>
  <c r="U9" i="24"/>
  <c r="T9" i="24"/>
  <c r="AA9" i="24" s="1"/>
  <c r="S9" i="24"/>
  <c r="X8" i="24"/>
  <c r="W8" i="24"/>
  <c r="V8" i="24"/>
  <c r="U8" i="24"/>
  <c r="T8" i="24"/>
  <c r="AA8" i="24" s="1"/>
  <c r="S8" i="24"/>
  <c r="AA7" i="24"/>
  <c r="X7" i="24"/>
  <c r="W7" i="24"/>
  <c r="V7" i="24"/>
  <c r="U7" i="24"/>
  <c r="T7" i="24"/>
  <c r="S7" i="24"/>
  <c r="AA6" i="24"/>
  <c r="X6" i="24"/>
  <c r="W6" i="24"/>
  <c r="V6" i="24"/>
  <c r="U6" i="24"/>
  <c r="T6" i="24"/>
  <c r="S6" i="24"/>
  <c r="X5" i="24"/>
  <c r="W5" i="24"/>
  <c r="V5" i="24"/>
  <c r="U5" i="24"/>
  <c r="T5" i="24"/>
  <c r="S5" i="24"/>
  <c r="Z96" i="30" l="1"/>
  <c r="Z94" i="36"/>
  <c r="Z101" i="30"/>
  <c r="Z92" i="30"/>
  <c r="Z85" i="36"/>
  <c r="Z93" i="30"/>
  <c r="Z97" i="36"/>
  <c r="Z95" i="30"/>
  <c r="Z84" i="36"/>
  <c r="Z104" i="30"/>
  <c r="Z88" i="30"/>
  <c r="Z87" i="36"/>
  <c r="AW8" i="5"/>
  <c r="AK8" i="5" s="1"/>
  <c r="AX6" i="5"/>
  <c r="Z90" i="30"/>
  <c r="Z91" i="30"/>
  <c r="Z105" i="30"/>
  <c r="Z92" i="36"/>
  <c r="Z90" i="36"/>
  <c r="Z91" i="36"/>
  <c r="Z94" i="30"/>
  <c r="Z86" i="36"/>
  <c r="Z97" i="30"/>
  <c r="Z103" i="30"/>
  <c r="Z87" i="30"/>
  <c r="Z99" i="30"/>
  <c r="Z102" i="30"/>
  <c r="Z95" i="36"/>
  <c r="Z98" i="36"/>
  <c r="Z99" i="36"/>
  <c r="CG2" i="4"/>
  <c r="U7" i="4" a="1"/>
  <c r="U7" i="4" s="1"/>
  <c r="AN7" i="4" a="1"/>
  <c r="AN7" i="4" s="1"/>
  <c r="ED7" i="5"/>
  <c r="ED15" i="5"/>
  <c r="EE12" i="5"/>
  <c r="DW13" i="5"/>
  <c r="DW23" i="5"/>
  <c r="BB4" i="5"/>
  <c r="BC6" i="5"/>
  <c r="EB23" i="5"/>
  <c r="BD7" i="5"/>
  <c r="DV6" i="5"/>
  <c r="DV4" i="5"/>
  <c r="DT14" i="5"/>
  <c r="DT11" i="5"/>
  <c r="EA8" i="5"/>
  <c r="ED5" i="5"/>
  <c r="ED14" i="5"/>
  <c r="ED8" i="5"/>
  <c r="ED22" i="5"/>
  <c r="BF9" i="5"/>
  <c r="DT12" i="5"/>
  <c r="ED13" i="5"/>
  <c r="ED9" i="5"/>
  <c r="EA5" i="5"/>
  <c r="AV4" i="5"/>
  <c r="ED21" i="5"/>
  <c r="ED11" i="5"/>
  <c r="ED17" i="5"/>
  <c r="ED16" i="5"/>
  <c r="ED12" i="5"/>
  <c r="ED25" i="5"/>
  <c r="DV14" i="5"/>
  <c r="DV8" i="5"/>
  <c r="DT22" i="5"/>
  <c r="DT9" i="5"/>
  <c r="EB18" i="5"/>
  <c r="EE24" i="5"/>
  <c r="EB9" i="5"/>
  <c r="DV23" i="5"/>
  <c r="DV17" i="5"/>
  <c r="DV12" i="5"/>
  <c r="DT13" i="5"/>
  <c r="DT16" i="5"/>
  <c r="DV24" i="5"/>
  <c r="DV11" i="5"/>
  <c r="DT21" i="5"/>
  <c r="DT17" i="5"/>
  <c r="BW9" i="5"/>
  <c r="EE18" i="5"/>
  <c r="BE9" i="5"/>
  <c r="DX12" i="5"/>
  <c r="DX7" i="5"/>
  <c r="DX24" i="5"/>
  <c r="DW14" i="5"/>
  <c r="DW9" i="5"/>
  <c r="DW19" i="5"/>
  <c r="DU7" i="5"/>
  <c r="DU22" i="5"/>
  <c r="DU10" i="5"/>
  <c r="DX15" i="5"/>
  <c r="DW22" i="5"/>
  <c r="DW17" i="5"/>
  <c r="DW10" i="5"/>
  <c r="DU23" i="5"/>
  <c r="DU15" i="5"/>
  <c r="DU4" i="5"/>
  <c r="EB24" i="5"/>
  <c r="DW16" i="5"/>
  <c r="DU13" i="5"/>
  <c r="DV21" i="5"/>
  <c r="DV7" i="5"/>
  <c r="ED18" i="5"/>
  <c r="EE9" i="5"/>
  <c r="EE7" i="5"/>
  <c r="EA20" i="5"/>
  <c r="EA11" i="5"/>
  <c r="DX5" i="5"/>
  <c r="DX23" i="5"/>
  <c r="DX25" i="5"/>
  <c r="DW4" i="5"/>
  <c r="DW25" i="5"/>
  <c r="DV5" i="5"/>
  <c r="DV20" i="5"/>
  <c r="DU24" i="5"/>
  <c r="DU16" i="5"/>
  <c r="DT7" i="5"/>
  <c r="DT10" i="5"/>
  <c r="EA10" i="5"/>
  <c r="ED10" i="5"/>
  <c r="EA6" i="5"/>
  <c r="BT6" i="5"/>
  <c r="DX13" i="5"/>
  <c r="DX17" i="5"/>
  <c r="DX10" i="5"/>
  <c r="DW7" i="5"/>
  <c r="DW18" i="5"/>
  <c r="DV10" i="5"/>
  <c r="DU9" i="5"/>
  <c r="DU17" i="5"/>
  <c r="DT4" i="5"/>
  <c r="DT20" i="5"/>
  <c r="DT15" i="5"/>
  <c r="DT18" i="5"/>
  <c r="EA18" i="5"/>
  <c r="EE14" i="5"/>
  <c r="EA13" i="5"/>
  <c r="EA21" i="5"/>
  <c r="DX21" i="5"/>
  <c r="DX18" i="5"/>
  <c r="DX11" i="5"/>
  <c r="DW15" i="5"/>
  <c r="DW11" i="5"/>
  <c r="DV15" i="5"/>
  <c r="DV16" i="5"/>
  <c r="DV18" i="5"/>
  <c r="DU11" i="5"/>
  <c r="DU18" i="5"/>
  <c r="DT5" i="5"/>
  <c r="DT23" i="5"/>
  <c r="DT19" i="5"/>
  <c r="EA17" i="5"/>
  <c r="EC6" i="5"/>
  <c r="EC24" i="5"/>
  <c r="ED24" i="5"/>
  <c r="ED6" i="5"/>
  <c r="EB12" i="5"/>
  <c r="EE22" i="5"/>
  <c r="EA14" i="5"/>
  <c r="EA22" i="5"/>
  <c r="DX6" i="5"/>
  <c r="DX19" i="5"/>
  <c r="DW12" i="5"/>
  <c r="DU20" i="5"/>
  <c r="DU5" i="5"/>
  <c r="DU19" i="5"/>
  <c r="EA15" i="5"/>
  <c r="EC14" i="5"/>
  <c r="EC19" i="5"/>
  <c r="EB15" i="5"/>
  <c r="EB10" i="5"/>
  <c r="EA7" i="5"/>
  <c r="EA12" i="5"/>
  <c r="DX9" i="5"/>
  <c r="EA16" i="5"/>
  <c r="BW5" i="5"/>
  <c r="DX14" i="5"/>
  <c r="DX8" i="5"/>
  <c r="DU6" i="5"/>
  <c r="DU12" i="5"/>
  <c r="EA23" i="5"/>
  <c r="EC22" i="5"/>
  <c r="EC9" i="5"/>
  <c r="EA4" i="5"/>
  <c r="DW5" i="5"/>
  <c r="DX22" i="5"/>
  <c r="DX16" i="5"/>
  <c r="DW6" i="5"/>
  <c r="DW24" i="5"/>
  <c r="DW8" i="5"/>
  <c r="DV9" i="5"/>
  <c r="DV19" i="5"/>
  <c r="DU21" i="5"/>
  <c r="DU14" i="5"/>
  <c r="DU8" i="5"/>
  <c r="DT6" i="5"/>
  <c r="DT8" i="5"/>
  <c r="EA9" i="5"/>
  <c r="EC12" i="5"/>
  <c r="EC7" i="5"/>
  <c r="EC17" i="5"/>
  <c r="EA19" i="5"/>
  <c r="DX4" i="5"/>
  <c r="EE20" i="5"/>
  <c r="EE11" i="5"/>
  <c r="EE15" i="5"/>
  <c r="EE25" i="5"/>
  <c r="EE5" i="5"/>
  <c r="EE23" i="5"/>
  <c r="EE10" i="5"/>
  <c r="EE13" i="5"/>
  <c r="EE8" i="5"/>
  <c r="EE4" i="5"/>
  <c r="EE21" i="5"/>
  <c r="EE16" i="5"/>
  <c r="EE19" i="5"/>
  <c r="EB4" i="5"/>
  <c r="EB8" i="5"/>
  <c r="EB20" i="5"/>
  <c r="EB11" i="5"/>
  <c r="EB5" i="5"/>
  <c r="EB6" i="5"/>
  <c r="EB13" i="5"/>
  <c r="ED23" i="5"/>
  <c r="ED4" i="5"/>
  <c r="EC15" i="5"/>
  <c r="EC10" i="5"/>
  <c r="EC5" i="5"/>
  <c r="EC23" i="5"/>
  <c r="EC18" i="5"/>
  <c r="EC13" i="5"/>
  <c r="EC8" i="5"/>
  <c r="EC11" i="5"/>
  <c r="EC21" i="5"/>
  <c r="EC16" i="5"/>
  <c r="EC4" i="5"/>
  <c r="EB16" i="5"/>
  <c r="EB14" i="5"/>
  <c r="EB21" i="5"/>
  <c r="EB17" i="5"/>
  <c r="EB19" i="5"/>
  <c r="EB7" i="5"/>
  <c r="EB22" i="5"/>
  <c r="BX13" i="5"/>
  <c r="BX12" i="5"/>
  <c r="BX5" i="5"/>
  <c r="BV10" i="5"/>
  <c r="AM8" i="5"/>
  <c r="BW4" i="5"/>
  <c r="BH11" i="5"/>
  <c r="AV11" i="5" s="1"/>
  <c r="BU4" i="5"/>
  <c r="BX9" i="5"/>
  <c r="BQ8" i="5"/>
  <c r="BX7" i="5"/>
  <c r="AN7" i="5" s="1"/>
  <c r="BR8" i="5"/>
  <c r="BT9" i="5"/>
  <c r="BU12" i="5"/>
  <c r="BQ7" i="5"/>
  <c r="BE7" i="5" s="1"/>
  <c r="BJ7" i="5"/>
  <c r="AX7" i="5" s="1"/>
  <c r="BO8" i="5"/>
  <c r="BO7" i="5"/>
  <c r="BC7" i="5" s="1"/>
  <c r="BL12" i="5"/>
  <c r="AZ12" i="5" s="1"/>
  <c r="BQ12" i="5"/>
  <c r="BE12" i="5" s="1"/>
  <c r="BQ10" i="5"/>
  <c r="BE10" i="5" s="1"/>
  <c r="BI6" i="5"/>
  <c r="AW6" i="5" s="1"/>
  <c r="BI11" i="5"/>
  <c r="AW11" i="5" s="1"/>
  <c r="BK12" i="5"/>
  <c r="AY12" i="5" s="1"/>
  <c r="BP8" i="5"/>
  <c r="BR12" i="5"/>
  <c r="BF12" i="5" s="1"/>
  <c r="BI9" i="5"/>
  <c r="AW9" i="5" s="1"/>
  <c r="BK7" i="5"/>
  <c r="AY7" i="5" s="1"/>
  <c r="BT4" i="5"/>
  <c r="BV6" i="5"/>
  <c r="BX4" i="5"/>
  <c r="BX6" i="5"/>
  <c r="BP6" i="5"/>
  <c r="BD6" i="5" s="1"/>
  <c r="BR10" i="5"/>
  <c r="BF10" i="5" s="1"/>
  <c r="BI7" i="5"/>
  <c r="AW7" i="5" s="1"/>
  <c r="BN11" i="5"/>
  <c r="BB11" i="5" s="1"/>
  <c r="BR7" i="5"/>
  <c r="BF7" i="5" s="1"/>
  <c r="BL8" i="5"/>
  <c r="BJ9" i="5"/>
  <c r="AX9" i="5" s="1"/>
  <c r="BL13" i="5"/>
  <c r="AZ13" i="5" s="1"/>
  <c r="BL11" i="5"/>
  <c r="AZ11" i="5" s="1"/>
  <c r="BL10" i="5"/>
  <c r="AZ10" i="5" s="1"/>
  <c r="BL9" i="5"/>
  <c r="AZ9" i="5" s="1"/>
  <c r="BK13" i="5"/>
  <c r="AY13" i="5" s="1"/>
  <c r="BK11" i="5"/>
  <c r="AY11" i="5" s="1"/>
  <c r="BK10" i="5"/>
  <c r="AY10" i="5" s="1"/>
  <c r="BK9" i="5"/>
  <c r="BJ12" i="5"/>
  <c r="AX12" i="5" s="1"/>
  <c r="BJ11" i="5"/>
  <c r="AX11" i="5" s="1"/>
  <c r="BJ10" i="5"/>
  <c r="BJ8" i="5"/>
  <c r="BI12" i="5"/>
  <c r="BI10" i="5"/>
  <c r="AW10" i="5" s="1"/>
  <c r="BH10" i="5"/>
  <c r="AV10" i="5" s="1"/>
  <c r="BH9" i="5"/>
  <c r="AV9" i="5" s="1"/>
  <c r="BH8" i="5"/>
  <c r="AV8" i="5" s="1"/>
  <c r="BH7" i="5"/>
  <c r="AV7" i="5" s="1"/>
  <c r="BH6" i="5"/>
  <c r="AV6" i="5" s="1"/>
  <c r="BH5" i="5"/>
  <c r="AV5" i="5" s="1"/>
  <c r="BR13" i="5"/>
  <c r="BF13" i="5" s="1"/>
  <c r="BR11" i="5"/>
  <c r="BF11" i="5" s="1"/>
  <c r="BQ13" i="5"/>
  <c r="BE13" i="5" s="1"/>
  <c r="BQ11" i="5"/>
  <c r="BE11" i="5" s="1"/>
  <c r="BP12" i="5"/>
  <c r="BD12" i="5" s="1"/>
  <c r="BP11" i="5"/>
  <c r="BD11" i="5" s="1"/>
  <c r="BP10" i="5"/>
  <c r="BP9" i="5"/>
  <c r="BD9" i="5" s="1"/>
  <c r="BO12" i="5"/>
  <c r="BO11" i="5"/>
  <c r="BC11" i="5" s="1"/>
  <c r="BO10" i="5"/>
  <c r="BC10" i="5" s="1"/>
  <c r="BO9" i="5"/>
  <c r="BC9" i="5" s="1"/>
  <c r="BN10" i="5"/>
  <c r="BB10" i="5" s="1"/>
  <c r="BN9" i="5"/>
  <c r="BB9" i="5" s="1"/>
  <c r="BN8" i="5"/>
  <c r="BB8" i="5" s="1"/>
  <c r="BN7" i="5"/>
  <c r="BB7" i="5" s="1"/>
  <c r="BN6" i="5"/>
  <c r="BB6" i="5" s="1"/>
  <c r="BN5" i="5"/>
  <c r="BB5" i="5" s="1"/>
  <c r="BU7" i="5"/>
  <c r="BT10" i="5"/>
  <c r="BU5" i="5"/>
  <c r="BU6" i="5"/>
  <c r="BV9" i="5"/>
  <c r="BW11" i="5"/>
  <c r="BU9" i="5"/>
  <c r="BV7" i="5"/>
  <c r="AR7" i="5" s="1"/>
  <c r="BW10" i="5"/>
  <c r="BV12" i="5"/>
  <c r="BV5" i="5"/>
  <c r="BW7" i="5"/>
  <c r="BX10" i="5"/>
  <c r="BW12" i="5"/>
  <c r="BV4" i="5"/>
  <c r="BW6" i="5"/>
  <c r="BU10" i="5"/>
  <c r="BU11" i="5"/>
  <c r="BV11" i="5"/>
  <c r="BT7" i="5"/>
  <c r="BT11" i="5"/>
  <c r="BT8" i="5"/>
  <c r="BW13" i="5"/>
  <c r="BT5" i="5"/>
  <c r="BX11" i="5"/>
  <c r="CZ2" i="4"/>
  <c r="AA32" i="36"/>
  <c r="AA40" i="36"/>
  <c r="AA48" i="36"/>
  <c r="Z83" i="36"/>
  <c r="AC84" i="36"/>
  <c r="AA79" i="36"/>
  <c r="AA83" i="36"/>
  <c r="AD84" i="36"/>
  <c r="AB86" i="36"/>
  <c r="AE87" i="36"/>
  <c r="Z88" i="36"/>
  <c r="AC89" i="36"/>
  <c r="AA91" i="36"/>
  <c r="AD92" i="36"/>
  <c r="AB94" i="36"/>
  <c r="AE95" i="36"/>
  <c r="Z96" i="36"/>
  <c r="AC97" i="36"/>
  <c r="AA99" i="36"/>
  <c r="AD100" i="36"/>
  <c r="AE84" i="36"/>
  <c r="AB91" i="36"/>
  <c r="AE92" i="36"/>
  <c r="Z93" i="36"/>
  <c r="AC94" i="36"/>
  <c r="AB99" i="36"/>
  <c r="AE100" i="36"/>
  <c r="AA10" i="36"/>
  <c r="D43" i="31"/>
  <c r="D44" i="31"/>
  <c r="E44" i="31"/>
  <c r="E43" i="31"/>
  <c r="F44" i="31"/>
  <c r="H44" i="31"/>
  <c r="I44" i="31"/>
  <c r="AB85" i="33"/>
  <c r="AC92" i="30"/>
  <c r="AB104" i="30"/>
  <c r="AE105" i="30"/>
  <c r="AE102" i="30"/>
  <c r="AC104" i="30"/>
  <c r="AA11" i="30"/>
  <c r="AA19" i="30"/>
  <c r="AA27" i="30"/>
  <c r="AA35" i="30"/>
  <c r="AA43" i="30"/>
  <c r="AA51" i="30"/>
  <c r="Z109" i="27"/>
  <c r="AA10" i="27"/>
  <c r="AA18" i="27"/>
  <c r="AA26" i="27"/>
  <c r="AA34" i="27"/>
  <c r="AA42" i="27"/>
  <c r="AA50" i="27"/>
  <c r="Z86" i="24"/>
  <c r="AD87" i="24"/>
  <c r="Z88" i="24"/>
  <c r="AD89" i="24"/>
  <c r="AA35" i="24"/>
  <c r="AA43" i="24"/>
  <c r="AA51" i="24"/>
  <c r="AQ6" i="5" l="1"/>
  <c r="AS9" i="5"/>
  <c r="AT9" i="5"/>
  <c r="AJ11" i="5"/>
  <c r="BD10" i="5"/>
  <c r="AR10" i="5" s="1"/>
  <c r="AX10" i="5"/>
  <c r="AL10" i="5" s="1"/>
  <c r="BE8" i="5"/>
  <c r="AS8" i="5" s="1"/>
  <c r="AX8" i="5"/>
  <c r="AL8" i="5" s="1"/>
  <c r="BD8" i="5"/>
  <c r="AR8" i="5" s="1"/>
  <c r="BC8" i="5"/>
  <c r="AQ8" i="5" s="1"/>
  <c r="AY9" i="5"/>
  <c r="AM9" i="5" s="1"/>
  <c r="AZ8" i="5"/>
  <c r="AN8" i="5" s="1"/>
  <c r="BC12" i="5"/>
  <c r="AQ12" i="5" s="1"/>
  <c r="AW12" i="5"/>
  <c r="AK12" i="5" s="1"/>
  <c r="BF8" i="5"/>
  <c r="AT8" i="5" s="1"/>
  <c r="AJ4" i="5"/>
  <c r="AP6" i="5"/>
  <c r="AN12" i="5"/>
  <c r="AJ6" i="5"/>
  <c r="AT12" i="5"/>
  <c r="AN13" i="5"/>
  <c r="AT13" i="5"/>
  <c r="AN9" i="5"/>
  <c r="AQ7" i="5"/>
  <c r="AL6" i="5"/>
  <c r="AT7" i="5"/>
  <c r="AP5" i="5"/>
  <c r="AQ11" i="5"/>
  <c r="AT11" i="5"/>
  <c r="AK10" i="5"/>
  <c r="AM11" i="5"/>
  <c r="AS10" i="5"/>
  <c r="AP11" i="5"/>
  <c r="AM7" i="5"/>
  <c r="AS12" i="5"/>
  <c r="AP7" i="5"/>
  <c r="AR9" i="5"/>
  <c r="AK7" i="5"/>
  <c r="AR11" i="5"/>
  <c r="AL11" i="5"/>
  <c r="AN11" i="5"/>
  <c r="AR6" i="5"/>
  <c r="AM13" i="5"/>
  <c r="AP8" i="5"/>
  <c r="AN10" i="5"/>
  <c r="AT10" i="5"/>
  <c r="AP4" i="5"/>
  <c r="AJ5" i="5"/>
  <c r="AP9" i="5"/>
  <c r="AJ7" i="5"/>
  <c r="AP10" i="5"/>
  <c r="AR12" i="5"/>
  <c r="AJ8" i="5"/>
  <c r="AL12" i="5"/>
  <c r="AM12" i="5"/>
  <c r="AL7" i="5"/>
  <c r="AK9" i="5"/>
  <c r="AQ9" i="5"/>
  <c r="AS11" i="5"/>
  <c r="AJ9" i="5"/>
  <c r="AL9" i="5"/>
  <c r="AK11" i="5"/>
  <c r="AS7" i="5"/>
  <c r="AQ10" i="5"/>
  <c r="AS13" i="5"/>
  <c r="AJ10" i="5"/>
  <c r="AM10" i="5"/>
  <c r="AK6" i="5"/>
  <c r="R5" i="5"/>
  <c r="R6" i="5"/>
  <c r="R7" i="5"/>
  <c r="R8" i="5"/>
  <c r="R9" i="5"/>
  <c r="R10" i="5"/>
  <c r="R11" i="5"/>
  <c r="R12" i="5"/>
  <c r="R13" i="5"/>
  <c r="R14" i="5"/>
  <c r="R15" i="5"/>
  <c r="R16" i="5"/>
  <c r="R17" i="5"/>
  <c r="R18" i="5"/>
  <c r="R19" i="5"/>
  <c r="R20" i="5"/>
  <c r="R21" i="5"/>
  <c r="R22" i="5"/>
  <c r="R23" i="5"/>
  <c r="R24" i="5"/>
  <c r="R25" i="5"/>
  <c r="R26" i="5"/>
  <c r="R4" i="5"/>
  <c r="H142" i="9" a="1"/>
  <c r="H147" i="9" s="1"/>
  <c r="G142" i="9" a="1"/>
  <c r="G147" i="9" s="1"/>
  <c r="L118" i="9"/>
  <c r="D111" i="9"/>
  <c r="C111" i="9"/>
  <c r="B111" i="9"/>
  <c r="C110" i="9"/>
  <c r="B110" i="9"/>
  <c r="D110" i="9" s="1"/>
  <c r="D109" i="9"/>
  <c r="C109" i="9"/>
  <c r="B109" i="9"/>
  <c r="C108" i="9"/>
  <c r="B108" i="9"/>
  <c r="D108" i="9" s="1"/>
  <c r="D107" i="9"/>
  <c r="C107" i="9"/>
  <c r="B107" i="9"/>
  <c r="C106" i="9"/>
  <c r="B106" i="9"/>
  <c r="D106" i="9" s="1"/>
  <c r="D105" i="9"/>
  <c r="C105" i="9"/>
  <c r="B105" i="9"/>
  <c r="C104" i="9"/>
  <c r="B104" i="9"/>
  <c r="D104" i="9" s="1"/>
  <c r="D103" i="9"/>
  <c r="C103" i="9"/>
  <c r="B103" i="9"/>
  <c r="C102" i="9"/>
  <c r="B102" i="9"/>
  <c r="D102" i="9" s="1"/>
  <c r="D101" i="9"/>
  <c r="C101" i="9"/>
  <c r="B101" i="9"/>
  <c r="C100" i="9"/>
  <c r="B100" i="9"/>
  <c r="D100" i="9" s="1"/>
  <c r="D99" i="9"/>
  <c r="C99" i="9"/>
  <c r="B99" i="9"/>
  <c r="C98" i="9"/>
  <c r="B98" i="9"/>
  <c r="D98" i="9" s="1"/>
  <c r="D97" i="9"/>
  <c r="C97" i="9"/>
  <c r="B97" i="9"/>
  <c r="C96" i="9"/>
  <c r="B96" i="9"/>
  <c r="D96" i="9" s="1"/>
  <c r="D95" i="9"/>
  <c r="C95" i="9"/>
  <c r="B95" i="9"/>
  <c r="C94" i="9"/>
  <c r="B94" i="9"/>
  <c r="D94" i="9" s="1"/>
  <c r="D93" i="9"/>
  <c r="C93" i="9"/>
  <c r="B93" i="9"/>
  <c r="C92" i="9"/>
  <c r="B92" i="9"/>
  <c r="D92" i="9" s="1"/>
  <c r="D91" i="9"/>
  <c r="C91" i="9"/>
  <c r="B91" i="9"/>
  <c r="C90" i="9"/>
  <c r="B90" i="9"/>
  <c r="D90" i="9" s="1"/>
  <c r="D89" i="9"/>
  <c r="C89" i="9"/>
  <c r="B89" i="9"/>
  <c r="C88" i="9"/>
  <c r="B88" i="9"/>
  <c r="D88" i="9" s="1"/>
  <c r="D87" i="9"/>
  <c r="C87" i="9"/>
  <c r="B87" i="9"/>
  <c r="C86" i="9"/>
  <c r="B86" i="9"/>
  <c r="D86" i="9" s="1"/>
  <c r="D85" i="9"/>
  <c r="C85" i="9"/>
  <c r="B85" i="9"/>
  <c r="C84" i="9"/>
  <c r="B84" i="9"/>
  <c r="D84" i="9" s="1"/>
  <c r="D83" i="9"/>
  <c r="C83" i="9"/>
  <c r="B83" i="9"/>
  <c r="C82" i="9"/>
  <c r="B82" i="9"/>
  <c r="D82" i="9" s="1"/>
  <c r="D81" i="9"/>
  <c r="C81" i="9"/>
  <c r="B81" i="9"/>
  <c r="C80" i="9"/>
  <c r="B80" i="9"/>
  <c r="D80" i="9" s="1"/>
  <c r="D79" i="9"/>
  <c r="C79" i="9"/>
  <c r="B79" i="9"/>
  <c r="C78" i="9"/>
  <c r="B78" i="9"/>
  <c r="D78" i="9" s="1"/>
  <c r="D77" i="9"/>
  <c r="C77" i="9"/>
  <c r="B77" i="9"/>
  <c r="C76" i="9"/>
  <c r="B76" i="9"/>
  <c r="D76" i="9" s="1"/>
  <c r="D75" i="9"/>
  <c r="C75" i="9"/>
  <c r="B75" i="9"/>
  <c r="C74" i="9"/>
  <c r="B74" i="9"/>
  <c r="D74" i="9" s="1"/>
  <c r="D73" i="9"/>
  <c r="C73" i="9"/>
  <c r="B73" i="9"/>
  <c r="C72" i="9"/>
  <c r="B72" i="9"/>
  <c r="D72" i="9" s="1"/>
  <c r="D71" i="9"/>
  <c r="C71" i="9"/>
  <c r="B71" i="9"/>
  <c r="C70" i="9"/>
  <c r="B70" i="9"/>
  <c r="D70" i="9" s="1"/>
  <c r="D69" i="9"/>
  <c r="C69" i="9"/>
  <c r="B69" i="9"/>
  <c r="C68" i="9"/>
  <c r="B68" i="9"/>
  <c r="D68" i="9" s="1"/>
  <c r="D67" i="9"/>
  <c r="C67" i="9"/>
  <c r="B67" i="9"/>
  <c r="C66" i="9"/>
  <c r="B66" i="9"/>
  <c r="D66" i="9" s="1"/>
  <c r="D65" i="9"/>
  <c r="C65" i="9"/>
  <c r="B65" i="9"/>
  <c r="C64" i="9"/>
  <c r="B64" i="9"/>
  <c r="D64" i="9" s="1"/>
  <c r="D63" i="9"/>
  <c r="C63" i="9"/>
  <c r="B63" i="9"/>
  <c r="C62" i="9"/>
  <c r="B62" i="9"/>
  <c r="D62" i="9" s="1"/>
  <c r="D61" i="9"/>
  <c r="C61" i="9"/>
  <c r="B61" i="9"/>
  <c r="C60" i="9"/>
  <c r="B60" i="9"/>
  <c r="D60" i="9" s="1"/>
  <c r="D59" i="9"/>
  <c r="C59" i="9"/>
  <c r="B59" i="9"/>
  <c r="C58" i="9"/>
  <c r="B58" i="9"/>
  <c r="D58" i="9" s="1"/>
  <c r="D57" i="9"/>
  <c r="C57" i="9"/>
  <c r="B57" i="9"/>
  <c r="C56" i="9"/>
  <c r="B56" i="9"/>
  <c r="D56" i="9" s="1"/>
  <c r="D55" i="9"/>
  <c r="C55" i="9"/>
  <c r="B55" i="9"/>
  <c r="C54" i="9"/>
  <c r="B54" i="9"/>
  <c r="D54" i="9" s="1"/>
  <c r="D53" i="9"/>
  <c r="C53" i="9"/>
  <c r="B53" i="9"/>
  <c r="C52" i="9"/>
  <c r="B52" i="9"/>
  <c r="D52" i="9" s="1"/>
  <c r="D51" i="9"/>
  <c r="C51" i="9"/>
  <c r="B51" i="9"/>
  <c r="C50" i="9"/>
  <c r="B50" i="9"/>
  <c r="D50" i="9" s="1"/>
  <c r="D49" i="9"/>
  <c r="C49" i="9"/>
  <c r="B49" i="9"/>
  <c r="C48" i="9"/>
  <c r="B48" i="9"/>
  <c r="D48" i="9" s="1"/>
  <c r="D47" i="9"/>
  <c r="C47" i="9"/>
  <c r="B47" i="9"/>
  <c r="C46" i="9"/>
  <c r="B46" i="9"/>
  <c r="D46" i="9" s="1"/>
  <c r="D45" i="9"/>
  <c r="C45" i="9"/>
  <c r="B45" i="9"/>
  <c r="C44" i="9"/>
  <c r="B44" i="9"/>
  <c r="D44" i="9" s="1"/>
  <c r="D43" i="9"/>
  <c r="C43" i="9"/>
  <c r="B43" i="9"/>
  <c r="C42" i="9"/>
  <c r="B42" i="9"/>
  <c r="D42" i="9" s="1"/>
  <c r="D41" i="9"/>
  <c r="C41" i="9"/>
  <c r="B41" i="9"/>
  <c r="C40" i="9"/>
  <c r="B40" i="9"/>
  <c r="D40" i="9" s="1"/>
  <c r="D39" i="9"/>
  <c r="C39" i="9"/>
  <c r="B39" i="9"/>
  <c r="C38" i="9"/>
  <c r="B38" i="9"/>
  <c r="D38" i="9" s="1"/>
  <c r="D37" i="9"/>
  <c r="C37" i="9"/>
  <c r="B37" i="9"/>
  <c r="C36" i="9"/>
  <c r="B36" i="9"/>
  <c r="D36" i="9" s="1"/>
  <c r="D35" i="9"/>
  <c r="C35" i="9"/>
  <c r="B35" i="9"/>
  <c r="C34" i="9"/>
  <c r="B34" i="9"/>
  <c r="D34" i="9" s="1"/>
  <c r="D33" i="9"/>
  <c r="C33" i="9"/>
  <c r="B33" i="9"/>
  <c r="C32" i="9"/>
  <c r="B32" i="9"/>
  <c r="D32" i="9" s="1"/>
  <c r="D31" i="9"/>
  <c r="C31" i="9"/>
  <c r="B31" i="9"/>
  <c r="C30" i="9"/>
  <c r="B30" i="9"/>
  <c r="D30" i="9" s="1"/>
  <c r="D29" i="9"/>
  <c r="C29" i="9"/>
  <c r="B29" i="9"/>
  <c r="C28" i="9"/>
  <c r="B28" i="9"/>
  <c r="D28" i="9" s="1"/>
  <c r="D27" i="9"/>
  <c r="C27" i="9"/>
  <c r="B27" i="9"/>
  <c r="C26" i="9"/>
  <c r="B26" i="9"/>
  <c r="D26" i="9" s="1"/>
  <c r="D25" i="9"/>
  <c r="C25" i="9"/>
  <c r="B25" i="9"/>
  <c r="C24" i="9"/>
  <c r="B24" i="9"/>
  <c r="D24" i="9" s="1"/>
  <c r="D23" i="9"/>
  <c r="C23" i="9"/>
  <c r="B23" i="9"/>
  <c r="C22" i="9"/>
  <c r="B22" i="9"/>
  <c r="D22" i="9" s="1"/>
  <c r="D21" i="9"/>
  <c r="C21" i="9"/>
  <c r="B21" i="9"/>
  <c r="C20" i="9"/>
  <c r="B20" i="9"/>
  <c r="D20" i="9" s="1"/>
  <c r="D19" i="9"/>
  <c r="C19" i="9"/>
  <c r="B19" i="9"/>
  <c r="C18" i="9"/>
  <c r="B18" i="9"/>
  <c r="D18" i="9" s="1"/>
  <c r="D17" i="9"/>
  <c r="C17" i="9"/>
  <c r="B17" i="9"/>
  <c r="C16" i="9"/>
  <c r="B16" i="9"/>
  <c r="D16" i="9" s="1"/>
  <c r="D15" i="9"/>
  <c r="C15" i="9"/>
  <c r="B15" i="9"/>
  <c r="C14" i="9"/>
  <c r="B14" i="9"/>
  <c r="D14" i="9" s="1"/>
  <c r="D13" i="9"/>
  <c r="C13" i="9"/>
  <c r="B13" i="9"/>
  <c r="C12" i="9"/>
  <c r="B12" i="9"/>
  <c r="D12" i="9" s="1"/>
  <c r="D11" i="9"/>
  <c r="C11" i="9"/>
  <c r="B11" i="9"/>
  <c r="C10" i="9"/>
  <c r="B10" i="9"/>
  <c r="D10" i="9" s="1"/>
  <c r="D9" i="9"/>
  <c r="C9" i="9"/>
  <c r="B9" i="9"/>
  <c r="C8" i="9"/>
  <c r="B8" i="9"/>
  <c r="D8" i="9" s="1"/>
  <c r="D7" i="9"/>
  <c r="C7" i="9"/>
  <c r="B7" i="9"/>
  <c r="C6" i="9"/>
  <c r="B6" i="9"/>
  <c r="D6" i="9" s="1"/>
  <c r="A6" i="9"/>
  <c r="D5" i="9"/>
  <c r="C5" i="9"/>
  <c r="B5" i="9"/>
  <c r="A5" i="9"/>
  <c r="B4" i="9"/>
  <c r="R27" i="5" l="1"/>
  <c r="G142" i="9"/>
  <c r="H142" i="9"/>
  <c r="H148" i="9"/>
  <c r="G143" i="9"/>
  <c r="G144" i="9"/>
  <c r="I144" i="9" s="1"/>
  <c r="H144" i="9"/>
  <c r="G148" i="9"/>
  <c r="H143" i="9"/>
  <c r="G145" i="9"/>
  <c r="H145" i="9"/>
  <c r="G146" i="9"/>
  <c r="H146" i="9"/>
  <c r="A7" i="9"/>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I145" i="9"/>
  <c r="J145" i="9" s="1"/>
  <c r="L119" i="9"/>
  <c r="I148" i="9"/>
  <c r="I142" i="9"/>
  <c r="R28" i="5" l="1"/>
  <c r="I143" i="9"/>
  <c r="J144" i="9" s="1"/>
  <c r="J143" i="9"/>
  <c r="B118" i="9"/>
  <c r="I147" i="9"/>
  <c r="J148" i="9" s="1"/>
  <c r="I146" i="9"/>
  <c r="J146" i="9" s="1"/>
  <c r="B117" i="9"/>
  <c r="D119" i="9"/>
  <c r="E119" i="9" s="1"/>
  <c r="B119" i="9"/>
  <c r="C119" i="9"/>
  <c r="L120" i="9"/>
  <c r="D117" i="9"/>
  <c r="D118" i="9"/>
  <c r="C118" i="9"/>
  <c r="C117" i="9"/>
  <c r="R29" i="5" l="1"/>
  <c r="E118" i="9"/>
  <c r="J147" i="9"/>
  <c r="D120" i="9"/>
  <c r="E120" i="9" s="1"/>
  <c r="L121" i="9"/>
  <c r="C120" i="9"/>
  <c r="B120" i="9"/>
  <c r="R30" i="5" l="1"/>
  <c r="B121" i="9"/>
  <c r="D121" i="9"/>
  <c r="E121" i="9" s="1"/>
  <c r="L122" i="9"/>
  <c r="C121" i="9"/>
  <c r="R31" i="5" l="1"/>
  <c r="L123" i="9"/>
  <c r="C122" i="9"/>
  <c r="B122" i="9"/>
  <c r="D122" i="9"/>
  <c r="E122" i="9" s="1"/>
  <c r="R32" i="5" l="1"/>
  <c r="D123" i="9"/>
  <c r="E123" i="9" s="1"/>
  <c r="L124" i="9"/>
  <c r="C123" i="9"/>
  <c r="B123" i="9"/>
  <c r="R33" i="5" l="1"/>
  <c r="L125" i="9"/>
  <c r="C124" i="9"/>
  <c r="B124" i="9"/>
  <c r="D124" i="9"/>
  <c r="E124" i="9" s="1"/>
  <c r="R34" i="5" l="1"/>
  <c r="D125" i="9"/>
  <c r="E125" i="9" s="1"/>
  <c r="L126" i="9"/>
  <c r="C125" i="9"/>
  <c r="B125" i="9"/>
  <c r="R35" i="5" l="1"/>
  <c r="D126" i="9"/>
  <c r="E126" i="9" s="1"/>
  <c r="L127" i="9"/>
  <c r="C126" i="9"/>
  <c r="B126" i="9"/>
  <c r="D127" i="9" l="1"/>
  <c r="E127" i="9" s="1"/>
  <c r="B127" i="9"/>
  <c r="L128" i="9"/>
  <c r="C127" i="9"/>
  <c r="D128" i="9" l="1"/>
  <c r="E128" i="9" s="1"/>
  <c r="L129" i="9"/>
  <c r="C128" i="9"/>
  <c r="B128" i="9"/>
  <c r="B129" i="9" l="1"/>
  <c r="D129" i="9"/>
  <c r="E129" i="9" s="1"/>
  <c r="L130" i="9"/>
  <c r="C129" i="9"/>
  <c r="L131" i="9" l="1"/>
  <c r="C130" i="9"/>
  <c r="B130" i="9"/>
  <c r="D130" i="9"/>
  <c r="E130" i="9" s="1"/>
  <c r="D131" i="9" l="1"/>
  <c r="E131" i="9" s="1"/>
  <c r="L132" i="9"/>
  <c r="C131" i="9"/>
  <c r="B131" i="9"/>
  <c r="L133" i="9" l="1"/>
  <c r="C132" i="9"/>
  <c r="B132" i="9"/>
  <c r="D132" i="9"/>
  <c r="E132" i="9" s="1"/>
  <c r="D133" i="9" l="1"/>
  <c r="E133" i="9" s="1"/>
  <c r="L134" i="9"/>
  <c r="C133" i="9"/>
  <c r="B133" i="9"/>
  <c r="D134" i="9" l="1"/>
  <c r="E134" i="9" s="1"/>
  <c r="L135" i="9"/>
  <c r="C134" i="9"/>
  <c r="B134" i="9"/>
  <c r="D135" i="9" l="1"/>
  <c r="E135" i="9" s="1"/>
  <c r="B135" i="9"/>
  <c r="C135" i="9"/>
  <c r="L136" i="9"/>
  <c r="D136" i="9" l="1"/>
  <c r="E136" i="9" s="1"/>
  <c r="L137" i="9"/>
  <c r="C136" i="9"/>
  <c r="B136" i="9"/>
  <c r="B137" i="9" l="1"/>
  <c r="D137" i="9"/>
  <c r="E137" i="9" s="1"/>
  <c r="L138" i="9"/>
  <c r="C137" i="9"/>
  <c r="L139" i="9" l="1"/>
  <c r="C138" i="9"/>
  <c r="B138" i="9"/>
  <c r="D138" i="9"/>
  <c r="E138" i="9" s="1"/>
  <c r="D139" i="9" l="1"/>
  <c r="E139" i="9" s="1"/>
  <c r="L140" i="9"/>
  <c r="C139" i="9"/>
  <c r="B139" i="9"/>
  <c r="L141" i="9" l="1"/>
  <c r="C140" i="9"/>
  <c r="B140" i="9"/>
  <c r="D140" i="9"/>
  <c r="E140" i="9" s="1"/>
  <c r="L142" i="9" l="1"/>
  <c r="D141" i="9"/>
  <c r="E141" i="9" s="1"/>
  <c r="C141" i="9"/>
  <c r="B141" i="9"/>
  <c r="L143" i="9" l="1"/>
  <c r="D142" i="9"/>
  <c r="E142" i="9" s="1"/>
  <c r="C142" i="9"/>
  <c r="B142" i="9"/>
  <c r="C143" i="9" l="1"/>
  <c r="L144" i="9"/>
  <c r="B143" i="9"/>
  <c r="D143" i="9"/>
  <c r="E143" i="9" s="1"/>
  <c r="D144" i="9" l="1"/>
  <c r="E144" i="9" s="1"/>
  <c r="B144" i="9"/>
  <c r="C144" i="9"/>
  <c r="L145" i="9"/>
  <c r="C145" i="9" l="1"/>
  <c r="B145" i="9"/>
  <c r="L146" i="9"/>
  <c r="D145" i="9"/>
  <c r="E145" i="9" s="1"/>
  <c r="D146" i="9" l="1"/>
  <c r="E146" i="9" s="1"/>
  <c r="C146" i="9"/>
  <c r="B146" i="9"/>
  <c r="L147" i="9"/>
  <c r="L148" i="9" l="1"/>
  <c r="D147" i="9"/>
  <c r="E147" i="9" s="1"/>
  <c r="C147" i="9"/>
  <c r="B147" i="9"/>
  <c r="D148" i="9" l="1"/>
  <c r="E148" i="9" s="1"/>
  <c r="C148" i="9"/>
  <c r="B148" i="9"/>
  <c r="S28" i="5" l="1" a="1"/>
  <c r="S31" i="5" s="1"/>
  <c r="S30" i="5" l="1"/>
  <c r="S29" i="5"/>
  <c r="S28" i="5"/>
  <c r="S34" i="5"/>
  <c r="S33" i="5"/>
  <c r="S32" i="5"/>
  <c r="S36" i="5"/>
  <c r="S35" i="5"/>
  <c r="BJ15" i="4" l="1"/>
  <c r="BJ19" i="4" s="1"/>
  <c r="BJ14" i="4"/>
  <c r="BJ18" i="4" s="1"/>
  <c r="BJ22" i="4" s="1"/>
  <c r="BJ26" i="4" s="1"/>
  <c r="BJ30" i="4" s="1"/>
  <c r="BJ34" i="4" s="1"/>
  <c r="BJ38" i="4" s="1"/>
  <c r="BJ42" i="4" s="1"/>
  <c r="BJ46" i="4" s="1"/>
  <c r="BJ50" i="4" s="1"/>
  <c r="BJ54" i="4" s="1"/>
  <c r="BJ58" i="4" s="1"/>
  <c r="BJ62" i="4" s="1"/>
  <c r="BJ66" i="4" s="1"/>
  <c r="BJ70" i="4" s="1"/>
  <c r="BJ74" i="4" s="1"/>
  <c r="BJ78" i="4" s="1"/>
  <c r="BJ82" i="4" s="1"/>
  <c r="BJ86" i="4" s="1"/>
  <c r="BJ90" i="4" s="1"/>
  <c r="BJ94" i="4" s="1"/>
  <c r="BJ98" i="4" s="1"/>
  <c r="BJ102" i="4" s="1"/>
  <c r="BJ106" i="4" s="1"/>
  <c r="BJ110" i="4" s="1"/>
  <c r="BJ114" i="4" s="1"/>
  <c r="BJ118" i="4" s="1"/>
  <c r="BJ122" i="4" s="1"/>
  <c r="BJ126" i="4" s="1"/>
  <c r="BJ130" i="4" s="1"/>
  <c r="BJ134" i="4" s="1"/>
  <c r="BJ138" i="4" s="1"/>
  <c r="BJ142" i="4" s="1"/>
  <c r="BJ146" i="4" s="1"/>
  <c r="BJ150" i="4" s="1"/>
  <c r="BJ154" i="4" s="1"/>
  <c r="BJ158" i="4" s="1"/>
  <c r="BJ162" i="4" s="1"/>
  <c r="BJ166" i="4" s="1"/>
  <c r="BJ170" i="4" s="1"/>
  <c r="BJ174" i="4" s="1"/>
  <c r="BJ178" i="4" s="1"/>
  <c r="BJ182" i="4" s="1"/>
  <c r="BJ186" i="4" s="1"/>
  <c r="BJ190" i="4" s="1"/>
  <c r="BJ194" i="4" s="1"/>
  <c r="BJ198" i="4" s="1"/>
  <c r="BJ202" i="4" s="1"/>
  <c r="BJ206" i="4" s="1"/>
  <c r="BJ210" i="4" s="1"/>
  <c r="BJ214" i="4" s="1"/>
  <c r="BJ218" i="4" s="1"/>
  <c r="BJ222" i="4" s="1"/>
  <c r="BJ13" i="4"/>
  <c r="BJ17" i="4" s="1"/>
  <c r="BJ21" i="4" s="1"/>
  <c r="BJ25" i="4" s="1"/>
  <c r="BJ29" i="4" s="1"/>
  <c r="BJ33" i="4" s="1"/>
  <c r="BJ37" i="4" s="1"/>
  <c r="BJ41" i="4" s="1"/>
  <c r="BJ45" i="4" s="1"/>
  <c r="BJ49" i="4" s="1"/>
  <c r="BJ53" i="4" s="1"/>
  <c r="BJ57" i="4" s="1"/>
  <c r="BJ61" i="4" s="1"/>
  <c r="BJ65" i="4" s="1"/>
  <c r="BJ69" i="4" s="1"/>
  <c r="BJ73" i="4" s="1"/>
  <c r="BJ77" i="4" s="1"/>
  <c r="BJ81" i="4" s="1"/>
  <c r="BJ85" i="4" s="1"/>
  <c r="BJ89" i="4" s="1"/>
  <c r="BJ93" i="4" s="1"/>
  <c r="BJ97" i="4" s="1"/>
  <c r="BJ101" i="4" s="1"/>
  <c r="BJ105" i="4" s="1"/>
  <c r="BJ109" i="4" s="1"/>
  <c r="BJ113" i="4" s="1"/>
  <c r="BJ117" i="4" s="1"/>
  <c r="BJ121" i="4" s="1"/>
  <c r="BJ125" i="4" s="1"/>
  <c r="BJ129" i="4" s="1"/>
  <c r="BJ133" i="4" s="1"/>
  <c r="BJ137" i="4" s="1"/>
  <c r="BJ141" i="4" s="1"/>
  <c r="BJ145" i="4" s="1"/>
  <c r="BJ149" i="4" s="1"/>
  <c r="BJ153" i="4" s="1"/>
  <c r="BJ157" i="4" s="1"/>
  <c r="BJ161" i="4" s="1"/>
  <c r="BJ165" i="4" s="1"/>
  <c r="BJ169" i="4" s="1"/>
  <c r="BJ173" i="4" s="1"/>
  <c r="BJ177" i="4" s="1"/>
  <c r="BJ181" i="4" s="1"/>
  <c r="BJ185" i="4" s="1"/>
  <c r="BJ189" i="4" s="1"/>
  <c r="BJ193" i="4" s="1"/>
  <c r="BJ197" i="4" s="1"/>
  <c r="BJ201" i="4" s="1"/>
  <c r="BJ205" i="4" s="1"/>
  <c r="BJ209" i="4" s="1"/>
  <c r="BJ213" i="4" s="1"/>
  <c r="BJ217" i="4" s="1"/>
  <c r="BJ221" i="4" s="1"/>
  <c r="BJ12" i="4"/>
  <c r="BJ16" i="4" s="1"/>
  <c r="BK11" i="4"/>
  <c r="BN8" i="4"/>
  <c r="BM8" i="4"/>
  <c r="B8" i="4"/>
  <c r="CY3" i="4"/>
  <c r="CX3" i="4"/>
  <c r="CW3" i="4"/>
  <c r="CV3" i="4"/>
  <c r="CU3" i="4"/>
  <c r="CT3" i="4"/>
  <c r="CS3" i="4"/>
  <c r="CR3" i="4"/>
  <c r="CQ3" i="4"/>
  <c r="CP3" i="4"/>
  <c r="CO3" i="4"/>
  <c r="CN3" i="4"/>
  <c r="CM3" i="4"/>
  <c r="CL3" i="4"/>
  <c r="CK3" i="4"/>
  <c r="CJ3" i="4"/>
  <c r="CI3" i="4"/>
  <c r="CH3" i="4"/>
  <c r="CF3" i="4"/>
  <c r="CE3" i="4"/>
  <c r="CD3" i="4"/>
  <c r="CC3" i="4"/>
  <c r="CB3" i="4"/>
  <c r="CA3" i="4"/>
  <c r="BZ3" i="4"/>
  <c r="BY3" i="4"/>
  <c r="BX3" i="4"/>
  <c r="BW3" i="4"/>
  <c r="BV3" i="4"/>
  <c r="BU3" i="4"/>
  <c r="BT3" i="4"/>
  <c r="BS3" i="4"/>
  <c r="BR3" i="4"/>
  <c r="BQ3" i="4"/>
  <c r="BP3" i="4"/>
  <c r="BO3" i="4"/>
  <c r="CH2" i="4"/>
  <c r="BO2" i="4"/>
  <c r="AM1" i="4"/>
  <c r="AL1" i="4"/>
  <c r="AK1" i="4"/>
  <c r="AJ1" i="4"/>
  <c r="AI1" i="4"/>
  <c r="AH1" i="4"/>
  <c r="AG1" i="4"/>
  <c r="AF1" i="4"/>
  <c r="AE1" i="4"/>
  <c r="AD1" i="4"/>
  <c r="AC1" i="4"/>
  <c r="AB1" i="4"/>
  <c r="AA1" i="4"/>
  <c r="Z1" i="4"/>
  <c r="Y1" i="4"/>
  <c r="X1" i="4"/>
  <c r="W1" i="4"/>
  <c r="T1" i="4"/>
  <c r="S1" i="4"/>
  <c r="R1" i="4"/>
  <c r="Q1" i="4"/>
  <c r="P1" i="4"/>
  <c r="O1" i="4"/>
  <c r="N1" i="4"/>
  <c r="M1" i="4"/>
  <c r="L1" i="4"/>
  <c r="K1" i="4"/>
  <c r="J1" i="4"/>
  <c r="I1" i="4"/>
  <c r="H1" i="4"/>
  <c r="G1" i="4"/>
  <c r="F1" i="4"/>
  <c r="E1" i="4"/>
  <c r="D1" i="4"/>
  <c r="Z8" i="4" l="1" a="1"/>
  <c r="Z8" i="4" s="1"/>
  <c r="Z7" i="4" a="1"/>
  <c r="Z7" i="4" s="1"/>
  <c r="CT2" i="4"/>
  <c r="AH8" i="4" a="1"/>
  <c r="AH8" i="4" s="1"/>
  <c r="AH7" i="4" a="1"/>
  <c r="AH7" i="4" s="1"/>
  <c r="AA8" i="4" a="1"/>
  <c r="AA8" i="4" s="1"/>
  <c r="AA7" i="4" a="1"/>
  <c r="AA7" i="4" s="1"/>
  <c r="AB8" i="4" a="1"/>
  <c r="AB8" i="4" s="1"/>
  <c r="AB7" i="4" a="1"/>
  <c r="AB7" i="4" s="1"/>
  <c r="K7" i="4" a="1"/>
  <c r="K7" i="4" s="1"/>
  <c r="K8" i="4" a="1"/>
  <c r="K8" i="4" s="1"/>
  <c r="S7" i="4" a="1"/>
  <c r="S7" i="4" s="1"/>
  <c r="S8" i="4" a="1"/>
  <c r="S8" i="4" s="1"/>
  <c r="CO2" i="4"/>
  <c r="AC8" i="4" a="1"/>
  <c r="AC8" i="4" s="1"/>
  <c r="AC7" i="4" a="1"/>
  <c r="AC7" i="4" s="1"/>
  <c r="AK8" i="4" a="1"/>
  <c r="AK8" i="4" s="1"/>
  <c r="AK7" i="4" a="1"/>
  <c r="AK7" i="4" s="1"/>
  <c r="H7" i="4" a="1"/>
  <c r="H7" i="4" s="1"/>
  <c r="H8" i="4" a="1"/>
  <c r="H8" i="4" s="1"/>
  <c r="AI8" i="4" a="1"/>
  <c r="AI8" i="4" s="1"/>
  <c r="AI7" i="4" a="1"/>
  <c r="AI7" i="4" s="1"/>
  <c r="D8" i="4" a="1"/>
  <c r="D8" i="4" s="1"/>
  <c r="D7" i="4" a="1"/>
  <c r="D7" i="4" s="1"/>
  <c r="L7" i="4" a="1"/>
  <c r="L7" i="4" s="1"/>
  <c r="L8" i="4" a="1"/>
  <c r="L8" i="4" s="1"/>
  <c r="T7" i="4" a="1"/>
  <c r="T7" i="4" s="1"/>
  <c r="T8" i="4" a="1"/>
  <c r="T8" i="4" s="1"/>
  <c r="AD7" i="4" a="1"/>
  <c r="AD7" i="4" s="1"/>
  <c r="AD8" i="4" a="1"/>
  <c r="AD8" i="4" s="1"/>
  <c r="AL7" i="4" a="1"/>
  <c r="AL7" i="4" s="1"/>
  <c r="AL8" i="4" a="1"/>
  <c r="AL8" i="4" s="1"/>
  <c r="V8" i="4" a="1"/>
  <c r="V8" i="4" s="1"/>
  <c r="AO8" i="4" a="1"/>
  <c r="AO8" i="4" s="1"/>
  <c r="C8" i="4" a="1"/>
  <c r="C8" i="4" s="1"/>
  <c r="AR8" i="4" a="1"/>
  <c r="AR8" i="4" s="1"/>
  <c r="BD8" i="4" a="1"/>
  <c r="BD8" i="4" s="1"/>
  <c r="AX8" i="4" a="1"/>
  <c r="AX8" i="4" s="1"/>
  <c r="AY8" i="4" a="1"/>
  <c r="AY8" i="4" s="1"/>
  <c r="BF8" i="4" a="1"/>
  <c r="BF8" i="4" s="1"/>
  <c r="BE8" i="4" a="1"/>
  <c r="BE8" i="4" s="1"/>
  <c r="AP8" i="4" a="1"/>
  <c r="AP8" i="4" s="1"/>
  <c r="AV8" i="4" a="1"/>
  <c r="AV8" i="4" s="1"/>
  <c r="BB8" i="4" a="1"/>
  <c r="BB8" i="4" s="1"/>
  <c r="AW8" i="4" a="1"/>
  <c r="AW8" i="4" s="1"/>
  <c r="BC8" i="4" a="1"/>
  <c r="BC8" i="4" s="1"/>
  <c r="AS8" i="4" a="1"/>
  <c r="AS8" i="4" s="1"/>
  <c r="AT8" i="4" a="1"/>
  <c r="AT8" i="4" s="1"/>
  <c r="AZ8" i="4" a="1"/>
  <c r="AZ8" i="4" s="1"/>
  <c r="BA8" i="4" a="1"/>
  <c r="BA8" i="4" s="1"/>
  <c r="BG8" i="4" a="1"/>
  <c r="BG8" i="4" s="1"/>
  <c r="AU8" i="4" a="1"/>
  <c r="AU8" i="4" s="1"/>
  <c r="AQ8" i="4" a="1"/>
  <c r="AQ8" i="4" s="1"/>
  <c r="U8" i="4" a="1"/>
  <c r="U8" i="4" s="1"/>
  <c r="AN8" i="4" a="1"/>
  <c r="AN8" i="4" s="1"/>
  <c r="I7" i="4" a="1"/>
  <c r="I7" i="4" s="1"/>
  <c r="I8" i="4" a="1"/>
  <c r="I8" i="4" s="1"/>
  <c r="BV2" i="4"/>
  <c r="J8" i="4" a="1"/>
  <c r="J8" i="4" s="1"/>
  <c r="J7" i="4" a="1"/>
  <c r="J7" i="4" s="1"/>
  <c r="E8" i="4" a="1"/>
  <c r="E8" i="4" s="1"/>
  <c r="E7" i="4" a="1"/>
  <c r="E7" i="4" s="1"/>
  <c r="M7" i="4" a="1"/>
  <c r="M7" i="4" s="1"/>
  <c r="M8" i="4" a="1"/>
  <c r="M8" i="4" s="1"/>
  <c r="W7" i="4" a="1"/>
  <c r="W7" i="4" s="1"/>
  <c r="W8" i="4" a="1"/>
  <c r="W8" i="4" s="1"/>
  <c r="AE7" i="4" a="1"/>
  <c r="AE7" i="4" s="1"/>
  <c r="AE8" i="4" a="1"/>
  <c r="AE8" i="4" s="1"/>
  <c r="AM8" i="4" a="1"/>
  <c r="AM8" i="4" s="1"/>
  <c r="AM7" i="4" a="1"/>
  <c r="AM7" i="4" s="1"/>
  <c r="BM9" i="4"/>
  <c r="P8" i="4" a="1"/>
  <c r="P8" i="4" s="1"/>
  <c r="P7" i="4" a="1"/>
  <c r="P7" i="4" s="1"/>
  <c r="R7" i="4" a="1"/>
  <c r="R7" i="4" s="1"/>
  <c r="R8" i="4" a="1"/>
  <c r="R8" i="4" s="1"/>
  <c r="F7" i="4" a="1"/>
  <c r="F7" i="4" s="1"/>
  <c r="F8" i="4" a="1"/>
  <c r="F8" i="4" s="1"/>
  <c r="BZ2" i="4"/>
  <c r="N7" i="4" a="1"/>
  <c r="N7" i="4" s="1"/>
  <c r="N8" i="4" a="1"/>
  <c r="N8" i="4" s="1"/>
  <c r="X7" i="4" a="1"/>
  <c r="X7" i="4" s="1"/>
  <c r="X8" i="4" a="1"/>
  <c r="X8" i="4" s="1"/>
  <c r="AF8" i="4" a="1"/>
  <c r="AF8" i="4" s="1"/>
  <c r="AF7" i="4" a="1"/>
  <c r="AF7" i="4" s="1"/>
  <c r="Q8" i="4" a="1"/>
  <c r="Q8" i="4" s="1"/>
  <c r="Q7" i="4" a="1"/>
  <c r="Q7" i="4" s="1"/>
  <c r="AJ7" i="4" a="1"/>
  <c r="AJ7" i="4" s="1"/>
  <c r="AJ8" i="4" a="1"/>
  <c r="AJ8" i="4" s="1"/>
  <c r="G8" i="4" a="1"/>
  <c r="G8" i="4" s="1"/>
  <c r="G7" i="4" a="1"/>
  <c r="G7" i="4" s="1"/>
  <c r="O7" i="4" a="1"/>
  <c r="O7" i="4" s="1"/>
  <c r="O8" i="4" a="1"/>
  <c r="O8" i="4" s="1"/>
  <c r="Y7" i="4" a="1"/>
  <c r="Y7" i="4" s="1"/>
  <c r="Y8" i="4" a="1"/>
  <c r="Y8" i="4" s="1"/>
  <c r="AG8" i="4" a="1"/>
  <c r="AG8" i="4" s="1"/>
  <c r="AG7" i="4" a="1"/>
  <c r="AG7" i="4" s="1"/>
  <c r="BN9" i="4"/>
  <c r="CB2" i="4"/>
  <c r="BK15" i="4"/>
  <c r="CW2" i="4"/>
  <c r="CJ2" i="4"/>
  <c r="BX2" i="4"/>
  <c r="CL2" i="4"/>
  <c r="CD2" i="4"/>
  <c r="CR2" i="4"/>
  <c r="CQ2" i="4"/>
  <c r="BP2" i="4"/>
  <c r="CF2" i="4"/>
  <c r="BR2" i="4"/>
  <c r="BT2" i="4"/>
  <c r="CI2" i="4"/>
  <c r="CY2" i="4"/>
  <c r="BN10" i="4"/>
  <c r="BJ20" i="4"/>
  <c r="BJ24" i="4" s="1"/>
  <c r="BJ28" i="4" s="1"/>
  <c r="BJ32" i="4" s="1"/>
  <c r="BJ36" i="4" s="1"/>
  <c r="BJ40" i="4" s="1"/>
  <c r="BJ44" i="4" s="1"/>
  <c r="BJ48" i="4" s="1"/>
  <c r="BJ52" i="4" s="1"/>
  <c r="BJ56" i="4" s="1"/>
  <c r="BJ60" i="4" s="1"/>
  <c r="BJ64" i="4" s="1"/>
  <c r="BJ68" i="4" s="1"/>
  <c r="BJ72" i="4" s="1"/>
  <c r="BJ76" i="4" s="1"/>
  <c r="BJ80" i="4" s="1"/>
  <c r="BJ84" i="4" s="1"/>
  <c r="BJ88" i="4" s="1"/>
  <c r="BJ92" i="4" s="1"/>
  <c r="BJ96" i="4" s="1"/>
  <c r="BJ100" i="4" s="1"/>
  <c r="BJ104" i="4" s="1"/>
  <c r="BJ108" i="4" s="1"/>
  <c r="BJ112" i="4" s="1"/>
  <c r="BJ116" i="4" s="1"/>
  <c r="BJ120" i="4" s="1"/>
  <c r="BJ124" i="4" s="1"/>
  <c r="BJ128" i="4" s="1"/>
  <c r="BJ132" i="4" s="1"/>
  <c r="BJ136" i="4" s="1"/>
  <c r="BJ140" i="4" s="1"/>
  <c r="BJ144" i="4" s="1"/>
  <c r="BJ148" i="4" s="1"/>
  <c r="BJ152" i="4" s="1"/>
  <c r="BJ156" i="4" s="1"/>
  <c r="BJ160" i="4" s="1"/>
  <c r="BJ164" i="4" s="1"/>
  <c r="BJ168" i="4" s="1"/>
  <c r="BJ172" i="4" s="1"/>
  <c r="BJ176" i="4" s="1"/>
  <c r="BJ180" i="4" s="1"/>
  <c r="BJ184" i="4" s="1"/>
  <c r="BJ188" i="4" s="1"/>
  <c r="BJ192" i="4" s="1"/>
  <c r="BJ196" i="4" s="1"/>
  <c r="BJ200" i="4" s="1"/>
  <c r="BJ204" i="4" s="1"/>
  <c r="BJ208" i="4" s="1"/>
  <c r="BJ212" i="4" s="1"/>
  <c r="BJ216" i="4" s="1"/>
  <c r="BJ220" i="4" s="1"/>
  <c r="CU2" i="4"/>
  <c r="BW2" i="4"/>
  <c r="CE2" i="4"/>
  <c r="CN2" i="4"/>
  <c r="CV2" i="4"/>
  <c r="BQ2" i="4"/>
  <c r="BY2" i="4"/>
  <c r="CP2" i="4"/>
  <c r="CX2" i="4"/>
  <c r="BS2" i="4"/>
  <c r="CA2" i="4"/>
  <c r="B9" i="4"/>
  <c r="G9" i="4" s="1" a="1"/>
  <c r="G9" i="4" s="1"/>
  <c r="BM10" i="4"/>
  <c r="CK2" i="4"/>
  <c r="BJ23" i="4"/>
  <c r="BK19" i="4"/>
  <c r="BU2" i="4"/>
  <c r="CC2" i="4"/>
  <c r="CS2" i="4"/>
  <c r="CM2" i="4"/>
  <c r="Y9" i="4" l="1" a="1"/>
  <c r="Y9" i="4" s="1"/>
  <c r="AJ9" i="4" a="1"/>
  <c r="AJ9" i="4" s="1"/>
  <c r="Q9" i="4" a="1"/>
  <c r="Q9" i="4" s="1"/>
  <c r="AF9" i="4" a="1"/>
  <c r="AF9" i="4" s="1"/>
  <c r="O9" i="4" a="1"/>
  <c r="O9" i="4" s="1"/>
  <c r="AG9" i="4" a="1"/>
  <c r="AG9" i="4" s="1"/>
  <c r="C9" i="4" a="1"/>
  <c r="C9" i="4" s="1"/>
  <c r="BC9" i="4" a="1"/>
  <c r="BC9" i="4" s="1"/>
  <c r="AQ9" i="4" a="1"/>
  <c r="AQ9" i="4" s="1"/>
  <c r="AW9" i="4" a="1"/>
  <c r="AW9" i="4" s="1"/>
  <c r="AO9" i="4" a="1"/>
  <c r="AO9" i="4" s="1"/>
  <c r="V9" i="4" a="1"/>
  <c r="V9" i="4" s="1"/>
  <c r="BB9" i="4" a="1"/>
  <c r="BB9" i="4" s="1"/>
  <c r="AY9" i="4" a="1"/>
  <c r="AY9" i="4" s="1"/>
  <c r="AR9" i="4" a="1"/>
  <c r="AR9" i="4" s="1"/>
  <c r="BE9" i="4" a="1"/>
  <c r="BE9" i="4" s="1"/>
  <c r="BD9" i="4" a="1"/>
  <c r="BD9" i="4" s="1"/>
  <c r="AV9" i="4" a="1"/>
  <c r="AV9" i="4" s="1"/>
  <c r="AP9" i="4" a="1"/>
  <c r="AP9" i="4" s="1"/>
  <c r="BG9" i="4" a="1"/>
  <c r="BG9" i="4" s="1"/>
  <c r="AT9" i="4" a="1"/>
  <c r="AT9" i="4" s="1"/>
  <c r="AS9" i="4" a="1"/>
  <c r="AS9" i="4" s="1"/>
  <c r="AZ9" i="4" a="1"/>
  <c r="AZ9" i="4" s="1"/>
  <c r="BA9" i="4" a="1"/>
  <c r="BA9" i="4" s="1"/>
  <c r="BF9" i="4" a="1"/>
  <c r="BF9" i="4" s="1"/>
  <c r="AX9" i="4" a="1"/>
  <c r="AX9" i="4" s="1"/>
  <c r="AU9" i="4" a="1"/>
  <c r="AU9" i="4" s="1"/>
  <c r="AN9" i="4" a="1"/>
  <c r="AN9" i="4" s="1"/>
  <c r="U9" i="4" a="1"/>
  <c r="U9" i="4" s="1"/>
  <c r="Z9" i="4" a="1"/>
  <c r="Z9" i="4" s="1"/>
  <c r="AH9" i="4" a="1"/>
  <c r="AH9" i="4" s="1"/>
  <c r="AK9" i="4" a="1"/>
  <c r="AK9" i="4" s="1"/>
  <c r="K9" i="4" a="1"/>
  <c r="K9" i="4" s="1"/>
  <c r="L9" i="4" a="1"/>
  <c r="L9" i="4" s="1"/>
  <c r="D9" i="4" a="1"/>
  <c r="D9" i="4" s="1"/>
  <c r="S9" i="4" a="1"/>
  <c r="S9" i="4" s="1"/>
  <c r="AC9" i="4" a="1"/>
  <c r="AC9" i="4" s="1"/>
  <c r="AI9" i="4" a="1"/>
  <c r="AI9" i="4" s="1"/>
  <c r="AA9" i="4" a="1"/>
  <c r="AA9" i="4" s="1"/>
  <c r="AB9" i="4" a="1"/>
  <c r="AB9" i="4" s="1"/>
  <c r="H9" i="4" a="1"/>
  <c r="H9" i="4" s="1"/>
  <c r="AE9" i="4" a="1"/>
  <c r="AE9" i="4" s="1"/>
  <c r="J9" i="4" a="1"/>
  <c r="J9" i="4" s="1"/>
  <c r="W9" i="4" a="1"/>
  <c r="W9" i="4" s="1"/>
  <c r="T9" i="4" a="1"/>
  <c r="T9" i="4" s="1"/>
  <c r="AM9" i="4" a="1"/>
  <c r="AM9" i="4" s="1"/>
  <c r="P9" i="4" a="1"/>
  <c r="P9" i="4" s="1"/>
  <c r="AD9" i="4" a="1"/>
  <c r="AD9" i="4" s="1"/>
  <c r="F9" i="4" a="1"/>
  <c r="F9" i="4" s="1"/>
  <c r="I9" i="4" a="1"/>
  <c r="I9" i="4" s="1"/>
  <c r="R9" i="4" a="1"/>
  <c r="R9" i="4" s="1"/>
  <c r="E9" i="4" a="1"/>
  <c r="E9" i="4" s="1"/>
  <c r="M9" i="4" a="1"/>
  <c r="M9" i="4" s="1"/>
  <c r="AL9" i="4" a="1"/>
  <c r="AL9" i="4" s="1"/>
  <c r="X9" i="4" a="1"/>
  <c r="X9" i="4" s="1"/>
  <c r="N9" i="4" a="1"/>
  <c r="N9" i="4" s="1"/>
  <c r="BJ27" i="4"/>
  <c r="BK23" i="4"/>
  <c r="BM11" i="4"/>
  <c r="B10" i="4"/>
  <c r="BN11" i="4"/>
  <c r="BC10" i="4" l="1" a="1"/>
  <c r="BC10" i="4" s="1"/>
  <c r="AV10" i="4" a="1"/>
  <c r="AV10" i="4" s="1"/>
  <c r="AO10" i="4" a="1"/>
  <c r="AO10" i="4" s="1"/>
  <c r="V10" i="4" a="1"/>
  <c r="V10" i="4" s="1"/>
  <c r="C10" i="4" a="1"/>
  <c r="C10" i="4" s="1"/>
  <c r="BG10" i="4" a="1"/>
  <c r="BG10" i="4" s="1"/>
  <c r="AP10" i="4" a="1"/>
  <c r="AP10" i="4" s="1"/>
  <c r="AU10" i="4" a="1"/>
  <c r="AU10" i="4" s="1"/>
  <c r="BB10" i="4" a="1"/>
  <c r="BB10" i="4" s="1"/>
  <c r="AX10" i="4" a="1"/>
  <c r="AX10" i="4" s="1"/>
  <c r="AQ10" i="4" a="1"/>
  <c r="AQ10" i="4" s="1"/>
  <c r="BD10" i="4" a="1"/>
  <c r="BD10" i="4" s="1"/>
  <c r="BA10" i="4" a="1"/>
  <c r="BA10" i="4" s="1"/>
  <c r="AW10" i="4" a="1"/>
  <c r="AW10" i="4" s="1"/>
  <c r="AR10" i="4" a="1"/>
  <c r="AR10" i="4" s="1"/>
  <c r="AT10" i="4" a="1"/>
  <c r="AT10" i="4" s="1"/>
  <c r="AY10" i="4" a="1"/>
  <c r="AY10" i="4" s="1"/>
  <c r="BE10" i="4" a="1"/>
  <c r="BE10" i="4" s="1"/>
  <c r="AS10" i="4" a="1"/>
  <c r="AS10" i="4" s="1"/>
  <c r="BF10" i="4" a="1"/>
  <c r="BF10" i="4" s="1"/>
  <c r="AZ10" i="4" a="1"/>
  <c r="AZ10" i="4" s="1"/>
  <c r="U10" i="4" a="1"/>
  <c r="U10" i="4" s="1"/>
  <c r="AN10" i="4" a="1"/>
  <c r="AN10" i="4" s="1"/>
  <c r="AI10" i="4" a="1"/>
  <c r="AI10" i="4" s="1"/>
  <c r="D10" i="4" a="1"/>
  <c r="D10" i="4" s="1"/>
  <c r="AH10" i="4" a="1"/>
  <c r="AH10" i="4" s="1"/>
  <c r="S10" i="4" a="1"/>
  <c r="S10" i="4" s="1"/>
  <c r="K10" i="4" a="1"/>
  <c r="K10" i="4" s="1"/>
  <c r="L10" i="4" a="1"/>
  <c r="L10" i="4" s="1"/>
  <c r="AB10" i="4" a="1"/>
  <c r="AB10" i="4" s="1"/>
  <c r="AC10" i="4" a="1"/>
  <c r="AC10" i="4" s="1"/>
  <c r="AA10" i="4" a="1"/>
  <c r="AA10" i="4" s="1"/>
  <c r="H10" i="4" a="1"/>
  <c r="H10" i="4" s="1"/>
  <c r="Z10" i="4" a="1"/>
  <c r="Z10" i="4" s="1"/>
  <c r="AK10" i="4" a="1"/>
  <c r="AK10" i="4" s="1"/>
  <c r="AD10" i="4" a="1"/>
  <c r="AD10" i="4" s="1"/>
  <c r="J10" i="4" a="1"/>
  <c r="J10" i="4" s="1"/>
  <c r="E10" i="4" a="1"/>
  <c r="E10" i="4" s="1"/>
  <c r="W10" i="4" a="1"/>
  <c r="W10" i="4" s="1"/>
  <c r="M10" i="4" a="1"/>
  <c r="M10" i="4" s="1"/>
  <c r="R10" i="4" a="1"/>
  <c r="R10" i="4" s="1"/>
  <c r="I10" i="4" a="1"/>
  <c r="I10" i="4" s="1"/>
  <c r="AE10" i="4" a="1"/>
  <c r="AE10" i="4" s="1"/>
  <c r="AL10" i="4" a="1"/>
  <c r="AL10" i="4" s="1"/>
  <c r="P10" i="4" a="1"/>
  <c r="P10" i="4" s="1"/>
  <c r="T10" i="4" a="1"/>
  <c r="T10" i="4" s="1"/>
  <c r="AM10" i="4" a="1"/>
  <c r="AM10" i="4" s="1"/>
  <c r="AF10" i="4" a="1"/>
  <c r="AF10" i="4" s="1"/>
  <c r="AG10" i="4" a="1"/>
  <c r="AG10" i="4" s="1"/>
  <c r="AJ10" i="4" a="1"/>
  <c r="AJ10" i="4" s="1"/>
  <c r="Q10" i="4" a="1"/>
  <c r="Q10" i="4" s="1"/>
  <c r="Y10" i="4" a="1"/>
  <c r="Y10" i="4" s="1"/>
  <c r="N10" i="4" a="1"/>
  <c r="N10" i="4" s="1"/>
  <c r="X10" i="4" a="1"/>
  <c r="X10" i="4" s="1"/>
  <c r="F10" i="4" a="1"/>
  <c r="F10" i="4" s="1"/>
  <c r="G10" i="4" a="1"/>
  <c r="G10" i="4" s="1"/>
  <c r="O10" i="4" a="1"/>
  <c r="O10" i="4" s="1"/>
  <c r="BN12" i="4"/>
  <c r="BM12" i="4"/>
  <c r="B11" i="4"/>
  <c r="BJ31" i="4"/>
  <c r="BK27" i="4"/>
  <c r="AO11" i="4" l="1" a="1"/>
  <c r="AO11" i="4" s="1"/>
  <c r="V11" i="4" a="1"/>
  <c r="V11" i="4" s="1"/>
  <c r="C11" i="4" a="1"/>
  <c r="C11" i="4" s="1"/>
  <c r="AU11" i="4" a="1"/>
  <c r="AU11" i="4" s="1"/>
  <c r="BG11" i="4" a="1"/>
  <c r="BG11" i="4" s="1"/>
  <c r="AR11" i="4" a="1"/>
  <c r="AR11" i="4" s="1"/>
  <c r="AT11" i="4" a="1"/>
  <c r="AT11" i="4" s="1"/>
  <c r="AZ11" i="4" a="1"/>
  <c r="AZ11" i="4" s="1"/>
  <c r="AX11" i="4" a="1"/>
  <c r="AX11" i="4" s="1"/>
  <c r="BF11" i="4" a="1"/>
  <c r="BF11" i="4" s="1"/>
  <c r="BD11" i="4" a="1"/>
  <c r="BD11" i="4" s="1"/>
  <c r="AY11" i="4" a="1"/>
  <c r="AY11" i="4" s="1"/>
  <c r="BE11" i="4" a="1"/>
  <c r="BE11" i="4" s="1"/>
  <c r="BA11" i="4" a="1"/>
  <c r="BA11" i="4" s="1"/>
  <c r="AS11" i="4" a="1"/>
  <c r="AS11" i="4" s="1"/>
  <c r="BB11" i="4" a="1"/>
  <c r="BB11" i="4" s="1"/>
  <c r="AQ11" i="4" a="1"/>
  <c r="AQ11" i="4" s="1"/>
  <c r="BC11" i="4" a="1"/>
  <c r="BC11" i="4" s="1"/>
  <c r="AP11" i="4" a="1"/>
  <c r="AP11" i="4" s="1"/>
  <c r="AV11" i="4" a="1"/>
  <c r="AV11" i="4" s="1"/>
  <c r="AW11" i="4" a="1"/>
  <c r="AW11" i="4" s="1"/>
  <c r="U11" i="4" a="1"/>
  <c r="U11" i="4" s="1"/>
  <c r="AN11" i="4" a="1"/>
  <c r="AN11" i="4" s="1"/>
  <c r="AC11" i="4" a="1"/>
  <c r="AC11" i="4" s="1"/>
  <c r="H11" i="4" a="1"/>
  <c r="H11" i="4" s="1"/>
  <c r="AA11" i="4" a="1"/>
  <c r="AA11" i="4" s="1"/>
  <c r="K11" i="4" a="1"/>
  <c r="K11" i="4" s="1"/>
  <c r="AI11" i="4" a="1"/>
  <c r="AI11" i="4" s="1"/>
  <c r="Z11" i="4" a="1"/>
  <c r="Z11" i="4" s="1"/>
  <c r="AH11" i="4" a="1"/>
  <c r="AH11" i="4" s="1"/>
  <c r="S11" i="4" a="1"/>
  <c r="S11" i="4" s="1"/>
  <c r="D11" i="4" a="1"/>
  <c r="D11" i="4" s="1"/>
  <c r="L11" i="4" a="1"/>
  <c r="L11" i="4" s="1"/>
  <c r="AB11" i="4" a="1"/>
  <c r="AB11" i="4" s="1"/>
  <c r="AK11" i="4" a="1"/>
  <c r="AK11" i="4" s="1"/>
  <c r="M11" i="4" a="1"/>
  <c r="M11" i="4" s="1"/>
  <c r="W11" i="4" a="1"/>
  <c r="W11" i="4" s="1"/>
  <c r="T11" i="4" a="1"/>
  <c r="T11" i="4" s="1"/>
  <c r="AD11" i="4" a="1"/>
  <c r="AD11" i="4" s="1"/>
  <c r="AL11" i="4" a="1"/>
  <c r="AL11" i="4" s="1"/>
  <c r="E11" i="4" a="1"/>
  <c r="E11" i="4" s="1"/>
  <c r="AM11" i="4" a="1"/>
  <c r="AM11" i="4" s="1"/>
  <c r="J11" i="4" a="1"/>
  <c r="J11" i="4" s="1"/>
  <c r="AE11" i="4" a="1"/>
  <c r="AE11" i="4" s="1"/>
  <c r="I11" i="4" a="1"/>
  <c r="I11" i="4" s="1"/>
  <c r="R11" i="4" a="1"/>
  <c r="R11" i="4" s="1"/>
  <c r="N11" i="4" a="1"/>
  <c r="N11" i="4" s="1"/>
  <c r="X11" i="4" a="1"/>
  <c r="X11" i="4" s="1"/>
  <c r="P11" i="4" a="1"/>
  <c r="P11" i="4" s="1"/>
  <c r="AF11" i="4" a="1"/>
  <c r="AF11" i="4" s="1"/>
  <c r="G11" i="4" a="1"/>
  <c r="G11" i="4" s="1"/>
  <c r="F11" i="4" a="1"/>
  <c r="F11" i="4" s="1"/>
  <c r="AJ11" i="4" a="1"/>
  <c r="AJ11" i="4" s="1"/>
  <c r="O11" i="4" a="1"/>
  <c r="O11" i="4" s="1"/>
  <c r="Q11" i="4" a="1"/>
  <c r="Q11" i="4" s="1"/>
  <c r="Y11" i="4" a="1"/>
  <c r="Y11" i="4" s="1"/>
  <c r="AG11" i="4" a="1"/>
  <c r="AG11" i="4" s="1"/>
  <c r="B12" i="4"/>
  <c r="BJ35" i="4"/>
  <c r="BK31" i="4"/>
  <c r="BN13" i="4"/>
  <c r="BM13" i="4"/>
  <c r="V12" i="4" l="1" a="1"/>
  <c r="V12" i="4" s="1"/>
  <c r="C12" i="4" a="1"/>
  <c r="C12" i="4" s="1"/>
  <c r="AO12" i="4" a="1"/>
  <c r="AO12" i="4" s="1"/>
  <c r="AZ12" i="4" a="1"/>
  <c r="AZ12" i="4" s="1"/>
  <c r="BF12" i="4" a="1"/>
  <c r="BF12" i="4" s="1"/>
  <c r="AV12" i="4" a="1"/>
  <c r="AV12" i="4" s="1"/>
  <c r="AP12" i="4" a="1"/>
  <c r="AP12" i="4" s="1"/>
  <c r="BA12" i="4" a="1"/>
  <c r="BA12" i="4" s="1"/>
  <c r="AU12" i="4" a="1"/>
  <c r="AU12" i="4" s="1"/>
  <c r="AY12" i="4" a="1"/>
  <c r="AY12" i="4" s="1"/>
  <c r="BE12" i="4" a="1"/>
  <c r="BE12" i="4" s="1"/>
  <c r="BG12" i="4" a="1"/>
  <c r="BG12" i="4" s="1"/>
  <c r="AT12" i="4" a="1"/>
  <c r="AT12" i="4" s="1"/>
  <c r="AQ12" i="4" a="1"/>
  <c r="AQ12" i="4" s="1"/>
  <c r="AW12" i="4" a="1"/>
  <c r="AW12" i="4" s="1"/>
  <c r="AR12" i="4" a="1"/>
  <c r="AR12" i="4" s="1"/>
  <c r="BC12" i="4" a="1"/>
  <c r="BC12" i="4" s="1"/>
  <c r="BD12" i="4" a="1"/>
  <c r="BD12" i="4" s="1"/>
  <c r="AS12" i="4" a="1"/>
  <c r="AS12" i="4" s="1"/>
  <c r="AX12" i="4" a="1"/>
  <c r="AX12" i="4" s="1"/>
  <c r="BB12" i="4" a="1"/>
  <c r="BB12" i="4" s="1"/>
  <c r="AN12" i="4" a="1"/>
  <c r="AN12" i="4" s="1"/>
  <c r="U12" i="4" a="1"/>
  <c r="U12" i="4" s="1"/>
  <c r="AI12" i="4" a="1"/>
  <c r="AI12" i="4" s="1"/>
  <c r="AH12" i="4" a="1"/>
  <c r="AH12" i="4" s="1"/>
  <c r="K12" i="4" a="1"/>
  <c r="K12" i="4" s="1"/>
  <c r="S12" i="4" a="1"/>
  <c r="S12" i="4" s="1"/>
  <c r="AB12" i="4" a="1"/>
  <c r="AB12" i="4" s="1"/>
  <c r="AC12" i="4" a="1"/>
  <c r="AC12" i="4" s="1"/>
  <c r="D12" i="4" a="1"/>
  <c r="D12" i="4" s="1"/>
  <c r="AA12" i="4" a="1"/>
  <c r="AA12" i="4" s="1"/>
  <c r="Z12" i="4" a="1"/>
  <c r="Z12" i="4" s="1"/>
  <c r="AK12" i="4" a="1"/>
  <c r="AK12" i="4" s="1"/>
  <c r="H12" i="4" a="1"/>
  <c r="H12" i="4" s="1"/>
  <c r="L12" i="4" a="1"/>
  <c r="L12" i="4" s="1"/>
  <c r="AL12" i="4" a="1"/>
  <c r="AL12" i="4" s="1"/>
  <c r="I12" i="4" a="1"/>
  <c r="I12" i="4" s="1"/>
  <c r="T12" i="4" a="1"/>
  <c r="T12" i="4" s="1"/>
  <c r="E12" i="4" a="1"/>
  <c r="E12" i="4" s="1"/>
  <c r="P12" i="4" a="1"/>
  <c r="P12" i="4" s="1"/>
  <c r="M12" i="4" a="1"/>
  <c r="M12" i="4" s="1"/>
  <c r="AM12" i="4" a="1"/>
  <c r="AM12" i="4" s="1"/>
  <c r="R12" i="4" a="1"/>
  <c r="R12" i="4" s="1"/>
  <c r="AE12" i="4" a="1"/>
  <c r="AE12" i="4" s="1"/>
  <c r="J12" i="4" a="1"/>
  <c r="J12" i="4" s="1"/>
  <c r="F12" i="4" a="1"/>
  <c r="F12" i="4" s="1"/>
  <c r="AD12" i="4" a="1"/>
  <c r="AD12" i="4" s="1"/>
  <c r="W12" i="4" a="1"/>
  <c r="W12" i="4" s="1"/>
  <c r="Y12" i="4" a="1"/>
  <c r="Y12" i="4" s="1"/>
  <c r="G12" i="4" a="1"/>
  <c r="G12" i="4" s="1"/>
  <c r="AG12" i="4" a="1"/>
  <c r="AG12" i="4" s="1"/>
  <c r="Q12" i="4" a="1"/>
  <c r="Q12" i="4" s="1"/>
  <c r="AJ12" i="4" a="1"/>
  <c r="AJ12" i="4" s="1"/>
  <c r="N12" i="4" a="1"/>
  <c r="N12" i="4" s="1"/>
  <c r="X12" i="4" a="1"/>
  <c r="X12" i="4" s="1"/>
  <c r="AF12" i="4" a="1"/>
  <c r="AF12" i="4" s="1"/>
  <c r="O12" i="4" a="1"/>
  <c r="O12" i="4" s="1"/>
  <c r="BJ39" i="4"/>
  <c r="BK35" i="4"/>
  <c r="BN14" i="4"/>
  <c r="B13" i="4"/>
  <c r="BM14" i="4"/>
  <c r="V13" i="4" l="1" a="1"/>
  <c r="V13" i="4" s="1"/>
  <c r="C13" i="4" a="1"/>
  <c r="C13" i="4" s="1"/>
  <c r="AO13" i="4" a="1"/>
  <c r="AO13" i="4" s="1"/>
  <c r="AP13" i="4" a="1"/>
  <c r="AP13" i="4" s="1"/>
  <c r="AR13" i="4" a="1"/>
  <c r="AR13" i="4" s="1"/>
  <c r="BA13" i="4" a="1"/>
  <c r="BA13" i="4" s="1"/>
  <c r="BC13" i="4" a="1"/>
  <c r="BC13" i="4" s="1"/>
  <c r="AV13" i="4" a="1"/>
  <c r="AV13" i="4" s="1"/>
  <c r="AU13" i="4" a="1"/>
  <c r="AU13" i="4" s="1"/>
  <c r="AW13" i="4" a="1"/>
  <c r="AW13" i="4" s="1"/>
  <c r="BF13" i="4" a="1"/>
  <c r="BF13" i="4" s="1"/>
  <c r="BB13" i="4" a="1"/>
  <c r="BB13" i="4" s="1"/>
  <c r="AZ13" i="4" a="1"/>
  <c r="AZ13" i="4" s="1"/>
  <c r="BG13" i="4" a="1"/>
  <c r="BG13" i="4" s="1"/>
  <c r="BE13" i="4" a="1"/>
  <c r="BE13" i="4" s="1"/>
  <c r="AX13" i="4" a="1"/>
  <c r="AX13" i="4" s="1"/>
  <c r="AS13" i="4" a="1"/>
  <c r="AS13" i="4" s="1"/>
  <c r="BD13" i="4" a="1"/>
  <c r="BD13" i="4" s="1"/>
  <c r="AY13" i="4" a="1"/>
  <c r="AY13" i="4" s="1"/>
  <c r="AT13" i="4" a="1"/>
  <c r="AT13" i="4" s="1"/>
  <c r="AQ13" i="4" a="1"/>
  <c r="AQ13" i="4" s="1"/>
  <c r="AN13" i="4" a="1"/>
  <c r="AN13" i="4" s="1"/>
  <c r="U13" i="4" a="1"/>
  <c r="U13" i="4" s="1"/>
  <c r="S13" i="4" a="1"/>
  <c r="S13" i="4" s="1"/>
  <c r="AB13" i="4" a="1"/>
  <c r="AB13" i="4" s="1"/>
  <c r="AK13" i="4" a="1"/>
  <c r="AK13" i="4" s="1"/>
  <c r="AA13" i="4" a="1"/>
  <c r="AA13" i="4" s="1"/>
  <c r="AC13" i="4" a="1"/>
  <c r="AC13" i="4" s="1"/>
  <c r="Z13" i="4" a="1"/>
  <c r="Z13" i="4" s="1"/>
  <c r="H13" i="4" a="1"/>
  <c r="H13" i="4" s="1"/>
  <c r="AI13" i="4" a="1"/>
  <c r="AI13" i="4" s="1"/>
  <c r="D13" i="4" a="1"/>
  <c r="D13" i="4" s="1"/>
  <c r="K13" i="4" a="1"/>
  <c r="K13" i="4" s="1"/>
  <c r="AH13" i="4" a="1"/>
  <c r="AH13" i="4" s="1"/>
  <c r="L13" i="4" a="1"/>
  <c r="L13" i="4" s="1"/>
  <c r="AM13" i="4" a="1"/>
  <c r="AM13" i="4" s="1"/>
  <c r="J13" i="4" a="1"/>
  <c r="J13" i="4" s="1"/>
  <c r="AE13" i="4" a="1"/>
  <c r="AE13" i="4" s="1"/>
  <c r="E13" i="4" a="1"/>
  <c r="E13" i="4" s="1"/>
  <c r="F13" i="4" a="1"/>
  <c r="F13" i="4" s="1"/>
  <c r="M13" i="4" a="1"/>
  <c r="M13" i="4" s="1"/>
  <c r="W13" i="4" a="1"/>
  <c r="W13" i="4" s="1"/>
  <c r="AD13" i="4" a="1"/>
  <c r="AD13" i="4" s="1"/>
  <c r="AL13" i="4" a="1"/>
  <c r="AL13" i="4" s="1"/>
  <c r="P13" i="4" a="1"/>
  <c r="P13" i="4" s="1"/>
  <c r="T13" i="4" a="1"/>
  <c r="T13" i="4" s="1"/>
  <c r="I13" i="4" a="1"/>
  <c r="I13" i="4" s="1"/>
  <c r="AG13" i="4" a="1"/>
  <c r="AG13" i="4" s="1"/>
  <c r="R13" i="4" a="1"/>
  <c r="R13" i="4" s="1"/>
  <c r="G13" i="4" a="1"/>
  <c r="G13" i="4" s="1"/>
  <c r="X13" i="4" a="1"/>
  <c r="X13" i="4" s="1"/>
  <c r="AF13" i="4" a="1"/>
  <c r="AF13" i="4" s="1"/>
  <c r="N13" i="4" a="1"/>
  <c r="N13" i="4" s="1"/>
  <c r="Q13" i="4" a="1"/>
  <c r="Q13" i="4" s="1"/>
  <c r="AJ13" i="4" a="1"/>
  <c r="AJ13" i="4" s="1"/>
  <c r="O13" i="4" a="1"/>
  <c r="O13" i="4" s="1"/>
  <c r="Y13" i="4" a="1"/>
  <c r="Y13" i="4" s="1"/>
  <c r="BM15" i="4"/>
  <c r="B14" i="4"/>
  <c r="BN15" i="4"/>
  <c r="BJ43" i="4"/>
  <c r="BK39" i="4"/>
  <c r="AO14" i="4" l="1" a="1"/>
  <c r="AO14" i="4" s="1"/>
  <c r="V14" i="4" a="1"/>
  <c r="V14" i="4" s="1"/>
  <c r="C14" i="4" a="1"/>
  <c r="C14" i="4" s="1"/>
  <c r="AV14" i="4" a="1"/>
  <c r="AV14" i="4" s="1"/>
  <c r="AS14" i="4" a="1"/>
  <c r="AS14" i="4" s="1"/>
  <c r="AY14" i="4" a="1"/>
  <c r="AY14" i="4" s="1"/>
  <c r="BD14" i="4" a="1"/>
  <c r="BD14" i="4" s="1"/>
  <c r="AQ14" i="4" a="1"/>
  <c r="AQ14" i="4" s="1"/>
  <c r="AW14" i="4" a="1"/>
  <c r="AW14" i="4" s="1"/>
  <c r="AR14" i="4" a="1"/>
  <c r="AR14" i="4" s="1"/>
  <c r="BC14" i="4" a="1"/>
  <c r="BC14" i="4" s="1"/>
  <c r="AX14" i="4" a="1"/>
  <c r="AX14" i="4" s="1"/>
  <c r="AT14" i="4" a="1"/>
  <c r="AT14" i="4" s="1"/>
  <c r="BB14" i="4" a="1"/>
  <c r="BB14" i="4" s="1"/>
  <c r="AP14" i="4" a="1"/>
  <c r="AP14" i="4" s="1"/>
  <c r="BG14" i="4" a="1"/>
  <c r="BG14" i="4" s="1"/>
  <c r="AZ14" i="4" a="1"/>
  <c r="AZ14" i="4" s="1"/>
  <c r="AU14" i="4" a="1"/>
  <c r="AU14" i="4" s="1"/>
  <c r="BE14" i="4" a="1"/>
  <c r="BE14" i="4" s="1"/>
  <c r="BA14" i="4" a="1"/>
  <c r="BA14" i="4" s="1"/>
  <c r="BF14" i="4" a="1"/>
  <c r="BF14" i="4" s="1"/>
  <c r="AN14" i="4" a="1"/>
  <c r="AN14" i="4" s="1"/>
  <c r="U14" i="4" a="1"/>
  <c r="U14" i="4" s="1"/>
  <c r="L14" i="4" a="1"/>
  <c r="L14" i="4" s="1"/>
  <c r="Z14" i="4" a="1"/>
  <c r="Z14" i="4" s="1"/>
  <c r="AA14" i="4" a="1"/>
  <c r="AA14" i="4" s="1"/>
  <c r="AC14" i="4" a="1"/>
  <c r="AC14" i="4" s="1"/>
  <c r="K14" i="4" a="1"/>
  <c r="K14" i="4" s="1"/>
  <c r="AI14" i="4" a="1"/>
  <c r="AI14" i="4" s="1"/>
  <c r="AH14" i="4" a="1"/>
  <c r="AH14" i="4" s="1"/>
  <c r="D14" i="4" a="1"/>
  <c r="D14" i="4" s="1"/>
  <c r="AB14" i="4" a="1"/>
  <c r="AB14" i="4" s="1"/>
  <c r="H14" i="4" a="1"/>
  <c r="H14" i="4" s="1"/>
  <c r="S14" i="4" a="1"/>
  <c r="S14" i="4" s="1"/>
  <c r="AK14" i="4" a="1"/>
  <c r="AK14" i="4" s="1"/>
  <c r="R14" i="4" a="1"/>
  <c r="R14" i="4" s="1"/>
  <c r="E14" i="4" a="1"/>
  <c r="E14" i="4" s="1"/>
  <c r="T14" i="4" a="1"/>
  <c r="T14" i="4" s="1"/>
  <c r="I14" i="4" a="1"/>
  <c r="I14" i="4" s="1"/>
  <c r="P14" i="4" a="1"/>
  <c r="P14" i="4" s="1"/>
  <c r="M14" i="4" a="1"/>
  <c r="M14" i="4" s="1"/>
  <c r="J14" i="4" a="1"/>
  <c r="J14" i="4" s="1"/>
  <c r="AE14" i="4" a="1"/>
  <c r="AE14" i="4" s="1"/>
  <c r="AL14" i="4" a="1"/>
  <c r="AL14" i="4" s="1"/>
  <c r="AD14" i="4" a="1"/>
  <c r="AD14" i="4" s="1"/>
  <c r="AM14" i="4" a="1"/>
  <c r="AM14" i="4" s="1"/>
  <c r="W14" i="4" a="1"/>
  <c r="W14" i="4" s="1"/>
  <c r="F14" i="4" a="1"/>
  <c r="F14" i="4" s="1"/>
  <c r="N14" i="4" a="1"/>
  <c r="N14" i="4" s="1"/>
  <c r="O14" i="4" a="1"/>
  <c r="O14" i="4" s="1"/>
  <c r="G14" i="4" a="1"/>
  <c r="G14" i="4" s="1"/>
  <c r="Y14" i="4" a="1"/>
  <c r="Y14" i="4" s="1"/>
  <c r="AJ14" i="4" a="1"/>
  <c r="AJ14" i="4" s="1"/>
  <c r="AG14" i="4" a="1"/>
  <c r="AG14" i="4" s="1"/>
  <c r="X14" i="4" a="1"/>
  <c r="X14" i="4" s="1"/>
  <c r="AF14" i="4" a="1"/>
  <c r="AF14" i="4" s="1"/>
  <c r="Q14" i="4" a="1"/>
  <c r="Q14" i="4" s="1"/>
  <c r="BJ47" i="4"/>
  <c r="BK43" i="4"/>
  <c r="BN16" i="4"/>
  <c r="B15" i="4"/>
  <c r="BM16" i="4"/>
  <c r="AO15" i="4" l="1" a="1"/>
  <c r="AO15" i="4" s="1"/>
  <c r="V15" i="4" a="1"/>
  <c r="V15" i="4" s="1"/>
  <c r="C15" i="4" a="1"/>
  <c r="C15" i="4" s="1"/>
  <c r="AS15" i="4" a="1"/>
  <c r="AS15" i="4" s="1"/>
  <c r="AY15" i="4" a="1"/>
  <c r="AY15" i="4" s="1"/>
  <c r="AR15" i="4" a="1"/>
  <c r="AR15" i="4" s="1"/>
  <c r="AX15" i="4" a="1"/>
  <c r="AX15" i="4" s="1"/>
  <c r="BE15" i="4" a="1"/>
  <c r="BE15" i="4" s="1"/>
  <c r="BC15" i="4" a="1"/>
  <c r="BC15" i="4" s="1"/>
  <c r="BD15" i="4" a="1"/>
  <c r="BD15" i="4" s="1"/>
  <c r="AT15" i="4" a="1"/>
  <c r="AT15" i="4" s="1"/>
  <c r="BF15" i="4" a="1"/>
  <c r="BF15" i="4" s="1"/>
  <c r="AU15" i="4" a="1"/>
  <c r="AU15" i="4" s="1"/>
  <c r="BA15" i="4" a="1"/>
  <c r="BA15" i="4" s="1"/>
  <c r="AZ15" i="4" a="1"/>
  <c r="AZ15" i="4" s="1"/>
  <c r="AP15" i="4" a="1"/>
  <c r="AP15" i="4" s="1"/>
  <c r="AV15" i="4" a="1"/>
  <c r="AV15" i="4" s="1"/>
  <c r="BB15" i="4" a="1"/>
  <c r="BB15" i="4" s="1"/>
  <c r="AQ15" i="4" a="1"/>
  <c r="AQ15" i="4" s="1"/>
  <c r="AW15" i="4" a="1"/>
  <c r="AW15" i="4" s="1"/>
  <c r="BG15" i="4" a="1"/>
  <c r="BG15" i="4" s="1"/>
  <c r="U15" i="4" a="1"/>
  <c r="U15" i="4" s="1"/>
  <c r="AN15" i="4" a="1"/>
  <c r="AN15" i="4" s="1"/>
  <c r="Z15" i="4" a="1"/>
  <c r="Z15" i="4" s="1"/>
  <c r="H15" i="4" a="1"/>
  <c r="H15" i="4" s="1"/>
  <c r="D15" i="4" a="1"/>
  <c r="D15" i="4" s="1"/>
  <c r="L15" i="4" a="1"/>
  <c r="L15" i="4" s="1"/>
  <c r="AI15" i="4" a="1"/>
  <c r="AI15" i="4" s="1"/>
  <c r="AH15" i="4" a="1"/>
  <c r="AH15" i="4" s="1"/>
  <c r="S15" i="4" a="1"/>
  <c r="S15" i="4" s="1"/>
  <c r="K15" i="4" a="1"/>
  <c r="K15" i="4" s="1"/>
  <c r="AB15" i="4" a="1"/>
  <c r="AB15" i="4" s="1"/>
  <c r="AK15" i="4" a="1"/>
  <c r="AK15" i="4" s="1"/>
  <c r="AA15" i="4" a="1"/>
  <c r="AA15" i="4" s="1"/>
  <c r="AC15" i="4" a="1"/>
  <c r="AC15" i="4" s="1"/>
  <c r="T15" i="4" a="1"/>
  <c r="T15" i="4" s="1"/>
  <c r="AL15" i="4" a="1"/>
  <c r="AL15" i="4" s="1"/>
  <c r="M15" i="4" a="1"/>
  <c r="M15" i="4" s="1"/>
  <c r="R15" i="4" a="1"/>
  <c r="R15" i="4" s="1"/>
  <c r="AM15" i="4" a="1"/>
  <c r="AM15" i="4" s="1"/>
  <c r="J15" i="4" a="1"/>
  <c r="J15" i="4" s="1"/>
  <c r="W15" i="4" a="1"/>
  <c r="W15" i="4" s="1"/>
  <c r="I15" i="4" a="1"/>
  <c r="I15" i="4" s="1"/>
  <c r="F15" i="4" a="1"/>
  <c r="F15" i="4" s="1"/>
  <c r="AD15" i="4" a="1"/>
  <c r="AD15" i="4" s="1"/>
  <c r="E15" i="4" a="1"/>
  <c r="E15" i="4" s="1"/>
  <c r="AE15" i="4" a="1"/>
  <c r="AE15" i="4" s="1"/>
  <c r="P15" i="4" a="1"/>
  <c r="P15" i="4" s="1"/>
  <c r="G15" i="4" a="1"/>
  <c r="G15" i="4" s="1"/>
  <c r="Y15" i="4" a="1"/>
  <c r="Y15" i="4" s="1"/>
  <c r="X15" i="4" a="1"/>
  <c r="X15" i="4" s="1"/>
  <c r="AJ15" i="4" a="1"/>
  <c r="AJ15" i="4" s="1"/>
  <c r="AG15" i="4" a="1"/>
  <c r="AG15" i="4" s="1"/>
  <c r="AF15" i="4" a="1"/>
  <c r="AF15" i="4" s="1"/>
  <c r="O15" i="4" a="1"/>
  <c r="O15" i="4" s="1"/>
  <c r="Q15" i="4" a="1"/>
  <c r="Q15" i="4" s="1"/>
  <c r="N15" i="4" a="1"/>
  <c r="N15" i="4" s="1"/>
  <c r="BM17" i="4"/>
  <c r="B16" i="4"/>
  <c r="BJ51" i="4"/>
  <c r="BK47" i="4"/>
  <c r="BN17" i="4"/>
  <c r="C16" i="4" l="1" a="1"/>
  <c r="C16" i="4" s="1"/>
  <c r="AO16" i="4" a="1"/>
  <c r="AO16" i="4" s="1"/>
  <c r="V16" i="4" a="1"/>
  <c r="V16" i="4" s="1"/>
  <c r="AU16" i="4" a="1"/>
  <c r="AU16" i="4" s="1"/>
  <c r="BB16" i="4" a="1"/>
  <c r="BB16" i="4" s="1"/>
  <c r="AT16" i="4" a="1"/>
  <c r="AT16" i="4" s="1"/>
  <c r="AS16" i="4" a="1"/>
  <c r="AS16" i="4" s="1"/>
  <c r="AZ16" i="4" a="1"/>
  <c r="AZ16" i="4" s="1"/>
  <c r="BF16" i="4" a="1"/>
  <c r="BF16" i="4" s="1"/>
  <c r="AY16" i="4" a="1"/>
  <c r="AY16" i="4" s="1"/>
  <c r="BA16" i="4" a="1"/>
  <c r="BA16" i="4" s="1"/>
  <c r="BG16" i="4" a="1"/>
  <c r="BG16" i="4" s="1"/>
  <c r="AP16" i="4" a="1"/>
  <c r="AP16" i="4" s="1"/>
  <c r="AV16" i="4" a="1"/>
  <c r="AV16" i="4" s="1"/>
  <c r="AX16" i="4" a="1"/>
  <c r="AX16" i="4" s="1"/>
  <c r="BD16" i="4" a="1"/>
  <c r="BD16" i="4" s="1"/>
  <c r="BE16" i="4" a="1"/>
  <c r="BE16" i="4" s="1"/>
  <c r="AQ16" i="4" a="1"/>
  <c r="AQ16" i="4" s="1"/>
  <c r="AW16" i="4" a="1"/>
  <c r="AW16" i="4" s="1"/>
  <c r="AR16" i="4" a="1"/>
  <c r="AR16" i="4" s="1"/>
  <c r="BC16" i="4" a="1"/>
  <c r="BC16" i="4" s="1"/>
  <c r="U16" i="4" a="1"/>
  <c r="U16" i="4" s="1"/>
  <c r="AN16" i="4" a="1"/>
  <c r="AN16" i="4" s="1"/>
  <c r="S16" i="4" a="1"/>
  <c r="S16" i="4" s="1"/>
  <c r="AB16" i="4" a="1"/>
  <c r="AB16" i="4" s="1"/>
  <c r="AK16" i="4" a="1"/>
  <c r="AK16" i="4" s="1"/>
  <c r="L16" i="4" a="1"/>
  <c r="L16" i="4" s="1"/>
  <c r="Z16" i="4" a="1"/>
  <c r="Z16" i="4" s="1"/>
  <c r="AC16" i="4" a="1"/>
  <c r="AC16" i="4" s="1"/>
  <c r="AA16" i="4" a="1"/>
  <c r="AA16" i="4" s="1"/>
  <c r="H16" i="4" a="1"/>
  <c r="H16" i="4" s="1"/>
  <c r="AI16" i="4" a="1"/>
  <c r="AI16" i="4" s="1"/>
  <c r="D16" i="4" a="1"/>
  <c r="D16" i="4" s="1"/>
  <c r="AH16" i="4" a="1"/>
  <c r="AH16" i="4" s="1"/>
  <c r="K16" i="4" a="1"/>
  <c r="K16" i="4" s="1"/>
  <c r="T16" i="4" a="1"/>
  <c r="T16" i="4" s="1"/>
  <c r="AD16" i="4" a="1"/>
  <c r="AD16" i="4" s="1"/>
  <c r="R16" i="4" a="1"/>
  <c r="R16" i="4" s="1"/>
  <c r="AL16" i="4" a="1"/>
  <c r="AL16" i="4" s="1"/>
  <c r="I16" i="4" a="1"/>
  <c r="I16" i="4" s="1"/>
  <c r="W16" i="4" a="1"/>
  <c r="W16" i="4" s="1"/>
  <c r="AM16" i="4" a="1"/>
  <c r="AM16" i="4" s="1"/>
  <c r="P16" i="4" a="1"/>
  <c r="P16" i="4" s="1"/>
  <c r="E16" i="4" a="1"/>
  <c r="E16" i="4" s="1"/>
  <c r="M16" i="4" a="1"/>
  <c r="M16" i="4" s="1"/>
  <c r="J16" i="4" a="1"/>
  <c r="J16" i="4" s="1"/>
  <c r="AE16" i="4" a="1"/>
  <c r="AE16" i="4" s="1"/>
  <c r="AG16" i="4" a="1"/>
  <c r="AG16" i="4" s="1"/>
  <c r="AJ16" i="4" a="1"/>
  <c r="AJ16" i="4" s="1"/>
  <c r="Q16" i="4" a="1"/>
  <c r="Q16" i="4" s="1"/>
  <c r="O16" i="4" a="1"/>
  <c r="O16" i="4" s="1"/>
  <c r="N16" i="4" a="1"/>
  <c r="N16" i="4" s="1"/>
  <c r="X16" i="4" a="1"/>
  <c r="X16" i="4" s="1"/>
  <c r="AF16" i="4" a="1"/>
  <c r="AF16" i="4" s="1"/>
  <c r="G16" i="4" a="1"/>
  <c r="G16" i="4" s="1"/>
  <c r="Y16" i="4" a="1"/>
  <c r="Y16" i="4" s="1"/>
  <c r="F16" i="4" a="1"/>
  <c r="F16" i="4" s="1"/>
  <c r="BN18" i="4"/>
  <c r="B17" i="4"/>
  <c r="BM18" i="4"/>
  <c r="BJ55" i="4"/>
  <c r="BK51" i="4"/>
  <c r="C17" i="4" l="1" a="1"/>
  <c r="C17" i="4" s="1"/>
  <c r="AO17" i="4" a="1"/>
  <c r="AO17" i="4" s="1"/>
  <c r="V17" i="4" a="1"/>
  <c r="V17" i="4" s="1"/>
  <c r="BF17" i="4" a="1"/>
  <c r="BF17" i="4" s="1"/>
  <c r="AQ17" i="4" a="1"/>
  <c r="AQ17" i="4" s="1"/>
  <c r="AV17" i="4" a="1"/>
  <c r="AV17" i="4" s="1"/>
  <c r="BB17" i="4" a="1"/>
  <c r="BB17" i="4" s="1"/>
  <c r="AW17" i="4" a="1"/>
  <c r="AW17" i="4" s="1"/>
  <c r="AZ17" i="4" a="1"/>
  <c r="AZ17" i="4" s="1"/>
  <c r="AT17" i="4" a="1"/>
  <c r="AT17" i="4" s="1"/>
  <c r="AU17" i="4" a="1"/>
  <c r="AU17" i="4" s="1"/>
  <c r="BG17" i="4" a="1"/>
  <c r="BG17" i="4" s="1"/>
  <c r="BA17" i="4" a="1"/>
  <c r="BA17" i="4" s="1"/>
  <c r="AR17" i="4" a="1"/>
  <c r="AR17" i="4" s="1"/>
  <c r="AS17" i="4" a="1"/>
  <c r="AS17" i="4" s="1"/>
  <c r="BC17" i="4" a="1"/>
  <c r="BC17" i="4" s="1"/>
  <c r="AY17" i="4" a="1"/>
  <c r="AY17" i="4" s="1"/>
  <c r="BE17" i="4" a="1"/>
  <c r="BE17" i="4" s="1"/>
  <c r="AX17" i="4" a="1"/>
  <c r="AX17" i="4" s="1"/>
  <c r="AP17" i="4" a="1"/>
  <c r="AP17" i="4" s="1"/>
  <c r="BD17" i="4" a="1"/>
  <c r="BD17" i="4" s="1"/>
  <c r="U17" i="4" a="1"/>
  <c r="U17" i="4" s="1"/>
  <c r="AN17" i="4" a="1"/>
  <c r="AN17" i="4" s="1"/>
  <c r="AC17" i="4" a="1"/>
  <c r="AC17" i="4" s="1"/>
  <c r="L17" i="4" a="1"/>
  <c r="L17" i="4" s="1"/>
  <c r="AA17" i="4" a="1"/>
  <c r="AA17" i="4" s="1"/>
  <c r="H17" i="4" a="1"/>
  <c r="H17" i="4" s="1"/>
  <c r="Z17" i="4" a="1"/>
  <c r="Z17" i="4" s="1"/>
  <c r="AI17" i="4" a="1"/>
  <c r="AI17" i="4" s="1"/>
  <c r="D17" i="4" a="1"/>
  <c r="D17" i="4" s="1"/>
  <c r="AH17" i="4" a="1"/>
  <c r="AH17" i="4" s="1"/>
  <c r="S17" i="4" a="1"/>
  <c r="S17" i="4" s="1"/>
  <c r="AK17" i="4" a="1"/>
  <c r="AK17" i="4" s="1"/>
  <c r="AB17" i="4" a="1"/>
  <c r="AB17" i="4" s="1"/>
  <c r="K17" i="4" a="1"/>
  <c r="K17" i="4" s="1"/>
  <c r="E17" i="4" a="1"/>
  <c r="E17" i="4" s="1"/>
  <c r="F17" i="4" a="1"/>
  <c r="F17" i="4" s="1"/>
  <c r="M17" i="4" a="1"/>
  <c r="M17" i="4" s="1"/>
  <c r="P17" i="4" a="1"/>
  <c r="P17" i="4" s="1"/>
  <c r="AD17" i="4" a="1"/>
  <c r="AD17" i="4" s="1"/>
  <c r="T17" i="4" a="1"/>
  <c r="T17" i="4" s="1"/>
  <c r="AL17" i="4" a="1"/>
  <c r="AL17" i="4" s="1"/>
  <c r="I17" i="4" a="1"/>
  <c r="I17" i="4" s="1"/>
  <c r="AM17" i="4" a="1"/>
  <c r="AM17" i="4" s="1"/>
  <c r="W17" i="4" a="1"/>
  <c r="W17" i="4" s="1"/>
  <c r="J17" i="4" a="1"/>
  <c r="J17" i="4" s="1"/>
  <c r="AE17" i="4" a="1"/>
  <c r="AE17" i="4" s="1"/>
  <c r="Q17" i="4" a="1"/>
  <c r="Q17" i="4" s="1"/>
  <c r="R17" i="4" a="1"/>
  <c r="R17" i="4" s="1"/>
  <c r="O17" i="4" a="1"/>
  <c r="O17" i="4" s="1"/>
  <c r="AJ17" i="4" a="1"/>
  <c r="AJ17" i="4" s="1"/>
  <c r="AG17" i="4" a="1"/>
  <c r="AG17" i="4" s="1"/>
  <c r="Y17" i="4" a="1"/>
  <c r="Y17" i="4" s="1"/>
  <c r="N17" i="4" a="1"/>
  <c r="N17" i="4" s="1"/>
  <c r="X17" i="4" a="1"/>
  <c r="X17" i="4" s="1"/>
  <c r="AF17" i="4" a="1"/>
  <c r="AF17" i="4" s="1"/>
  <c r="G17" i="4" a="1"/>
  <c r="G17" i="4" s="1"/>
  <c r="BK55" i="4"/>
  <c r="BJ59" i="4"/>
  <c r="B18" i="4"/>
  <c r="BM19" i="4"/>
  <c r="BN19" i="4"/>
  <c r="AO18" i="4" l="1" a="1"/>
  <c r="AO18" i="4" s="1"/>
  <c r="V18" i="4" a="1"/>
  <c r="V18" i="4" s="1"/>
  <c r="C18" i="4" a="1"/>
  <c r="C18" i="4" s="1"/>
  <c r="BA18" i="4" a="1"/>
  <c r="BA18" i="4" s="1"/>
  <c r="AW18" i="4" a="1"/>
  <c r="AW18" i="4" s="1"/>
  <c r="BB18" i="4" a="1"/>
  <c r="BB18" i="4" s="1"/>
  <c r="AX18" i="4" a="1"/>
  <c r="AX18" i="4" s="1"/>
  <c r="BC18" i="4" a="1"/>
  <c r="BC18" i="4" s="1"/>
  <c r="AR18" i="4" a="1"/>
  <c r="AR18" i="4" s="1"/>
  <c r="AP18" i="4" a="1"/>
  <c r="AP18" i="4" s="1"/>
  <c r="BG18" i="4" a="1"/>
  <c r="BG18" i="4" s="1"/>
  <c r="AV18" i="4" a="1"/>
  <c r="AV18" i="4" s="1"/>
  <c r="AQ18" i="4" a="1"/>
  <c r="AQ18" i="4" s="1"/>
  <c r="AT18" i="4" a="1"/>
  <c r="AT18" i="4" s="1"/>
  <c r="BE18" i="4" a="1"/>
  <c r="BE18" i="4" s="1"/>
  <c r="BD18" i="4" a="1"/>
  <c r="BD18" i="4" s="1"/>
  <c r="AS18" i="4" a="1"/>
  <c r="AS18" i="4" s="1"/>
  <c r="AY18" i="4" a="1"/>
  <c r="AY18" i="4" s="1"/>
  <c r="AU18" i="4" a="1"/>
  <c r="AU18" i="4" s="1"/>
  <c r="AZ18" i="4" a="1"/>
  <c r="AZ18" i="4" s="1"/>
  <c r="BF18" i="4" a="1"/>
  <c r="BF18" i="4" s="1"/>
  <c r="U18" i="4" a="1"/>
  <c r="U18" i="4" s="1"/>
  <c r="AN18" i="4" a="1"/>
  <c r="AN18" i="4" s="1"/>
  <c r="AB18" i="4" a="1"/>
  <c r="AB18" i="4" s="1"/>
  <c r="D18" i="4" a="1"/>
  <c r="D18" i="4" s="1"/>
  <c r="K18" i="4" a="1"/>
  <c r="K18" i="4" s="1"/>
  <c r="AK18" i="4" a="1"/>
  <c r="AK18" i="4" s="1"/>
  <c r="H18" i="4" a="1"/>
  <c r="H18" i="4" s="1"/>
  <c r="AH18" i="4" a="1"/>
  <c r="AH18" i="4" s="1"/>
  <c r="S18" i="4" a="1"/>
  <c r="S18" i="4" s="1"/>
  <c r="L18" i="4" a="1"/>
  <c r="L18" i="4" s="1"/>
  <c r="AA18" i="4" a="1"/>
  <c r="AA18" i="4" s="1"/>
  <c r="AI18" i="4" a="1"/>
  <c r="AI18" i="4" s="1"/>
  <c r="Z18" i="4" a="1"/>
  <c r="Z18" i="4" s="1"/>
  <c r="AC18" i="4" a="1"/>
  <c r="AC18" i="4" s="1"/>
  <c r="AM18" i="4" a="1"/>
  <c r="AM18" i="4" s="1"/>
  <c r="P18" i="4" a="1"/>
  <c r="P18" i="4" s="1"/>
  <c r="AL18" i="4" a="1"/>
  <c r="AL18" i="4" s="1"/>
  <c r="I18" i="4" a="1"/>
  <c r="I18" i="4" s="1"/>
  <c r="AE18" i="4" a="1"/>
  <c r="AE18" i="4" s="1"/>
  <c r="J18" i="4" a="1"/>
  <c r="J18" i="4" s="1"/>
  <c r="AD18" i="4" a="1"/>
  <c r="AD18" i="4" s="1"/>
  <c r="T18" i="4" a="1"/>
  <c r="T18" i="4" s="1"/>
  <c r="E18" i="4" a="1"/>
  <c r="E18" i="4" s="1"/>
  <c r="W18" i="4" a="1"/>
  <c r="W18" i="4" s="1"/>
  <c r="M18" i="4" a="1"/>
  <c r="M18" i="4" s="1"/>
  <c r="O18" i="4" a="1"/>
  <c r="O18" i="4" s="1"/>
  <c r="G18" i="4" a="1"/>
  <c r="G18" i="4" s="1"/>
  <c r="AJ18" i="4" a="1"/>
  <c r="AJ18" i="4" s="1"/>
  <c r="Y18" i="4" a="1"/>
  <c r="Y18" i="4" s="1"/>
  <c r="R18" i="4" a="1"/>
  <c r="R18" i="4" s="1"/>
  <c r="X18" i="4" a="1"/>
  <c r="X18" i="4" s="1"/>
  <c r="Q18" i="4" a="1"/>
  <c r="Q18" i="4" s="1"/>
  <c r="F18" i="4" a="1"/>
  <c r="F18" i="4" s="1"/>
  <c r="N18" i="4" a="1"/>
  <c r="N18" i="4" s="1"/>
  <c r="AF18" i="4" a="1"/>
  <c r="AF18" i="4" s="1"/>
  <c r="AG18" i="4" a="1"/>
  <c r="AG18" i="4" s="1"/>
  <c r="BM20" i="4"/>
  <c r="B19" i="4"/>
  <c r="BN20" i="4"/>
  <c r="BJ63" i="4"/>
  <c r="BK59" i="4"/>
  <c r="AO19" i="4" l="1" a="1"/>
  <c r="AO19" i="4" s="1"/>
  <c r="V19" i="4" a="1"/>
  <c r="V19" i="4" s="1"/>
  <c r="C19" i="4" a="1"/>
  <c r="C19" i="4" s="1"/>
  <c r="AQ19" i="4" a="1"/>
  <c r="AQ19" i="4" s="1"/>
  <c r="AW19" i="4" a="1"/>
  <c r="AW19" i="4" s="1"/>
  <c r="BC19" i="4" a="1"/>
  <c r="BC19" i="4" s="1"/>
  <c r="AR19" i="4" a="1"/>
  <c r="AR19" i="4" s="1"/>
  <c r="AX19" i="4" a="1"/>
  <c r="AX19" i="4" s="1"/>
  <c r="BE19" i="4" a="1"/>
  <c r="BE19" i="4" s="1"/>
  <c r="AY19" i="4" a="1"/>
  <c r="AY19" i="4" s="1"/>
  <c r="BD19" i="4" a="1"/>
  <c r="BD19" i="4" s="1"/>
  <c r="AP19" i="4" a="1"/>
  <c r="AP19" i="4" s="1"/>
  <c r="AS19" i="4" a="1"/>
  <c r="AS19" i="4" s="1"/>
  <c r="AV19" i="4" a="1"/>
  <c r="AV19" i="4" s="1"/>
  <c r="AU19" i="4" a="1"/>
  <c r="AU19" i="4" s="1"/>
  <c r="BB19" i="4" a="1"/>
  <c r="BB19" i="4" s="1"/>
  <c r="BA19" i="4" a="1"/>
  <c r="BA19" i="4" s="1"/>
  <c r="BG19" i="4" a="1"/>
  <c r="BG19" i="4" s="1"/>
  <c r="AT19" i="4" a="1"/>
  <c r="AT19" i="4" s="1"/>
  <c r="AZ19" i="4" a="1"/>
  <c r="AZ19" i="4" s="1"/>
  <c r="BF19" i="4" a="1"/>
  <c r="BF19" i="4" s="1"/>
  <c r="AN19" i="4" a="1"/>
  <c r="AN19" i="4" s="1"/>
  <c r="U19" i="4" a="1"/>
  <c r="U19" i="4" s="1"/>
  <c r="AA19" i="4" a="1"/>
  <c r="AA19" i="4" s="1"/>
  <c r="D19" i="4" a="1"/>
  <c r="D19" i="4" s="1"/>
  <c r="K19" i="4" a="1"/>
  <c r="K19" i="4" s="1"/>
  <c r="AI19" i="4" a="1"/>
  <c r="AI19" i="4" s="1"/>
  <c r="L19" i="4" a="1"/>
  <c r="L19" i="4" s="1"/>
  <c r="Z19" i="4" a="1"/>
  <c r="Z19" i="4" s="1"/>
  <c r="AB19" i="4" a="1"/>
  <c r="AB19" i="4" s="1"/>
  <c r="AK19" i="4" a="1"/>
  <c r="AK19" i="4" s="1"/>
  <c r="S19" i="4" a="1"/>
  <c r="S19" i="4" s="1"/>
  <c r="AC19" i="4" a="1"/>
  <c r="AC19" i="4" s="1"/>
  <c r="AH19" i="4" a="1"/>
  <c r="AH19" i="4" s="1"/>
  <c r="H19" i="4" a="1"/>
  <c r="H19" i="4" s="1"/>
  <c r="AD19" i="4" a="1"/>
  <c r="AD19" i="4" s="1"/>
  <c r="E19" i="4" a="1"/>
  <c r="E19" i="4" s="1"/>
  <c r="W19" i="4" a="1"/>
  <c r="W19" i="4" s="1"/>
  <c r="T19" i="4" a="1"/>
  <c r="T19" i="4" s="1"/>
  <c r="AL19" i="4" a="1"/>
  <c r="AL19" i="4" s="1"/>
  <c r="I19" i="4" a="1"/>
  <c r="I19" i="4" s="1"/>
  <c r="M19" i="4" a="1"/>
  <c r="M19" i="4" s="1"/>
  <c r="AM19" i="4" a="1"/>
  <c r="AM19" i="4" s="1"/>
  <c r="AE19" i="4" a="1"/>
  <c r="AE19" i="4" s="1"/>
  <c r="F19" i="4" a="1"/>
  <c r="F19" i="4" s="1"/>
  <c r="J19" i="4" a="1"/>
  <c r="J19" i="4" s="1"/>
  <c r="AG19" i="4" a="1"/>
  <c r="AG19" i="4" s="1"/>
  <c r="N19" i="4" a="1"/>
  <c r="N19" i="4" s="1"/>
  <c r="X19" i="4" a="1"/>
  <c r="X19" i="4" s="1"/>
  <c r="AF19" i="4" a="1"/>
  <c r="AF19" i="4" s="1"/>
  <c r="Q19" i="4" a="1"/>
  <c r="Q19" i="4" s="1"/>
  <c r="AJ19" i="4" a="1"/>
  <c r="AJ19" i="4" s="1"/>
  <c r="O19" i="4" a="1"/>
  <c r="O19" i="4" s="1"/>
  <c r="G19" i="4" a="1"/>
  <c r="G19" i="4" s="1"/>
  <c r="R19" i="4" a="1"/>
  <c r="R19" i="4" s="1"/>
  <c r="Y19" i="4" a="1"/>
  <c r="Y19" i="4" s="1"/>
  <c r="P19" i="4" a="1"/>
  <c r="P19" i="4" s="1"/>
  <c r="B20" i="4"/>
  <c r="BJ67" i="4"/>
  <c r="BK63" i="4"/>
  <c r="BN21" i="4"/>
  <c r="BM21" i="4"/>
  <c r="AO20" i="4" l="1" a="1"/>
  <c r="AO20" i="4" s="1"/>
  <c r="V20" i="4" a="1"/>
  <c r="V20" i="4" s="1"/>
  <c r="C20" i="4" a="1"/>
  <c r="C20" i="4" s="1"/>
  <c r="AQ20" i="4" a="1"/>
  <c r="AQ20" i="4" s="1"/>
  <c r="AR20" i="4" a="1"/>
  <c r="AR20" i="4" s="1"/>
  <c r="AX20" i="4" a="1"/>
  <c r="AX20" i="4" s="1"/>
  <c r="BD20" i="4" a="1"/>
  <c r="BD20" i="4" s="1"/>
  <c r="AS20" i="4" a="1"/>
  <c r="AS20" i="4" s="1"/>
  <c r="AY20" i="4" a="1"/>
  <c r="AY20" i="4" s="1"/>
  <c r="AT20" i="4" a="1"/>
  <c r="AT20" i="4" s="1"/>
  <c r="AU20" i="4" a="1"/>
  <c r="AU20" i="4" s="1"/>
  <c r="BE20" i="4" a="1"/>
  <c r="BE20" i="4" s="1"/>
  <c r="AZ20" i="4" a="1"/>
  <c r="AZ20" i="4" s="1"/>
  <c r="BF20" i="4" a="1"/>
  <c r="BF20" i="4" s="1"/>
  <c r="AV20" i="4" a="1"/>
  <c r="AV20" i="4" s="1"/>
  <c r="BA20" i="4" a="1"/>
  <c r="BA20" i="4" s="1"/>
  <c r="BG20" i="4" a="1"/>
  <c r="BG20" i="4" s="1"/>
  <c r="AP20" i="4" a="1"/>
  <c r="AP20" i="4" s="1"/>
  <c r="AW20" i="4" a="1"/>
  <c r="AW20" i="4" s="1"/>
  <c r="BB20" i="4" a="1"/>
  <c r="BB20" i="4" s="1"/>
  <c r="BC20" i="4" a="1"/>
  <c r="BC20" i="4" s="1"/>
  <c r="AN20" i="4" a="1"/>
  <c r="AN20" i="4" s="1"/>
  <c r="U20" i="4" a="1"/>
  <c r="U20" i="4" s="1"/>
  <c r="K20" i="4" a="1"/>
  <c r="K20" i="4" s="1"/>
  <c r="AH20" i="4" a="1"/>
  <c r="AH20" i="4" s="1"/>
  <c r="S20" i="4" a="1"/>
  <c r="S20" i="4" s="1"/>
  <c r="H20" i="4" a="1"/>
  <c r="H20" i="4" s="1"/>
  <c r="AB20" i="4" a="1"/>
  <c r="AB20" i="4" s="1"/>
  <c r="AK20" i="4" a="1"/>
  <c r="AK20" i="4" s="1"/>
  <c r="L20" i="4" a="1"/>
  <c r="L20" i="4" s="1"/>
  <c r="Z20" i="4" a="1"/>
  <c r="Z20" i="4" s="1"/>
  <c r="AA20" i="4" a="1"/>
  <c r="AA20" i="4" s="1"/>
  <c r="AC20" i="4" a="1"/>
  <c r="AC20" i="4" s="1"/>
  <c r="AI20" i="4" a="1"/>
  <c r="AI20" i="4" s="1"/>
  <c r="D20" i="4" a="1"/>
  <c r="D20" i="4" s="1"/>
  <c r="I20" i="4" a="1"/>
  <c r="I20" i="4" s="1"/>
  <c r="AM20" i="4" a="1"/>
  <c r="AM20" i="4" s="1"/>
  <c r="J20" i="4" a="1"/>
  <c r="J20" i="4" s="1"/>
  <c r="P20" i="4" a="1"/>
  <c r="P20" i="4" s="1"/>
  <c r="AE20" i="4" a="1"/>
  <c r="AE20" i="4" s="1"/>
  <c r="R20" i="4" a="1"/>
  <c r="R20" i="4" s="1"/>
  <c r="AD20" i="4" a="1"/>
  <c r="AD20" i="4" s="1"/>
  <c r="E20" i="4" a="1"/>
  <c r="E20" i="4" s="1"/>
  <c r="T20" i="4" a="1"/>
  <c r="T20" i="4" s="1"/>
  <c r="AL20" i="4" a="1"/>
  <c r="AL20" i="4" s="1"/>
  <c r="M20" i="4" a="1"/>
  <c r="M20" i="4" s="1"/>
  <c r="W20" i="4" a="1"/>
  <c r="W20" i="4" s="1"/>
  <c r="AF20" i="4" a="1"/>
  <c r="AF20" i="4" s="1"/>
  <c r="Y20" i="4" a="1"/>
  <c r="Y20" i="4" s="1"/>
  <c r="AJ20" i="4" a="1"/>
  <c r="AJ20" i="4" s="1"/>
  <c r="O20" i="4" a="1"/>
  <c r="O20" i="4" s="1"/>
  <c r="AG20" i="4" a="1"/>
  <c r="AG20" i="4" s="1"/>
  <c r="F20" i="4" a="1"/>
  <c r="F20" i="4" s="1"/>
  <c r="Q20" i="4" a="1"/>
  <c r="Q20" i="4" s="1"/>
  <c r="N20" i="4" a="1"/>
  <c r="N20" i="4" s="1"/>
  <c r="X20" i="4" a="1"/>
  <c r="X20" i="4" s="1"/>
  <c r="G20" i="4" a="1"/>
  <c r="G20" i="4" s="1"/>
  <c r="BM22" i="4"/>
  <c r="B21" i="4"/>
  <c r="BN22" i="4"/>
  <c r="BJ71" i="4"/>
  <c r="BK67" i="4"/>
  <c r="C21" i="4" l="1" a="1"/>
  <c r="C21" i="4" s="1"/>
  <c r="AO21" i="4" a="1"/>
  <c r="AO21" i="4" s="1"/>
  <c r="V21" i="4" a="1"/>
  <c r="V21" i="4" s="1"/>
  <c r="AT21" i="4" a="1"/>
  <c r="AT21" i="4" s="1"/>
  <c r="AU21" i="4" a="1"/>
  <c r="AU21" i="4" s="1"/>
  <c r="BB21" i="4" a="1"/>
  <c r="BB21" i="4" s="1"/>
  <c r="AZ21" i="4" a="1"/>
  <c r="AZ21" i="4" s="1"/>
  <c r="BA21" i="4" a="1"/>
  <c r="BA21" i="4" s="1"/>
  <c r="BF21" i="4" a="1"/>
  <c r="BF21" i="4" s="1"/>
  <c r="BG21" i="4" a="1"/>
  <c r="BG21" i="4" s="1"/>
  <c r="AY21" i="4" a="1"/>
  <c r="AY21" i="4" s="1"/>
  <c r="AV21" i="4" a="1"/>
  <c r="AV21" i="4" s="1"/>
  <c r="AS21" i="4" a="1"/>
  <c r="AS21" i="4" s="1"/>
  <c r="AX21" i="4" a="1"/>
  <c r="AX21" i="4" s="1"/>
  <c r="BE21" i="4" a="1"/>
  <c r="BE21" i="4" s="1"/>
  <c r="AP21" i="4" a="1"/>
  <c r="AP21" i="4" s="1"/>
  <c r="BC21" i="4" a="1"/>
  <c r="BC21" i="4" s="1"/>
  <c r="AQ21" i="4" a="1"/>
  <c r="AQ21" i="4" s="1"/>
  <c r="AR21" i="4" a="1"/>
  <c r="AR21" i="4" s="1"/>
  <c r="AW21" i="4" a="1"/>
  <c r="AW21" i="4" s="1"/>
  <c r="BD21" i="4" a="1"/>
  <c r="BD21" i="4" s="1"/>
  <c r="U21" i="4" a="1"/>
  <c r="U21" i="4" s="1"/>
  <c r="AN21" i="4" a="1"/>
  <c r="AN21" i="4" s="1"/>
  <c r="AK21" i="4" a="1"/>
  <c r="AK21" i="4" s="1"/>
  <c r="L21" i="4" a="1"/>
  <c r="L21" i="4" s="1"/>
  <c r="Z21" i="4" a="1"/>
  <c r="Z21" i="4" s="1"/>
  <c r="AC21" i="4" a="1"/>
  <c r="AC21" i="4" s="1"/>
  <c r="AA21" i="4" a="1"/>
  <c r="AA21" i="4" s="1"/>
  <c r="S21" i="4" a="1"/>
  <c r="S21" i="4" s="1"/>
  <c r="H21" i="4" a="1"/>
  <c r="H21" i="4" s="1"/>
  <c r="AI21" i="4" a="1"/>
  <c r="AI21" i="4" s="1"/>
  <c r="D21" i="4" a="1"/>
  <c r="D21" i="4" s="1"/>
  <c r="AH21" i="4" a="1"/>
  <c r="AH21" i="4" s="1"/>
  <c r="AB21" i="4" a="1"/>
  <c r="AB21" i="4" s="1"/>
  <c r="K21" i="4" a="1"/>
  <c r="K21" i="4" s="1"/>
  <c r="P21" i="4" a="1"/>
  <c r="P21" i="4" s="1"/>
  <c r="AM21" i="4" a="1"/>
  <c r="AM21" i="4" s="1"/>
  <c r="I21" i="4" a="1"/>
  <c r="I21" i="4" s="1"/>
  <c r="AE21" i="4" a="1"/>
  <c r="AE21" i="4" s="1"/>
  <c r="J21" i="4" a="1"/>
  <c r="J21" i="4" s="1"/>
  <c r="E21" i="4" a="1"/>
  <c r="E21" i="4" s="1"/>
  <c r="M21" i="4" a="1"/>
  <c r="M21" i="4" s="1"/>
  <c r="T21" i="4" a="1"/>
  <c r="T21" i="4" s="1"/>
  <c r="W21" i="4" a="1"/>
  <c r="W21" i="4" s="1"/>
  <c r="AD21" i="4" a="1"/>
  <c r="AD21" i="4" s="1"/>
  <c r="AL21" i="4" a="1"/>
  <c r="AL21" i="4" s="1"/>
  <c r="F21" i="4" a="1"/>
  <c r="F21" i="4" s="1"/>
  <c r="AJ21" i="4" a="1"/>
  <c r="AJ21" i="4" s="1"/>
  <c r="Q21" i="4" a="1"/>
  <c r="Q21" i="4" s="1"/>
  <c r="Y21" i="4" a="1"/>
  <c r="Y21" i="4" s="1"/>
  <c r="AG21" i="4" a="1"/>
  <c r="AG21" i="4" s="1"/>
  <c r="N21" i="4" a="1"/>
  <c r="N21" i="4" s="1"/>
  <c r="X21" i="4" a="1"/>
  <c r="X21" i="4" s="1"/>
  <c r="G21" i="4" a="1"/>
  <c r="G21" i="4" s="1"/>
  <c r="AF21" i="4" a="1"/>
  <c r="AF21" i="4" s="1"/>
  <c r="R21" i="4" a="1"/>
  <c r="R21" i="4" s="1"/>
  <c r="O21" i="4" a="1"/>
  <c r="O21" i="4" s="1"/>
  <c r="BM23" i="4"/>
  <c r="B22" i="4"/>
  <c r="BJ75" i="4"/>
  <c r="BK71" i="4"/>
  <c r="BN23" i="4"/>
  <c r="AO22" i="4" l="1" a="1"/>
  <c r="AO22" i="4" s="1"/>
  <c r="V22" i="4" a="1"/>
  <c r="V22" i="4" s="1"/>
  <c r="C22" i="4" a="1"/>
  <c r="C22" i="4" s="1"/>
  <c r="AR22" i="4" a="1"/>
  <c r="AR22" i="4" s="1"/>
  <c r="AW22" i="4" a="1"/>
  <c r="AW22" i="4" s="1"/>
  <c r="BA22" i="4" a="1"/>
  <c r="BA22" i="4" s="1"/>
  <c r="BD22" i="4" a="1"/>
  <c r="BD22" i="4" s="1"/>
  <c r="BG22" i="4" a="1"/>
  <c r="BG22" i="4" s="1"/>
  <c r="AU22" i="4" a="1"/>
  <c r="AU22" i="4" s="1"/>
  <c r="AT22" i="4" a="1"/>
  <c r="AT22" i="4" s="1"/>
  <c r="AZ22" i="4" a="1"/>
  <c r="AZ22" i="4" s="1"/>
  <c r="AX22" i="4" a="1"/>
  <c r="AX22" i="4" s="1"/>
  <c r="BE22" i="4" a="1"/>
  <c r="BE22" i="4" s="1"/>
  <c r="AP22" i="4" a="1"/>
  <c r="AP22" i="4" s="1"/>
  <c r="AQ22" i="4" a="1"/>
  <c r="AQ22" i="4" s="1"/>
  <c r="AY22" i="4" a="1"/>
  <c r="AY22" i="4" s="1"/>
  <c r="AV22" i="4" a="1"/>
  <c r="AV22" i="4" s="1"/>
  <c r="BF22" i="4" a="1"/>
  <c r="BF22" i="4" s="1"/>
  <c r="BC22" i="4" a="1"/>
  <c r="BC22" i="4" s="1"/>
  <c r="AS22" i="4" a="1"/>
  <c r="AS22" i="4" s="1"/>
  <c r="BB22" i="4" a="1"/>
  <c r="BB22" i="4" s="1"/>
  <c r="U22" i="4" a="1"/>
  <c r="U22" i="4" s="1"/>
  <c r="AN22" i="4" a="1"/>
  <c r="AN22" i="4" s="1"/>
  <c r="Z22" i="4" a="1"/>
  <c r="Z22" i="4" s="1"/>
  <c r="H22" i="4" a="1"/>
  <c r="H22" i="4" s="1"/>
  <c r="K22" i="4" a="1"/>
  <c r="K22" i="4" s="1"/>
  <c r="S22" i="4" a="1"/>
  <c r="S22" i="4" s="1"/>
  <c r="AK22" i="4" a="1"/>
  <c r="AK22" i="4" s="1"/>
  <c r="AI22" i="4" a="1"/>
  <c r="AI22" i="4" s="1"/>
  <c r="AH22" i="4" a="1"/>
  <c r="AH22" i="4" s="1"/>
  <c r="AC22" i="4" a="1"/>
  <c r="AC22" i="4" s="1"/>
  <c r="D22" i="4" a="1"/>
  <c r="D22" i="4" s="1"/>
  <c r="AA22" i="4" a="1"/>
  <c r="AA22" i="4" s="1"/>
  <c r="AB22" i="4" a="1"/>
  <c r="AB22" i="4" s="1"/>
  <c r="L22" i="4" a="1"/>
  <c r="L22" i="4" s="1"/>
  <c r="W22" i="4" a="1"/>
  <c r="W22" i="4" s="1"/>
  <c r="AM22" i="4" a="1"/>
  <c r="AM22" i="4" s="1"/>
  <c r="T22" i="4" a="1"/>
  <c r="T22" i="4" s="1"/>
  <c r="AD22" i="4" a="1"/>
  <c r="AD22" i="4" s="1"/>
  <c r="J22" i="4" a="1"/>
  <c r="J22" i="4" s="1"/>
  <c r="M22" i="4" a="1"/>
  <c r="M22" i="4" s="1"/>
  <c r="R22" i="4" a="1"/>
  <c r="R22" i="4" s="1"/>
  <c r="F22" i="4" a="1"/>
  <c r="F22" i="4" s="1"/>
  <c r="E22" i="4" a="1"/>
  <c r="E22" i="4" s="1"/>
  <c r="AE22" i="4" a="1"/>
  <c r="AE22" i="4" s="1"/>
  <c r="AL22" i="4" a="1"/>
  <c r="AL22" i="4" s="1"/>
  <c r="I22" i="4" a="1"/>
  <c r="I22" i="4" s="1"/>
  <c r="N22" i="4" a="1"/>
  <c r="N22" i="4" s="1"/>
  <c r="AJ22" i="4" a="1"/>
  <c r="AJ22" i="4" s="1"/>
  <c r="G22" i="4" a="1"/>
  <c r="G22" i="4" s="1"/>
  <c r="AF22" i="4" a="1"/>
  <c r="AF22" i="4" s="1"/>
  <c r="Q22" i="4" a="1"/>
  <c r="Q22" i="4" s="1"/>
  <c r="Y22" i="4" a="1"/>
  <c r="Y22" i="4" s="1"/>
  <c r="P22" i="4" a="1"/>
  <c r="P22" i="4" s="1"/>
  <c r="X22" i="4" a="1"/>
  <c r="X22" i="4" s="1"/>
  <c r="O22" i="4" a="1"/>
  <c r="O22" i="4" s="1"/>
  <c r="AG22" i="4" a="1"/>
  <c r="AG22" i="4" s="1"/>
  <c r="BN24" i="4"/>
  <c r="BJ79" i="4"/>
  <c r="BK75" i="4"/>
  <c r="B23" i="4"/>
  <c r="BM24" i="4"/>
  <c r="AO23" i="4" l="1" a="1"/>
  <c r="AO23" i="4" s="1"/>
  <c r="V23" i="4" a="1"/>
  <c r="V23" i="4" s="1"/>
  <c r="C23" i="4" a="1"/>
  <c r="C23" i="4" s="1"/>
  <c r="BD23" i="4" a="1"/>
  <c r="BD23" i="4" s="1"/>
  <c r="AW23" i="4" a="1"/>
  <c r="AW23" i="4" s="1"/>
  <c r="AT23" i="4" a="1"/>
  <c r="AT23" i="4" s="1"/>
  <c r="BC23" i="4" a="1"/>
  <c r="BC23" i="4" s="1"/>
  <c r="AZ23" i="4" a="1"/>
  <c r="AZ23" i="4" s="1"/>
  <c r="BF23" i="4" a="1"/>
  <c r="BF23" i="4" s="1"/>
  <c r="AR23" i="4" a="1"/>
  <c r="AR23" i="4" s="1"/>
  <c r="AS23" i="4" a="1"/>
  <c r="AS23" i="4" s="1"/>
  <c r="BE23" i="4" a="1"/>
  <c r="BE23" i="4" s="1"/>
  <c r="AQ23" i="4" a="1"/>
  <c r="AQ23" i="4" s="1"/>
  <c r="AX23" i="4" a="1"/>
  <c r="AX23" i="4" s="1"/>
  <c r="AY23" i="4" a="1"/>
  <c r="AY23" i="4" s="1"/>
  <c r="AP23" i="4" a="1"/>
  <c r="AP23" i="4" s="1"/>
  <c r="AU23" i="4" a="1"/>
  <c r="AU23" i="4" s="1"/>
  <c r="BA23" i="4" a="1"/>
  <c r="BA23" i="4" s="1"/>
  <c r="BB23" i="4" a="1"/>
  <c r="BB23" i="4" s="1"/>
  <c r="AV23" i="4" a="1"/>
  <c r="AV23" i="4" s="1"/>
  <c r="BG23" i="4" a="1"/>
  <c r="BG23" i="4" s="1"/>
  <c r="AN23" i="4" a="1"/>
  <c r="AN23" i="4" s="1"/>
  <c r="U23" i="4" a="1"/>
  <c r="U23" i="4" s="1"/>
  <c r="S23" i="4" a="1"/>
  <c r="S23" i="4" s="1"/>
  <c r="AI23" i="4" a="1"/>
  <c r="AI23" i="4" s="1"/>
  <c r="D23" i="4" a="1"/>
  <c r="D23" i="4" s="1"/>
  <c r="AH23" i="4" a="1"/>
  <c r="AH23" i="4" s="1"/>
  <c r="AB23" i="4" a="1"/>
  <c r="AB23" i="4" s="1"/>
  <c r="L23" i="4" a="1"/>
  <c r="L23" i="4" s="1"/>
  <c r="AA23" i="4" a="1"/>
  <c r="AA23" i="4" s="1"/>
  <c r="AC23" i="4" a="1"/>
  <c r="AC23" i="4" s="1"/>
  <c r="Z23" i="4" a="1"/>
  <c r="Z23" i="4" s="1"/>
  <c r="H23" i="4" a="1"/>
  <c r="H23" i="4" s="1"/>
  <c r="K23" i="4" a="1"/>
  <c r="K23" i="4" s="1"/>
  <c r="AK23" i="4" a="1"/>
  <c r="AK23" i="4" s="1"/>
  <c r="T23" i="4" a="1"/>
  <c r="T23" i="4" s="1"/>
  <c r="R23" i="4" a="1"/>
  <c r="R23" i="4" s="1"/>
  <c r="E23" i="4" a="1"/>
  <c r="E23" i="4" s="1"/>
  <c r="AL23" i="4" a="1"/>
  <c r="AL23" i="4" s="1"/>
  <c r="I23" i="4" a="1"/>
  <c r="I23" i="4" s="1"/>
  <c r="AE23" i="4" a="1"/>
  <c r="AE23" i="4" s="1"/>
  <c r="AM23" i="4" a="1"/>
  <c r="AM23" i="4" s="1"/>
  <c r="W23" i="4" a="1"/>
  <c r="W23" i="4" s="1"/>
  <c r="P23" i="4" a="1"/>
  <c r="P23" i="4" s="1"/>
  <c r="J23" i="4" a="1"/>
  <c r="J23" i="4" s="1"/>
  <c r="M23" i="4" a="1"/>
  <c r="M23" i="4" s="1"/>
  <c r="AD23" i="4" a="1"/>
  <c r="AD23" i="4" s="1"/>
  <c r="F23" i="4" a="1"/>
  <c r="F23" i="4" s="1"/>
  <c r="Y23" i="4" a="1"/>
  <c r="Y23" i="4" s="1"/>
  <c r="X23" i="4" a="1"/>
  <c r="X23" i="4" s="1"/>
  <c r="Q23" i="4" a="1"/>
  <c r="Q23" i="4" s="1"/>
  <c r="N23" i="4" a="1"/>
  <c r="N23" i="4" s="1"/>
  <c r="AJ23" i="4" a="1"/>
  <c r="AJ23" i="4" s="1"/>
  <c r="AG23" i="4" a="1"/>
  <c r="AG23" i="4" s="1"/>
  <c r="AF23" i="4" a="1"/>
  <c r="AF23" i="4" s="1"/>
  <c r="O23" i="4" a="1"/>
  <c r="O23" i="4" s="1"/>
  <c r="G23" i="4" a="1"/>
  <c r="G23" i="4" s="1"/>
  <c r="BM25" i="4"/>
  <c r="B24" i="4"/>
  <c r="BJ83" i="4"/>
  <c r="BK79" i="4"/>
  <c r="BN25" i="4"/>
  <c r="AO24" i="4" l="1" a="1"/>
  <c r="AO24" i="4" s="1"/>
  <c r="V24" i="4" a="1"/>
  <c r="V24" i="4" s="1"/>
  <c r="C24" i="4" a="1"/>
  <c r="C24" i="4" s="1"/>
  <c r="AQ24" i="4" a="1"/>
  <c r="AQ24" i="4" s="1"/>
  <c r="BE24" i="4" a="1"/>
  <c r="BE24" i="4" s="1"/>
  <c r="BF24" i="4" a="1"/>
  <c r="BF24" i="4" s="1"/>
  <c r="AW24" i="4" a="1"/>
  <c r="AW24" i="4" s="1"/>
  <c r="AR24" i="4" a="1"/>
  <c r="AR24" i="4" s="1"/>
  <c r="BC24" i="4" a="1"/>
  <c r="BC24" i="4" s="1"/>
  <c r="AX24" i="4" a="1"/>
  <c r="AX24" i="4" s="1"/>
  <c r="BD24" i="4" a="1"/>
  <c r="BD24" i="4" s="1"/>
  <c r="BA24" i="4" a="1"/>
  <c r="BA24" i="4" s="1"/>
  <c r="AP24" i="4" a="1"/>
  <c r="AP24" i="4" s="1"/>
  <c r="AV24" i="4" a="1"/>
  <c r="AV24" i="4" s="1"/>
  <c r="AS24" i="4" a="1"/>
  <c r="AS24" i="4" s="1"/>
  <c r="BB24" i="4" a="1"/>
  <c r="BB24" i="4" s="1"/>
  <c r="AY24" i="4" a="1"/>
  <c r="AY24" i="4" s="1"/>
  <c r="AZ24" i="4" a="1"/>
  <c r="AZ24" i="4" s="1"/>
  <c r="BG24" i="4" a="1"/>
  <c r="BG24" i="4" s="1"/>
  <c r="AU24" i="4" a="1"/>
  <c r="AU24" i="4" s="1"/>
  <c r="AT24" i="4" a="1"/>
  <c r="AT24" i="4" s="1"/>
  <c r="U24" i="4" a="1"/>
  <c r="U24" i="4" s="1"/>
  <c r="AN24" i="4" a="1"/>
  <c r="AN24" i="4" s="1"/>
  <c r="AC24" i="4" a="1"/>
  <c r="AC24" i="4" s="1"/>
  <c r="AB24" i="4" a="1"/>
  <c r="AB24" i="4" s="1"/>
  <c r="H24" i="4" a="1"/>
  <c r="H24" i="4" s="1"/>
  <c r="AA24" i="4" a="1"/>
  <c r="AA24" i="4" s="1"/>
  <c r="AK24" i="4" a="1"/>
  <c r="AK24" i="4" s="1"/>
  <c r="Z24" i="4" a="1"/>
  <c r="Z24" i="4" s="1"/>
  <c r="K24" i="4" a="1"/>
  <c r="K24" i="4" s="1"/>
  <c r="AI24" i="4" a="1"/>
  <c r="AI24" i="4" s="1"/>
  <c r="D24" i="4" a="1"/>
  <c r="D24" i="4" s="1"/>
  <c r="AH24" i="4" a="1"/>
  <c r="AH24" i="4" s="1"/>
  <c r="S24" i="4" a="1"/>
  <c r="S24" i="4" s="1"/>
  <c r="L24" i="4" a="1"/>
  <c r="L24" i="4" s="1"/>
  <c r="AL24" i="4" a="1"/>
  <c r="AL24" i="4" s="1"/>
  <c r="M24" i="4" a="1"/>
  <c r="M24" i="4" s="1"/>
  <c r="P24" i="4" a="1"/>
  <c r="P24" i="4" s="1"/>
  <c r="AD24" i="4" a="1"/>
  <c r="AD24" i="4" s="1"/>
  <c r="J24" i="4" a="1"/>
  <c r="J24" i="4" s="1"/>
  <c r="W24" i="4" a="1"/>
  <c r="W24" i="4" s="1"/>
  <c r="T24" i="4" a="1"/>
  <c r="T24" i="4" s="1"/>
  <c r="AE24" i="4" a="1"/>
  <c r="AE24" i="4" s="1"/>
  <c r="R24" i="4" a="1"/>
  <c r="R24" i="4" s="1"/>
  <c r="I24" i="4" a="1"/>
  <c r="I24" i="4" s="1"/>
  <c r="E24" i="4" a="1"/>
  <c r="E24" i="4" s="1"/>
  <c r="AJ24" i="4" a="1"/>
  <c r="AJ24" i="4" s="1"/>
  <c r="G24" i="4" a="1"/>
  <c r="G24" i="4" s="1"/>
  <c r="Y24" i="4" a="1"/>
  <c r="Y24" i="4" s="1"/>
  <c r="N24" i="4" a="1"/>
  <c r="N24" i="4" s="1"/>
  <c r="X24" i="4" a="1"/>
  <c r="X24" i="4" s="1"/>
  <c r="O24" i="4" a="1"/>
  <c r="O24" i="4" s="1"/>
  <c r="AM24" i="4" a="1"/>
  <c r="AM24" i="4" s="1"/>
  <c r="AF24" i="4" a="1"/>
  <c r="AF24" i="4" s="1"/>
  <c r="F24" i="4" a="1"/>
  <c r="F24" i="4" s="1"/>
  <c r="Q24" i="4" a="1"/>
  <c r="Q24" i="4" s="1"/>
  <c r="AG24" i="4" a="1"/>
  <c r="AG24" i="4" s="1"/>
  <c r="BJ87" i="4"/>
  <c r="BK83" i="4"/>
  <c r="B25" i="4"/>
  <c r="BN26" i="4"/>
  <c r="BM26" i="4"/>
  <c r="C25" i="4" l="1" a="1"/>
  <c r="C25" i="4" s="1"/>
  <c r="AO25" i="4" a="1"/>
  <c r="AO25" i="4" s="1"/>
  <c r="V25" i="4" a="1"/>
  <c r="V25" i="4" s="1"/>
  <c r="BD25" i="4" a="1"/>
  <c r="BD25" i="4" s="1"/>
  <c r="AU25" i="4" a="1"/>
  <c r="AU25" i="4" s="1"/>
  <c r="AR25" i="4" a="1"/>
  <c r="AR25" i="4" s="1"/>
  <c r="AY25" i="4" a="1"/>
  <c r="AY25" i="4" s="1"/>
  <c r="BE25" i="4" a="1"/>
  <c r="BE25" i="4" s="1"/>
  <c r="AX25" i="4" a="1"/>
  <c r="AX25" i="4" s="1"/>
  <c r="AP25" i="4" a="1"/>
  <c r="AP25" i="4" s="1"/>
  <c r="BB25" i="4" a="1"/>
  <c r="BB25" i="4" s="1"/>
  <c r="AW25" i="4" a="1"/>
  <c r="AW25" i="4" s="1"/>
  <c r="BC25" i="4" a="1"/>
  <c r="BC25" i="4" s="1"/>
  <c r="AS25" i="4" a="1"/>
  <c r="AS25" i="4" s="1"/>
  <c r="AQ25" i="4" a="1"/>
  <c r="AQ25" i="4" s="1"/>
  <c r="BF25" i="4" a="1"/>
  <c r="BF25" i="4" s="1"/>
  <c r="BA25" i="4" a="1"/>
  <c r="BA25" i="4" s="1"/>
  <c r="AV25" i="4" a="1"/>
  <c r="AV25" i="4" s="1"/>
  <c r="AT25" i="4" a="1"/>
  <c r="AT25" i="4" s="1"/>
  <c r="AZ25" i="4" a="1"/>
  <c r="AZ25" i="4" s="1"/>
  <c r="BG25" i="4" a="1"/>
  <c r="BG25" i="4" s="1"/>
  <c r="U25" i="4" a="1"/>
  <c r="U25" i="4" s="1"/>
  <c r="AN25" i="4" a="1"/>
  <c r="AN25" i="4" s="1"/>
  <c r="AA25" i="4" a="1"/>
  <c r="AA25" i="4" s="1"/>
  <c r="K25" i="4" a="1"/>
  <c r="K25" i="4" s="1"/>
  <c r="AK25" i="4" a="1"/>
  <c r="AK25" i="4" s="1"/>
  <c r="Z25" i="4" a="1"/>
  <c r="Z25" i="4" s="1"/>
  <c r="S25" i="4" a="1"/>
  <c r="S25" i="4" s="1"/>
  <c r="AI25" i="4" a="1"/>
  <c r="AI25" i="4" s="1"/>
  <c r="D25" i="4" a="1"/>
  <c r="D25" i="4" s="1"/>
  <c r="H25" i="4" a="1"/>
  <c r="H25" i="4" s="1"/>
  <c r="AB25" i="4" a="1"/>
  <c r="AB25" i="4" s="1"/>
  <c r="AC25" i="4" a="1"/>
  <c r="AC25" i="4" s="1"/>
  <c r="L25" i="4" a="1"/>
  <c r="L25" i="4" s="1"/>
  <c r="AH25" i="4" a="1"/>
  <c r="AH25" i="4" s="1"/>
  <c r="AD25" i="4" a="1"/>
  <c r="AD25" i="4" s="1"/>
  <c r="I25" i="4" a="1"/>
  <c r="I25" i="4" s="1"/>
  <c r="AL25" i="4" a="1"/>
  <c r="AL25" i="4" s="1"/>
  <c r="E25" i="4" a="1"/>
  <c r="E25" i="4" s="1"/>
  <c r="M25" i="4" a="1"/>
  <c r="M25" i="4" s="1"/>
  <c r="W25" i="4" a="1"/>
  <c r="W25" i="4" s="1"/>
  <c r="AM25" i="4" a="1"/>
  <c r="AM25" i="4" s="1"/>
  <c r="AE25" i="4" a="1"/>
  <c r="AE25" i="4" s="1"/>
  <c r="J25" i="4" a="1"/>
  <c r="J25" i="4" s="1"/>
  <c r="T25" i="4" a="1"/>
  <c r="T25" i="4" s="1"/>
  <c r="R25" i="4" a="1"/>
  <c r="R25" i="4" s="1"/>
  <c r="N25" i="4" a="1"/>
  <c r="N25" i="4" s="1"/>
  <c r="AF25" i="4" a="1"/>
  <c r="AF25" i="4" s="1"/>
  <c r="P25" i="4" a="1"/>
  <c r="P25" i="4" s="1"/>
  <c r="F25" i="4" a="1"/>
  <c r="F25" i="4" s="1"/>
  <c r="G25" i="4" a="1"/>
  <c r="G25" i="4" s="1"/>
  <c r="Q25" i="4" a="1"/>
  <c r="Q25" i="4" s="1"/>
  <c r="Y25" i="4" a="1"/>
  <c r="Y25" i="4" s="1"/>
  <c r="X25" i="4" a="1"/>
  <c r="X25" i="4" s="1"/>
  <c r="O25" i="4" a="1"/>
  <c r="O25" i="4" s="1"/>
  <c r="AJ25" i="4" a="1"/>
  <c r="AJ25" i="4" s="1"/>
  <c r="AG25" i="4" a="1"/>
  <c r="AG25" i="4" s="1"/>
  <c r="B26" i="4"/>
  <c r="BN27" i="4"/>
  <c r="BM27" i="4"/>
  <c r="BJ91" i="4"/>
  <c r="BK87" i="4"/>
  <c r="V26" i="4" l="1" a="1"/>
  <c r="V26" i="4" s="1"/>
  <c r="AO26" i="4" a="1"/>
  <c r="AO26" i="4" s="1"/>
  <c r="C26" i="4" a="1"/>
  <c r="C26" i="4" s="1"/>
  <c r="BA26" i="4" a="1"/>
  <c r="BA26" i="4" s="1"/>
  <c r="BB26" i="4" a="1"/>
  <c r="BB26" i="4" s="1"/>
  <c r="AT26" i="4" a="1"/>
  <c r="AT26" i="4" s="1"/>
  <c r="BG26" i="4" a="1"/>
  <c r="BG26" i="4" s="1"/>
  <c r="AX26" i="4" a="1"/>
  <c r="AX26" i="4" s="1"/>
  <c r="AQ26" i="4" a="1"/>
  <c r="AQ26" i="4" s="1"/>
  <c r="BD26" i="4" a="1"/>
  <c r="BD26" i="4" s="1"/>
  <c r="BC26" i="4" a="1"/>
  <c r="BC26" i="4" s="1"/>
  <c r="AP26" i="4" a="1"/>
  <c r="AP26" i="4" s="1"/>
  <c r="AU26" i="4" a="1"/>
  <c r="AU26" i="4" s="1"/>
  <c r="AV26" i="4" a="1"/>
  <c r="AV26" i="4" s="1"/>
  <c r="AW26" i="4" a="1"/>
  <c r="AW26" i="4" s="1"/>
  <c r="AR26" i="4" a="1"/>
  <c r="AR26" i="4" s="1"/>
  <c r="AZ26" i="4" a="1"/>
  <c r="AZ26" i="4" s="1"/>
  <c r="AY26" i="4" a="1"/>
  <c r="AY26" i="4" s="1"/>
  <c r="BE26" i="4" a="1"/>
  <c r="BE26" i="4" s="1"/>
  <c r="AS26" i="4" a="1"/>
  <c r="AS26" i="4" s="1"/>
  <c r="BF26" i="4" a="1"/>
  <c r="BF26" i="4" s="1"/>
  <c r="AN26" i="4" a="1"/>
  <c r="AN26" i="4" s="1"/>
  <c r="U26" i="4" a="1"/>
  <c r="U26" i="4" s="1"/>
  <c r="AB26" i="4" a="1"/>
  <c r="AB26" i="4" s="1"/>
  <c r="AC26" i="4" a="1"/>
  <c r="AC26" i="4" s="1"/>
  <c r="AA26" i="4" a="1"/>
  <c r="AA26" i="4" s="1"/>
  <c r="AH26" i="4" a="1"/>
  <c r="AH26" i="4" s="1"/>
  <c r="H26" i="4" a="1"/>
  <c r="H26" i="4" s="1"/>
  <c r="AK26" i="4" a="1"/>
  <c r="AK26" i="4" s="1"/>
  <c r="Z26" i="4" a="1"/>
  <c r="Z26" i="4" s="1"/>
  <c r="K26" i="4" a="1"/>
  <c r="K26" i="4" s="1"/>
  <c r="D26" i="4" a="1"/>
  <c r="D26" i="4" s="1"/>
  <c r="S26" i="4" a="1"/>
  <c r="S26" i="4" s="1"/>
  <c r="AI26" i="4" a="1"/>
  <c r="AI26" i="4" s="1"/>
  <c r="L26" i="4" a="1"/>
  <c r="L26" i="4" s="1"/>
  <c r="I26" i="4" a="1"/>
  <c r="I26" i="4" s="1"/>
  <c r="R26" i="4" a="1"/>
  <c r="R26" i="4" s="1"/>
  <c r="AE26" i="4" a="1"/>
  <c r="AE26" i="4" s="1"/>
  <c r="P26" i="4" a="1"/>
  <c r="P26" i="4" s="1"/>
  <c r="AL26" i="4" a="1"/>
  <c r="AL26" i="4" s="1"/>
  <c r="W26" i="4" a="1"/>
  <c r="W26" i="4" s="1"/>
  <c r="AM26" i="4" a="1"/>
  <c r="AM26" i="4" s="1"/>
  <c r="F26" i="4" a="1"/>
  <c r="F26" i="4" s="1"/>
  <c r="T26" i="4" a="1"/>
  <c r="T26" i="4" s="1"/>
  <c r="AD26" i="4" a="1"/>
  <c r="AD26" i="4" s="1"/>
  <c r="J26" i="4" a="1"/>
  <c r="J26" i="4" s="1"/>
  <c r="E26" i="4" a="1"/>
  <c r="E26" i="4" s="1"/>
  <c r="M26" i="4" a="1"/>
  <c r="M26" i="4" s="1"/>
  <c r="Q26" i="4" a="1"/>
  <c r="Q26" i="4" s="1"/>
  <c r="O26" i="4" a="1"/>
  <c r="O26" i="4" s="1"/>
  <c r="Y26" i="4" a="1"/>
  <c r="Y26" i="4" s="1"/>
  <c r="X26" i="4" a="1"/>
  <c r="X26" i="4" s="1"/>
  <c r="G26" i="4" a="1"/>
  <c r="G26" i="4" s="1"/>
  <c r="AG26" i="4" a="1"/>
  <c r="AG26" i="4" s="1"/>
  <c r="N26" i="4" a="1"/>
  <c r="N26" i="4" s="1"/>
  <c r="AF26" i="4" a="1"/>
  <c r="AF26" i="4" s="1"/>
  <c r="AJ26" i="4" a="1"/>
  <c r="AJ26" i="4" s="1"/>
  <c r="BN28" i="4"/>
  <c r="B27" i="4"/>
  <c r="BJ95" i="4"/>
  <c r="BK91" i="4"/>
  <c r="BM28" i="4"/>
  <c r="V27" i="4" l="1" a="1"/>
  <c r="V27" i="4" s="1"/>
  <c r="AO27" i="4" a="1"/>
  <c r="AO27" i="4" s="1"/>
  <c r="C27" i="4" a="1"/>
  <c r="C27" i="4" s="1"/>
  <c r="BB27" i="4" a="1"/>
  <c r="BB27" i="4" s="1"/>
  <c r="AU27" i="4" a="1"/>
  <c r="AU27" i="4" s="1"/>
  <c r="AV27" i="4" a="1"/>
  <c r="AV27" i="4" s="1"/>
  <c r="AZ27" i="4" a="1"/>
  <c r="AZ27" i="4" s="1"/>
  <c r="BA27" i="4" a="1"/>
  <c r="BA27" i="4" s="1"/>
  <c r="AT27" i="4" a="1"/>
  <c r="AT27" i="4" s="1"/>
  <c r="BG27" i="4" a="1"/>
  <c r="BG27" i="4" s="1"/>
  <c r="AP27" i="4" a="1"/>
  <c r="AP27" i="4" s="1"/>
  <c r="AW27" i="4" a="1"/>
  <c r="AW27" i="4" s="1"/>
  <c r="BD27" i="4" a="1"/>
  <c r="BD27" i="4" s="1"/>
  <c r="AR27" i="4" a="1"/>
  <c r="AR27" i="4" s="1"/>
  <c r="AS27" i="4" a="1"/>
  <c r="AS27" i="4" s="1"/>
  <c r="BF27" i="4" a="1"/>
  <c r="BF27" i="4" s="1"/>
  <c r="BE27" i="4" a="1"/>
  <c r="BE27" i="4" s="1"/>
  <c r="AY27" i="4" a="1"/>
  <c r="AY27" i="4" s="1"/>
  <c r="BC27" i="4" a="1"/>
  <c r="BC27" i="4" s="1"/>
  <c r="AQ27" i="4" a="1"/>
  <c r="AQ27" i="4" s="1"/>
  <c r="AX27" i="4" a="1"/>
  <c r="AX27" i="4" s="1"/>
  <c r="AN27" i="4" a="1"/>
  <c r="AN27" i="4" s="1"/>
  <c r="U27" i="4" a="1"/>
  <c r="U27" i="4" s="1"/>
  <c r="S27" i="4" a="1"/>
  <c r="S27" i="4" s="1"/>
  <c r="AK27" i="4" a="1"/>
  <c r="AK27" i="4" s="1"/>
  <c r="Z27" i="4" a="1"/>
  <c r="Z27" i="4" s="1"/>
  <c r="AA27" i="4" a="1"/>
  <c r="AA27" i="4" s="1"/>
  <c r="H27" i="4" a="1"/>
  <c r="H27" i="4" s="1"/>
  <c r="AB27" i="4" a="1"/>
  <c r="AB27" i="4" s="1"/>
  <c r="D27" i="4" a="1"/>
  <c r="D27" i="4" s="1"/>
  <c r="L27" i="4" a="1"/>
  <c r="L27" i="4" s="1"/>
  <c r="AI27" i="4" a="1"/>
  <c r="AI27" i="4" s="1"/>
  <c r="AH27" i="4" a="1"/>
  <c r="AH27" i="4" s="1"/>
  <c r="AC27" i="4" a="1"/>
  <c r="AC27" i="4" s="1"/>
  <c r="K27" i="4" a="1"/>
  <c r="K27" i="4" s="1"/>
  <c r="AD27" i="4" a="1"/>
  <c r="AD27" i="4" s="1"/>
  <c r="AM27" i="4" a="1"/>
  <c r="AM27" i="4" s="1"/>
  <c r="P27" i="4" a="1"/>
  <c r="P27" i="4" s="1"/>
  <c r="J27" i="4" a="1"/>
  <c r="J27" i="4" s="1"/>
  <c r="F27" i="4" a="1"/>
  <c r="F27" i="4" s="1"/>
  <c r="E27" i="4" a="1"/>
  <c r="E27" i="4" s="1"/>
  <c r="R27" i="4" a="1"/>
  <c r="R27" i="4" s="1"/>
  <c r="M27" i="4" a="1"/>
  <c r="M27" i="4" s="1"/>
  <c r="T27" i="4" a="1"/>
  <c r="T27" i="4" s="1"/>
  <c r="AL27" i="4" a="1"/>
  <c r="AL27" i="4" s="1"/>
  <c r="W27" i="4" a="1"/>
  <c r="W27" i="4" s="1"/>
  <c r="AE27" i="4" a="1"/>
  <c r="AE27" i="4" s="1"/>
  <c r="I27" i="4" a="1"/>
  <c r="I27" i="4" s="1"/>
  <c r="AF27" i="4" a="1"/>
  <c r="AF27" i="4" s="1"/>
  <c r="N27" i="4" a="1"/>
  <c r="N27" i="4" s="1"/>
  <c r="Y27" i="4" a="1"/>
  <c r="Y27" i="4" s="1"/>
  <c r="AJ27" i="4" a="1"/>
  <c r="AJ27" i="4" s="1"/>
  <c r="X27" i="4" a="1"/>
  <c r="X27" i="4" s="1"/>
  <c r="G27" i="4" a="1"/>
  <c r="G27" i="4" s="1"/>
  <c r="Q27" i="4" a="1"/>
  <c r="Q27" i="4" s="1"/>
  <c r="O27" i="4" a="1"/>
  <c r="O27" i="4" s="1"/>
  <c r="AG27" i="4" a="1"/>
  <c r="AG27" i="4" s="1"/>
  <c r="BJ99" i="4"/>
  <c r="BK95" i="4"/>
  <c r="B28" i="4"/>
  <c r="BM29" i="4"/>
  <c r="BN29" i="4"/>
  <c r="AO28" i="4" l="1" a="1"/>
  <c r="AO28" i="4" s="1"/>
  <c r="C28" i="4" a="1"/>
  <c r="C28" i="4" s="1"/>
  <c r="V28" i="4" a="1"/>
  <c r="V28" i="4" s="1"/>
  <c r="AV28" i="4" a="1"/>
  <c r="AV28" i="4" s="1"/>
  <c r="BB28" i="4" a="1"/>
  <c r="BB28" i="4" s="1"/>
  <c r="AU28" i="4" a="1"/>
  <c r="AU28" i="4" s="1"/>
  <c r="BG28" i="4" a="1"/>
  <c r="BG28" i="4" s="1"/>
  <c r="AS28" i="4" a="1"/>
  <c r="AS28" i="4" s="1"/>
  <c r="AZ28" i="4" a="1"/>
  <c r="AZ28" i="4" s="1"/>
  <c r="AP28" i="4" a="1"/>
  <c r="AP28" i="4" s="1"/>
  <c r="AY28" i="4" a="1"/>
  <c r="AY28" i="4" s="1"/>
  <c r="BF28" i="4" a="1"/>
  <c r="BF28" i="4" s="1"/>
  <c r="BC28" i="4" a="1"/>
  <c r="BC28" i="4" s="1"/>
  <c r="AW28" i="4" a="1"/>
  <c r="AW28" i="4" s="1"/>
  <c r="BD28" i="4" a="1"/>
  <c r="BD28" i="4" s="1"/>
  <c r="AQ28" i="4" a="1"/>
  <c r="AQ28" i="4" s="1"/>
  <c r="BA28" i="4" a="1"/>
  <c r="BA28" i="4" s="1"/>
  <c r="AR28" i="4" a="1"/>
  <c r="AR28" i="4" s="1"/>
  <c r="AX28" i="4" a="1"/>
  <c r="AX28" i="4" s="1"/>
  <c r="AT28" i="4" a="1"/>
  <c r="AT28" i="4" s="1"/>
  <c r="BE28" i="4" a="1"/>
  <c r="BE28" i="4" s="1"/>
  <c r="U28" i="4" a="1"/>
  <c r="U28" i="4" s="1"/>
  <c r="AN28" i="4" a="1"/>
  <c r="AN28" i="4" s="1"/>
  <c r="AI28" i="4" a="1"/>
  <c r="AI28" i="4" s="1"/>
  <c r="AB28" i="4" a="1"/>
  <c r="AB28" i="4" s="1"/>
  <c r="L28" i="4" a="1"/>
  <c r="L28" i="4" s="1"/>
  <c r="AC28" i="4" a="1"/>
  <c r="AC28" i="4" s="1"/>
  <c r="AH28" i="4" a="1"/>
  <c r="AH28" i="4" s="1"/>
  <c r="AA28" i="4" a="1"/>
  <c r="AA28" i="4" s="1"/>
  <c r="Z28" i="4" a="1"/>
  <c r="Z28" i="4" s="1"/>
  <c r="K28" i="4" a="1"/>
  <c r="K28" i="4" s="1"/>
  <c r="S28" i="4" a="1"/>
  <c r="S28" i="4" s="1"/>
  <c r="AK28" i="4" a="1"/>
  <c r="AK28" i="4" s="1"/>
  <c r="H28" i="4" a="1"/>
  <c r="H28" i="4" s="1"/>
  <c r="D28" i="4" a="1"/>
  <c r="D28" i="4" s="1"/>
  <c r="AL28" i="4" a="1"/>
  <c r="AL28" i="4" s="1"/>
  <c r="I28" i="4" a="1"/>
  <c r="I28" i="4" s="1"/>
  <c r="M28" i="4" a="1"/>
  <c r="M28" i="4" s="1"/>
  <c r="AE28" i="4" a="1"/>
  <c r="AE28" i="4" s="1"/>
  <c r="T28" i="4" a="1"/>
  <c r="T28" i="4" s="1"/>
  <c r="AD28" i="4" a="1"/>
  <c r="AD28" i="4" s="1"/>
  <c r="W28" i="4" a="1"/>
  <c r="W28" i="4" s="1"/>
  <c r="J28" i="4" a="1"/>
  <c r="J28" i="4" s="1"/>
  <c r="AM28" i="4" a="1"/>
  <c r="AM28" i="4" s="1"/>
  <c r="P28" i="4" a="1"/>
  <c r="P28" i="4" s="1"/>
  <c r="R28" i="4" a="1"/>
  <c r="R28" i="4" s="1"/>
  <c r="E28" i="4" a="1"/>
  <c r="E28" i="4" s="1"/>
  <c r="Q28" i="4" a="1"/>
  <c r="Q28" i="4" s="1"/>
  <c r="N28" i="4" a="1"/>
  <c r="N28" i="4" s="1"/>
  <c r="AJ28" i="4" a="1"/>
  <c r="AJ28" i="4" s="1"/>
  <c r="G28" i="4" a="1"/>
  <c r="G28" i="4" s="1"/>
  <c r="AG28" i="4" a="1"/>
  <c r="AG28" i="4" s="1"/>
  <c r="X28" i="4" a="1"/>
  <c r="X28" i="4" s="1"/>
  <c r="O28" i="4" a="1"/>
  <c r="O28" i="4" s="1"/>
  <c r="F28" i="4" a="1"/>
  <c r="F28" i="4" s="1"/>
  <c r="AF28" i="4" a="1"/>
  <c r="AF28" i="4" s="1"/>
  <c r="Y28" i="4" a="1"/>
  <c r="Y28" i="4" s="1"/>
  <c r="BM30" i="4"/>
  <c r="BJ103" i="4"/>
  <c r="BK99" i="4"/>
  <c r="BN30" i="4"/>
  <c r="B29" i="4"/>
  <c r="AO29" i="4" l="1" a="1"/>
  <c r="AO29" i="4" s="1"/>
  <c r="C29" i="4" a="1"/>
  <c r="C29" i="4" s="1"/>
  <c r="V29" i="4" a="1"/>
  <c r="V29" i="4" s="1"/>
  <c r="AR29" i="4" a="1"/>
  <c r="AR29" i="4" s="1"/>
  <c r="BF29" i="4" a="1"/>
  <c r="BF29" i="4" s="1"/>
  <c r="BC29" i="4" a="1"/>
  <c r="BC29" i="4" s="1"/>
  <c r="BG29" i="4" a="1"/>
  <c r="BG29" i="4" s="1"/>
  <c r="AZ29" i="4" a="1"/>
  <c r="AZ29" i="4" s="1"/>
  <c r="AW29" i="4" a="1"/>
  <c r="AW29" i="4" s="1"/>
  <c r="AX29" i="4" a="1"/>
  <c r="AX29" i="4" s="1"/>
  <c r="AY29" i="4" a="1"/>
  <c r="AY29" i="4" s="1"/>
  <c r="BA29" i="4" a="1"/>
  <c r="BA29" i="4" s="1"/>
  <c r="BB29" i="4" a="1"/>
  <c r="BB29" i="4" s="1"/>
  <c r="AT29" i="4" a="1"/>
  <c r="AT29" i="4" s="1"/>
  <c r="AQ29" i="4" a="1"/>
  <c r="AQ29" i="4" s="1"/>
  <c r="AS29" i="4" a="1"/>
  <c r="AS29" i="4" s="1"/>
  <c r="AU29" i="4" a="1"/>
  <c r="AU29" i="4" s="1"/>
  <c r="AP29" i="4" a="1"/>
  <c r="AP29" i="4" s="1"/>
  <c r="BD29" i="4" a="1"/>
  <c r="BD29" i="4" s="1"/>
  <c r="BE29" i="4" a="1"/>
  <c r="BE29" i="4" s="1"/>
  <c r="AV29" i="4" a="1"/>
  <c r="AV29" i="4" s="1"/>
  <c r="U29" i="4" a="1"/>
  <c r="U29" i="4" s="1"/>
  <c r="AN29" i="4" a="1"/>
  <c r="AN29" i="4" s="1"/>
  <c r="AB29" i="4" a="1"/>
  <c r="AB29" i="4" s="1"/>
  <c r="K29" i="4" a="1"/>
  <c r="K29" i="4" s="1"/>
  <c r="AC29" i="4" a="1"/>
  <c r="AC29" i="4" s="1"/>
  <c r="AK29" i="4" a="1"/>
  <c r="AK29" i="4" s="1"/>
  <c r="Z29" i="4" a="1"/>
  <c r="Z29" i="4" s="1"/>
  <c r="AA29" i="4" a="1"/>
  <c r="AA29" i="4" s="1"/>
  <c r="S29" i="4" a="1"/>
  <c r="S29" i="4" s="1"/>
  <c r="H29" i="4" a="1"/>
  <c r="H29" i="4" s="1"/>
  <c r="AI29" i="4" a="1"/>
  <c r="AI29" i="4" s="1"/>
  <c r="AH29" i="4" a="1"/>
  <c r="AH29" i="4" s="1"/>
  <c r="D29" i="4" a="1"/>
  <c r="D29" i="4" s="1"/>
  <c r="L29" i="4" a="1"/>
  <c r="L29" i="4" s="1"/>
  <c r="I29" i="4" a="1"/>
  <c r="I29" i="4" s="1"/>
  <c r="J29" i="4" a="1"/>
  <c r="J29" i="4" s="1"/>
  <c r="M29" i="4" a="1"/>
  <c r="M29" i="4" s="1"/>
  <c r="P29" i="4" a="1"/>
  <c r="P29" i="4" s="1"/>
  <c r="W29" i="4" a="1"/>
  <c r="W29" i="4" s="1"/>
  <c r="AE29" i="4" a="1"/>
  <c r="AE29" i="4" s="1"/>
  <c r="T29" i="4" a="1"/>
  <c r="T29" i="4" s="1"/>
  <c r="R29" i="4" a="1"/>
  <c r="R29" i="4" s="1"/>
  <c r="AD29" i="4" a="1"/>
  <c r="AD29" i="4" s="1"/>
  <c r="E29" i="4" a="1"/>
  <c r="E29" i="4" s="1"/>
  <c r="AM29" i="4" a="1"/>
  <c r="AM29" i="4" s="1"/>
  <c r="AL29" i="4" a="1"/>
  <c r="AL29" i="4" s="1"/>
  <c r="X29" i="4" a="1"/>
  <c r="X29" i="4" s="1"/>
  <c r="O29" i="4" a="1"/>
  <c r="O29" i="4" s="1"/>
  <c r="AG29" i="4" a="1"/>
  <c r="AG29" i="4" s="1"/>
  <c r="G29" i="4" a="1"/>
  <c r="G29" i="4" s="1"/>
  <c r="F29" i="4" a="1"/>
  <c r="F29" i="4" s="1"/>
  <c r="AF29" i="4" a="1"/>
  <c r="AF29" i="4" s="1"/>
  <c r="Q29" i="4" a="1"/>
  <c r="Q29" i="4" s="1"/>
  <c r="Y29" i="4" a="1"/>
  <c r="Y29" i="4" s="1"/>
  <c r="N29" i="4" a="1"/>
  <c r="N29" i="4" s="1"/>
  <c r="AJ29" i="4" a="1"/>
  <c r="AJ29" i="4" s="1"/>
  <c r="BN31" i="4"/>
  <c r="B30" i="4"/>
  <c r="BJ107" i="4"/>
  <c r="BK103" i="4"/>
  <c r="BM31" i="4"/>
  <c r="AO30" i="4" l="1" a="1"/>
  <c r="AO30" i="4" s="1"/>
  <c r="V30" i="4" a="1"/>
  <c r="V30" i="4" s="1"/>
  <c r="C30" i="4" a="1"/>
  <c r="C30" i="4" s="1"/>
  <c r="BC30" i="4" a="1"/>
  <c r="BC30" i="4" s="1"/>
  <c r="AX30" i="4" a="1"/>
  <c r="AX30" i="4" s="1"/>
  <c r="AS30" i="4" a="1"/>
  <c r="AS30" i="4" s="1"/>
  <c r="AR30" i="4" a="1"/>
  <c r="AR30" i="4" s="1"/>
  <c r="BG30" i="4" a="1"/>
  <c r="BG30" i="4" s="1"/>
  <c r="AQ30" i="4" a="1"/>
  <c r="AQ30" i="4" s="1"/>
  <c r="BF30" i="4" a="1"/>
  <c r="BF30" i="4" s="1"/>
  <c r="AZ30" i="4" a="1"/>
  <c r="AZ30" i="4" s="1"/>
  <c r="AP30" i="4" a="1"/>
  <c r="AP30" i="4" s="1"/>
  <c r="AY30" i="4" a="1"/>
  <c r="AY30" i="4" s="1"/>
  <c r="BB30" i="4" a="1"/>
  <c r="BB30" i="4" s="1"/>
  <c r="AV30" i="4" a="1"/>
  <c r="AV30" i="4" s="1"/>
  <c r="AT30" i="4" a="1"/>
  <c r="AT30" i="4" s="1"/>
  <c r="AU30" i="4" a="1"/>
  <c r="AU30" i="4" s="1"/>
  <c r="BD30" i="4" a="1"/>
  <c r="BD30" i="4" s="1"/>
  <c r="BE30" i="4" a="1"/>
  <c r="BE30" i="4" s="1"/>
  <c r="AW30" i="4" a="1"/>
  <c r="AW30" i="4" s="1"/>
  <c r="BA30" i="4" a="1"/>
  <c r="BA30" i="4" s="1"/>
  <c r="U30" i="4" a="1"/>
  <c r="U30" i="4" s="1"/>
  <c r="AN30" i="4" a="1"/>
  <c r="AN30" i="4" s="1"/>
  <c r="AC30" i="4" a="1"/>
  <c r="AC30" i="4" s="1"/>
  <c r="AI30" i="4" a="1"/>
  <c r="AI30" i="4" s="1"/>
  <c r="L30" i="4" a="1"/>
  <c r="L30" i="4" s="1"/>
  <c r="AK30" i="4" a="1"/>
  <c r="AK30" i="4" s="1"/>
  <c r="H30" i="4" a="1"/>
  <c r="H30" i="4" s="1"/>
  <c r="D30" i="4" a="1"/>
  <c r="D30" i="4" s="1"/>
  <c r="AB30" i="4" a="1"/>
  <c r="AB30" i="4" s="1"/>
  <c r="AA30" i="4" a="1"/>
  <c r="AA30" i="4" s="1"/>
  <c r="K30" i="4" a="1"/>
  <c r="K30" i="4" s="1"/>
  <c r="S30" i="4" a="1"/>
  <c r="S30" i="4" s="1"/>
  <c r="Z30" i="4" a="1"/>
  <c r="Z30" i="4" s="1"/>
  <c r="AH30" i="4" a="1"/>
  <c r="AH30" i="4" s="1"/>
  <c r="M30" i="4" a="1"/>
  <c r="M30" i="4" s="1"/>
  <c r="AD30" i="4" a="1"/>
  <c r="AD30" i="4" s="1"/>
  <c r="J30" i="4" a="1"/>
  <c r="J30" i="4" s="1"/>
  <c r="F30" i="4" a="1"/>
  <c r="F30" i="4" s="1"/>
  <c r="E30" i="4" a="1"/>
  <c r="E30" i="4" s="1"/>
  <c r="W30" i="4" a="1"/>
  <c r="W30" i="4" s="1"/>
  <c r="AL30" i="4" a="1"/>
  <c r="AL30" i="4" s="1"/>
  <c r="AE30" i="4" a="1"/>
  <c r="AE30" i="4" s="1"/>
  <c r="P30" i="4" a="1"/>
  <c r="P30" i="4" s="1"/>
  <c r="T30" i="4" a="1"/>
  <c r="T30" i="4" s="1"/>
  <c r="I30" i="4" a="1"/>
  <c r="I30" i="4" s="1"/>
  <c r="AG30" i="4" a="1"/>
  <c r="AG30" i="4" s="1"/>
  <c r="AM30" i="4" a="1"/>
  <c r="AM30" i="4" s="1"/>
  <c r="N30" i="4" a="1"/>
  <c r="N30" i="4" s="1"/>
  <c r="Q30" i="4" a="1"/>
  <c r="Q30" i="4" s="1"/>
  <c r="O30" i="4" a="1"/>
  <c r="O30" i="4" s="1"/>
  <c r="R30" i="4" a="1"/>
  <c r="R30" i="4" s="1"/>
  <c r="X30" i="4" a="1"/>
  <c r="X30" i="4" s="1"/>
  <c r="Y30" i="4" a="1"/>
  <c r="Y30" i="4" s="1"/>
  <c r="AF30" i="4" a="1"/>
  <c r="AF30" i="4" s="1"/>
  <c r="AJ30" i="4" a="1"/>
  <c r="AJ30" i="4" s="1"/>
  <c r="G30" i="4" a="1"/>
  <c r="G30" i="4" s="1"/>
  <c r="BJ111" i="4"/>
  <c r="BK107" i="4"/>
  <c r="B31" i="4"/>
  <c r="BM32" i="4"/>
  <c r="BN32" i="4"/>
  <c r="AO31" i="4" l="1" a="1"/>
  <c r="AO31" i="4" s="1"/>
  <c r="C31" i="4" a="1"/>
  <c r="C31" i="4" s="1"/>
  <c r="V31" i="4" a="1"/>
  <c r="V31" i="4" s="1"/>
  <c r="AX31" i="4" a="1"/>
  <c r="AX31" i="4" s="1"/>
  <c r="AY31" i="4" a="1"/>
  <c r="AY31" i="4" s="1"/>
  <c r="AR31" i="4" a="1"/>
  <c r="AR31" i="4" s="1"/>
  <c r="BD31" i="4" a="1"/>
  <c r="BD31" i="4" s="1"/>
  <c r="BF31" i="4" a="1"/>
  <c r="BF31" i="4" s="1"/>
  <c r="BB31" i="4" a="1"/>
  <c r="BB31" i="4" s="1"/>
  <c r="AT31" i="4" a="1"/>
  <c r="AT31" i="4" s="1"/>
  <c r="BG31" i="4" a="1"/>
  <c r="BG31" i="4" s="1"/>
  <c r="AZ31" i="4" a="1"/>
  <c r="AZ31" i="4" s="1"/>
  <c r="AQ31" i="4" a="1"/>
  <c r="AQ31" i="4" s="1"/>
  <c r="AS31" i="4" a="1"/>
  <c r="AS31" i="4" s="1"/>
  <c r="AP31" i="4" a="1"/>
  <c r="AP31" i="4" s="1"/>
  <c r="AV31" i="4" a="1"/>
  <c r="AV31" i="4" s="1"/>
  <c r="BE31" i="4" a="1"/>
  <c r="BE31" i="4" s="1"/>
  <c r="AW31" i="4" a="1"/>
  <c r="AW31" i="4" s="1"/>
  <c r="AU31" i="4" a="1"/>
  <c r="AU31" i="4" s="1"/>
  <c r="BA31" i="4" a="1"/>
  <c r="BA31" i="4" s="1"/>
  <c r="BC31" i="4" a="1"/>
  <c r="BC31" i="4" s="1"/>
  <c r="AN31" i="4" a="1"/>
  <c r="AN31" i="4" s="1"/>
  <c r="U31" i="4" a="1"/>
  <c r="U31" i="4" s="1"/>
  <c r="S31" i="4" a="1"/>
  <c r="S31" i="4" s="1"/>
  <c r="AC31" i="4" a="1"/>
  <c r="AC31" i="4" s="1"/>
  <c r="H31" i="4" a="1"/>
  <c r="H31" i="4" s="1"/>
  <c r="K31" i="4" a="1"/>
  <c r="K31" i="4" s="1"/>
  <c r="AK31" i="4" a="1"/>
  <c r="AK31" i="4" s="1"/>
  <c r="Z31" i="4" a="1"/>
  <c r="Z31" i="4" s="1"/>
  <c r="AH31" i="4" a="1"/>
  <c r="AH31" i="4" s="1"/>
  <c r="AA31" i="4" a="1"/>
  <c r="AA31" i="4" s="1"/>
  <c r="D31" i="4" a="1"/>
  <c r="D31" i="4" s="1"/>
  <c r="L31" i="4" a="1"/>
  <c r="L31" i="4" s="1"/>
  <c r="AI31" i="4" a="1"/>
  <c r="AI31" i="4" s="1"/>
  <c r="AB31" i="4" a="1"/>
  <c r="AB31" i="4" s="1"/>
  <c r="J31" i="4" a="1"/>
  <c r="J31" i="4" s="1"/>
  <c r="F31" i="4" a="1"/>
  <c r="F31" i="4" s="1"/>
  <c r="E31" i="4" a="1"/>
  <c r="E31" i="4" s="1"/>
  <c r="W31" i="4" a="1"/>
  <c r="W31" i="4" s="1"/>
  <c r="AM31" i="4" a="1"/>
  <c r="AM31" i="4" s="1"/>
  <c r="P31" i="4" a="1"/>
  <c r="P31" i="4" s="1"/>
  <c r="R31" i="4" a="1"/>
  <c r="R31" i="4" s="1"/>
  <c r="AD31" i="4" a="1"/>
  <c r="AD31" i="4" s="1"/>
  <c r="AL31" i="4" a="1"/>
  <c r="AL31" i="4" s="1"/>
  <c r="M31" i="4" a="1"/>
  <c r="M31" i="4" s="1"/>
  <c r="AE31" i="4" a="1"/>
  <c r="AE31" i="4" s="1"/>
  <c r="T31" i="4" a="1"/>
  <c r="T31" i="4" s="1"/>
  <c r="I31" i="4" a="1"/>
  <c r="I31" i="4" s="1"/>
  <c r="Q31" i="4" a="1"/>
  <c r="Q31" i="4" s="1"/>
  <c r="AG31" i="4" a="1"/>
  <c r="AG31" i="4" s="1"/>
  <c r="AJ31" i="4" a="1"/>
  <c r="AJ31" i="4" s="1"/>
  <c r="O31" i="4" a="1"/>
  <c r="O31" i="4" s="1"/>
  <c r="Y31" i="4" a="1"/>
  <c r="Y31" i="4" s="1"/>
  <c r="N31" i="4" a="1"/>
  <c r="N31" i="4" s="1"/>
  <c r="X31" i="4" a="1"/>
  <c r="X31" i="4" s="1"/>
  <c r="AF31" i="4" a="1"/>
  <c r="AF31" i="4" s="1"/>
  <c r="G31" i="4" a="1"/>
  <c r="G31" i="4" s="1"/>
  <c r="BN33" i="4"/>
  <c r="B32" i="4"/>
  <c r="BM33" i="4"/>
  <c r="BJ115" i="4"/>
  <c r="BK111" i="4"/>
  <c r="C32" i="4" l="1" a="1"/>
  <c r="C32" i="4" s="1"/>
  <c r="V32" i="4" a="1"/>
  <c r="V32" i="4" s="1"/>
  <c r="AO32" i="4" a="1"/>
  <c r="AO32" i="4" s="1"/>
  <c r="AS32" i="4" a="1"/>
  <c r="AS32" i="4" s="1"/>
  <c r="AP32" i="4" a="1"/>
  <c r="AP32" i="4" s="1"/>
  <c r="AZ32" i="4" a="1"/>
  <c r="AZ32" i="4" s="1"/>
  <c r="AR32" i="4" a="1"/>
  <c r="AR32" i="4" s="1"/>
  <c r="BG32" i="4" a="1"/>
  <c r="BG32" i="4" s="1"/>
  <c r="BB32" i="4" a="1"/>
  <c r="BB32" i="4" s="1"/>
  <c r="AT32" i="4" a="1"/>
  <c r="AT32" i="4" s="1"/>
  <c r="BF32" i="4" a="1"/>
  <c r="BF32" i="4" s="1"/>
  <c r="AX32" i="4" a="1"/>
  <c r="AX32" i="4" s="1"/>
  <c r="AQ32" i="4" a="1"/>
  <c r="AQ32" i="4" s="1"/>
  <c r="AY32" i="4" a="1"/>
  <c r="AY32" i="4" s="1"/>
  <c r="BD32" i="4" a="1"/>
  <c r="BD32" i="4" s="1"/>
  <c r="AV32" i="4" a="1"/>
  <c r="AV32" i="4" s="1"/>
  <c r="BA32" i="4" a="1"/>
  <c r="BA32" i="4" s="1"/>
  <c r="BC32" i="4" a="1"/>
  <c r="BC32" i="4" s="1"/>
  <c r="BE32" i="4" a="1"/>
  <c r="BE32" i="4" s="1"/>
  <c r="AW32" i="4" a="1"/>
  <c r="AW32" i="4" s="1"/>
  <c r="AU32" i="4" a="1"/>
  <c r="AU32" i="4" s="1"/>
  <c r="AN32" i="4" a="1"/>
  <c r="AN32" i="4" s="1"/>
  <c r="U32" i="4" a="1"/>
  <c r="U32" i="4" s="1"/>
  <c r="Z32" i="4" a="1"/>
  <c r="Z32" i="4" s="1"/>
  <c r="AB32" i="4" a="1"/>
  <c r="AB32" i="4" s="1"/>
  <c r="S32" i="4" a="1"/>
  <c r="S32" i="4" s="1"/>
  <c r="AK32" i="4" a="1"/>
  <c r="AK32" i="4" s="1"/>
  <c r="AA32" i="4" a="1"/>
  <c r="AA32" i="4" s="1"/>
  <c r="K32" i="4" a="1"/>
  <c r="K32" i="4" s="1"/>
  <c r="D32" i="4" a="1"/>
  <c r="D32" i="4" s="1"/>
  <c r="AH32" i="4" a="1"/>
  <c r="AH32" i="4" s="1"/>
  <c r="H32" i="4" a="1"/>
  <c r="H32" i="4" s="1"/>
  <c r="L32" i="4" a="1"/>
  <c r="L32" i="4" s="1"/>
  <c r="AC32" i="4" a="1"/>
  <c r="AC32" i="4" s="1"/>
  <c r="AI32" i="4" a="1"/>
  <c r="AI32" i="4" s="1"/>
  <c r="R32" i="4" a="1"/>
  <c r="R32" i="4" s="1"/>
  <c r="AE32" i="4" a="1"/>
  <c r="AE32" i="4" s="1"/>
  <c r="I32" i="4" a="1"/>
  <c r="I32" i="4" s="1"/>
  <c r="P32" i="4" a="1"/>
  <c r="P32" i="4" s="1"/>
  <c r="AL32" i="4" a="1"/>
  <c r="AL32" i="4" s="1"/>
  <c r="J32" i="4" a="1"/>
  <c r="J32" i="4" s="1"/>
  <c r="W32" i="4" a="1"/>
  <c r="W32" i="4" s="1"/>
  <c r="T32" i="4" a="1"/>
  <c r="T32" i="4" s="1"/>
  <c r="E32" i="4" a="1"/>
  <c r="E32" i="4" s="1"/>
  <c r="AD32" i="4" a="1"/>
  <c r="AD32" i="4" s="1"/>
  <c r="M32" i="4" a="1"/>
  <c r="M32" i="4" s="1"/>
  <c r="AM32" i="4" a="1"/>
  <c r="AM32" i="4" s="1"/>
  <c r="F32" i="4" a="1"/>
  <c r="F32" i="4" s="1"/>
  <c r="X32" i="4" a="1"/>
  <c r="X32" i="4" s="1"/>
  <c r="AF32" i="4" a="1"/>
  <c r="AF32" i="4" s="1"/>
  <c r="Q32" i="4" a="1"/>
  <c r="Q32" i="4" s="1"/>
  <c r="O32" i="4" a="1"/>
  <c r="O32" i="4" s="1"/>
  <c r="AJ32" i="4" a="1"/>
  <c r="AJ32" i="4" s="1"/>
  <c r="Y32" i="4" a="1"/>
  <c r="Y32" i="4" s="1"/>
  <c r="G32" i="4" a="1"/>
  <c r="G32" i="4" s="1"/>
  <c r="N32" i="4" a="1"/>
  <c r="N32" i="4" s="1"/>
  <c r="AG32" i="4" a="1"/>
  <c r="AG32" i="4" s="1"/>
  <c r="BJ119" i="4"/>
  <c r="BK115" i="4"/>
  <c r="BN34" i="4"/>
  <c r="B33" i="4"/>
  <c r="BM34" i="4"/>
  <c r="C33" i="4" l="1" a="1"/>
  <c r="C33" i="4" s="1"/>
  <c r="AO33" i="4" a="1"/>
  <c r="AO33" i="4" s="1"/>
  <c r="V33" i="4" a="1"/>
  <c r="V33" i="4" s="1"/>
  <c r="AT33" i="4" a="1"/>
  <c r="AT33" i="4" s="1"/>
  <c r="AP33" i="4" a="1"/>
  <c r="AP33" i="4" s="1"/>
  <c r="BF33" i="4" a="1"/>
  <c r="BF33" i="4" s="1"/>
  <c r="AZ33" i="4" a="1"/>
  <c r="AZ33" i="4" s="1"/>
  <c r="BD33" i="4" a="1"/>
  <c r="BD33" i="4" s="1"/>
  <c r="AX33" i="4" a="1"/>
  <c r="AX33" i="4" s="1"/>
  <c r="BB33" i="4" a="1"/>
  <c r="BB33" i="4" s="1"/>
  <c r="AS33" i="4" a="1"/>
  <c r="AS33" i="4" s="1"/>
  <c r="AR33" i="4" a="1"/>
  <c r="AR33" i="4" s="1"/>
  <c r="AY33" i="4" a="1"/>
  <c r="AY33" i="4" s="1"/>
  <c r="AQ33" i="4" a="1"/>
  <c r="AQ33" i="4" s="1"/>
  <c r="BG33" i="4" a="1"/>
  <c r="BG33" i="4" s="1"/>
  <c r="AW33" i="4" a="1"/>
  <c r="AW33" i="4" s="1"/>
  <c r="AV33" i="4" a="1"/>
  <c r="AV33" i="4" s="1"/>
  <c r="AU33" i="4" a="1"/>
  <c r="AU33" i="4" s="1"/>
  <c r="BA33" i="4" a="1"/>
  <c r="BA33" i="4" s="1"/>
  <c r="BC33" i="4" a="1"/>
  <c r="BC33" i="4" s="1"/>
  <c r="BE33" i="4" a="1"/>
  <c r="BE33" i="4" s="1"/>
  <c r="U33" i="4" a="1"/>
  <c r="U33" i="4" s="1"/>
  <c r="AN33" i="4" a="1"/>
  <c r="AN33" i="4" s="1"/>
  <c r="AH33" i="4" a="1"/>
  <c r="AH33" i="4" s="1"/>
  <c r="AK33" i="4" a="1"/>
  <c r="AK33" i="4" s="1"/>
  <c r="H33" i="4" a="1"/>
  <c r="H33" i="4" s="1"/>
  <c r="K33" i="4" a="1"/>
  <c r="K33" i="4" s="1"/>
  <c r="D33" i="4" a="1"/>
  <c r="D33" i="4" s="1"/>
  <c r="AB33" i="4" a="1"/>
  <c r="AB33" i="4" s="1"/>
  <c r="L33" i="4" a="1"/>
  <c r="L33" i="4" s="1"/>
  <c r="Z33" i="4" a="1"/>
  <c r="Z33" i="4" s="1"/>
  <c r="AC33" i="4" a="1"/>
  <c r="AC33" i="4" s="1"/>
  <c r="AA33" i="4" a="1"/>
  <c r="AA33" i="4" s="1"/>
  <c r="S33" i="4" a="1"/>
  <c r="S33" i="4" s="1"/>
  <c r="AI33" i="4" a="1"/>
  <c r="AI33" i="4" s="1"/>
  <c r="AD33" i="4" a="1"/>
  <c r="AD33" i="4" s="1"/>
  <c r="AM33" i="4" a="1"/>
  <c r="AM33" i="4" s="1"/>
  <c r="AL33" i="4" a="1"/>
  <c r="AL33" i="4" s="1"/>
  <c r="I33" i="4" a="1"/>
  <c r="I33" i="4" s="1"/>
  <c r="E33" i="4" a="1"/>
  <c r="E33" i="4" s="1"/>
  <c r="T33" i="4" a="1"/>
  <c r="T33" i="4" s="1"/>
  <c r="M33" i="4" a="1"/>
  <c r="M33" i="4" s="1"/>
  <c r="AE33" i="4" a="1"/>
  <c r="AE33" i="4" s="1"/>
  <c r="J33" i="4" a="1"/>
  <c r="J33" i="4" s="1"/>
  <c r="P33" i="4" a="1"/>
  <c r="P33" i="4" s="1"/>
  <c r="R33" i="4" a="1"/>
  <c r="R33" i="4" s="1"/>
  <c r="W33" i="4" a="1"/>
  <c r="W33" i="4" s="1"/>
  <c r="F33" i="4" a="1"/>
  <c r="F33" i="4" s="1"/>
  <c r="Q33" i="4" a="1"/>
  <c r="Q33" i="4" s="1"/>
  <c r="X33" i="4" a="1"/>
  <c r="X33" i="4" s="1"/>
  <c r="AF33" i="4" a="1"/>
  <c r="AF33" i="4" s="1"/>
  <c r="Y33" i="4" a="1"/>
  <c r="Y33" i="4" s="1"/>
  <c r="AJ33" i="4" a="1"/>
  <c r="AJ33" i="4" s="1"/>
  <c r="N33" i="4" a="1"/>
  <c r="N33" i="4" s="1"/>
  <c r="O33" i="4" a="1"/>
  <c r="O33" i="4" s="1"/>
  <c r="G33" i="4" a="1"/>
  <c r="G33" i="4" s="1"/>
  <c r="AG33" i="4" a="1"/>
  <c r="AG33" i="4" s="1"/>
  <c r="BM35" i="4"/>
  <c r="BN35" i="4"/>
  <c r="BJ123" i="4"/>
  <c r="BK119" i="4"/>
  <c r="B34" i="4"/>
  <c r="AO34" i="4" l="1" a="1"/>
  <c r="AO34" i="4" s="1"/>
  <c r="V34" i="4" a="1"/>
  <c r="V34" i="4" s="1"/>
  <c r="C34" i="4" a="1"/>
  <c r="C34" i="4" s="1"/>
  <c r="BF34" i="4" a="1"/>
  <c r="BF34" i="4" s="1"/>
  <c r="AX34" i="4" a="1"/>
  <c r="AX34" i="4" s="1"/>
  <c r="AT34" i="4" a="1"/>
  <c r="AT34" i="4" s="1"/>
  <c r="AR34" i="4" a="1"/>
  <c r="AR34" i="4" s="1"/>
  <c r="BD34" i="4" a="1"/>
  <c r="BD34" i="4" s="1"/>
  <c r="BB34" i="4" a="1"/>
  <c r="BB34" i="4" s="1"/>
  <c r="AZ34" i="4" a="1"/>
  <c r="AZ34" i="4" s="1"/>
  <c r="BG34" i="4" a="1"/>
  <c r="BG34" i="4" s="1"/>
  <c r="AY34" i="4" a="1"/>
  <c r="AY34" i="4" s="1"/>
  <c r="AP34" i="4" a="1"/>
  <c r="AP34" i="4" s="1"/>
  <c r="AS34" i="4" a="1"/>
  <c r="AS34" i="4" s="1"/>
  <c r="AQ34" i="4" a="1"/>
  <c r="AQ34" i="4" s="1"/>
  <c r="AV34" i="4" a="1"/>
  <c r="AV34" i="4" s="1"/>
  <c r="BA34" i="4" a="1"/>
  <c r="BA34" i="4" s="1"/>
  <c r="AU34" i="4" a="1"/>
  <c r="AU34" i="4" s="1"/>
  <c r="BC34" i="4" a="1"/>
  <c r="BC34" i="4" s="1"/>
  <c r="BE34" i="4" a="1"/>
  <c r="BE34" i="4" s="1"/>
  <c r="AW34" i="4" a="1"/>
  <c r="AW34" i="4" s="1"/>
  <c r="AN34" i="4" a="1"/>
  <c r="AN34" i="4" s="1"/>
  <c r="U34" i="4" a="1"/>
  <c r="U34" i="4" s="1"/>
  <c r="AK34" i="4" a="1"/>
  <c r="AK34" i="4" s="1"/>
  <c r="AA34" i="4" a="1"/>
  <c r="AA34" i="4" s="1"/>
  <c r="Z34" i="4" a="1"/>
  <c r="Z34" i="4" s="1"/>
  <c r="AB34" i="4" a="1"/>
  <c r="AB34" i="4" s="1"/>
  <c r="AC34" i="4" a="1"/>
  <c r="AC34" i="4" s="1"/>
  <c r="AI34" i="4" a="1"/>
  <c r="AI34" i="4" s="1"/>
  <c r="D34" i="4" a="1"/>
  <c r="D34" i="4" s="1"/>
  <c r="K34" i="4" a="1"/>
  <c r="K34" i="4" s="1"/>
  <c r="S34" i="4" a="1"/>
  <c r="S34" i="4" s="1"/>
  <c r="AH34" i="4" a="1"/>
  <c r="AH34" i="4" s="1"/>
  <c r="H34" i="4" a="1"/>
  <c r="H34" i="4" s="1"/>
  <c r="L34" i="4" a="1"/>
  <c r="L34" i="4" s="1"/>
  <c r="AM34" i="4" a="1"/>
  <c r="AM34" i="4" s="1"/>
  <c r="AL34" i="4" a="1"/>
  <c r="AL34" i="4" s="1"/>
  <c r="I34" i="4" a="1"/>
  <c r="I34" i="4" s="1"/>
  <c r="E34" i="4" a="1"/>
  <c r="E34" i="4" s="1"/>
  <c r="W34" i="4" a="1"/>
  <c r="W34" i="4" s="1"/>
  <c r="AE34" i="4" a="1"/>
  <c r="AE34" i="4" s="1"/>
  <c r="J34" i="4" a="1"/>
  <c r="J34" i="4" s="1"/>
  <c r="AD34" i="4" a="1"/>
  <c r="AD34" i="4" s="1"/>
  <c r="P34" i="4" a="1"/>
  <c r="P34" i="4" s="1"/>
  <c r="T34" i="4" a="1"/>
  <c r="T34" i="4" s="1"/>
  <c r="M34" i="4" a="1"/>
  <c r="M34" i="4" s="1"/>
  <c r="AJ34" i="4" a="1"/>
  <c r="AJ34" i="4" s="1"/>
  <c r="R34" i="4" a="1"/>
  <c r="R34" i="4" s="1"/>
  <c r="N34" i="4" a="1"/>
  <c r="N34" i="4" s="1"/>
  <c r="X34" i="4" a="1"/>
  <c r="X34" i="4" s="1"/>
  <c r="AF34" i="4" a="1"/>
  <c r="AF34" i="4" s="1"/>
  <c r="O34" i="4" a="1"/>
  <c r="O34" i="4" s="1"/>
  <c r="Y34" i="4" a="1"/>
  <c r="Y34" i="4" s="1"/>
  <c r="AG34" i="4" a="1"/>
  <c r="AG34" i="4" s="1"/>
  <c r="G34" i="4" a="1"/>
  <c r="G34" i="4" s="1"/>
  <c r="F34" i="4" a="1"/>
  <c r="F34" i="4" s="1"/>
  <c r="Q34" i="4" a="1"/>
  <c r="Q34" i="4" s="1"/>
  <c r="BN36" i="4"/>
  <c r="BM36" i="4"/>
  <c r="B35" i="4"/>
  <c r="BJ127" i="4"/>
  <c r="BK123" i="4"/>
  <c r="AO35" i="4" l="1" a="1"/>
  <c r="AO35" i="4" s="1"/>
  <c r="V35" i="4" a="1"/>
  <c r="V35" i="4" s="1"/>
  <c r="C35" i="4" a="1"/>
  <c r="C35" i="4" s="1"/>
  <c r="AP35" i="4" a="1"/>
  <c r="AP35" i="4" s="1"/>
  <c r="AX35" i="4" a="1"/>
  <c r="AX35" i="4" s="1"/>
  <c r="BB35" i="4" a="1"/>
  <c r="BB35" i="4" s="1"/>
  <c r="AS35" i="4" a="1"/>
  <c r="AS35" i="4" s="1"/>
  <c r="AZ35" i="4" a="1"/>
  <c r="AZ35" i="4" s="1"/>
  <c r="AQ35" i="4" a="1"/>
  <c r="AQ35" i="4" s="1"/>
  <c r="AT35" i="4" a="1"/>
  <c r="AT35" i="4" s="1"/>
  <c r="AR35" i="4" a="1"/>
  <c r="AR35" i="4" s="1"/>
  <c r="BF35" i="4" a="1"/>
  <c r="BF35" i="4" s="1"/>
  <c r="BG35" i="4" a="1"/>
  <c r="BG35" i="4" s="1"/>
  <c r="BD35" i="4" a="1"/>
  <c r="BD35" i="4" s="1"/>
  <c r="AY35" i="4" a="1"/>
  <c r="AY35" i="4" s="1"/>
  <c r="BE35" i="4" a="1"/>
  <c r="BE35" i="4" s="1"/>
  <c r="AW35" i="4" a="1"/>
  <c r="AW35" i="4" s="1"/>
  <c r="BA35" i="4" a="1"/>
  <c r="BA35" i="4" s="1"/>
  <c r="BC35" i="4" a="1"/>
  <c r="BC35" i="4" s="1"/>
  <c r="AV35" i="4" a="1"/>
  <c r="AV35" i="4" s="1"/>
  <c r="AU35" i="4" a="1"/>
  <c r="AU35" i="4" s="1"/>
  <c r="U35" i="4" a="1"/>
  <c r="U35" i="4" s="1"/>
  <c r="AN35" i="4" a="1"/>
  <c r="AN35" i="4" s="1"/>
  <c r="AA35" i="4" a="1"/>
  <c r="AA35" i="4" s="1"/>
  <c r="AI35" i="4" a="1"/>
  <c r="AI35" i="4" s="1"/>
  <c r="S35" i="4" a="1"/>
  <c r="S35" i="4" s="1"/>
  <c r="AH35" i="4" a="1"/>
  <c r="AH35" i="4" s="1"/>
  <c r="AB35" i="4" a="1"/>
  <c r="AB35" i="4" s="1"/>
  <c r="K35" i="4" a="1"/>
  <c r="K35" i="4" s="1"/>
  <c r="D35" i="4" a="1"/>
  <c r="D35" i="4" s="1"/>
  <c r="Z35" i="4" a="1"/>
  <c r="Z35" i="4" s="1"/>
  <c r="AC35" i="4" a="1"/>
  <c r="AC35" i="4" s="1"/>
  <c r="AK35" i="4" a="1"/>
  <c r="AK35" i="4" s="1"/>
  <c r="H35" i="4" a="1"/>
  <c r="H35" i="4" s="1"/>
  <c r="L35" i="4" a="1"/>
  <c r="L35" i="4" s="1"/>
  <c r="AD35" i="4" a="1"/>
  <c r="AD35" i="4" s="1"/>
  <c r="AL35" i="4" a="1"/>
  <c r="AL35" i="4" s="1"/>
  <c r="E35" i="4" a="1"/>
  <c r="E35" i="4" s="1"/>
  <c r="AE35" i="4" a="1"/>
  <c r="AE35" i="4" s="1"/>
  <c r="I35" i="4" a="1"/>
  <c r="I35" i="4" s="1"/>
  <c r="T35" i="4" a="1"/>
  <c r="T35" i="4" s="1"/>
  <c r="J35" i="4" a="1"/>
  <c r="J35" i="4" s="1"/>
  <c r="W35" i="4" a="1"/>
  <c r="W35" i="4" s="1"/>
  <c r="R35" i="4" a="1"/>
  <c r="R35" i="4" s="1"/>
  <c r="P35" i="4" a="1"/>
  <c r="P35" i="4" s="1"/>
  <c r="F35" i="4" a="1"/>
  <c r="F35" i="4" s="1"/>
  <c r="AM35" i="4" a="1"/>
  <c r="AM35" i="4" s="1"/>
  <c r="M35" i="4" a="1"/>
  <c r="M35" i="4" s="1"/>
  <c r="O35" i="4" a="1"/>
  <c r="O35" i="4" s="1"/>
  <c r="AG35" i="4" a="1"/>
  <c r="AG35" i="4" s="1"/>
  <c r="N35" i="4" a="1"/>
  <c r="N35" i="4" s="1"/>
  <c r="X35" i="4" a="1"/>
  <c r="X35" i="4" s="1"/>
  <c r="AF35" i="4" a="1"/>
  <c r="AF35" i="4" s="1"/>
  <c r="G35" i="4" a="1"/>
  <c r="G35" i="4" s="1"/>
  <c r="Y35" i="4" a="1"/>
  <c r="Y35" i="4" s="1"/>
  <c r="Q35" i="4" a="1"/>
  <c r="Q35" i="4" s="1"/>
  <c r="AJ35" i="4" a="1"/>
  <c r="AJ35" i="4" s="1"/>
  <c r="BJ131" i="4"/>
  <c r="BK127" i="4"/>
  <c r="BM37" i="4"/>
  <c r="B36" i="4"/>
  <c r="BN37" i="4"/>
  <c r="V36" i="4" l="1" a="1"/>
  <c r="V36" i="4" s="1"/>
  <c r="AO36" i="4" a="1"/>
  <c r="AO36" i="4" s="1"/>
  <c r="C36" i="4" a="1"/>
  <c r="C36" i="4" s="1"/>
  <c r="BF36" i="4" a="1"/>
  <c r="BF36" i="4" s="1"/>
  <c r="AY36" i="4" a="1"/>
  <c r="AY36" i="4" s="1"/>
  <c r="BB36" i="4" a="1"/>
  <c r="BB36" i="4" s="1"/>
  <c r="BD36" i="4" a="1"/>
  <c r="BD36" i="4" s="1"/>
  <c r="AP36" i="4" a="1"/>
  <c r="AP36" i="4" s="1"/>
  <c r="AT36" i="4" a="1"/>
  <c r="AT36" i="4" s="1"/>
  <c r="AS36" i="4" a="1"/>
  <c r="AS36" i="4" s="1"/>
  <c r="BG36" i="4" a="1"/>
  <c r="BG36" i="4" s="1"/>
  <c r="AZ36" i="4" a="1"/>
  <c r="AZ36" i="4" s="1"/>
  <c r="AR36" i="4" a="1"/>
  <c r="AR36" i="4" s="1"/>
  <c r="AX36" i="4" a="1"/>
  <c r="AX36" i="4" s="1"/>
  <c r="AQ36" i="4" a="1"/>
  <c r="AQ36" i="4" s="1"/>
  <c r="BC36" i="4" a="1"/>
  <c r="BC36" i="4" s="1"/>
  <c r="AU36" i="4" a="1"/>
  <c r="AU36" i="4" s="1"/>
  <c r="BE36" i="4" a="1"/>
  <c r="BE36" i="4" s="1"/>
  <c r="AW36" i="4" a="1"/>
  <c r="AW36" i="4" s="1"/>
  <c r="AV36" i="4" a="1"/>
  <c r="AV36" i="4" s="1"/>
  <c r="BA36" i="4" a="1"/>
  <c r="BA36" i="4" s="1"/>
  <c r="AN36" i="4" a="1"/>
  <c r="AN36" i="4" s="1"/>
  <c r="U36" i="4" a="1"/>
  <c r="U36" i="4" s="1"/>
  <c r="AK36" i="4" a="1"/>
  <c r="AK36" i="4" s="1"/>
  <c r="AC36" i="4" a="1"/>
  <c r="AC36" i="4" s="1"/>
  <c r="D36" i="4" a="1"/>
  <c r="D36" i="4" s="1"/>
  <c r="AA36" i="4" a="1"/>
  <c r="AA36" i="4" s="1"/>
  <c r="AH36" i="4" a="1"/>
  <c r="AH36" i="4" s="1"/>
  <c r="H36" i="4" a="1"/>
  <c r="H36" i="4" s="1"/>
  <c r="L36" i="4" a="1"/>
  <c r="L36" i="4" s="1"/>
  <c r="Z36" i="4" a="1"/>
  <c r="Z36" i="4" s="1"/>
  <c r="AB36" i="4" a="1"/>
  <c r="AB36" i="4" s="1"/>
  <c r="AI36" i="4" a="1"/>
  <c r="AI36" i="4" s="1"/>
  <c r="K36" i="4" a="1"/>
  <c r="K36" i="4" s="1"/>
  <c r="S36" i="4" a="1"/>
  <c r="S36" i="4" s="1"/>
  <c r="T36" i="4" a="1"/>
  <c r="T36" i="4" s="1"/>
  <c r="W36" i="4" a="1"/>
  <c r="W36" i="4" s="1"/>
  <c r="R36" i="4" a="1"/>
  <c r="R36" i="4" s="1"/>
  <c r="F36" i="4" a="1"/>
  <c r="F36" i="4" s="1"/>
  <c r="AD36" i="4" a="1"/>
  <c r="AD36" i="4" s="1"/>
  <c r="AL36" i="4" a="1"/>
  <c r="AL36" i="4" s="1"/>
  <c r="P36" i="4" a="1"/>
  <c r="P36" i="4" s="1"/>
  <c r="J36" i="4" a="1"/>
  <c r="J36" i="4" s="1"/>
  <c r="E36" i="4" a="1"/>
  <c r="E36" i="4" s="1"/>
  <c r="M36" i="4" a="1"/>
  <c r="M36" i="4" s="1"/>
  <c r="AM36" i="4" a="1"/>
  <c r="AM36" i="4" s="1"/>
  <c r="AE36" i="4" a="1"/>
  <c r="AE36" i="4" s="1"/>
  <c r="I36" i="4" a="1"/>
  <c r="I36" i="4" s="1"/>
  <c r="Q36" i="4" a="1"/>
  <c r="Q36" i="4" s="1"/>
  <c r="O36" i="4" a="1"/>
  <c r="O36" i="4" s="1"/>
  <c r="AG36" i="4" a="1"/>
  <c r="AG36" i="4" s="1"/>
  <c r="N36" i="4" a="1"/>
  <c r="N36" i="4" s="1"/>
  <c r="AF36" i="4" a="1"/>
  <c r="AF36" i="4" s="1"/>
  <c r="G36" i="4" a="1"/>
  <c r="G36" i="4" s="1"/>
  <c r="Y36" i="4" a="1"/>
  <c r="Y36" i="4" s="1"/>
  <c r="X36" i="4" a="1"/>
  <c r="X36" i="4" s="1"/>
  <c r="AJ36" i="4" a="1"/>
  <c r="AJ36" i="4" s="1"/>
  <c r="B37" i="4"/>
  <c r="BN38" i="4"/>
  <c r="BM38" i="4"/>
  <c r="BJ135" i="4"/>
  <c r="BK131" i="4"/>
  <c r="V37" i="4" l="1" a="1"/>
  <c r="V37" i="4" s="1"/>
  <c r="AO37" i="4" a="1"/>
  <c r="AO37" i="4" s="1"/>
  <c r="C37" i="4" a="1"/>
  <c r="C37" i="4" s="1"/>
  <c r="AS37" i="4" a="1"/>
  <c r="AS37" i="4" s="1"/>
  <c r="BB37" i="4" a="1"/>
  <c r="BB37" i="4" s="1"/>
  <c r="AQ37" i="4" a="1"/>
  <c r="AQ37" i="4" s="1"/>
  <c r="AR37" i="4" a="1"/>
  <c r="AR37" i="4" s="1"/>
  <c r="AT37" i="4" a="1"/>
  <c r="AT37" i="4" s="1"/>
  <c r="BF37" i="4" a="1"/>
  <c r="BF37" i="4" s="1"/>
  <c r="AX37" i="4" a="1"/>
  <c r="AX37" i="4" s="1"/>
  <c r="AP37" i="4" a="1"/>
  <c r="AP37" i="4" s="1"/>
  <c r="BG37" i="4" a="1"/>
  <c r="BG37" i="4" s="1"/>
  <c r="AY37" i="4" a="1"/>
  <c r="AY37" i="4" s="1"/>
  <c r="BD37" i="4" a="1"/>
  <c r="BD37" i="4" s="1"/>
  <c r="AZ37" i="4" a="1"/>
  <c r="AZ37" i="4" s="1"/>
  <c r="BC37" i="4" a="1"/>
  <c r="BC37" i="4" s="1"/>
  <c r="BE37" i="4" a="1"/>
  <c r="BE37" i="4" s="1"/>
  <c r="AW37" i="4" a="1"/>
  <c r="AW37" i="4" s="1"/>
  <c r="AU37" i="4" a="1"/>
  <c r="AU37" i="4" s="1"/>
  <c r="AV37" i="4" a="1"/>
  <c r="AV37" i="4" s="1"/>
  <c r="BA37" i="4" a="1"/>
  <c r="BA37" i="4" s="1"/>
  <c r="U37" i="4" a="1"/>
  <c r="U37" i="4" s="1"/>
  <c r="AN37" i="4" a="1"/>
  <c r="AN37" i="4" s="1"/>
  <c r="Z37" i="4" a="1"/>
  <c r="Z37" i="4" s="1"/>
  <c r="AA37" i="4" a="1"/>
  <c r="AA37" i="4" s="1"/>
  <c r="AB37" i="4" a="1"/>
  <c r="AB37" i="4" s="1"/>
  <c r="H37" i="4" a="1"/>
  <c r="H37" i="4" s="1"/>
  <c r="D37" i="4" a="1"/>
  <c r="D37" i="4" s="1"/>
  <c r="L37" i="4" a="1"/>
  <c r="L37" i="4" s="1"/>
  <c r="AH37" i="4" a="1"/>
  <c r="AH37" i="4" s="1"/>
  <c r="AC37" i="4" a="1"/>
  <c r="AC37" i="4" s="1"/>
  <c r="AI37" i="4" a="1"/>
  <c r="AI37" i="4" s="1"/>
  <c r="K37" i="4" a="1"/>
  <c r="K37" i="4" s="1"/>
  <c r="S37" i="4" a="1"/>
  <c r="S37" i="4" s="1"/>
  <c r="AK37" i="4" a="1"/>
  <c r="AK37" i="4" s="1"/>
  <c r="AL37" i="4" a="1"/>
  <c r="AL37" i="4" s="1"/>
  <c r="P37" i="4" a="1"/>
  <c r="P37" i="4" s="1"/>
  <c r="F37" i="4" a="1"/>
  <c r="F37" i="4" s="1"/>
  <c r="J37" i="4" a="1"/>
  <c r="J37" i="4" s="1"/>
  <c r="M37" i="4" a="1"/>
  <c r="M37" i="4" s="1"/>
  <c r="AM37" i="4" a="1"/>
  <c r="AM37" i="4" s="1"/>
  <c r="AD37" i="4" a="1"/>
  <c r="AD37" i="4" s="1"/>
  <c r="AE37" i="4" a="1"/>
  <c r="AE37" i="4" s="1"/>
  <c r="I37" i="4" a="1"/>
  <c r="I37" i="4" s="1"/>
  <c r="T37" i="4" a="1"/>
  <c r="T37" i="4" s="1"/>
  <c r="E37" i="4" a="1"/>
  <c r="E37" i="4" s="1"/>
  <c r="W37" i="4" a="1"/>
  <c r="W37" i="4" s="1"/>
  <c r="X37" i="4" a="1"/>
  <c r="X37" i="4" s="1"/>
  <c r="N37" i="4" a="1"/>
  <c r="N37" i="4" s="1"/>
  <c r="G37" i="4" a="1"/>
  <c r="G37" i="4" s="1"/>
  <c r="AG37" i="4" a="1"/>
  <c r="AG37" i="4" s="1"/>
  <c r="R37" i="4" a="1"/>
  <c r="R37" i="4" s="1"/>
  <c r="AF37" i="4" a="1"/>
  <c r="AF37" i="4" s="1"/>
  <c r="Y37" i="4" a="1"/>
  <c r="Y37" i="4" s="1"/>
  <c r="AJ37" i="4" a="1"/>
  <c r="AJ37" i="4" s="1"/>
  <c r="Q37" i="4" a="1"/>
  <c r="Q37" i="4" s="1"/>
  <c r="O37" i="4" a="1"/>
  <c r="O37" i="4" s="1"/>
  <c r="BJ139" i="4"/>
  <c r="BK135" i="4"/>
  <c r="BN39" i="4"/>
  <c r="BM39" i="4"/>
  <c r="B38" i="4"/>
  <c r="AO38" i="4" l="1" a="1"/>
  <c r="AO38" i="4" s="1"/>
  <c r="V38" i="4" a="1"/>
  <c r="V38" i="4" s="1"/>
  <c r="C38" i="4" a="1"/>
  <c r="C38" i="4" s="1"/>
  <c r="BB38" i="4" a="1"/>
  <c r="BB38" i="4" s="1"/>
  <c r="BD38" i="4" a="1"/>
  <c r="BD38" i="4" s="1"/>
  <c r="AP38" i="4" a="1"/>
  <c r="AP38" i="4" s="1"/>
  <c r="AX38" i="4" a="1"/>
  <c r="AX38" i="4" s="1"/>
  <c r="BG38" i="4" a="1"/>
  <c r="BG38" i="4" s="1"/>
  <c r="AT38" i="4" a="1"/>
  <c r="AT38" i="4" s="1"/>
  <c r="AZ38" i="4" a="1"/>
  <c r="AZ38" i="4" s="1"/>
  <c r="AS38" i="4" a="1"/>
  <c r="AS38" i="4" s="1"/>
  <c r="AR38" i="4" a="1"/>
  <c r="AR38" i="4" s="1"/>
  <c r="BF38" i="4" a="1"/>
  <c r="BF38" i="4" s="1"/>
  <c r="BE38" i="4" a="1"/>
  <c r="BE38" i="4" s="1"/>
  <c r="AW38" i="4" a="1"/>
  <c r="AW38" i="4" s="1"/>
  <c r="AU38" i="4" a="1"/>
  <c r="AU38" i="4" s="1"/>
  <c r="BC38" i="4" a="1"/>
  <c r="BC38" i="4" s="1"/>
  <c r="AY38" i="4" a="1"/>
  <c r="AY38" i="4" s="1"/>
  <c r="AQ38" i="4" a="1"/>
  <c r="AQ38" i="4" s="1"/>
  <c r="AV38" i="4" a="1"/>
  <c r="AV38" i="4" s="1"/>
  <c r="BA38" i="4" a="1"/>
  <c r="BA38" i="4" s="1"/>
  <c r="AN38" i="4" a="1"/>
  <c r="AN38" i="4" s="1"/>
  <c r="U38" i="4" a="1"/>
  <c r="U38" i="4" s="1"/>
  <c r="AA38" i="4" a="1"/>
  <c r="AA38" i="4" s="1"/>
  <c r="Z38" i="4" a="1"/>
  <c r="Z38" i="4" s="1"/>
  <c r="D38" i="4" a="1"/>
  <c r="D38" i="4" s="1"/>
  <c r="AB38" i="4" a="1"/>
  <c r="AB38" i="4" s="1"/>
  <c r="L38" i="4" a="1"/>
  <c r="L38" i="4" s="1"/>
  <c r="AH38" i="4" a="1"/>
  <c r="AH38" i="4" s="1"/>
  <c r="AI38" i="4" a="1"/>
  <c r="AI38" i="4" s="1"/>
  <c r="K38" i="4" a="1"/>
  <c r="K38" i="4" s="1"/>
  <c r="AC38" i="4" a="1"/>
  <c r="AC38" i="4" s="1"/>
  <c r="H38" i="4" a="1"/>
  <c r="H38" i="4" s="1"/>
  <c r="T38" i="4" a="1"/>
  <c r="T38" i="4" s="1"/>
  <c r="AK38" i="4" a="1"/>
  <c r="AK38" i="4" s="1"/>
  <c r="S38" i="4" a="1"/>
  <c r="S38" i="4" s="1"/>
  <c r="AD38" i="4" a="1"/>
  <c r="AD38" i="4" s="1"/>
  <c r="I38" i="4" a="1"/>
  <c r="I38" i="4" s="1"/>
  <c r="AM38" i="4" a="1"/>
  <c r="AM38" i="4" s="1"/>
  <c r="F38" i="4" a="1"/>
  <c r="F38" i="4" s="1"/>
  <c r="J38" i="4" a="1"/>
  <c r="J38" i="4" s="1"/>
  <c r="E38" i="4" a="1"/>
  <c r="E38" i="4" s="1"/>
  <c r="M38" i="4" a="1"/>
  <c r="M38" i="4" s="1"/>
  <c r="W38" i="4" a="1"/>
  <c r="W38" i="4" s="1"/>
  <c r="AL38" i="4" a="1"/>
  <c r="AL38" i="4" s="1"/>
  <c r="AE38" i="4" a="1"/>
  <c r="AE38" i="4" s="1"/>
  <c r="N38" i="4" a="1"/>
  <c r="N38" i="4" s="1"/>
  <c r="X38" i="4" a="1"/>
  <c r="X38" i="4" s="1"/>
  <c r="Y38" i="4" a="1"/>
  <c r="Y38" i="4" s="1"/>
  <c r="Q38" i="4" a="1"/>
  <c r="Q38" i="4" s="1"/>
  <c r="G38" i="4" a="1"/>
  <c r="G38" i="4" s="1"/>
  <c r="P38" i="4" a="1"/>
  <c r="P38" i="4" s="1"/>
  <c r="AG38" i="4" a="1"/>
  <c r="AG38" i="4" s="1"/>
  <c r="AF38" i="4" a="1"/>
  <c r="AF38" i="4" s="1"/>
  <c r="AJ38" i="4" a="1"/>
  <c r="AJ38" i="4" s="1"/>
  <c r="R38" i="4" a="1"/>
  <c r="R38" i="4" s="1"/>
  <c r="O38" i="4" a="1"/>
  <c r="O38" i="4" s="1"/>
  <c r="B39" i="4"/>
  <c r="BJ143" i="4"/>
  <c r="BK139" i="4"/>
  <c r="BM40" i="4"/>
  <c r="BN40" i="4"/>
  <c r="AO39" i="4" l="1" a="1"/>
  <c r="AO39" i="4" s="1"/>
  <c r="C39" i="4" a="1"/>
  <c r="C39" i="4" s="1"/>
  <c r="V39" i="4" a="1"/>
  <c r="V39" i="4" s="1"/>
  <c r="BD39" i="4" a="1"/>
  <c r="BD39" i="4" s="1"/>
  <c r="AT39" i="4" a="1"/>
  <c r="AT39" i="4" s="1"/>
  <c r="AP39" i="4" a="1"/>
  <c r="AP39" i="4" s="1"/>
  <c r="AX39" i="4" a="1"/>
  <c r="AX39" i="4" s="1"/>
  <c r="BB39" i="4" a="1"/>
  <c r="BB39" i="4" s="1"/>
  <c r="BG39" i="4" a="1"/>
  <c r="BG39" i="4" s="1"/>
  <c r="AS39" i="4" a="1"/>
  <c r="AS39" i="4" s="1"/>
  <c r="AZ39" i="4" a="1"/>
  <c r="AZ39" i="4" s="1"/>
  <c r="AR39" i="4" a="1"/>
  <c r="AR39" i="4" s="1"/>
  <c r="BF39" i="4" a="1"/>
  <c r="BF39" i="4" s="1"/>
  <c r="AQ39" i="4" a="1"/>
  <c r="AQ39" i="4" s="1"/>
  <c r="AY39" i="4" a="1"/>
  <c r="AY39" i="4" s="1"/>
  <c r="AW39" i="4" a="1"/>
  <c r="AW39" i="4" s="1"/>
  <c r="AV39" i="4" a="1"/>
  <c r="AV39" i="4" s="1"/>
  <c r="AU39" i="4" a="1"/>
  <c r="AU39" i="4" s="1"/>
  <c r="BE39" i="4" a="1"/>
  <c r="BE39" i="4" s="1"/>
  <c r="BC39" i="4" a="1"/>
  <c r="BC39" i="4" s="1"/>
  <c r="BA39" i="4" a="1"/>
  <c r="BA39" i="4" s="1"/>
  <c r="U39" i="4" a="1"/>
  <c r="U39" i="4" s="1"/>
  <c r="AN39" i="4" a="1"/>
  <c r="AN39" i="4" s="1"/>
  <c r="H39" i="4" a="1"/>
  <c r="H39" i="4" s="1"/>
  <c r="AH39" i="4" a="1"/>
  <c r="AH39" i="4" s="1"/>
  <c r="AB39" i="4" a="1"/>
  <c r="AB39" i="4" s="1"/>
  <c r="AC39" i="4" a="1"/>
  <c r="AC39" i="4" s="1"/>
  <c r="AK39" i="4" a="1"/>
  <c r="AK39" i="4" s="1"/>
  <c r="AI39" i="4" a="1"/>
  <c r="AI39" i="4" s="1"/>
  <c r="D39" i="4" a="1"/>
  <c r="D39" i="4" s="1"/>
  <c r="AA39" i="4" a="1"/>
  <c r="AA39" i="4" s="1"/>
  <c r="K39" i="4" a="1"/>
  <c r="K39" i="4" s="1"/>
  <c r="Z39" i="4" a="1"/>
  <c r="Z39" i="4" s="1"/>
  <c r="S39" i="4" a="1"/>
  <c r="S39" i="4" s="1"/>
  <c r="L39" i="4" a="1"/>
  <c r="L39" i="4" s="1"/>
  <c r="J39" i="4" a="1"/>
  <c r="J39" i="4" s="1"/>
  <c r="R39" i="4" a="1"/>
  <c r="R39" i="4" s="1"/>
  <c r="F39" i="4" a="1"/>
  <c r="F39" i="4" s="1"/>
  <c r="I39" i="4" a="1"/>
  <c r="I39" i="4" s="1"/>
  <c r="M39" i="4" a="1"/>
  <c r="M39" i="4" s="1"/>
  <c r="W39" i="4" a="1"/>
  <c r="W39" i="4" s="1"/>
  <c r="AE39" i="4" a="1"/>
  <c r="AE39" i="4" s="1"/>
  <c r="AD39" i="4" a="1"/>
  <c r="AD39" i="4" s="1"/>
  <c r="E39" i="4" a="1"/>
  <c r="E39" i="4" s="1"/>
  <c r="AM39" i="4" a="1"/>
  <c r="AM39" i="4" s="1"/>
  <c r="T39" i="4" a="1"/>
  <c r="T39" i="4" s="1"/>
  <c r="P39" i="4" a="1"/>
  <c r="P39" i="4" s="1"/>
  <c r="AL39" i="4" a="1"/>
  <c r="AL39" i="4" s="1"/>
  <c r="O39" i="4" a="1"/>
  <c r="O39" i="4" s="1"/>
  <c r="AG39" i="4" a="1"/>
  <c r="AG39" i="4" s="1"/>
  <c r="N39" i="4" a="1"/>
  <c r="N39" i="4" s="1"/>
  <c r="AF39" i="4" a="1"/>
  <c r="AF39" i="4" s="1"/>
  <c r="AJ39" i="4" a="1"/>
  <c r="AJ39" i="4" s="1"/>
  <c r="Y39" i="4" a="1"/>
  <c r="Y39" i="4" s="1"/>
  <c r="Q39" i="4" a="1"/>
  <c r="Q39" i="4" s="1"/>
  <c r="X39" i="4" a="1"/>
  <c r="X39" i="4" s="1"/>
  <c r="G39" i="4" a="1"/>
  <c r="G39" i="4" s="1"/>
  <c r="BN41" i="4"/>
  <c r="B40" i="4"/>
  <c r="BJ147" i="4"/>
  <c r="BK143" i="4"/>
  <c r="BM41" i="4"/>
  <c r="V40" i="4" l="1" a="1"/>
  <c r="V40" i="4" s="1"/>
  <c r="AO40" i="4" a="1"/>
  <c r="AO40" i="4" s="1"/>
  <c r="C40" i="4" a="1"/>
  <c r="C40" i="4" s="1"/>
  <c r="BD40" i="4" a="1"/>
  <c r="BD40" i="4" s="1"/>
  <c r="AT40" i="4" a="1"/>
  <c r="AT40" i="4" s="1"/>
  <c r="AP40" i="4" a="1"/>
  <c r="AP40" i="4" s="1"/>
  <c r="AX40" i="4" a="1"/>
  <c r="AX40" i="4" s="1"/>
  <c r="BB40" i="4" a="1"/>
  <c r="BB40" i="4" s="1"/>
  <c r="BG40" i="4" a="1"/>
  <c r="BG40" i="4" s="1"/>
  <c r="AY40" i="4" a="1"/>
  <c r="AY40" i="4" s="1"/>
  <c r="AZ40" i="4" a="1"/>
  <c r="AZ40" i="4" s="1"/>
  <c r="AR40" i="4" a="1"/>
  <c r="AR40" i="4" s="1"/>
  <c r="BF40" i="4" a="1"/>
  <c r="BF40" i="4" s="1"/>
  <c r="AQ40" i="4" a="1"/>
  <c r="AQ40" i="4" s="1"/>
  <c r="AS40" i="4" a="1"/>
  <c r="AS40" i="4" s="1"/>
  <c r="AV40" i="4" a="1"/>
  <c r="AV40" i="4" s="1"/>
  <c r="AU40" i="4" a="1"/>
  <c r="AU40" i="4" s="1"/>
  <c r="BE40" i="4" a="1"/>
  <c r="BE40" i="4" s="1"/>
  <c r="BC40" i="4" a="1"/>
  <c r="BC40" i="4" s="1"/>
  <c r="BA40" i="4" a="1"/>
  <c r="BA40" i="4" s="1"/>
  <c r="AW40" i="4" a="1"/>
  <c r="AW40" i="4" s="1"/>
  <c r="AN40" i="4" a="1"/>
  <c r="AN40" i="4" s="1"/>
  <c r="U40" i="4" a="1"/>
  <c r="U40" i="4" s="1"/>
  <c r="AA40" i="4" a="1"/>
  <c r="AA40" i="4" s="1"/>
  <c r="AC40" i="4" a="1"/>
  <c r="AC40" i="4" s="1"/>
  <c r="D40" i="4" a="1"/>
  <c r="D40" i="4" s="1"/>
  <c r="AH40" i="4" a="1"/>
  <c r="AH40" i="4" s="1"/>
  <c r="AB40" i="4" a="1"/>
  <c r="AB40" i="4" s="1"/>
  <c r="K40" i="4" a="1"/>
  <c r="K40" i="4" s="1"/>
  <c r="AI40" i="4" a="1"/>
  <c r="AI40" i="4" s="1"/>
  <c r="S40" i="4" a="1"/>
  <c r="S40" i="4" s="1"/>
  <c r="H40" i="4" a="1"/>
  <c r="H40" i="4" s="1"/>
  <c r="Z40" i="4" a="1"/>
  <c r="Z40" i="4" s="1"/>
  <c r="AK40" i="4" a="1"/>
  <c r="AK40" i="4" s="1"/>
  <c r="L40" i="4" a="1"/>
  <c r="L40" i="4" s="1"/>
  <c r="AD40" i="4" a="1"/>
  <c r="AD40" i="4" s="1"/>
  <c r="J40" i="4" a="1"/>
  <c r="J40" i="4" s="1"/>
  <c r="F40" i="4" a="1"/>
  <c r="F40" i="4" s="1"/>
  <c r="M40" i="4" a="1"/>
  <c r="M40" i="4" s="1"/>
  <c r="AM40" i="4" a="1"/>
  <c r="AM40" i="4" s="1"/>
  <c r="AE40" i="4" a="1"/>
  <c r="AE40" i="4" s="1"/>
  <c r="W40" i="4" a="1"/>
  <c r="W40" i="4" s="1"/>
  <c r="T40" i="4" a="1"/>
  <c r="T40" i="4" s="1"/>
  <c r="AL40" i="4" a="1"/>
  <c r="AL40" i="4" s="1"/>
  <c r="E40" i="4" a="1"/>
  <c r="E40" i="4" s="1"/>
  <c r="R40" i="4" a="1"/>
  <c r="R40" i="4" s="1"/>
  <c r="I40" i="4" a="1"/>
  <c r="I40" i="4" s="1"/>
  <c r="N40" i="4" a="1"/>
  <c r="N40" i="4" s="1"/>
  <c r="AF40" i="4" a="1"/>
  <c r="AF40" i="4" s="1"/>
  <c r="AJ40" i="4" a="1"/>
  <c r="AJ40" i="4" s="1"/>
  <c r="G40" i="4" a="1"/>
  <c r="G40" i="4" s="1"/>
  <c r="Y40" i="4" a="1"/>
  <c r="Y40" i="4" s="1"/>
  <c r="P40" i="4" a="1"/>
  <c r="P40" i="4" s="1"/>
  <c r="X40" i="4" a="1"/>
  <c r="X40" i="4" s="1"/>
  <c r="Q40" i="4" a="1"/>
  <c r="Q40" i="4" s="1"/>
  <c r="O40" i="4" a="1"/>
  <c r="O40" i="4" s="1"/>
  <c r="AG40" i="4" a="1"/>
  <c r="AG40" i="4" s="1"/>
  <c r="BJ151" i="4"/>
  <c r="BK147" i="4"/>
  <c r="BM42" i="4"/>
  <c r="B41" i="4"/>
  <c r="BN42" i="4"/>
  <c r="V41" i="4" l="1" a="1"/>
  <c r="V41" i="4" s="1"/>
  <c r="AO41" i="4" a="1"/>
  <c r="AO41" i="4" s="1"/>
  <c r="C41" i="4" a="1"/>
  <c r="C41" i="4" s="1"/>
  <c r="AT41" i="4" a="1"/>
  <c r="AT41" i="4" s="1"/>
  <c r="AP41" i="4" a="1"/>
  <c r="AP41" i="4" s="1"/>
  <c r="AX41" i="4" a="1"/>
  <c r="AX41" i="4" s="1"/>
  <c r="AR41" i="4" a="1"/>
  <c r="AR41" i="4" s="1"/>
  <c r="BB41" i="4" a="1"/>
  <c r="BB41" i="4" s="1"/>
  <c r="AZ41" i="4" a="1"/>
  <c r="AZ41" i="4" s="1"/>
  <c r="BG41" i="4" a="1"/>
  <c r="BG41" i="4" s="1"/>
  <c r="AY41" i="4" a="1"/>
  <c r="AY41" i="4" s="1"/>
  <c r="BF41" i="4" a="1"/>
  <c r="BF41" i="4" s="1"/>
  <c r="AS41" i="4" a="1"/>
  <c r="AS41" i="4" s="1"/>
  <c r="BD41" i="4" a="1"/>
  <c r="BD41" i="4" s="1"/>
  <c r="AV41" i="4" a="1"/>
  <c r="AV41" i="4" s="1"/>
  <c r="AU41" i="4" a="1"/>
  <c r="AU41" i="4" s="1"/>
  <c r="BA41" i="4" a="1"/>
  <c r="BA41" i="4" s="1"/>
  <c r="AQ41" i="4" a="1"/>
  <c r="AQ41" i="4" s="1"/>
  <c r="BE41" i="4" a="1"/>
  <c r="BE41" i="4" s="1"/>
  <c r="BC41" i="4" a="1"/>
  <c r="BC41" i="4" s="1"/>
  <c r="AW41" i="4" a="1"/>
  <c r="AW41" i="4" s="1"/>
  <c r="U41" i="4" a="1"/>
  <c r="U41" i="4" s="1"/>
  <c r="AN41" i="4" a="1"/>
  <c r="AN41" i="4" s="1"/>
  <c r="AH41" i="4" a="1"/>
  <c r="AH41" i="4" s="1"/>
  <c r="K41" i="4" a="1"/>
  <c r="K41" i="4" s="1"/>
  <c r="AI41" i="4" a="1"/>
  <c r="AI41" i="4" s="1"/>
  <c r="L41" i="4" a="1"/>
  <c r="L41" i="4" s="1"/>
  <c r="D41" i="4" a="1"/>
  <c r="D41" i="4" s="1"/>
  <c r="S41" i="4" a="1"/>
  <c r="S41" i="4" s="1"/>
  <c r="H41" i="4" a="1"/>
  <c r="H41" i="4" s="1"/>
  <c r="Z41" i="4" a="1"/>
  <c r="Z41" i="4" s="1"/>
  <c r="AK41" i="4" a="1"/>
  <c r="AK41" i="4" s="1"/>
  <c r="AB41" i="4" a="1"/>
  <c r="AB41" i="4" s="1"/>
  <c r="AA41" i="4" a="1"/>
  <c r="AA41" i="4" s="1"/>
  <c r="AC41" i="4" a="1"/>
  <c r="AC41" i="4" s="1"/>
  <c r="M41" i="4" a="1"/>
  <c r="M41" i="4" s="1"/>
  <c r="AM41" i="4" a="1"/>
  <c r="AM41" i="4" s="1"/>
  <c r="AE41" i="4" a="1"/>
  <c r="AE41" i="4" s="1"/>
  <c r="T41" i="4" a="1"/>
  <c r="T41" i="4" s="1"/>
  <c r="W41" i="4" a="1"/>
  <c r="W41" i="4" s="1"/>
  <c r="AL41" i="4" a="1"/>
  <c r="AL41" i="4" s="1"/>
  <c r="E41" i="4" a="1"/>
  <c r="E41" i="4" s="1"/>
  <c r="R41" i="4" a="1"/>
  <c r="R41" i="4" s="1"/>
  <c r="I41" i="4" a="1"/>
  <c r="I41" i="4" s="1"/>
  <c r="P41" i="4" a="1"/>
  <c r="P41" i="4" s="1"/>
  <c r="AD41" i="4" a="1"/>
  <c r="AD41" i="4" s="1"/>
  <c r="J41" i="4" a="1"/>
  <c r="J41" i="4" s="1"/>
  <c r="AF41" i="4" a="1"/>
  <c r="AF41" i="4" s="1"/>
  <c r="G41" i="4" a="1"/>
  <c r="G41" i="4" s="1"/>
  <c r="Y41" i="4" a="1"/>
  <c r="Y41" i="4" s="1"/>
  <c r="X41" i="4" a="1"/>
  <c r="X41" i="4" s="1"/>
  <c r="AJ41" i="4" a="1"/>
  <c r="AJ41" i="4" s="1"/>
  <c r="F41" i="4" a="1"/>
  <c r="F41" i="4" s="1"/>
  <c r="Q41" i="4" a="1"/>
  <c r="Q41" i="4" s="1"/>
  <c r="O41" i="4" a="1"/>
  <c r="O41" i="4" s="1"/>
  <c r="AG41" i="4" a="1"/>
  <c r="AG41" i="4" s="1"/>
  <c r="N41" i="4" a="1"/>
  <c r="N41" i="4" s="1"/>
  <c r="B42" i="4"/>
  <c r="BN43" i="4"/>
  <c r="BM43" i="4"/>
  <c r="BJ155" i="4"/>
  <c r="BK151" i="4"/>
  <c r="V42" i="4" l="1" a="1"/>
  <c r="V42" i="4" s="1"/>
  <c r="AO42" i="4" a="1"/>
  <c r="AO42" i="4" s="1"/>
  <c r="C42" i="4" a="1"/>
  <c r="C42" i="4" s="1"/>
  <c r="AR42" i="4" a="1"/>
  <c r="AR42" i="4" s="1"/>
  <c r="AQ42" i="4" a="1"/>
  <c r="AQ42" i="4" s="1"/>
  <c r="BB42" i="4" a="1"/>
  <c r="BB42" i="4" s="1"/>
  <c r="AZ42" i="4" a="1"/>
  <c r="AZ42" i="4" s="1"/>
  <c r="BG42" i="4" a="1"/>
  <c r="BG42" i="4" s="1"/>
  <c r="BF42" i="4" a="1"/>
  <c r="BF42" i="4" s="1"/>
  <c r="AS42" i="4" a="1"/>
  <c r="AS42" i="4" s="1"/>
  <c r="AY42" i="4" a="1"/>
  <c r="AY42" i="4" s="1"/>
  <c r="BD42" i="4" a="1"/>
  <c r="BD42" i="4" s="1"/>
  <c r="AT42" i="4" a="1"/>
  <c r="AT42" i="4" s="1"/>
  <c r="AP42" i="4" a="1"/>
  <c r="AP42" i="4" s="1"/>
  <c r="AX42" i="4" a="1"/>
  <c r="AX42" i="4" s="1"/>
  <c r="AV42" i="4" a="1"/>
  <c r="AV42" i="4" s="1"/>
  <c r="AU42" i="4" a="1"/>
  <c r="AU42" i="4" s="1"/>
  <c r="BA42" i="4" a="1"/>
  <c r="BA42" i="4" s="1"/>
  <c r="BE42" i="4" a="1"/>
  <c r="BE42" i="4" s="1"/>
  <c r="BC42" i="4" a="1"/>
  <c r="BC42" i="4" s="1"/>
  <c r="AW42" i="4" a="1"/>
  <c r="AW42" i="4" s="1"/>
  <c r="AN42" i="4" a="1"/>
  <c r="AN42" i="4" s="1"/>
  <c r="U42" i="4" a="1"/>
  <c r="U42" i="4" s="1"/>
  <c r="L42" i="4" a="1"/>
  <c r="L42" i="4" s="1"/>
  <c r="D42" i="4" a="1"/>
  <c r="D42" i="4" s="1"/>
  <c r="S42" i="4" a="1"/>
  <c r="S42" i="4" s="1"/>
  <c r="H42" i="4" a="1"/>
  <c r="H42" i="4" s="1"/>
  <c r="Z42" i="4" a="1"/>
  <c r="Z42" i="4" s="1"/>
  <c r="K42" i="4" a="1"/>
  <c r="K42" i="4" s="1"/>
  <c r="AK42" i="4" a="1"/>
  <c r="AK42" i="4" s="1"/>
  <c r="AA42" i="4" a="1"/>
  <c r="AA42" i="4" s="1"/>
  <c r="AB42" i="4" a="1"/>
  <c r="AB42" i="4" s="1"/>
  <c r="AI42" i="4" a="1"/>
  <c r="AI42" i="4" s="1"/>
  <c r="AC42" i="4" a="1"/>
  <c r="AC42" i="4" s="1"/>
  <c r="AH42" i="4" a="1"/>
  <c r="AH42" i="4" s="1"/>
  <c r="M42" i="4" a="1"/>
  <c r="M42" i="4" s="1"/>
  <c r="AM42" i="4" a="1"/>
  <c r="AM42" i="4" s="1"/>
  <c r="AE42" i="4" a="1"/>
  <c r="AE42" i="4" s="1"/>
  <c r="T42" i="4" a="1"/>
  <c r="T42" i="4" s="1"/>
  <c r="W42" i="4" a="1"/>
  <c r="W42" i="4" s="1"/>
  <c r="AL42" i="4" a="1"/>
  <c r="AL42" i="4" s="1"/>
  <c r="E42" i="4" a="1"/>
  <c r="E42" i="4" s="1"/>
  <c r="I42" i="4" a="1"/>
  <c r="I42" i="4" s="1"/>
  <c r="P42" i="4" a="1"/>
  <c r="P42" i="4" s="1"/>
  <c r="AD42" i="4" a="1"/>
  <c r="AD42" i="4" s="1"/>
  <c r="J42" i="4" a="1"/>
  <c r="J42" i="4" s="1"/>
  <c r="F42" i="4" a="1"/>
  <c r="F42" i="4" s="1"/>
  <c r="X42" i="4" a="1"/>
  <c r="X42" i="4" s="1"/>
  <c r="R42" i="4" a="1"/>
  <c r="R42" i="4" s="1"/>
  <c r="AJ42" i="4" a="1"/>
  <c r="AJ42" i="4" s="1"/>
  <c r="Q42" i="4" a="1"/>
  <c r="Q42" i="4" s="1"/>
  <c r="O42" i="4" a="1"/>
  <c r="O42" i="4" s="1"/>
  <c r="AG42" i="4" a="1"/>
  <c r="AG42" i="4" s="1"/>
  <c r="N42" i="4" a="1"/>
  <c r="N42" i="4" s="1"/>
  <c r="AF42" i="4" a="1"/>
  <c r="AF42" i="4" s="1"/>
  <c r="G42" i="4" a="1"/>
  <c r="G42" i="4" s="1"/>
  <c r="Y42" i="4" a="1"/>
  <c r="Y42" i="4" s="1"/>
  <c r="BJ159" i="4"/>
  <c r="BK155" i="4"/>
  <c r="BM44" i="4"/>
  <c r="B43" i="4"/>
  <c r="BN44" i="4"/>
  <c r="V43" i="4" l="1" a="1"/>
  <c r="V43" i="4" s="1"/>
  <c r="AO43" i="4" a="1"/>
  <c r="AO43" i="4" s="1"/>
  <c r="C43" i="4" a="1"/>
  <c r="C43" i="4" s="1"/>
  <c r="BB43" i="4" a="1"/>
  <c r="BB43" i="4" s="1"/>
  <c r="AZ43" i="4" a="1"/>
  <c r="AZ43" i="4" s="1"/>
  <c r="BG43" i="4" a="1"/>
  <c r="BG43" i="4" s="1"/>
  <c r="AX43" i="4" a="1"/>
  <c r="AX43" i="4" s="1"/>
  <c r="AS43" i="4" a="1"/>
  <c r="AS43" i="4" s="1"/>
  <c r="AP43" i="4" a="1"/>
  <c r="AP43" i="4" s="1"/>
  <c r="BD43" i="4" a="1"/>
  <c r="BD43" i="4" s="1"/>
  <c r="AT43" i="4" a="1"/>
  <c r="AT43" i="4" s="1"/>
  <c r="AR43" i="4" a="1"/>
  <c r="AR43" i="4" s="1"/>
  <c r="BF43" i="4" a="1"/>
  <c r="BF43" i="4" s="1"/>
  <c r="AQ43" i="4" a="1"/>
  <c r="AQ43" i="4" s="1"/>
  <c r="BE43" i="4" a="1"/>
  <c r="BE43" i="4" s="1"/>
  <c r="BC43" i="4" a="1"/>
  <c r="BC43" i="4" s="1"/>
  <c r="AW43" i="4" a="1"/>
  <c r="AW43" i="4" s="1"/>
  <c r="BA43" i="4" a="1"/>
  <c r="BA43" i="4" s="1"/>
  <c r="AY43" i="4" a="1"/>
  <c r="AY43" i="4" s="1"/>
  <c r="AV43" i="4" a="1"/>
  <c r="AV43" i="4" s="1"/>
  <c r="AU43" i="4" a="1"/>
  <c r="AU43" i="4" s="1"/>
  <c r="U43" i="4" a="1"/>
  <c r="U43" i="4" s="1"/>
  <c r="AN43" i="4" a="1"/>
  <c r="AN43" i="4" s="1"/>
  <c r="D43" i="4" a="1"/>
  <c r="D43" i="4" s="1"/>
  <c r="Z43" i="4" a="1"/>
  <c r="Z43" i="4" s="1"/>
  <c r="S43" i="4" a="1"/>
  <c r="S43" i="4" s="1"/>
  <c r="H43" i="4" a="1"/>
  <c r="H43" i="4" s="1"/>
  <c r="K43" i="4" a="1"/>
  <c r="K43" i="4" s="1"/>
  <c r="AK43" i="4" a="1"/>
  <c r="AK43" i="4" s="1"/>
  <c r="AH43" i="4" a="1"/>
  <c r="AH43" i="4" s="1"/>
  <c r="AA43" i="4" a="1"/>
  <c r="AA43" i="4" s="1"/>
  <c r="AB43" i="4" a="1"/>
  <c r="AB43" i="4" s="1"/>
  <c r="AI43" i="4" a="1"/>
  <c r="AI43" i="4" s="1"/>
  <c r="AC43" i="4" a="1"/>
  <c r="AC43" i="4" s="1"/>
  <c r="L43" i="4" a="1"/>
  <c r="L43" i="4" s="1"/>
  <c r="AM43" i="4" a="1"/>
  <c r="AM43" i="4" s="1"/>
  <c r="J43" i="4" a="1"/>
  <c r="J43" i="4" s="1"/>
  <c r="AE43" i="4" a="1"/>
  <c r="AE43" i="4" s="1"/>
  <c r="T43" i="4" a="1"/>
  <c r="T43" i="4" s="1"/>
  <c r="W43" i="4" a="1"/>
  <c r="W43" i="4" s="1"/>
  <c r="R43" i="4" a="1"/>
  <c r="R43" i="4" s="1"/>
  <c r="AL43" i="4" a="1"/>
  <c r="AL43" i="4" s="1"/>
  <c r="E43" i="4" a="1"/>
  <c r="E43" i="4" s="1"/>
  <c r="I43" i="4" a="1"/>
  <c r="I43" i="4" s="1"/>
  <c r="P43" i="4" a="1"/>
  <c r="P43" i="4" s="1"/>
  <c r="AD43" i="4" a="1"/>
  <c r="AD43" i="4" s="1"/>
  <c r="M43" i="4" a="1"/>
  <c r="M43" i="4" s="1"/>
  <c r="X43" i="4" a="1"/>
  <c r="X43" i="4" s="1"/>
  <c r="AJ43" i="4" a="1"/>
  <c r="AJ43" i="4" s="1"/>
  <c r="Q43" i="4" a="1"/>
  <c r="Q43" i="4" s="1"/>
  <c r="O43" i="4" a="1"/>
  <c r="O43" i="4" s="1"/>
  <c r="F43" i="4" a="1"/>
  <c r="F43" i="4" s="1"/>
  <c r="AG43" i="4" a="1"/>
  <c r="AG43" i="4" s="1"/>
  <c r="N43" i="4" a="1"/>
  <c r="N43" i="4" s="1"/>
  <c r="AF43" i="4" a="1"/>
  <c r="AF43" i="4" s="1"/>
  <c r="G43" i="4" a="1"/>
  <c r="G43" i="4" s="1"/>
  <c r="Y43" i="4" a="1"/>
  <c r="Y43" i="4" s="1"/>
  <c r="BJ163" i="4"/>
  <c r="BK159" i="4"/>
  <c r="BN45" i="4"/>
  <c r="B44" i="4"/>
  <c r="BM45" i="4"/>
  <c r="V44" i="4" l="1" a="1"/>
  <c r="V44" i="4" s="1"/>
  <c r="AO44" i="4" a="1"/>
  <c r="AO44" i="4" s="1"/>
  <c r="C44" i="4" a="1"/>
  <c r="C44" i="4" s="1"/>
  <c r="BG44" i="4" a="1"/>
  <c r="BG44" i="4" s="1"/>
  <c r="AX44" i="4" a="1"/>
  <c r="AX44" i="4" s="1"/>
  <c r="AS44" i="4" a="1"/>
  <c r="AS44" i="4" s="1"/>
  <c r="AP44" i="4" a="1"/>
  <c r="AP44" i="4" s="1"/>
  <c r="AY44" i="4" a="1"/>
  <c r="AY44" i="4" s="1"/>
  <c r="AT44" i="4" a="1"/>
  <c r="AT44" i="4" s="1"/>
  <c r="AR44" i="4" a="1"/>
  <c r="AR44" i="4" s="1"/>
  <c r="BF44" i="4" a="1"/>
  <c r="BF44" i="4" s="1"/>
  <c r="AQ44" i="4" a="1"/>
  <c r="AQ44" i="4" s="1"/>
  <c r="BB44" i="4" a="1"/>
  <c r="BB44" i="4" s="1"/>
  <c r="AZ44" i="4" a="1"/>
  <c r="AZ44" i="4" s="1"/>
  <c r="AW44" i="4" a="1"/>
  <c r="AW44" i="4" s="1"/>
  <c r="BD44" i="4" a="1"/>
  <c r="BD44" i="4" s="1"/>
  <c r="BE44" i="4" a="1"/>
  <c r="BE44" i="4" s="1"/>
  <c r="AV44" i="4" a="1"/>
  <c r="AV44" i="4" s="1"/>
  <c r="AU44" i="4" a="1"/>
  <c r="AU44" i="4" s="1"/>
  <c r="BA44" i="4" a="1"/>
  <c r="BA44" i="4" s="1"/>
  <c r="BC44" i="4" a="1"/>
  <c r="BC44" i="4" s="1"/>
  <c r="AN44" i="4" a="1"/>
  <c r="AN44" i="4" s="1"/>
  <c r="U44" i="4" a="1"/>
  <c r="U44" i="4" s="1"/>
  <c r="Z44" i="4" a="1"/>
  <c r="Z44" i="4" s="1"/>
  <c r="S44" i="4" a="1"/>
  <c r="S44" i="4" s="1"/>
  <c r="H44" i="4" a="1"/>
  <c r="H44" i="4" s="1"/>
  <c r="K44" i="4" a="1"/>
  <c r="K44" i="4" s="1"/>
  <c r="AK44" i="4" a="1"/>
  <c r="AK44" i="4" s="1"/>
  <c r="AH44" i="4" a="1"/>
  <c r="AH44" i="4" s="1"/>
  <c r="AA44" i="4" a="1"/>
  <c r="AA44" i="4" s="1"/>
  <c r="AB44" i="4" a="1"/>
  <c r="AB44" i="4" s="1"/>
  <c r="AI44" i="4" a="1"/>
  <c r="AI44" i="4" s="1"/>
  <c r="AC44" i="4" a="1"/>
  <c r="AC44" i="4" s="1"/>
  <c r="L44" i="4" a="1"/>
  <c r="L44" i="4" s="1"/>
  <c r="D44" i="4" a="1"/>
  <c r="D44" i="4" s="1"/>
  <c r="J44" i="4" a="1"/>
  <c r="J44" i="4" s="1"/>
  <c r="AE44" i="4" a="1"/>
  <c r="AE44" i="4" s="1"/>
  <c r="T44" i="4" a="1"/>
  <c r="T44" i="4" s="1"/>
  <c r="W44" i="4" a="1"/>
  <c r="W44" i="4" s="1"/>
  <c r="R44" i="4" a="1"/>
  <c r="R44" i="4" s="1"/>
  <c r="AL44" i="4" a="1"/>
  <c r="AL44" i="4" s="1"/>
  <c r="E44" i="4" a="1"/>
  <c r="E44" i="4" s="1"/>
  <c r="P44" i="4" a="1"/>
  <c r="P44" i="4" s="1"/>
  <c r="AD44" i="4" a="1"/>
  <c r="AD44" i="4" s="1"/>
  <c r="I44" i="4" a="1"/>
  <c r="I44" i="4" s="1"/>
  <c r="M44" i="4" a="1"/>
  <c r="M44" i="4" s="1"/>
  <c r="AM44" i="4" a="1"/>
  <c r="AM44" i="4" s="1"/>
  <c r="Q44" i="4" a="1"/>
  <c r="Q44" i="4" s="1"/>
  <c r="AG44" i="4" a="1"/>
  <c r="AG44" i="4" s="1"/>
  <c r="AJ44" i="4" a="1"/>
  <c r="AJ44" i="4" s="1"/>
  <c r="O44" i="4" a="1"/>
  <c r="O44" i="4" s="1"/>
  <c r="F44" i="4" a="1"/>
  <c r="F44" i="4" s="1"/>
  <c r="N44" i="4" a="1"/>
  <c r="N44" i="4" s="1"/>
  <c r="AF44" i="4" a="1"/>
  <c r="AF44" i="4" s="1"/>
  <c r="G44" i="4" a="1"/>
  <c r="G44" i="4" s="1"/>
  <c r="Y44" i="4" a="1"/>
  <c r="Y44" i="4" s="1"/>
  <c r="X44" i="4" a="1"/>
  <c r="X44" i="4" s="1"/>
  <c r="BJ167" i="4"/>
  <c r="BK163" i="4"/>
  <c r="BM46" i="4"/>
  <c r="B45" i="4"/>
  <c r="BN46" i="4"/>
  <c r="V45" i="4" l="1" a="1"/>
  <c r="V45" i="4" s="1"/>
  <c r="AO45" i="4" a="1"/>
  <c r="AO45" i="4" s="1"/>
  <c r="C45" i="4" a="1"/>
  <c r="C45" i="4" s="1"/>
  <c r="AX45" i="4" a="1"/>
  <c r="AX45" i="4" s="1"/>
  <c r="BD45" i="4" a="1"/>
  <c r="BD45" i="4" s="1"/>
  <c r="AS45" i="4" a="1"/>
  <c r="AS45" i="4" s="1"/>
  <c r="AP45" i="4" a="1"/>
  <c r="AP45" i="4" s="1"/>
  <c r="AY45" i="4" a="1"/>
  <c r="AY45" i="4" s="1"/>
  <c r="AT45" i="4" a="1"/>
  <c r="AT45" i="4" s="1"/>
  <c r="AR45" i="4" a="1"/>
  <c r="AR45" i="4" s="1"/>
  <c r="BF45" i="4" a="1"/>
  <c r="BF45" i="4" s="1"/>
  <c r="AQ45" i="4" a="1"/>
  <c r="AQ45" i="4" s="1"/>
  <c r="BB45" i="4" a="1"/>
  <c r="BB45" i="4" s="1"/>
  <c r="AZ45" i="4" a="1"/>
  <c r="AZ45" i="4" s="1"/>
  <c r="BG45" i="4" a="1"/>
  <c r="BG45" i="4" s="1"/>
  <c r="AW45" i="4" a="1"/>
  <c r="AW45" i="4" s="1"/>
  <c r="AV45" i="4" a="1"/>
  <c r="AV45" i="4" s="1"/>
  <c r="BE45" i="4" a="1"/>
  <c r="BE45" i="4" s="1"/>
  <c r="AU45" i="4" a="1"/>
  <c r="AU45" i="4" s="1"/>
  <c r="BA45" i="4" a="1"/>
  <c r="BA45" i="4" s="1"/>
  <c r="BC45" i="4" a="1"/>
  <c r="BC45" i="4" s="1"/>
  <c r="U45" i="4" a="1"/>
  <c r="U45" i="4" s="1"/>
  <c r="AN45" i="4" a="1"/>
  <c r="AN45" i="4" s="1"/>
  <c r="K45" i="4" a="1"/>
  <c r="K45" i="4" s="1"/>
  <c r="AK45" i="4" a="1"/>
  <c r="AK45" i="4" s="1"/>
  <c r="AH45" i="4" a="1"/>
  <c r="AH45" i="4" s="1"/>
  <c r="AA45" i="4" a="1"/>
  <c r="AA45" i="4" s="1"/>
  <c r="AB45" i="4" a="1"/>
  <c r="AB45" i="4" s="1"/>
  <c r="AI45" i="4" a="1"/>
  <c r="AI45" i="4" s="1"/>
  <c r="H45" i="4" a="1"/>
  <c r="H45" i="4" s="1"/>
  <c r="AC45" i="4" a="1"/>
  <c r="AC45" i="4" s="1"/>
  <c r="L45" i="4" a="1"/>
  <c r="L45" i="4" s="1"/>
  <c r="D45" i="4" a="1"/>
  <c r="D45" i="4" s="1"/>
  <c r="Z45" i="4" a="1"/>
  <c r="Z45" i="4" s="1"/>
  <c r="S45" i="4" a="1"/>
  <c r="S45" i="4" s="1"/>
  <c r="T45" i="4" a="1"/>
  <c r="T45" i="4" s="1"/>
  <c r="W45" i="4" a="1"/>
  <c r="W45" i="4" s="1"/>
  <c r="R45" i="4" a="1"/>
  <c r="R45" i="4" s="1"/>
  <c r="AL45" i="4" a="1"/>
  <c r="AL45" i="4" s="1"/>
  <c r="E45" i="4" a="1"/>
  <c r="E45" i="4" s="1"/>
  <c r="AD45" i="4" a="1"/>
  <c r="AD45" i="4" s="1"/>
  <c r="F45" i="4" a="1"/>
  <c r="F45" i="4" s="1"/>
  <c r="I45" i="4" a="1"/>
  <c r="I45" i="4" s="1"/>
  <c r="M45" i="4" a="1"/>
  <c r="M45" i="4" s="1"/>
  <c r="AM45" i="4" a="1"/>
  <c r="AM45" i="4" s="1"/>
  <c r="P45" i="4" a="1"/>
  <c r="P45" i="4" s="1"/>
  <c r="J45" i="4" a="1"/>
  <c r="J45" i="4" s="1"/>
  <c r="AE45" i="4" a="1"/>
  <c r="AE45" i="4" s="1"/>
  <c r="AJ45" i="4" a="1"/>
  <c r="AJ45" i="4" s="1"/>
  <c r="AF45" i="4" a="1"/>
  <c r="AF45" i="4" s="1"/>
  <c r="O45" i="4" a="1"/>
  <c r="O45" i="4" s="1"/>
  <c r="N45" i="4" a="1"/>
  <c r="N45" i="4" s="1"/>
  <c r="G45" i="4" a="1"/>
  <c r="G45" i="4" s="1"/>
  <c r="Y45" i="4" a="1"/>
  <c r="Y45" i="4" s="1"/>
  <c r="X45" i="4" a="1"/>
  <c r="X45" i="4" s="1"/>
  <c r="Q45" i="4" a="1"/>
  <c r="Q45" i="4" s="1"/>
  <c r="AG45" i="4" a="1"/>
  <c r="AG45" i="4" s="1"/>
  <c r="BJ171" i="4"/>
  <c r="BK167" i="4"/>
  <c r="B46" i="4"/>
  <c r="BM47" i="4"/>
  <c r="BN47" i="4"/>
  <c r="V46" i="4" l="1" a="1"/>
  <c r="V46" i="4" s="1"/>
  <c r="AO46" i="4" a="1"/>
  <c r="AO46" i="4" s="1"/>
  <c r="C46" i="4" a="1"/>
  <c r="C46" i="4" s="1"/>
  <c r="AS46" i="4" a="1"/>
  <c r="AS46" i="4" s="1"/>
  <c r="AP46" i="4" a="1"/>
  <c r="AP46" i="4" s="1"/>
  <c r="AY46" i="4" a="1"/>
  <c r="AY46" i="4" s="1"/>
  <c r="AT46" i="4" a="1"/>
  <c r="AT46" i="4" s="1"/>
  <c r="AR46" i="4" a="1"/>
  <c r="AR46" i="4" s="1"/>
  <c r="BF46" i="4" a="1"/>
  <c r="BF46" i="4" s="1"/>
  <c r="BB46" i="4" a="1"/>
  <c r="BB46" i="4" s="1"/>
  <c r="AZ46" i="4" a="1"/>
  <c r="AZ46" i="4" s="1"/>
  <c r="BG46" i="4" a="1"/>
  <c r="BG46" i="4" s="1"/>
  <c r="AX46" i="4" a="1"/>
  <c r="AX46" i="4" s="1"/>
  <c r="BD46" i="4" a="1"/>
  <c r="BD46" i="4" s="1"/>
  <c r="AV46" i="4" a="1"/>
  <c r="AV46" i="4" s="1"/>
  <c r="AQ46" i="4" a="1"/>
  <c r="AQ46" i="4" s="1"/>
  <c r="AU46" i="4" a="1"/>
  <c r="AU46" i="4" s="1"/>
  <c r="BC46" i="4" a="1"/>
  <c r="BC46" i="4" s="1"/>
  <c r="BE46" i="4" a="1"/>
  <c r="BE46" i="4" s="1"/>
  <c r="BA46" i="4" a="1"/>
  <c r="BA46" i="4" s="1"/>
  <c r="AW46" i="4" a="1"/>
  <c r="AW46" i="4" s="1"/>
  <c r="AN46" i="4" a="1"/>
  <c r="AN46" i="4" s="1"/>
  <c r="U46" i="4" a="1"/>
  <c r="U46" i="4" s="1"/>
  <c r="AH46" i="4" a="1"/>
  <c r="AH46" i="4" s="1"/>
  <c r="AA46" i="4" a="1"/>
  <c r="AA46" i="4" s="1"/>
  <c r="AB46" i="4" a="1"/>
  <c r="AB46" i="4" s="1"/>
  <c r="AI46" i="4" a="1"/>
  <c r="AI46" i="4" s="1"/>
  <c r="H46" i="4" a="1"/>
  <c r="H46" i="4" s="1"/>
  <c r="AC46" i="4" a="1"/>
  <c r="AC46" i="4" s="1"/>
  <c r="L46" i="4" a="1"/>
  <c r="L46" i="4" s="1"/>
  <c r="D46" i="4" a="1"/>
  <c r="D46" i="4" s="1"/>
  <c r="Z46" i="4" a="1"/>
  <c r="Z46" i="4" s="1"/>
  <c r="S46" i="4" a="1"/>
  <c r="S46" i="4" s="1"/>
  <c r="K46" i="4" a="1"/>
  <c r="K46" i="4" s="1"/>
  <c r="AK46" i="4" a="1"/>
  <c r="AK46" i="4" s="1"/>
  <c r="AL46" i="4" a="1"/>
  <c r="AL46" i="4" s="1"/>
  <c r="E46" i="4" a="1"/>
  <c r="E46" i="4" s="1"/>
  <c r="AD46" i="4" a="1"/>
  <c r="AD46" i="4" s="1"/>
  <c r="F46" i="4" a="1"/>
  <c r="F46" i="4" s="1"/>
  <c r="I46" i="4" a="1"/>
  <c r="I46" i="4" s="1"/>
  <c r="AM46" i="4" a="1"/>
  <c r="AM46" i="4" s="1"/>
  <c r="M46" i="4" a="1"/>
  <c r="M46" i="4" s="1"/>
  <c r="W46" i="4" a="1"/>
  <c r="W46" i="4" s="1"/>
  <c r="AE46" i="4" a="1"/>
  <c r="AE46" i="4" s="1"/>
  <c r="P46" i="4" a="1"/>
  <c r="P46" i="4" s="1"/>
  <c r="J46" i="4" a="1"/>
  <c r="J46" i="4" s="1"/>
  <c r="T46" i="4" a="1"/>
  <c r="T46" i="4" s="1"/>
  <c r="AF46" i="4" a="1"/>
  <c r="AF46" i="4" s="1"/>
  <c r="G46" i="4" a="1"/>
  <c r="G46" i="4" s="1"/>
  <c r="R46" i="4" a="1"/>
  <c r="R46" i="4" s="1"/>
  <c r="N46" i="4" a="1"/>
  <c r="N46" i="4" s="1"/>
  <c r="Y46" i="4" a="1"/>
  <c r="Y46" i="4" s="1"/>
  <c r="X46" i="4" a="1"/>
  <c r="X46" i="4" s="1"/>
  <c r="Q46" i="4" a="1"/>
  <c r="Q46" i="4" s="1"/>
  <c r="O46" i="4" a="1"/>
  <c r="O46" i="4" s="1"/>
  <c r="AG46" i="4" a="1"/>
  <c r="AG46" i="4" s="1"/>
  <c r="AJ46" i="4" a="1"/>
  <c r="AJ46" i="4" s="1"/>
  <c r="BM48" i="4"/>
  <c r="BN48" i="4"/>
  <c r="B47" i="4"/>
  <c r="BJ175" i="4"/>
  <c r="BK171" i="4"/>
  <c r="V47" i="4" l="1" a="1"/>
  <c r="V47" i="4" s="1"/>
  <c r="AO47" i="4" a="1"/>
  <c r="AO47" i="4" s="1"/>
  <c r="C47" i="4" a="1"/>
  <c r="C47" i="4" s="1"/>
  <c r="AT47" i="4" a="1"/>
  <c r="AT47" i="4" s="1"/>
  <c r="AS47" i="4" a="1"/>
  <c r="AS47" i="4" s="1"/>
  <c r="AP47" i="4" a="1"/>
  <c r="AP47" i="4" s="1"/>
  <c r="AY47" i="4" a="1"/>
  <c r="AY47" i="4" s="1"/>
  <c r="BB47" i="4" a="1"/>
  <c r="BB47" i="4" s="1"/>
  <c r="AR47" i="4" a="1"/>
  <c r="AR47" i="4" s="1"/>
  <c r="BF47" i="4" a="1"/>
  <c r="BF47" i="4" s="1"/>
  <c r="AQ47" i="4" a="1"/>
  <c r="AQ47" i="4" s="1"/>
  <c r="AZ47" i="4" a="1"/>
  <c r="AZ47" i="4" s="1"/>
  <c r="BG47" i="4" a="1"/>
  <c r="BG47" i="4" s="1"/>
  <c r="AX47" i="4" a="1"/>
  <c r="AX47" i="4" s="1"/>
  <c r="BD47" i="4" a="1"/>
  <c r="BD47" i="4" s="1"/>
  <c r="AU47" i="4" a="1"/>
  <c r="AU47" i="4" s="1"/>
  <c r="BC47" i="4" a="1"/>
  <c r="BC47" i="4" s="1"/>
  <c r="BE47" i="4" a="1"/>
  <c r="BE47" i="4" s="1"/>
  <c r="BA47" i="4" a="1"/>
  <c r="BA47" i="4" s="1"/>
  <c r="AW47" i="4" a="1"/>
  <c r="AW47" i="4" s="1"/>
  <c r="AV47" i="4" a="1"/>
  <c r="AV47" i="4" s="1"/>
  <c r="AN47" i="4" a="1"/>
  <c r="AN47" i="4" s="1"/>
  <c r="U47" i="4" a="1"/>
  <c r="U47" i="4" s="1"/>
  <c r="H47" i="4" a="1"/>
  <c r="H47" i="4" s="1"/>
  <c r="AC47" i="4" a="1"/>
  <c r="AC47" i="4" s="1"/>
  <c r="L47" i="4" a="1"/>
  <c r="L47" i="4" s="1"/>
  <c r="D47" i="4" a="1"/>
  <c r="D47" i="4" s="1"/>
  <c r="Z47" i="4" a="1"/>
  <c r="Z47" i="4" s="1"/>
  <c r="S47" i="4" a="1"/>
  <c r="S47" i="4" s="1"/>
  <c r="K47" i="4" a="1"/>
  <c r="K47" i="4" s="1"/>
  <c r="AK47" i="4" a="1"/>
  <c r="AK47" i="4" s="1"/>
  <c r="AH47" i="4" a="1"/>
  <c r="AH47" i="4" s="1"/>
  <c r="AA47" i="4" a="1"/>
  <c r="AA47" i="4" s="1"/>
  <c r="AB47" i="4" a="1"/>
  <c r="AB47" i="4" s="1"/>
  <c r="AI47" i="4" a="1"/>
  <c r="AI47" i="4" s="1"/>
  <c r="I47" i="4" a="1"/>
  <c r="I47" i="4" s="1"/>
  <c r="AM47" i="4" a="1"/>
  <c r="AM47" i="4" s="1"/>
  <c r="AL47" i="4" a="1"/>
  <c r="AL47" i="4" s="1"/>
  <c r="M47" i="4" a="1"/>
  <c r="M47" i="4" s="1"/>
  <c r="W47" i="4" a="1"/>
  <c r="W47" i="4" s="1"/>
  <c r="AE47" i="4" a="1"/>
  <c r="AE47" i="4" s="1"/>
  <c r="J47" i="4" a="1"/>
  <c r="J47" i="4" s="1"/>
  <c r="T47" i="4" a="1"/>
  <c r="T47" i="4" s="1"/>
  <c r="AD47" i="4" a="1"/>
  <c r="AD47" i="4" s="1"/>
  <c r="R47" i="4" a="1"/>
  <c r="R47" i="4" s="1"/>
  <c r="E47" i="4" a="1"/>
  <c r="E47" i="4" s="1"/>
  <c r="P47" i="4" a="1"/>
  <c r="P47" i="4" s="1"/>
  <c r="F47" i="4" a="1"/>
  <c r="F47" i="4" s="1"/>
  <c r="Y47" i="4" a="1"/>
  <c r="Y47" i="4" s="1"/>
  <c r="X47" i="4" a="1"/>
  <c r="X47" i="4" s="1"/>
  <c r="Q47" i="4" a="1"/>
  <c r="Q47" i="4" s="1"/>
  <c r="O47" i="4" a="1"/>
  <c r="O47" i="4" s="1"/>
  <c r="AG47" i="4" a="1"/>
  <c r="AG47" i="4" s="1"/>
  <c r="AJ47" i="4" a="1"/>
  <c r="AJ47" i="4" s="1"/>
  <c r="N47" i="4" a="1"/>
  <c r="N47" i="4" s="1"/>
  <c r="AF47" i="4" a="1"/>
  <c r="AF47" i="4" s="1"/>
  <c r="G47" i="4" a="1"/>
  <c r="G47" i="4" s="1"/>
  <c r="BM49" i="4"/>
  <c r="BJ179" i="4"/>
  <c r="BK175" i="4"/>
  <c r="BN49" i="4"/>
  <c r="B48" i="4"/>
  <c r="V48" i="4" l="1" a="1"/>
  <c r="V48" i="4" s="1"/>
  <c r="AO48" i="4" a="1"/>
  <c r="AO48" i="4" s="1"/>
  <c r="C48" i="4" a="1"/>
  <c r="C48" i="4" s="1"/>
  <c r="BB48" i="4" a="1"/>
  <c r="BB48" i="4" s="1"/>
  <c r="AR48" i="4" a="1"/>
  <c r="AR48" i="4" s="1"/>
  <c r="BF48" i="4" a="1"/>
  <c r="BF48" i="4" s="1"/>
  <c r="AQ48" i="4" a="1"/>
  <c r="AQ48" i="4" s="1"/>
  <c r="AZ48" i="4" a="1"/>
  <c r="AZ48" i="4" s="1"/>
  <c r="AS48" i="4" a="1"/>
  <c r="AS48" i="4" s="1"/>
  <c r="BG48" i="4" a="1"/>
  <c r="BG48" i="4" s="1"/>
  <c r="AX48" i="4" a="1"/>
  <c r="AX48" i="4" s="1"/>
  <c r="BD48" i="4" a="1"/>
  <c r="BD48" i="4" s="1"/>
  <c r="AT48" i="4" a="1"/>
  <c r="AT48" i="4" s="1"/>
  <c r="AP48" i="4" a="1"/>
  <c r="AP48" i="4" s="1"/>
  <c r="AY48" i="4" a="1"/>
  <c r="AY48" i="4" s="1"/>
  <c r="BC48" i="4" a="1"/>
  <c r="BC48" i="4" s="1"/>
  <c r="BA48" i="4" a="1"/>
  <c r="BA48" i="4" s="1"/>
  <c r="BE48" i="4" a="1"/>
  <c r="BE48" i="4" s="1"/>
  <c r="AW48" i="4" a="1"/>
  <c r="AW48" i="4" s="1"/>
  <c r="AV48" i="4" a="1"/>
  <c r="AV48" i="4" s="1"/>
  <c r="AU48" i="4" a="1"/>
  <c r="AU48" i="4" s="1"/>
  <c r="AN48" i="4" a="1"/>
  <c r="AN48" i="4" s="1"/>
  <c r="U48" i="4" a="1"/>
  <c r="U48" i="4" s="1"/>
  <c r="AK48" i="4" a="1"/>
  <c r="AK48" i="4" s="1"/>
  <c r="L48" i="4" a="1"/>
  <c r="L48" i="4" s="1"/>
  <c r="D48" i="4" a="1"/>
  <c r="D48" i="4" s="1"/>
  <c r="Z48" i="4" a="1"/>
  <c r="Z48" i="4" s="1"/>
  <c r="S48" i="4" a="1"/>
  <c r="S48" i="4" s="1"/>
  <c r="K48" i="4" a="1"/>
  <c r="K48" i="4" s="1"/>
  <c r="AH48" i="4" a="1"/>
  <c r="AH48" i="4" s="1"/>
  <c r="AA48" i="4" a="1"/>
  <c r="AA48" i="4" s="1"/>
  <c r="AB48" i="4" a="1"/>
  <c r="AB48" i="4" s="1"/>
  <c r="AI48" i="4" a="1"/>
  <c r="AI48" i="4" s="1"/>
  <c r="AC48" i="4" a="1"/>
  <c r="AC48" i="4" s="1"/>
  <c r="H48" i="4" a="1"/>
  <c r="H48" i="4" s="1"/>
  <c r="I48" i="4" a="1"/>
  <c r="I48" i="4" s="1"/>
  <c r="M48" i="4" a="1"/>
  <c r="M48" i="4" s="1"/>
  <c r="AM48" i="4" a="1"/>
  <c r="AM48" i="4" s="1"/>
  <c r="AL48" i="4" a="1"/>
  <c r="AL48" i="4" s="1"/>
  <c r="W48" i="4" a="1"/>
  <c r="W48" i="4" s="1"/>
  <c r="E48" i="4" a="1"/>
  <c r="E48" i="4" s="1"/>
  <c r="AE48" i="4" a="1"/>
  <c r="AE48" i="4" s="1"/>
  <c r="P48" i="4" a="1"/>
  <c r="P48" i="4" s="1"/>
  <c r="J48" i="4" a="1"/>
  <c r="J48" i="4" s="1"/>
  <c r="T48" i="4" a="1"/>
  <c r="T48" i="4" s="1"/>
  <c r="AD48" i="4" a="1"/>
  <c r="AD48" i="4" s="1"/>
  <c r="R48" i="4" a="1"/>
  <c r="R48" i="4" s="1"/>
  <c r="F48" i="4" a="1"/>
  <c r="F48" i="4" s="1"/>
  <c r="Y48" i="4" a="1"/>
  <c r="Y48" i="4" s="1"/>
  <c r="X48" i="4" a="1"/>
  <c r="X48" i="4" s="1"/>
  <c r="Q48" i="4" a="1"/>
  <c r="Q48" i="4" s="1"/>
  <c r="O48" i="4" a="1"/>
  <c r="O48" i="4" s="1"/>
  <c r="AG48" i="4" a="1"/>
  <c r="AG48" i="4" s="1"/>
  <c r="AJ48" i="4" a="1"/>
  <c r="AJ48" i="4" s="1"/>
  <c r="N48" i="4" a="1"/>
  <c r="N48" i="4" s="1"/>
  <c r="AF48" i="4" a="1"/>
  <c r="AF48" i="4" s="1"/>
  <c r="G48" i="4" a="1"/>
  <c r="G48" i="4" s="1"/>
  <c r="BM50" i="4"/>
  <c r="B49" i="4"/>
  <c r="BN50" i="4"/>
  <c r="BJ183" i="4"/>
  <c r="BK179" i="4"/>
  <c r="V49" i="4" l="1" a="1"/>
  <c r="V49" i="4" s="1"/>
  <c r="AO49" i="4" a="1"/>
  <c r="AO49" i="4" s="1"/>
  <c r="C49" i="4" a="1"/>
  <c r="C49" i="4" s="1"/>
  <c r="BB49" i="4" a="1"/>
  <c r="BB49" i="4" s="1"/>
  <c r="BF49" i="4" a="1"/>
  <c r="BF49" i="4" s="1"/>
  <c r="AQ49" i="4" a="1"/>
  <c r="AQ49" i="4" s="1"/>
  <c r="AZ49" i="4" a="1"/>
  <c r="AZ49" i="4" s="1"/>
  <c r="AS49" i="4" a="1"/>
  <c r="AS49" i="4" s="1"/>
  <c r="BG49" i="4" a="1"/>
  <c r="BG49" i="4" s="1"/>
  <c r="AX49" i="4" a="1"/>
  <c r="AX49" i="4" s="1"/>
  <c r="AR49" i="4" a="1"/>
  <c r="AR49" i="4" s="1"/>
  <c r="AT49" i="4" a="1"/>
  <c r="AT49" i="4" s="1"/>
  <c r="AP49" i="4" a="1"/>
  <c r="AP49" i="4" s="1"/>
  <c r="AY49" i="4" a="1"/>
  <c r="AY49" i="4" s="1"/>
  <c r="BE49" i="4" a="1"/>
  <c r="BE49" i="4" s="1"/>
  <c r="BD49" i="4" a="1"/>
  <c r="BD49" i="4" s="1"/>
  <c r="AW49" i="4" a="1"/>
  <c r="AW49" i="4" s="1"/>
  <c r="BA49" i="4" a="1"/>
  <c r="BA49" i="4" s="1"/>
  <c r="AV49" i="4" a="1"/>
  <c r="AV49" i="4" s="1"/>
  <c r="AU49" i="4" a="1"/>
  <c r="AU49" i="4" s="1"/>
  <c r="BC49" i="4" a="1"/>
  <c r="BC49" i="4" s="1"/>
  <c r="AN49" i="4" a="1"/>
  <c r="AN49" i="4" s="1"/>
  <c r="U49" i="4" a="1"/>
  <c r="U49" i="4" s="1"/>
  <c r="D49" i="4" a="1"/>
  <c r="D49" i="4" s="1"/>
  <c r="Z49" i="4" a="1"/>
  <c r="Z49" i="4" s="1"/>
  <c r="S49" i="4" a="1"/>
  <c r="S49" i="4" s="1"/>
  <c r="K49" i="4" a="1"/>
  <c r="K49" i="4" s="1"/>
  <c r="AH49" i="4" a="1"/>
  <c r="AH49" i="4" s="1"/>
  <c r="AA49" i="4" a="1"/>
  <c r="AA49" i="4" s="1"/>
  <c r="AB49" i="4" a="1"/>
  <c r="AB49" i="4" s="1"/>
  <c r="AI49" i="4" a="1"/>
  <c r="AI49" i="4" s="1"/>
  <c r="AC49" i="4" a="1"/>
  <c r="AC49" i="4" s="1"/>
  <c r="H49" i="4" a="1"/>
  <c r="H49" i="4" s="1"/>
  <c r="L49" i="4" a="1"/>
  <c r="L49" i="4" s="1"/>
  <c r="AK49" i="4" a="1"/>
  <c r="AK49" i="4" s="1"/>
  <c r="I49" i="4" a="1"/>
  <c r="I49" i="4" s="1"/>
  <c r="M49" i="4" a="1"/>
  <c r="M49" i="4" s="1"/>
  <c r="AM49" i="4" a="1"/>
  <c r="AM49" i="4" s="1"/>
  <c r="AL49" i="4" a="1"/>
  <c r="AL49" i="4" s="1"/>
  <c r="W49" i="4" a="1"/>
  <c r="W49" i="4" s="1"/>
  <c r="E49" i="4" a="1"/>
  <c r="E49" i="4" s="1"/>
  <c r="AE49" i="4" a="1"/>
  <c r="AE49" i="4" s="1"/>
  <c r="P49" i="4" a="1"/>
  <c r="P49" i="4" s="1"/>
  <c r="J49" i="4" a="1"/>
  <c r="J49" i="4" s="1"/>
  <c r="T49" i="4" a="1"/>
  <c r="T49" i="4" s="1"/>
  <c r="AD49" i="4" a="1"/>
  <c r="AD49" i="4" s="1"/>
  <c r="R49" i="4" a="1"/>
  <c r="R49" i="4" s="1"/>
  <c r="Y49" i="4" a="1"/>
  <c r="Y49" i="4" s="1"/>
  <c r="F49" i="4" a="1"/>
  <c r="F49" i="4" s="1"/>
  <c r="X49" i="4" a="1"/>
  <c r="X49" i="4" s="1"/>
  <c r="AJ49" i="4" a="1"/>
  <c r="AJ49" i="4" s="1"/>
  <c r="Q49" i="4" a="1"/>
  <c r="Q49" i="4" s="1"/>
  <c r="O49" i="4" a="1"/>
  <c r="O49" i="4" s="1"/>
  <c r="AG49" i="4" a="1"/>
  <c r="AG49" i="4" s="1"/>
  <c r="N49" i="4" a="1"/>
  <c r="N49" i="4" s="1"/>
  <c r="AF49" i="4" a="1"/>
  <c r="AF49" i="4" s="1"/>
  <c r="G49" i="4" a="1"/>
  <c r="G49" i="4" s="1"/>
  <c r="BJ187" i="4"/>
  <c r="BK183" i="4"/>
  <c r="B50" i="4"/>
  <c r="BN51" i="4"/>
  <c r="BM51" i="4"/>
  <c r="V50" i="4" l="1" a="1"/>
  <c r="V50" i="4" s="1"/>
  <c r="AO50" i="4" a="1"/>
  <c r="AO50" i="4" s="1"/>
  <c r="C50" i="4" a="1"/>
  <c r="C50" i="4" s="1"/>
  <c r="BF50" i="4" a="1"/>
  <c r="BF50" i="4" s="1"/>
  <c r="AZ50" i="4" a="1"/>
  <c r="AZ50" i="4" s="1"/>
  <c r="AS50" i="4" a="1"/>
  <c r="AS50" i="4" s="1"/>
  <c r="AX50" i="4" a="1"/>
  <c r="AX50" i="4" s="1"/>
  <c r="AY50" i="4" a="1"/>
  <c r="AY50" i="4" s="1"/>
  <c r="BD50" i="4" a="1"/>
  <c r="BD50" i="4" s="1"/>
  <c r="AR50" i="4" a="1"/>
  <c r="AR50" i="4" s="1"/>
  <c r="AT50" i="4" a="1"/>
  <c r="AT50" i="4" s="1"/>
  <c r="AP50" i="4" a="1"/>
  <c r="AP50" i="4" s="1"/>
  <c r="AQ50" i="4" a="1"/>
  <c r="AQ50" i="4" s="1"/>
  <c r="BG50" i="4" a="1"/>
  <c r="BG50" i="4" s="1"/>
  <c r="BB50" i="4" a="1"/>
  <c r="BB50" i="4" s="1"/>
  <c r="AW50" i="4" a="1"/>
  <c r="AW50" i="4" s="1"/>
  <c r="AV50" i="4" a="1"/>
  <c r="AV50" i="4" s="1"/>
  <c r="AU50" i="4" a="1"/>
  <c r="AU50" i="4" s="1"/>
  <c r="BC50" i="4" a="1"/>
  <c r="BC50" i="4" s="1"/>
  <c r="BA50" i="4" a="1"/>
  <c r="BA50" i="4" s="1"/>
  <c r="BE50" i="4" a="1"/>
  <c r="BE50" i="4" s="1"/>
  <c r="AN50" i="4" a="1"/>
  <c r="AN50" i="4" s="1"/>
  <c r="U50" i="4" a="1"/>
  <c r="U50" i="4" s="1"/>
  <c r="K50" i="4" a="1"/>
  <c r="K50" i="4" s="1"/>
  <c r="AI50" i="4" a="1"/>
  <c r="AI50" i="4" s="1"/>
  <c r="Z50" i="4" a="1"/>
  <c r="Z50" i="4" s="1"/>
  <c r="AA50" i="4" a="1"/>
  <c r="AA50" i="4" s="1"/>
  <c r="AH50" i="4" a="1"/>
  <c r="AH50" i="4" s="1"/>
  <c r="AB50" i="4" a="1"/>
  <c r="AB50" i="4" s="1"/>
  <c r="AC50" i="4" a="1"/>
  <c r="AC50" i="4" s="1"/>
  <c r="H50" i="4" a="1"/>
  <c r="H50" i="4" s="1"/>
  <c r="L50" i="4" a="1"/>
  <c r="L50" i="4" s="1"/>
  <c r="S50" i="4" a="1"/>
  <c r="S50" i="4" s="1"/>
  <c r="AK50" i="4" a="1"/>
  <c r="AK50" i="4" s="1"/>
  <c r="D50" i="4" a="1"/>
  <c r="D50" i="4" s="1"/>
  <c r="AL50" i="4" a="1"/>
  <c r="AL50" i="4" s="1"/>
  <c r="W50" i="4" a="1"/>
  <c r="W50" i="4" s="1"/>
  <c r="E50" i="4" a="1"/>
  <c r="E50" i="4" s="1"/>
  <c r="AE50" i="4" a="1"/>
  <c r="AE50" i="4" s="1"/>
  <c r="P50" i="4" a="1"/>
  <c r="P50" i="4" s="1"/>
  <c r="J50" i="4" a="1"/>
  <c r="J50" i="4" s="1"/>
  <c r="T50" i="4" a="1"/>
  <c r="T50" i="4" s="1"/>
  <c r="AD50" i="4" a="1"/>
  <c r="AD50" i="4" s="1"/>
  <c r="R50" i="4" a="1"/>
  <c r="R50" i="4" s="1"/>
  <c r="I50" i="4" a="1"/>
  <c r="I50" i="4" s="1"/>
  <c r="M50" i="4" a="1"/>
  <c r="M50" i="4" s="1"/>
  <c r="F50" i="4" a="1"/>
  <c r="F50" i="4" s="1"/>
  <c r="X50" i="4" a="1"/>
  <c r="X50" i="4" s="1"/>
  <c r="AJ50" i="4" a="1"/>
  <c r="AJ50" i="4" s="1"/>
  <c r="Q50" i="4" a="1"/>
  <c r="Q50" i="4" s="1"/>
  <c r="O50" i="4" a="1"/>
  <c r="O50" i="4" s="1"/>
  <c r="AG50" i="4" a="1"/>
  <c r="AG50" i="4" s="1"/>
  <c r="N50" i="4" a="1"/>
  <c r="N50" i="4" s="1"/>
  <c r="AF50" i="4" a="1"/>
  <c r="AF50" i="4" s="1"/>
  <c r="G50" i="4" a="1"/>
  <c r="G50" i="4" s="1"/>
  <c r="AM50" i="4" a="1"/>
  <c r="AM50" i="4" s="1"/>
  <c r="Y50" i="4" a="1"/>
  <c r="Y50" i="4" s="1"/>
  <c r="BJ191" i="4"/>
  <c r="BK187" i="4"/>
  <c r="B51" i="4"/>
  <c r="BM52" i="4"/>
  <c r="BN52" i="4"/>
  <c r="AO51" i="4" l="1" a="1"/>
  <c r="AO51" i="4" s="1"/>
  <c r="C51" i="4" a="1"/>
  <c r="C51" i="4" s="1"/>
  <c r="V51" i="4" a="1"/>
  <c r="V51" i="4" s="1"/>
  <c r="AT51" i="4" a="1"/>
  <c r="AT51" i="4" s="1"/>
  <c r="AP51" i="4" a="1"/>
  <c r="AP51" i="4" s="1"/>
  <c r="AR51" i="4" a="1"/>
  <c r="AR51" i="4" s="1"/>
  <c r="BD51" i="4" a="1"/>
  <c r="BD51" i="4" s="1"/>
  <c r="BB51" i="4" a="1"/>
  <c r="BB51" i="4" s="1"/>
  <c r="AX51" i="4" a="1"/>
  <c r="AX51" i="4" s="1"/>
  <c r="AZ51" i="4" a="1"/>
  <c r="AZ51" i="4" s="1"/>
  <c r="BG51" i="4" a="1"/>
  <c r="BG51" i="4" s="1"/>
  <c r="AY51" i="4" a="1"/>
  <c r="AY51" i="4" s="1"/>
  <c r="BF51" i="4" a="1"/>
  <c r="BF51" i="4" s="1"/>
  <c r="AS51" i="4" a="1"/>
  <c r="AS51" i="4" s="1"/>
  <c r="AQ51" i="4" a="1"/>
  <c r="AQ51" i="4" s="1"/>
  <c r="AW51" i="4" a="1"/>
  <c r="AW51" i="4" s="1"/>
  <c r="BC51" i="4" a="1"/>
  <c r="BC51" i="4" s="1"/>
  <c r="AU51" i="4" a="1"/>
  <c r="AU51" i="4" s="1"/>
  <c r="BE51" i="4" a="1"/>
  <c r="BE51" i="4" s="1"/>
  <c r="AV51" i="4" a="1"/>
  <c r="AV51" i="4" s="1"/>
  <c r="BA51" i="4" a="1"/>
  <c r="BA51" i="4" s="1"/>
  <c r="AN51" i="4" a="1"/>
  <c r="AN51" i="4" s="1"/>
  <c r="U51" i="4" a="1"/>
  <c r="U51" i="4" s="1"/>
  <c r="Z51" i="4" a="1"/>
  <c r="Z51" i="4" s="1"/>
  <c r="K51" i="4" a="1"/>
  <c r="K51" i="4" s="1"/>
  <c r="AB51" i="4" a="1"/>
  <c r="AB51" i="4" s="1"/>
  <c r="AH51" i="4" a="1"/>
  <c r="AH51" i="4" s="1"/>
  <c r="AC51" i="4" a="1"/>
  <c r="AC51" i="4" s="1"/>
  <c r="H51" i="4" a="1"/>
  <c r="H51" i="4" s="1"/>
  <c r="AI51" i="4" a="1"/>
  <c r="AI51" i="4" s="1"/>
  <c r="L51" i="4" a="1"/>
  <c r="L51" i="4" s="1"/>
  <c r="S51" i="4" a="1"/>
  <c r="S51" i="4" s="1"/>
  <c r="AK51" i="4" a="1"/>
  <c r="AK51" i="4" s="1"/>
  <c r="D51" i="4" a="1"/>
  <c r="D51" i="4" s="1"/>
  <c r="AA51" i="4" a="1"/>
  <c r="AA51" i="4" s="1"/>
  <c r="E51" i="4" a="1"/>
  <c r="E51" i="4" s="1"/>
  <c r="P51" i="4" a="1"/>
  <c r="P51" i="4" s="1"/>
  <c r="W51" i="4" a="1"/>
  <c r="W51" i="4" s="1"/>
  <c r="AE51" i="4" a="1"/>
  <c r="AE51" i="4" s="1"/>
  <c r="T51" i="4" a="1"/>
  <c r="T51" i="4" s="1"/>
  <c r="F51" i="4" a="1"/>
  <c r="F51" i="4" s="1"/>
  <c r="I51" i="4" a="1"/>
  <c r="I51" i="4" s="1"/>
  <c r="M51" i="4" a="1"/>
  <c r="M51" i="4" s="1"/>
  <c r="AM51" i="4" a="1"/>
  <c r="AM51" i="4" s="1"/>
  <c r="R51" i="4" a="1"/>
  <c r="R51" i="4" s="1"/>
  <c r="AD51" i="4" a="1"/>
  <c r="AD51" i="4" s="1"/>
  <c r="AL51" i="4" a="1"/>
  <c r="AL51" i="4" s="1"/>
  <c r="J51" i="4" a="1"/>
  <c r="J51" i="4" s="1"/>
  <c r="AJ51" i="4" a="1"/>
  <c r="AJ51" i="4" s="1"/>
  <c r="Q51" i="4" a="1"/>
  <c r="Q51" i="4" s="1"/>
  <c r="O51" i="4" a="1"/>
  <c r="O51" i="4" s="1"/>
  <c r="N51" i="4" a="1"/>
  <c r="N51" i="4" s="1"/>
  <c r="X51" i="4" a="1"/>
  <c r="X51" i="4" s="1"/>
  <c r="G51" i="4" a="1"/>
  <c r="G51" i="4" s="1"/>
  <c r="AG51" i="4" a="1"/>
  <c r="AG51" i="4" s="1"/>
  <c r="AF51" i="4" a="1"/>
  <c r="AF51" i="4" s="1"/>
  <c r="Y51" i="4" a="1"/>
  <c r="Y51" i="4" s="1"/>
  <c r="BN53" i="4"/>
  <c r="BJ195" i="4"/>
  <c r="BK191" i="4"/>
  <c r="BM53" i="4"/>
  <c r="B52" i="4"/>
  <c r="C52" i="4" l="1" a="1"/>
  <c r="C52" i="4" s="1"/>
  <c r="AO52" i="4" a="1"/>
  <c r="AO52" i="4" s="1"/>
  <c r="V52" i="4" a="1"/>
  <c r="V52" i="4" s="1"/>
  <c r="AS52" i="4" a="1"/>
  <c r="AS52" i="4" s="1"/>
  <c r="BF52" i="4" a="1"/>
  <c r="BF52" i="4" s="1"/>
  <c r="BG52" i="4" a="1"/>
  <c r="BG52" i="4" s="1"/>
  <c r="AY52" i="4" a="1"/>
  <c r="AY52" i="4" s="1"/>
  <c r="BB52" i="4" a="1"/>
  <c r="BB52" i="4" s="1"/>
  <c r="AR52" i="4" a="1"/>
  <c r="AR52" i="4" s="1"/>
  <c r="AQ52" i="4" a="1"/>
  <c r="AQ52" i="4" s="1"/>
  <c r="AT52" i="4" a="1"/>
  <c r="AT52" i="4" s="1"/>
  <c r="AP52" i="4" a="1"/>
  <c r="AP52" i="4" s="1"/>
  <c r="AZ52" i="4" a="1"/>
  <c r="AZ52" i="4" s="1"/>
  <c r="BD52" i="4" a="1"/>
  <c r="BD52" i="4" s="1"/>
  <c r="AX52" i="4" a="1"/>
  <c r="AX52" i="4" s="1"/>
  <c r="BC52" i="4" a="1"/>
  <c r="BC52" i="4" s="1"/>
  <c r="AU52" i="4" a="1"/>
  <c r="AU52" i="4" s="1"/>
  <c r="BA52" i="4" a="1"/>
  <c r="BA52" i="4" s="1"/>
  <c r="BE52" i="4" a="1"/>
  <c r="BE52" i="4" s="1"/>
  <c r="AW52" i="4" a="1"/>
  <c r="AW52" i="4" s="1"/>
  <c r="AV52" i="4" a="1"/>
  <c r="AV52" i="4" s="1"/>
  <c r="U52" i="4" a="1"/>
  <c r="U52" i="4" s="1"/>
  <c r="AN52" i="4" a="1"/>
  <c r="AN52" i="4" s="1"/>
  <c r="Z52" i="4" a="1"/>
  <c r="Z52" i="4" s="1"/>
  <c r="AB52" i="4" a="1"/>
  <c r="AB52" i="4" s="1"/>
  <c r="S52" i="4" a="1"/>
  <c r="S52" i="4" s="1"/>
  <c r="H52" i="4" a="1"/>
  <c r="H52" i="4" s="1"/>
  <c r="K52" i="4" a="1"/>
  <c r="K52" i="4" s="1"/>
  <c r="AC52" i="4" a="1"/>
  <c r="AC52" i="4" s="1"/>
  <c r="AI52" i="4" a="1"/>
  <c r="AI52" i="4" s="1"/>
  <c r="L52" i="4" a="1"/>
  <c r="L52" i="4" s="1"/>
  <c r="AK52" i="4" a="1"/>
  <c r="AK52" i="4" s="1"/>
  <c r="AH52" i="4" a="1"/>
  <c r="AH52" i="4" s="1"/>
  <c r="AA52" i="4" a="1"/>
  <c r="AA52" i="4" s="1"/>
  <c r="D52" i="4" a="1"/>
  <c r="D52" i="4" s="1"/>
  <c r="F52" i="4" a="1"/>
  <c r="F52" i="4" s="1"/>
  <c r="T52" i="4" a="1"/>
  <c r="T52" i="4" s="1"/>
  <c r="E52" i="4" a="1"/>
  <c r="E52" i="4" s="1"/>
  <c r="AD52" i="4" a="1"/>
  <c r="AD52" i="4" s="1"/>
  <c r="I52" i="4" a="1"/>
  <c r="I52" i="4" s="1"/>
  <c r="M52" i="4" a="1"/>
  <c r="M52" i="4" s="1"/>
  <c r="P52" i="4" a="1"/>
  <c r="P52" i="4" s="1"/>
  <c r="AM52" i="4" a="1"/>
  <c r="AM52" i="4" s="1"/>
  <c r="J52" i="4" a="1"/>
  <c r="J52" i="4" s="1"/>
  <c r="W52" i="4" a="1"/>
  <c r="W52" i="4" s="1"/>
  <c r="AE52" i="4" a="1"/>
  <c r="AE52" i="4" s="1"/>
  <c r="R52" i="4" a="1"/>
  <c r="R52" i="4" s="1"/>
  <c r="AL52" i="4" a="1"/>
  <c r="AL52" i="4" s="1"/>
  <c r="AG52" i="4" a="1"/>
  <c r="AG52" i="4" s="1"/>
  <c r="AF52" i="4" a="1"/>
  <c r="AF52" i="4" s="1"/>
  <c r="N52" i="4" a="1"/>
  <c r="N52" i="4" s="1"/>
  <c r="AJ52" i="4" a="1"/>
  <c r="AJ52" i="4" s="1"/>
  <c r="O52" i="4" a="1"/>
  <c r="O52" i="4" s="1"/>
  <c r="Y52" i="4" a="1"/>
  <c r="Y52" i="4" s="1"/>
  <c r="Q52" i="4" a="1"/>
  <c r="Q52" i="4" s="1"/>
  <c r="G52" i="4" a="1"/>
  <c r="G52" i="4" s="1"/>
  <c r="X52" i="4" a="1"/>
  <c r="X52" i="4" s="1"/>
  <c r="BM54" i="4"/>
  <c r="BJ199" i="4"/>
  <c r="BK195" i="4"/>
  <c r="BN54" i="4"/>
  <c r="B53" i="4"/>
  <c r="V53" i="4" l="1" a="1"/>
  <c r="V53" i="4" s="1"/>
  <c r="C53" i="4" a="1"/>
  <c r="C53" i="4" s="1"/>
  <c r="AO53" i="4" a="1"/>
  <c r="AO53" i="4" s="1"/>
  <c r="AZ53" i="4" a="1"/>
  <c r="AZ53" i="4" s="1"/>
  <c r="AQ53" i="4" a="1"/>
  <c r="AQ53" i="4" s="1"/>
  <c r="AR53" i="4" a="1"/>
  <c r="AR53" i="4" s="1"/>
  <c r="BF53" i="4" a="1"/>
  <c r="BF53" i="4" s="1"/>
  <c r="BB53" i="4" a="1"/>
  <c r="BB53" i="4" s="1"/>
  <c r="AY53" i="4" a="1"/>
  <c r="AY53" i="4" s="1"/>
  <c r="AT53" i="4" a="1"/>
  <c r="AT53" i="4" s="1"/>
  <c r="AP53" i="4" a="1"/>
  <c r="AP53" i="4" s="1"/>
  <c r="BG53" i="4" a="1"/>
  <c r="BG53" i="4" s="1"/>
  <c r="AX53" i="4" a="1"/>
  <c r="AX53" i="4" s="1"/>
  <c r="BD53" i="4" a="1"/>
  <c r="BD53" i="4" s="1"/>
  <c r="AS53" i="4" a="1"/>
  <c r="AS53" i="4" s="1"/>
  <c r="BE53" i="4" a="1"/>
  <c r="BE53" i="4" s="1"/>
  <c r="AW53" i="4" a="1"/>
  <c r="AW53" i="4" s="1"/>
  <c r="BC53" i="4" a="1"/>
  <c r="BC53" i="4" s="1"/>
  <c r="AV53" i="4" a="1"/>
  <c r="AV53" i="4" s="1"/>
  <c r="AU53" i="4" a="1"/>
  <c r="AU53" i="4" s="1"/>
  <c r="BA53" i="4" a="1"/>
  <c r="BA53" i="4" s="1"/>
  <c r="U53" i="4" a="1"/>
  <c r="U53" i="4" s="1"/>
  <c r="AN53" i="4" a="1"/>
  <c r="AN53" i="4" s="1"/>
  <c r="K53" i="4" a="1"/>
  <c r="K53" i="4" s="1"/>
  <c r="AI53" i="4" a="1"/>
  <c r="AI53" i="4" s="1"/>
  <c r="D53" i="4" a="1"/>
  <c r="D53" i="4" s="1"/>
  <c r="AK53" i="4" a="1"/>
  <c r="AK53" i="4" s="1"/>
  <c r="AA53" i="4" a="1"/>
  <c r="AA53" i="4" s="1"/>
  <c r="AB53" i="4" a="1"/>
  <c r="AB53" i="4" s="1"/>
  <c r="S53" i="4" a="1"/>
  <c r="S53" i="4" s="1"/>
  <c r="H53" i="4" a="1"/>
  <c r="H53" i="4" s="1"/>
  <c r="L53" i="4" a="1"/>
  <c r="L53" i="4" s="1"/>
  <c r="AH53" i="4" a="1"/>
  <c r="AH53" i="4" s="1"/>
  <c r="AC53" i="4" a="1"/>
  <c r="AC53" i="4" s="1"/>
  <c r="Z53" i="4" a="1"/>
  <c r="Z53" i="4" s="1"/>
  <c r="AE53" i="4" a="1"/>
  <c r="AE53" i="4" s="1"/>
  <c r="W53" i="4" a="1"/>
  <c r="W53" i="4" s="1"/>
  <c r="AD53" i="4" a="1"/>
  <c r="AD53" i="4" s="1"/>
  <c r="M53" i="4" a="1"/>
  <c r="M53" i="4" s="1"/>
  <c r="E53" i="4" a="1"/>
  <c r="E53" i="4" s="1"/>
  <c r="P53" i="4" a="1"/>
  <c r="P53" i="4" s="1"/>
  <c r="J53" i="4" a="1"/>
  <c r="J53" i="4" s="1"/>
  <c r="AM53" i="4" a="1"/>
  <c r="AM53" i="4" s="1"/>
  <c r="R53" i="4" a="1"/>
  <c r="R53" i="4" s="1"/>
  <c r="T53" i="4" a="1"/>
  <c r="T53" i="4" s="1"/>
  <c r="AL53" i="4" a="1"/>
  <c r="AL53" i="4" s="1"/>
  <c r="I53" i="4" a="1"/>
  <c r="I53" i="4" s="1"/>
  <c r="AJ53" i="4" a="1"/>
  <c r="AJ53" i="4" s="1"/>
  <c r="G53" i="4" a="1"/>
  <c r="G53" i="4" s="1"/>
  <c r="X53" i="4" a="1"/>
  <c r="X53" i="4" s="1"/>
  <c r="Y53" i="4" a="1"/>
  <c r="Y53" i="4" s="1"/>
  <c r="N53" i="4" a="1"/>
  <c r="N53" i="4" s="1"/>
  <c r="AG53" i="4" a="1"/>
  <c r="AG53" i="4" s="1"/>
  <c r="F53" i="4" a="1"/>
  <c r="F53" i="4" s="1"/>
  <c r="AF53" i="4" a="1"/>
  <c r="AF53" i="4" s="1"/>
  <c r="O53" i="4" a="1"/>
  <c r="O53" i="4" s="1"/>
  <c r="Q53" i="4" a="1"/>
  <c r="Q53" i="4" s="1"/>
  <c r="BN55" i="4"/>
  <c r="BM55" i="4"/>
  <c r="B54" i="4"/>
  <c r="BJ203" i="4"/>
  <c r="BK199" i="4"/>
  <c r="AO54" i="4" l="1" a="1"/>
  <c r="AO54" i="4" s="1"/>
  <c r="V54" i="4" a="1"/>
  <c r="V54" i="4" s="1"/>
  <c r="C54" i="4" a="1"/>
  <c r="C54" i="4" s="1"/>
  <c r="AT54" i="4" a="1"/>
  <c r="AT54" i="4" s="1"/>
  <c r="AZ54" i="4" a="1"/>
  <c r="AZ54" i="4" s="1"/>
  <c r="AX54" i="4" a="1"/>
  <c r="AX54" i="4" s="1"/>
  <c r="BD54" i="4" a="1"/>
  <c r="BD54" i="4" s="1"/>
  <c r="AQ54" i="4" a="1"/>
  <c r="AQ54" i="4" s="1"/>
  <c r="AR54" i="4" a="1"/>
  <c r="AR54" i="4" s="1"/>
  <c r="BG54" i="4" a="1"/>
  <c r="BG54" i="4" s="1"/>
  <c r="AY54" i="4" a="1"/>
  <c r="AY54" i="4" s="1"/>
  <c r="BB54" i="4" a="1"/>
  <c r="BB54" i="4" s="1"/>
  <c r="AS54" i="4" a="1"/>
  <c r="AS54" i="4" s="1"/>
  <c r="AP54" i="4" a="1"/>
  <c r="AP54" i="4" s="1"/>
  <c r="BF54" i="4" a="1"/>
  <c r="BF54" i="4" s="1"/>
  <c r="BE54" i="4" a="1"/>
  <c r="BE54" i="4" s="1"/>
  <c r="AW54" i="4" a="1"/>
  <c r="AW54" i="4" s="1"/>
  <c r="AU54" i="4" a="1"/>
  <c r="AU54" i="4" s="1"/>
  <c r="BA54" i="4" a="1"/>
  <c r="BA54" i="4" s="1"/>
  <c r="AV54" i="4" a="1"/>
  <c r="AV54" i="4" s="1"/>
  <c r="BC54" i="4" a="1"/>
  <c r="BC54" i="4" s="1"/>
  <c r="AN54" i="4" a="1"/>
  <c r="AN54" i="4" s="1"/>
  <c r="U54" i="4" a="1"/>
  <c r="U54" i="4" s="1"/>
  <c r="AB54" i="4" a="1"/>
  <c r="AB54" i="4" s="1"/>
  <c r="AK54" i="4" a="1"/>
  <c r="AK54" i="4" s="1"/>
  <c r="K54" i="4" a="1"/>
  <c r="K54" i="4" s="1"/>
  <c r="D54" i="4" a="1"/>
  <c r="D54" i="4" s="1"/>
  <c r="Z54" i="4" a="1"/>
  <c r="Z54" i="4" s="1"/>
  <c r="S54" i="4" a="1"/>
  <c r="S54" i="4" s="1"/>
  <c r="AC54" i="4" a="1"/>
  <c r="AC54" i="4" s="1"/>
  <c r="AI54" i="4" a="1"/>
  <c r="AI54" i="4" s="1"/>
  <c r="AH54" i="4" a="1"/>
  <c r="AH54" i="4" s="1"/>
  <c r="H54" i="4" a="1"/>
  <c r="H54" i="4" s="1"/>
  <c r="AA54" i="4" a="1"/>
  <c r="AA54" i="4" s="1"/>
  <c r="L54" i="4" a="1"/>
  <c r="L54" i="4" s="1"/>
  <c r="P54" i="4" a="1"/>
  <c r="P54" i="4" s="1"/>
  <c r="AL54" i="4" a="1"/>
  <c r="AL54" i="4" s="1"/>
  <c r="M54" i="4" a="1"/>
  <c r="M54" i="4" s="1"/>
  <c r="E54" i="4" a="1"/>
  <c r="E54" i="4" s="1"/>
  <c r="W54" i="4" a="1"/>
  <c r="W54" i="4" s="1"/>
  <c r="AE54" i="4" a="1"/>
  <c r="AE54" i="4" s="1"/>
  <c r="T54" i="4" a="1"/>
  <c r="T54" i="4" s="1"/>
  <c r="I54" i="4" a="1"/>
  <c r="I54" i="4" s="1"/>
  <c r="R54" i="4" a="1"/>
  <c r="R54" i="4" s="1"/>
  <c r="AD54" i="4" a="1"/>
  <c r="AD54" i="4" s="1"/>
  <c r="AM54" i="4" a="1"/>
  <c r="AM54" i="4" s="1"/>
  <c r="F54" i="4" a="1"/>
  <c r="F54" i="4" s="1"/>
  <c r="J54" i="4" a="1"/>
  <c r="J54" i="4" s="1"/>
  <c r="AF54" i="4" a="1"/>
  <c r="AF54" i="4" s="1"/>
  <c r="Y54" i="4" a="1"/>
  <c r="Y54" i="4" s="1"/>
  <c r="G54" i="4" a="1"/>
  <c r="G54" i="4" s="1"/>
  <c r="AG54" i="4" a="1"/>
  <c r="AG54" i="4" s="1"/>
  <c r="X54" i="4" a="1"/>
  <c r="X54" i="4" s="1"/>
  <c r="AJ54" i="4" a="1"/>
  <c r="AJ54" i="4" s="1"/>
  <c r="Q54" i="4" a="1"/>
  <c r="Q54" i="4" s="1"/>
  <c r="N54" i="4" a="1"/>
  <c r="N54" i="4" s="1"/>
  <c r="O54" i="4" a="1"/>
  <c r="O54" i="4" s="1"/>
  <c r="B55" i="4"/>
  <c r="BM56" i="4"/>
  <c r="BN56" i="4"/>
  <c r="BJ207" i="4"/>
  <c r="BK203" i="4"/>
  <c r="AO55" i="4" l="1" a="1"/>
  <c r="AO55" i="4" s="1"/>
  <c r="V55" i="4" a="1"/>
  <c r="V55" i="4" s="1"/>
  <c r="C55" i="4" a="1"/>
  <c r="C55" i="4" s="1"/>
  <c r="AZ55" i="4" a="1"/>
  <c r="AZ55" i="4" s="1"/>
  <c r="AY55" i="4" a="1"/>
  <c r="AY55" i="4" s="1"/>
  <c r="AQ55" i="4" a="1"/>
  <c r="AQ55" i="4" s="1"/>
  <c r="BD55" i="4" a="1"/>
  <c r="BD55" i="4" s="1"/>
  <c r="BG55" i="4" a="1"/>
  <c r="BG55" i="4" s="1"/>
  <c r="AR55" i="4" a="1"/>
  <c r="AR55" i="4" s="1"/>
  <c r="BB55" i="4" a="1"/>
  <c r="BB55" i="4" s="1"/>
  <c r="AS55" i="4" a="1"/>
  <c r="AS55" i="4" s="1"/>
  <c r="AP55" i="4" a="1"/>
  <c r="AP55" i="4" s="1"/>
  <c r="AT55" i="4" a="1"/>
  <c r="AT55" i="4" s="1"/>
  <c r="AX55" i="4" a="1"/>
  <c r="AX55" i="4" s="1"/>
  <c r="BF55" i="4" a="1"/>
  <c r="BF55" i="4" s="1"/>
  <c r="AU55" i="4" a="1"/>
  <c r="AU55" i="4" s="1"/>
  <c r="BA55" i="4" a="1"/>
  <c r="BA55" i="4" s="1"/>
  <c r="AW55" i="4" a="1"/>
  <c r="AW55" i="4" s="1"/>
  <c r="AV55" i="4" a="1"/>
  <c r="AV55" i="4" s="1"/>
  <c r="BC55" i="4" a="1"/>
  <c r="BC55" i="4" s="1"/>
  <c r="BE55" i="4" a="1"/>
  <c r="BE55" i="4" s="1"/>
  <c r="AN55" i="4" a="1"/>
  <c r="AN55" i="4" s="1"/>
  <c r="U55" i="4" a="1"/>
  <c r="U55" i="4" s="1"/>
  <c r="AB55" i="4" a="1"/>
  <c r="AB55" i="4" s="1"/>
  <c r="S55" i="4" a="1"/>
  <c r="S55" i="4" s="1"/>
  <c r="AH55" i="4" a="1"/>
  <c r="AH55" i="4" s="1"/>
  <c r="D55" i="4" a="1"/>
  <c r="D55" i="4" s="1"/>
  <c r="AI55" i="4" a="1"/>
  <c r="AI55" i="4" s="1"/>
  <c r="AC55" i="4" a="1"/>
  <c r="AC55" i="4" s="1"/>
  <c r="AK55" i="4" a="1"/>
  <c r="AK55" i="4" s="1"/>
  <c r="K55" i="4" a="1"/>
  <c r="K55" i="4" s="1"/>
  <c r="H55" i="4" a="1"/>
  <c r="H55" i="4" s="1"/>
  <c r="AA55" i="4" a="1"/>
  <c r="AA55" i="4" s="1"/>
  <c r="L55" i="4" a="1"/>
  <c r="L55" i="4" s="1"/>
  <c r="Z55" i="4" a="1"/>
  <c r="Z55" i="4" s="1"/>
  <c r="M55" i="4" a="1"/>
  <c r="M55" i="4" s="1"/>
  <c r="R55" i="4" a="1"/>
  <c r="R55" i="4" s="1"/>
  <c r="J55" i="4" a="1"/>
  <c r="J55" i="4" s="1"/>
  <c r="T55" i="4" a="1"/>
  <c r="T55" i="4" s="1"/>
  <c r="AL55" i="4" a="1"/>
  <c r="AL55" i="4" s="1"/>
  <c r="AM55" i="4" a="1"/>
  <c r="AM55" i="4" s="1"/>
  <c r="E55" i="4" a="1"/>
  <c r="E55" i="4" s="1"/>
  <c r="I55" i="4" a="1"/>
  <c r="I55" i="4" s="1"/>
  <c r="W55" i="4" a="1"/>
  <c r="W55" i="4" s="1"/>
  <c r="AD55" i="4" a="1"/>
  <c r="AD55" i="4" s="1"/>
  <c r="AE55" i="4" a="1"/>
  <c r="AE55" i="4" s="1"/>
  <c r="AF55" i="4" a="1"/>
  <c r="AF55" i="4" s="1"/>
  <c r="G55" i="4" a="1"/>
  <c r="G55" i="4" s="1"/>
  <c r="N55" i="4" a="1"/>
  <c r="N55" i="4" s="1"/>
  <c r="X55" i="4" a="1"/>
  <c r="X55" i="4" s="1"/>
  <c r="Q55" i="4" a="1"/>
  <c r="Q55" i="4" s="1"/>
  <c r="O55" i="4" a="1"/>
  <c r="O55" i="4" s="1"/>
  <c r="Y55" i="4" a="1"/>
  <c r="Y55" i="4" s="1"/>
  <c r="AJ55" i="4" a="1"/>
  <c r="AJ55" i="4" s="1"/>
  <c r="AG55" i="4" a="1"/>
  <c r="AG55" i="4" s="1"/>
  <c r="P55" i="4" a="1"/>
  <c r="P55" i="4" s="1"/>
  <c r="F55" i="4" a="1"/>
  <c r="F55" i="4" s="1"/>
  <c r="BJ211" i="4"/>
  <c r="BK207" i="4"/>
  <c r="BM57" i="4"/>
  <c r="BN57" i="4"/>
  <c r="B56" i="4"/>
  <c r="C56" i="4" l="1" a="1"/>
  <c r="C56" i="4" s="1"/>
  <c r="AO56" i="4" a="1"/>
  <c r="AO56" i="4" s="1"/>
  <c r="V56" i="4" a="1"/>
  <c r="V56" i="4" s="1"/>
  <c r="BB56" i="4" a="1"/>
  <c r="BB56" i="4" s="1"/>
  <c r="AS56" i="4" a="1"/>
  <c r="AS56" i="4" s="1"/>
  <c r="AY56" i="4" a="1"/>
  <c r="AY56" i="4" s="1"/>
  <c r="AQ56" i="4" a="1"/>
  <c r="AQ56" i="4" s="1"/>
  <c r="AR56" i="4" a="1"/>
  <c r="AR56" i="4" s="1"/>
  <c r="BG56" i="4" a="1"/>
  <c r="BG56" i="4" s="1"/>
  <c r="BF56" i="4" a="1"/>
  <c r="BF56" i="4" s="1"/>
  <c r="AZ56" i="4" a="1"/>
  <c r="AZ56" i="4" s="1"/>
  <c r="BD56" i="4" a="1"/>
  <c r="BD56" i="4" s="1"/>
  <c r="AT56" i="4" a="1"/>
  <c r="AT56" i="4" s="1"/>
  <c r="AX56" i="4" a="1"/>
  <c r="AX56" i="4" s="1"/>
  <c r="AP56" i="4" a="1"/>
  <c r="AP56" i="4" s="1"/>
  <c r="AW56" i="4" a="1"/>
  <c r="AW56" i="4" s="1"/>
  <c r="BC56" i="4" a="1"/>
  <c r="BC56" i="4" s="1"/>
  <c r="BA56" i="4" a="1"/>
  <c r="BA56" i="4" s="1"/>
  <c r="AV56" i="4" a="1"/>
  <c r="AV56" i="4" s="1"/>
  <c r="BE56" i="4" a="1"/>
  <c r="BE56" i="4" s="1"/>
  <c r="AU56" i="4" a="1"/>
  <c r="AU56" i="4" s="1"/>
  <c r="AN56" i="4" a="1"/>
  <c r="AN56" i="4" s="1"/>
  <c r="U56" i="4" a="1"/>
  <c r="U56" i="4" s="1"/>
  <c r="AB56" i="4" a="1"/>
  <c r="AB56" i="4" s="1"/>
  <c r="H56" i="4" a="1"/>
  <c r="H56" i="4" s="1"/>
  <c r="AH56" i="4" a="1"/>
  <c r="AH56" i="4" s="1"/>
  <c r="AC56" i="4" a="1"/>
  <c r="AC56" i="4" s="1"/>
  <c r="AK56" i="4" a="1"/>
  <c r="AK56" i="4" s="1"/>
  <c r="AI56" i="4" a="1"/>
  <c r="AI56" i="4" s="1"/>
  <c r="L56" i="4" a="1"/>
  <c r="L56" i="4" s="1"/>
  <c r="Z56" i="4" a="1"/>
  <c r="Z56" i="4" s="1"/>
  <c r="K56" i="4" a="1"/>
  <c r="K56" i="4" s="1"/>
  <c r="AA56" i="4" a="1"/>
  <c r="AA56" i="4" s="1"/>
  <c r="D56" i="4" a="1"/>
  <c r="D56" i="4" s="1"/>
  <c r="S56" i="4" a="1"/>
  <c r="S56" i="4" s="1"/>
  <c r="I56" i="4" a="1"/>
  <c r="I56" i="4" s="1"/>
  <c r="M56" i="4" a="1"/>
  <c r="M56" i="4" s="1"/>
  <c r="P56" i="4" a="1"/>
  <c r="P56" i="4" s="1"/>
  <c r="F56" i="4" a="1"/>
  <c r="F56" i="4" s="1"/>
  <c r="T56" i="4" a="1"/>
  <c r="T56" i="4" s="1"/>
  <c r="AM56" i="4" a="1"/>
  <c r="AM56" i="4" s="1"/>
  <c r="R56" i="4" a="1"/>
  <c r="R56" i="4" s="1"/>
  <c r="AD56" i="4" a="1"/>
  <c r="AD56" i="4" s="1"/>
  <c r="AL56" i="4" a="1"/>
  <c r="AL56" i="4" s="1"/>
  <c r="W56" i="4" a="1"/>
  <c r="W56" i="4" s="1"/>
  <c r="J56" i="4" a="1"/>
  <c r="J56" i="4" s="1"/>
  <c r="AE56" i="4" a="1"/>
  <c r="AE56" i="4" s="1"/>
  <c r="E56" i="4" a="1"/>
  <c r="E56" i="4" s="1"/>
  <c r="N56" i="4" a="1"/>
  <c r="N56" i="4" s="1"/>
  <c r="AG56" i="4" a="1"/>
  <c r="AG56" i="4" s="1"/>
  <c r="AF56" i="4" a="1"/>
  <c r="AF56" i="4" s="1"/>
  <c r="AJ56" i="4" a="1"/>
  <c r="AJ56" i="4" s="1"/>
  <c r="O56" i="4" a="1"/>
  <c r="O56" i="4" s="1"/>
  <c r="Q56" i="4" a="1"/>
  <c r="Q56" i="4" s="1"/>
  <c r="X56" i="4" a="1"/>
  <c r="X56" i="4" s="1"/>
  <c r="Y56" i="4" a="1"/>
  <c r="Y56" i="4" s="1"/>
  <c r="G56" i="4" a="1"/>
  <c r="G56" i="4" s="1"/>
  <c r="B57" i="4"/>
  <c r="BM58" i="4"/>
  <c r="BN58" i="4"/>
  <c r="BJ215" i="4"/>
  <c r="BK211" i="4"/>
  <c r="V57" i="4" l="1" a="1"/>
  <c r="V57" i="4" s="1"/>
  <c r="C57" i="4" a="1"/>
  <c r="C57" i="4" s="1"/>
  <c r="AO57" i="4" a="1"/>
  <c r="AO57" i="4" s="1"/>
  <c r="AZ57" i="4" a="1"/>
  <c r="AZ57" i="4" s="1"/>
  <c r="BF57" i="4" a="1"/>
  <c r="BF57" i="4" s="1"/>
  <c r="BG57" i="4" a="1"/>
  <c r="BG57" i="4" s="1"/>
  <c r="AT57" i="4" a="1"/>
  <c r="AT57" i="4" s="1"/>
  <c r="AX57" i="4" a="1"/>
  <c r="AX57" i="4" s="1"/>
  <c r="AS57" i="4" a="1"/>
  <c r="AS57" i="4" s="1"/>
  <c r="AP57" i="4" a="1"/>
  <c r="AP57" i="4" s="1"/>
  <c r="AR57" i="4" a="1"/>
  <c r="AR57" i="4" s="1"/>
  <c r="BB57" i="4" a="1"/>
  <c r="BB57" i="4" s="1"/>
  <c r="AY57" i="4" a="1"/>
  <c r="AY57" i="4" s="1"/>
  <c r="BE57" i="4" a="1"/>
  <c r="BE57" i="4" s="1"/>
  <c r="AV57" i="4" a="1"/>
  <c r="AV57" i="4" s="1"/>
  <c r="AQ57" i="4" a="1"/>
  <c r="AQ57" i="4" s="1"/>
  <c r="AU57" i="4" a="1"/>
  <c r="AU57" i="4" s="1"/>
  <c r="BD57" i="4" a="1"/>
  <c r="BD57" i="4" s="1"/>
  <c r="BA57" i="4" a="1"/>
  <c r="BA57" i="4" s="1"/>
  <c r="AW57" i="4" a="1"/>
  <c r="AW57" i="4" s="1"/>
  <c r="BC57" i="4" a="1"/>
  <c r="BC57" i="4" s="1"/>
  <c r="U57" i="4" a="1"/>
  <c r="U57" i="4" s="1"/>
  <c r="AN57" i="4" a="1"/>
  <c r="AN57" i="4" s="1"/>
  <c r="AH57" i="4" a="1"/>
  <c r="AH57" i="4" s="1"/>
  <c r="S57" i="4" a="1"/>
  <c r="S57" i="4" s="1"/>
  <c r="D57" i="4" a="1"/>
  <c r="D57" i="4" s="1"/>
  <c r="Z57" i="4" a="1"/>
  <c r="Z57" i="4" s="1"/>
  <c r="AB57" i="4" a="1"/>
  <c r="AB57" i="4" s="1"/>
  <c r="H57" i="4" a="1"/>
  <c r="H57" i="4" s="1"/>
  <c r="L57" i="4" a="1"/>
  <c r="L57" i="4" s="1"/>
  <c r="AC57" i="4" a="1"/>
  <c r="AC57" i="4" s="1"/>
  <c r="AA57" i="4" a="1"/>
  <c r="AA57" i="4" s="1"/>
  <c r="AK57" i="4" a="1"/>
  <c r="AK57" i="4" s="1"/>
  <c r="K57" i="4" a="1"/>
  <c r="K57" i="4" s="1"/>
  <c r="AI57" i="4" a="1"/>
  <c r="AI57" i="4" s="1"/>
  <c r="W57" i="4" a="1"/>
  <c r="W57" i="4" s="1"/>
  <c r="F57" i="4" a="1"/>
  <c r="F57" i="4" s="1"/>
  <c r="AE57" i="4" a="1"/>
  <c r="AE57" i="4" s="1"/>
  <c r="R57" i="4" a="1"/>
  <c r="R57" i="4" s="1"/>
  <c r="AD57" i="4" a="1"/>
  <c r="AD57" i="4" s="1"/>
  <c r="AM57" i="4" a="1"/>
  <c r="AM57" i="4" s="1"/>
  <c r="AL57" i="4" a="1"/>
  <c r="AL57" i="4" s="1"/>
  <c r="I57" i="4" a="1"/>
  <c r="I57" i="4" s="1"/>
  <c r="J57" i="4" a="1"/>
  <c r="J57" i="4" s="1"/>
  <c r="M57" i="4" a="1"/>
  <c r="M57" i="4" s="1"/>
  <c r="T57" i="4" a="1"/>
  <c r="T57" i="4" s="1"/>
  <c r="E57" i="4" a="1"/>
  <c r="E57" i="4" s="1"/>
  <c r="P57" i="4" a="1"/>
  <c r="P57" i="4" s="1"/>
  <c r="X57" i="4" a="1"/>
  <c r="X57" i="4" s="1"/>
  <c r="G57" i="4" a="1"/>
  <c r="G57" i="4" s="1"/>
  <c r="Y57" i="4" a="1"/>
  <c r="Y57" i="4" s="1"/>
  <c r="AF57" i="4" a="1"/>
  <c r="AF57" i="4" s="1"/>
  <c r="O57" i="4" a="1"/>
  <c r="O57" i="4" s="1"/>
  <c r="AG57" i="4" a="1"/>
  <c r="AG57" i="4" s="1"/>
  <c r="Q57" i="4" a="1"/>
  <c r="Q57" i="4" s="1"/>
  <c r="AJ57" i="4" a="1"/>
  <c r="AJ57" i="4" s="1"/>
  <c r="N57" i="4" a="1"/>
  <c r="N57" i="4" s="1"/>
  <c r="BJ219" i="4"/>
  <c r="BK215" i="4"/>
  <c r="B58" i="4"/>
  <c r="BM59" i="4"/>
  <c r="BN59" i="4"/>
  <c r="AO58" i="4" l="1" a="1"/>
  <c r="AO58" i="4" s="1"/>
  <c r="V58" i="4" a="1"/>
  <c r="V58" i="4" s="1"/>
  <c r="C58" i="4" a="1"/>
  <c r="C58" i="4" s="1"/>
  <c r="BG58" i="4" a="1"/>
  <c r="BG58" i="4" s="1"/>
  <c r="AX58" i="4" a="1"/>
  <c r="AX58" i="4" s="1"/>
  <c r="BF58" i="4" a="1"/>
  <c r="BF58" i="4" s="1"/>
  <c r="AT58" i="4" a="1"/>
  <c r="AT58" i="4" s="1"/>
  <c r="AY58" i="4" a="1"/>
  <c r="AY58" i="4" s="1"/>
  <c r="AQ58" i="4" a="1"/>
  <c r="AQ58" i="4" s="1"/>
  <c r="BB58" i="4" a="1"/>
  <c r="BB58" i="4" s="1"/>
  <c r="AS58" i="4" a="1"/>
  <c r="AS58" i="4" s="1"/>
  <c r="AZ58" i="4" a="1"/>
  <c r="AZ58" i="4" s="1"/>
  <c r="AP58" i="4" a="1"/>
  <c r="AP58" i="4" s="1"/>
  <c r="AR58" i="4" a="1"/>
  <c r="AR58" i="4" s="1"/>
  <c r="BD58" i="4" a="1"/>
  <c r="BD58" i="4" s="1"/>
  <c r="AV58" i="4" a="1"/>
  <c r="AV58" i="4" s="1"/>
  <c r="BC58" i="4" a="1"/>
  <c r="BC58" i="4" s="1"/>
  <c r="BA58" i="4" a="1"/>
  <c r="BA58" i="4" s="1"/>
  <c r="AU58" i="4" a="1"/>
  <c r="AU58" i="4" s="1"/>
  <c r="AW58" i="4" a="1"/>
  <c r="AW58" i="4" s="1"/>
  <c r="BE58" i="4" a="1"/>
  <c r="BE58" i="4" s="1"/>
  <c r="U58" i="4" a="1"/>
  <c r="U58" i="4" s="1"/>
  <c r="AN58" i="4" a="1"/>
  <c r="AN58" i="4" s="1"/>
  <c r="AB58" i="4" a="1"/>
  <c r="AB58" i="4" s="1"/>
  <c r="AI58" i="4" a="1"/>
  <c r="AI58" i="4" s="1"/>
  <c r="L58" i="4" a="1"/>
  <c r="L58" i="4" s="1"/>
  <c r="K58" i="4" a="1"/>
  <c r="K58" i="4" s="1"/>
  <c r="AC58" i="4" a="1"/>
  <c r="AC58" i="4" s="1"/>
  <c r="S58" i="4" a="1"/>
  <c r="S58" i="4" s="1"/>
  <c r="AK58" i="4" a="1"/>
  <c r="AK58" i="4" s="1"/>
  <c r="AH58" i="4" a="1"/>
  <c r="AH58" i="4" s="1"/>
  <c r="Z58" i="4" a="1"/>
  <c r="Z58" i="4" s="1"/>
  <c r="AA58" i="4" a="1"/>
  <c r="AA58" i="4" s="1"/>
  <c r="H58" i="4" a="1"/>
  <c r="H58" i="4" s="1"/>
  <c r="D58" i="4" a="1"/>
  <c r="D58" i="4" s="1"/>
  <c r="T58" i="4" a="1"/>
  <c r="T58" i="4" s="1"/>
  <c r="J58" i="4" a="1"/>
  <c r="J58" i="4" s="1"/>
  <c r="F58" i="4" a="1"/>
  <c r="F58" i="4" s="1"/>
  <c r="I58" i="4" a="1"/>
  <c r="I58" i="4" s="1"/>
  <c r="M58" i="4" a="1"/>
  <c r="M58" i="4" s="1"/>
  <c r="W58" i="4" a="1"/>
  <c r="W58" i="4" s="1"/>
  <c r="AE58" i="4" a="1"/>
  <c r="AE58" i="4" s="1"/>
  <c r="AM58" i="4" a="1"/>
  <c r="AM58" i="4" s="1"/>
  <c r="E58" i="4" a="1"/>
  <c r="E58" i="4" s="1"/>
  <c r="R58" i="4" a="1"/>
  <c r="R58" i="4" s="1"/>
  <c r="AD58" i="4" a="1"/>
  <c r="AD58" i="4" s="1"/>
  <c r="AL58" i="4" a="1"/>
  <c r="AL58" i="4" s="1"/>
  <c r="AF58" i="4" a="1"/>
  <c r="AF58" i="4" s="1"/>
  <c r="O58" i="4" a="1"/>
  <c r="O58" i="4" s="1"/>
  <c r="P58" i="4" a="1"/>
  <c r="P58" i="4" s="1"/>
  <c r="AJ58" i="4" a="1"/>
  <c r="AJ58" i="4" s="1"/>
  <c r="N58" i="4" a="1"/>
  <c r="N58" i="4" s="1"/>
  <c r="Y58" i="4" a="1"/>
  <c r="Y58" i="4" s="1"/>
  <c r="G58" i="4" a="1"/>
  <c r="G58" i="4" s="1"/>
  <c r="AG58" i="4" a="1"/>
  <c r="AG58" i="4" s="1"/>
  <c r="Q58" i="4" a="1"/>
  <c r="Q58" i="4" s="1"/>
  <c r="X58" i="4" a="1"/>
  <c r="X58" i="4" s="1"/>
  <c r="DH18" i="4"/>
  <c r="DL7" i="4"/>
  <c r="DO7" i="4"/>
  <c r="DE7" i="4"/>
  <c r="DD7" i="4"/>
  <c r="DN7" i="4"/>
  <c r="DQ7" i="4"/>
  <c r="DI7" i="4"/>
  <c r="DC7" i="4"/>
  <c r="DF7" i="4"/>
  <c r="DJ7" i="4"/>
  <c r="DP7" i="4"/>
  <c r="DA7" i="4"/>
  <c r="DM7" i="4"/>
  <c r="DG7" i="4"/>
  <c r="DK7" i="4"/>
  <c r="DB7" i="4"/>
  <c r="DG10" i="4"/>
  <c r="DA10" i="4"/>
  <c r="DF10" i="4"/>
  <c r="DG11" i="4"/>
  <c r="DB11" i="4"/>
  <c r="DQ11" i="4"/>
  <c r="DF11" i="4"/>
  <c r="DM11" i="4"/>
  <c r="DC12" i="4"/>
  <c r="DP12" i="4"/>
  <c r="DA12" i="4"/>
  <c r="DN14" i="4"/>
  <c r="DJ14" i="4"/>
  <c r="DA15" i="4"/>
  <c r="DL15" i="4"/>
  <c r="DQ15" i="4"/>
  <c r="DP15" i="4"/>
  <c r="DB15" i="4"/>
  <c r="DD15" i="4"/>
  <c r="DM15" i="4"/>
  <c r="DK15" i="4"/>
  <c r="DQ16" i="4"/>
  <c r="DL16" i="4"/>
  <c r="DL18" i="4"/>
  <c r="DE18" i="4"/>
  <c r="B59" i="4"/>
  <c r="CF18" i="4"/>
  <c r="BK219" i="4"/>
  <c r="CQ7" i="4"/>
  <c r="BP7" i="4"/>
  <c r="BW7" i="4"/>
  <c r="BT7" i="4"/>
  <c r="CX7" i="4"/>
  <c r="BQ7" i="4"/>
  <c r="CI7" i="4"/>
  <c r="CW7" i="4"/>
  <c r="CT7" i="4"/>
  <c r="CP7" i="4"/>
  <c r="CE7" i="4"/>
  <c r="BU7" i="4"/>
  <c r="BX7" i="4"/>
  <c r="BY7" i="4"/>
  <c r="CL7" i="4"/>
  <c r="CA7" i="4"/>
  <c r="BS7" i="4"/>
  <c r="CM7" i="4"/>
  <c r="CB7" i="4"/>
  <c r="CH7" i="4"/>
  <c r="BS8" i="4"/>
  <c r="BO8" i="4"/>
  <c r="CH8" i="4"/>
  <c r="CR8" i="4"/>
  <c r="BR8" i="4"/>
  <c r="CQ8" i="4"/>
  <c r="BT8" i="4"/>
  <c r="CS8" i="4"/>
  <c r="CK8" i="4"/>
  <c r="BP8" i="4"/>
  <c r="CW8" i="4"/>
  <c r="CI8" i="4"/>
  <c r="CB8" i="4"/>
  <c r="CQ9" i="4"/>
  <c r="CL9" i="4"/>
  <c r="CK9" i="4"/>
  <c r="BS9" i="4"/>
  <c r="CN9" i="4"/>
  <c r="CC9" i="4"/>
  <c r="BW9" i="4"/>
  <c r="BX10" i="4"/>
  <c r="CT10" i="4"/>
  <c r="CN10" i="4"/>
  <c r="CL10" i="4"/>
  <c r="BT10" i="4"/>
  <c r="BU10" i="4"/>
  <c r="CX10" i="4"/>
  <c r="CN11" i="4"/>
  <c r="CM11" i="4"/>
  <c r="BR11" i="4"/>
  <c r="BO11" i="4"/>
  <c r="CD11" i="4"/>
  <c r="CR11" i="4"/>
  <c r="CE11" i="4"/>
  <c r="CV11" i="4"/>
  <c r="CH11" i="4"/>
  <c r="CU11" i="4"/>
  <c r="BX11" i="4"/>
  <c r="CQ11" i="4"/>
  <c r="BS11" i="4"/>
  <c r="CS12" i="4"/>
  <c r="CJ12" i="4"/>
  <c r="BP12" i="4"/>
  <c r="BW12" i="4"/>
  <c r="CL12" i="4"/>
  <c r="CV12" i="4"/>
  <c r="CU12" i="4"/>
  <c r="BT12" i="4"/>
  <c r="CK12" i="4"/>
  <c r="CH12" i="4"/>
  <c r="BO12" i="4"/>
  <c r="BQ12" i="4"/>
  <c r="BR14" i="4"/>
  <c r="BO14" i="4"/>
  <c r="CK14" i="4"/>
  <c r="CS15" i="4"/>
  <c r="CV16" i="4"/>
  <c r="CU16" i="4"/>
  <c r="BO16" i="4"/>
  <c r="CS16" i="4"/>
  <c r="CT16" i="4"/>
  <c r="CE17" i="4"/>
  <c r="CK17" i="4"/>
  <c r="BO17" i="4"/>
  <c r="CC17" i="4"/>
  <c r="CU18" i="4"/>
  <c r="BO18" i="4"/>
  <c r="CC18" i="4"/>
  <c r="DR7" i="4" l="1"/>
  <c r="DH7" i="4"/>
  <c r="DS7" i="4"/>
  <c r="DR8" i="4"/>
  <c r="DS8" i="4"/>
  <c r="DH8" i="4"/>
  <c r="DH9" i="4"/>
  <c r="DS9" i="4"/>
  <c r="DR9" i="4"/>
  <c r="DH10" i="4"/>
  <c r="DR10" i="4"/>
  <c r="DS10" i="4"/>
  <c r="DR11" i="4"/>
  <c r="DH11" i="4"/>
  <c r="DS11" i="4"/>
  <c r="DR12" i="4"/>
  <c r="DH12" i="4"/>
  <c r="DS12" i="4"/>
  <c r="DH13" i="4"/>
  <c r="DS13" i="4"/>
  <c r="DR13" i="4"/>
  <c r="DH14" i="4"/>
  <c r="DR14" i="4"/>
  <c r="DS14" i="4"/>
  <c r="DR15" i="4"/>
  <c r="DH15" i="4"/>
  <c r="DS15" i="4"/>
  <c r="DH16" i="4"/>
  <c r="DS16" i="4"/>
  <c r="DR16" i="4"/>
  <c r="DS17" i="4"/>
  <c r="DR17" i="4"/>
  <c r="DH17" i="4"/>
  <c r="DS18" i="4"/>
  <c r="DR18" i="4"/>
  <c r="AO59" i="4" a="1"/>
  <c r="AO59" i="4" s="1"/>
  <c r="V59" i="4" a="1"/>
  <c r="V59" i="4" s="1"/>
  <c r="C59" i="4" a="1"/>
  <c r="C59" i="4" s="1"/>
  <c r="AP59" i="4" a="1"/>
  <c r="AP59" i="4" s="1"/>
  <c r="AY59" i="4" a="1"/>
  <c r="AY59" i="4" s="1"/>
  <c r="BG59" i="4" a="1"/>
  <c r="BG59" i="4" s="1"/>
  <c r="DS19" i="4" s="1"/>
  <c r="AZ59" i="4" a="1"/>
  <c r="AZ59" i="4" s="1"/>
  <c r="AS59" i="4" a="1"/>
  <c r="AS59" i="4" s="1"/>
  <c r="BF59" i="4" a="1"/>
  <c r="BF59" i="4" s="1"/>
  <c r="DR19" i="4" s="1"/>
  <c r="AR59" i="4" a="1"/>
  <c r="AR59" i="4" s="1"/>
  <c r="DD19" i="4" s="1"/>
  <c r="AQ59" i="4" a="1"/>
  <c r="AQ59" i="4" s="1"/>
  <c r="AT59" i="4" a="1"/>
  <c r="AT59" i="4" s="1"/>
  <c r="BB59" i="4" a="1"/>
  <c r="BB59" i="4" s="1"/>
  <c r="AX59" i="4" a="1"/>
  <c r="AX59" i="4" s="1"/>
  <c r="BD59" i="4" a="1"/>
  <c r="BD59" i="4" s="1"/>
  <c r="AV59" i="4" a="1"/>
  <c r="AV59" i="4" s="1"/>
  <c r="DH19" i="4" s="1"/>
  <c r="BE59" i="4" a="1"/>
  <c r="BE59" i="4" s="1"/>
  <c r="BA59" i="4" a="1"/>
  <c r="BA59" i="4" s="1"/>
  <c r="AW59" i="4" a="1"/>
  <c r="AW59" i="4" s="1"/>
  <c r="AU59" i="4" a="1"/>
  <c r="AU59" i="4" s="1"/>
  <c r="BC59" i="4" a="1"/>
  <c r="BC59" i="4" s="1"/>
  <c r="U59" i="4" a="1"/>
  <c r="U59" i="4" s="1"/>
  <c r="AN59" i="4" a="1"/>
  <c r="AN59" i="4" s="1"/>
  <c r="Z59" i="4" a="1"/>
  <c r="Z59" i="4" s="1"/>
  <c r="AB59" i="4" a="1"/>
  <c r="AB59" i="4" s="1"/>
  <c r="K59" i="4" a="1"/>
  <c r="K59" i="4" s="1"/>
  <c r="L59" i="4" a="1"/>
  <c r="L59" i="4" s="1"/>
  <c r="AA59" i="4" a="1"/>
  <c r="AA59" i="4" s="1"/>
  <c r="CM19" i="4" s="1"/>
  <c r="S59" i="4" a="1"/>
  <c r="S59" i="4" s="1"/>
  <c r="H59" i="4" a="1"/>
  <c r="H59" i="4" s="1"/>
  <c r="AI59" i="4" a="1"/>
  <c r="AI59" i="4" s="1"/>
  <c r="D59" i="4" a="1"/>
  <c r="D59" i="4" s="1"/>
  <c r="AH59" i="4" a="1"/>
  <c r="AH59" i="4" s="1"/>
  <c r="AC59" i="4" a="1"/>
  <c r="AC59" i="4" s="1"/>
  <c r="AK59" i="4" a="1"/>
  <c r="AK59" i="4" s="1"/>
  <c r="T59" i="4" a="1"/>
  <c r="T59" i="4" s="1"/>
  <c r="CF19" i="4" s="1"/>
  <c r="AD59" i="4" a="1"/>
  <c r="AD59" i="4" s="1"/>
  <c r="AL59" i="4" a="1"/>
  <c r="AL59" i="4" s="1"/>
  <c r="E59" i="4" a="1"/>
  <c r="E59" i="4" s="1"/>
  <c r="M59" i="4" a="1"/>
  <c r="M59" i="4" s="1"/>
  <c r="R59" i="4" a="1"/>
  <c r="R59" i="4" s="1"/>
  <c r="I59" i="4" a="1"/>
  <c r="I59" i="4" s="1"/>
  <c r="J59" i="4" a="1"/>
  <c r="J59" i="4" s="1"/>
  <c r="P59" i="4" a="1"/>
  <c r="P59" i="4" s="1"/>
  <c r="CB19" i="4" s="1"/>
  <c r="W59" i="4" a="1"/>
  <c r="W59" i="4" s="1"/>
  <c r="AE59" i="4" a="1"/>
  <c r="AE59" i="4" s="1"/>
  <c r="Q59" i="4" a="1"/>
  <c r="Q59" i="4" s="1"/>
  <c r="AJ59" i="4" a="1"/>
  <c r="AJ59" i="4" s="1"/>
  <c r="O59" i="4" a="1"/>
  <c r="O59" i="4" s="1"/>
  <c r="N59" i="4" a="1"/>
  <c r="N59" i="4" s="1"/>
  <c r="X59" i="4" a="1"/>
  <c r="X59" i="4" s="1"/>
  <c r="G59" i="4" a="1"/>
  <c r="G59" i="4" s="1"/>
  <c r="Y59" i="4" a="1"/>
  <c r="Y59" i="4" s="1"/>
  <c r="AM59" i="4" a="1"/>
  <c r="AM59" i="4" s="1"/>
  <c r="F59" i="4" a="1"/>
  <c r="F59" i="4" s="1"/>
  <c r="AG59" i="4" a="1"/>
  <c r="AG59" i="4" s="1"/>
  <c r="AF59" i="4" a="1"/>
  <c r="AF59" i="4" s="1"/>
  <c r="DI19" i="4"/>
  <c r="DL19" i="4"/>
  <c r="CZ19" i="4"/>
  <c r="CZ7" i="4"/>
  <c r="CZ8" i="4"/>
  <c r="CZ9" i="4"/>
  <c r="CZ10" i="4"/>
  <c r="CZ11" i="4"/>
  <c r="CZ12" i="4"/>
  <c r="CZ13" i="4"/>
  <c r="CZ14" i="4"/>
  <c r="CZ15" i="4"/>
  <c r="CZ16" i="4"/>
  <c r="CZ17" i="4"/>
  <c r="CZ18" i="4"/>
  <c r="CG7" i="4"/>
  <c r="CG8" i="4"/>
  <c r="CG9" i="4"/>
  <c r="CG10" i="4"/>
  <c r="CG11" i="4"/>
  <c r="CG12" i="4"/>
  <c r="CG13" i="4"/>
  <c r="CG14" i="4"/>
  <c r="CG15" i="4"/>
  <c r="CG16" i="4"/>
  <c r="CG17" i="4"/>
  <c r="CG18" i="4"/>
  <c r="CG19" i="4"/>
  <c r="BO19" i="4"/>
  <c r="CY19" i="4"/>
  <c r="CO19" i="4"/>
  <c r="CT19" i="4"/>
  <c r="B60" i="4"/>
  <c r="BV19" i="4"/>
  <c r="CV19" i="4"/>
  <c r="CD19" i="4"/>
  <c r="CO7" i="4"/>
  <c r="CY7" i="4"/>
  <c r="BV7" i="4"/>
  <c r="CF7" i="4"/>
  <c r="CY8" i="4"/>
  <c r="BV8" i="4"/>
  <c r="CF9" i="4"/>
  <c r="CF8" i="4"/>
  <c r="CO8" i="4"/>
  <c r="CY9" i="4"/>
  <c r="CO9" i="4"/>
  <c r="BV9" i="4"/>
  <c r="BV10" i="4"/>
  <c r="CO10" i="4"/>
  <c r="CF10" i="4"/>
  <c r="CY10" i="4"/>
  <c r="CF11" i="4"/>
  <c r="CO11" i="4"/>
  <c r="CY11" i="4"/>
  <c r="BV11" i="4"/>
  <c r="CO12" i="4"/>
  <c r="BV12" i="4"/>
  <c r="CY12" i="4"/>
  <c r="CF12" i="4"/>
  <c r="CO13" i="4"/>
  <c r="BV13" i="4"/>
  <c r="CY13" i="4"/>
  <c r="CF13" i="4"/>
  <c r="CY15" i="4"/>
  <c r="CO14" i="4"/>
  <c r="CF14" i="4"/>
  <c r="CY14" i="4"/>
  <c r="BV14" i="4"/>
  <c r="CF15" i="4"/>
  <c r="CO15" i="4"/>
  <c r="BV15" i="4"/>
  <c r="BV16" i="4"/>
  <c r="CF16" i="4"/>
  <c r="CY17" i="4"/>
  <c r="CO16" i="4"/>
  <c r="CY16" i="4"/>
  <c r="CO17" i="4"/>
  <c r="CF17" i="4"/>
  <c r="BV17" i="4"/>
  <c r="CY18" i="4"/>
  <c r="CO18" i="4"/>
  <c r="BV18" i="4"/>
  <c r="BP19" i="4"/>
  <c r="CJ19" i="4"/>
  <c r="BZ19" i="4"/>
  <c r="BR19" i="4"/>
  <c r="C60" i="4" l="1" a="1"/>
  <c r="C60" i="4" s="1"/>
  <c r="V60" i="4" a="1"/>
  <c r="V60" i="4" s="1"/>
  <c r="AO60" i="4" a="1"/>
  <c r="AO60" i="4" s="1"/>
  <c r="BG60" i="4" a="1"/>
  <c r="BG60" i="4" s="1"/>
  <c r="AZ60" i="4" a="1"/>
  <c r="AZ60" i="4" s="1"/>
  <c r="AQ60" i="4" a="1"/>
  <c r="AQ60" i="4" s="1"/>
  <c r="AS60" i="4" a="1"/>
  <c r="AS60" i="4" s="1"/>
  <c r="BF60" i="4" a="1"/>
  <c r="BF60" i="4" s="1"/>
  <c r="AR60" i="4" a="1"/>
  <c r="AR60" i="4" s="1"/>
  <c r="AT60" i="4" a="1"/>
  <c r="AT60" i="4" s="1"/>
  <c r="AP60" i="4" a="1"/>
  <c r="AP60" i="4" s="1"/>
  <c r="BB60" i="4" a="1"/>
  <c r="BB60" i="4" s="1"/>
  <c r="AX60" i="4" a="1"/>
  <c r="AX60" i="4" s="1"/>
  <c r="BD60" i="4" a="1"/>
  <c r="BD60" i="4" s="1"/>
  <c r="AY60" i="4" a="1"/>
  <c r="AY60" i="4" s="1"/>
  <c r="BE60" i="4" a="1"/>
  <c r="BE60" i="4" s="1"/>
  <c r="BC60" i="4" a="1"/>
  <c r="BC60" i="4" s="1"/>
  <c r="BA60" i="4" a="1"/>
  <c r="BA60" i="4" s="1"/>
  <c r="AU60" i="4" a="1"/>
  <c r="AU60" i="4" s="1"/>
  <c r="AW60" i="4" a="1"/>
  <c r="AW60" i="4" s="1"/>
  <c r="AV60" i="4" a="1"/>
  <c r="AV60" i="4" s="1"/>
  <c r="AN60" i="4" a="1"/>
  <c r="AN60" i="4" s="1"/>
  <c r="U60" i="4" a="1"/>
  <c r="U60" i="4" s="1"/>
  <c r="AC60" i="4" a="1"/>
  <c r="AC60" i="4" s="1"/>
  <c r="AK60" i="4" a="1"/>
  <c r="AK60" i="4" s="1"/>
  <c r="L60" i="4" a="1"/>
  <c r="L60" i="4" s="1"/>
  <c r="AA60" i="4" a="1"/>
  <c r="AA60" i="4" s="1"/>
  <c r="S60" i="4" a="1"/>
  <c r="S60" i="4" s="1"/>
  <c r="Z60" i="4" a="1"/>
  <c r="Z60" i="4" s="1"/>
  <c r="AI60" i="4" a="1"/>
  <c r="AI60" i="4" s="1"/>
  <c r="D60" i="4" a="1"/>
  <c r="D60" i="4" s="1"/>
  <c r="AH60" i="4" a="1"/>
  <c r="AH60" i="4" s="1"/>
  <c r="AB60" i="4" a="1"/>
  <c r="AB60" i="4" s="1"/>
  <c r="K60" i="4" a="1"/>
  <c r="K60" i="4" s="1"/>
  <c r="H60" i="4" a="1"/>
  <c r="H60" i="4" s="1"/>
  <c r="E60" i="4" a="1"/>
  <c r="E60" i="4" s="1"/>
  <c r="M60" i="4" a="1"/>
  <c r="M60" i="4" s="1"/>
  <c r="W60" i="4" a="1"/>
  <c r="W60" i="4" s="1"/>
  <c r="T60" i="4" a="1"/>
  <c r="T60" i="4" s="1"/>
  <c r="AD60" i="4" a="1"/>
  <c r="AD60" i="4" s="1"/>
  <c r="AM60" i="4" a="1"/>
  <c r="AM60" i="4" s="1"/>
  <c r="I60" i="4" a="1"/>
  <c r="I60" i="4" s="1"/>
  <c r="P60" i="4" a="1"/>
  <c r="P60" i="4" s="1"/>
  <c r="J60" i="4" a="1"/>
  <c r="J60" i="4" s="1"/>
  <c r="AE60" i="4" a="1"/>
  <c r="AE60" i="4" s="1"/>
  <c r="AL60" i="4" a="1"/>
  <c r="AL60" i="4" s="1"/>
  <c r="F60" i="4" a="1"/>
  <c r="F60" i="4" s="1"/>
  <c r="X60" i="4" a="1"/>
  <c r="X60" i="4" s="1"/>
  <c r="AF60" i="4" a="1"/>
  <c r="AF60" i="4" s="1"/>
  <c r="Y60" i="4" a="1"/>
  <c r="Y60" i="4" s="1"/>
  <c r="R60" i="4" a="1"/>
  <c r="R60" i="4" s="1"/>
  <c r="O60" i="4" a="1"/>
  <c r="O60" i="4" s="1"/>
  <c r="Q60" i="4" a="1"/>
  <c r="Q60" i="4" s="1"/>
  <c r="AJ60" i="4" a="1"/>
  <c r="AJ60" i="4" s="1"/>
  <c r="G60" i="4" a="1"/>
  <c r="G60" i="4" s="1"/>
  <c r="N60" i="4" a="1"/>
  <c r="N60" i="4" s="1"/>
  <c r="AG60" i="4" a="1"/>
  <c r="AG60" i="4" s="1"/>
  <c r="B61" i="4"/>
  <c r="C61" i="4" l="1" a="1"/>
  <c r="C61" i="4" s="1"/>
  <c r="V61" i="4" a="1"/>
  <c r="V61" i="4" s="1"/>
  <c r="AO61" i="4" a="1"/>
  <c r="AO61" i="4" s="1"/>
  <c r="AZ61" i="4" a="1"/>
  <c r="AZ61" i="4" s="1"/>
  <c r="AQ61" i="4" a="1"/>
  <c r="AQ61" i="4" s="1"/>
  <c r="AT61" i="4" a="1"/>
  <c r="AT61" i="4" s="1"/>
  <c r="AS61" i="4" a="1"/>
  <c r="AS61" i="4" s="1"/>
  <c r="BF61" i="4" a="1"/>
  <c r="BF61" i="4" s="1"/>
  <c r="AR61" i="4" a="1"/>
  <c r="AR61" i="4" s="1"/>
  <c r="AP61" i="4" a="1"/>
  <c r="AP61" i="4" s="1"/>
  <c r="BB61" i="4" a="1"/>
  <c r="BB61" i="4" s="1"/>
  <c r="AX61" i="4" a="1"/>
  <c r="AX61" i="4" s="1"/>
  <c r="BD61" i="4" a="1"/>
  <c r="BD61" i="4" s="1"/>
  <c r="AY61" i="4" a="1"/>
  <c r="AY61" i="4" s="1"/>
  <c r="BG61" i="4" a="1"/>
  <c r="BG61" i="4" s="1"/>
  <c r="BE61" i="4" a="1"/>
  <c r="BE61" i="4" s="1"/>
  <c r="BC61" i="4" a="1"/>
  <c r="BC61" i="4" s="1"/>
  <c r="BA61" i="4" a="1"/>
  <c r="BA61" i="4" s="1"/>
  <c r="AU61" i="4" a="1"/>
  <c r="AU61" i="4" s="1"/>
  <c r="AW61" i="4" a="1"/>
  <c r="AW61" i="4" s="1"/>
  <c r="AV61" i="4" a="1"/>
  <c r="AV61" i="4" s="1"/>
  <c r="U61" i="4" a="1"/>
  <c r="U61" i="4" s="1"/>
  <c r="AN61" i="4" a="1"/>
  <c r="AN61" i="4" s="1"/>
  <c r="AK61" i="4" a="1"/>
  <c r="AK61" i="4" s="1"/>
  <c r="L61" i="4" a="1"/>
  <c r="L61" i="4" s="1"/>
  <c r="AA61" i="4" a="1"/>
  <c r="AA61" i="4" s="1"/>
  <c r="S61" i="4" a="1"/>
  <c r="S61" i="4" s="1"/>
  <c r="Z61" i="4" a="1"/>
  <c r="Z61" i="4" s="1"/>
  <c r="AI61" i="4" a="1"/>
  <c r="AI61" i="4" s="1"/>
  <c r="D61" i="4" a="1"/>
  <c r="D61" i="4" s="1"/>
  <c r="AH61" i="4" a="1"/>
  <c r="AH61" i="4" s="1"/>
  <c r="AB61" i="4" a="1"/>
  <c r="AB61" i="4" s="1"/>
  <c r="K61" i="4" a="1"/>
  <c r="K61" i="4" s="1"/>
  <c r="H61" i="4" a="1"/>
  <c r="H61" i="4" s="1"/>
  <c r="AC61" i="4" a="1"/>
  <c r="AC61" i="4" s="1"/>
  <c r="W61" i="4" a="1"/>
  <c r="W61" i="4" s="1"/>
  <c r="T61" i="4" a="1"/>
  <c r="T61" i="4" s="1"/>
  <c r="AM61" i="4" a="1"/>
  <c r="AM61" i="4" s="1"/>
  <c r="I61" i="4" a="1"/>
  <c r="I61" i="4" s="1"/>
  <c r="P61" i="4" a="1"/>
  <c r="P61" i="4" s="1"/>
  <c r="AL61" i="4" a="1"/>
  <c r="AL61" i="4" s="1"/>
  <c r="J61" i="4" a="1"/>
  <c r="J61" i="4" s="1"/>
  <c r="R61" i="4" a="1"/>
  <c r="R61" i="4" s="1"/>
  <c r="AE61" i="4" a="1"/>
  <c r="AE61" i="4" s="1"/>
  <c r="AD61" i="4" a="1"/>
  <c r="AD61" i="4" s="1"/>
  <c r="E61" i="4" a="1"/>
  <c r="E61" i="4" s="1"/>
  <c r="M61" i="4" a="1"/>
  <c r="M61" i="4" s="1"/>
  <c r="X61" i="4" a="1"/>
  <c r="X61" i="4" s="1"/>
  <c r="AF61" i="4" a="1"/>
  <c r="AF61" i="4" s="1"/>
  <c r="Y61" i="4" a="1"/>
  <c r="Y61" i="4" s="1"/>
  <c r="F61" i="4" a="1"/>
  <c r="F61" i="4" s="1"/>
  <c r="N61" i="4" a="1"/>
  <c r="N61" i="4" s="1"/>
  <c r="O61" i="4" a="1"/>
  <c r="O61" i="4" s="1"/>
  <c r="Q61" i="4" a="1"/>
  <c r="Q61" i="4" s="1"/>
  <c r="AJ61" i="4" a="1"/>
  <c r="AJ61" i="4" s="1"/>
  <c r="G61" i="4" a="1"/>
  <c r="G61" i="4" s="1"/>
  <c r="AG61" i="4" a="1"/>
  <c r="AG61" i="4" s="1"/>
  <c r="B62" i="4"/>
  <c r="C62" i="4" l="1" a="1"/>
  <c r="C62" i="4" s="1"/>
  <c r="V62" i="4" a="1"/>
  <c r="V62" i="4" s="1"/>
  <c r="AO62" i="4" a="1"/>
  <c r="AO62" i="4" s="1"/>
  <c r="AQ62" i="4" a="1"/>
  <c r="AQ62" i="4" s="1"/>
  <c r="AT62" i="4" a="1"/>
  <c r="AT62" i="4" s="1"/>
  <c r="BF62" i="4" a="1"/>
  <c r="BF62" i="4" s="1"/>
  <c r="AR62" i="4" a="1"/>
  <c r="AR62" i="4" s="1"/>
  <c r="AP62" i="4" a="1"/>
  <c r="AP62" i="4" s="1"/>
  <c r="BB62" i="4" a="1"/>
  <c r="BB62" i="4" s="1"/>
  <c r="AS62" i="4" a="1"/>
  <c r="AS62" i="4" s="1"/>
  <c r="AX62" i="4" a="1"/>
  <c r="AX62" i="4" s="1"/>
  <c r="AY62" i="4" a="1"/>
  <c r="AY62" i="4" s="1"/>
  <c r="BG62" i="4" a="1"/>
  <c r="BG62" i="4" s="1"/>
  <c r="AZ62" i="4" a="1"/>
  <c r="AZ62" i="4" s="1"/>
  <c r="BA62" i="4" a="1"/>
  <c r="BA62" i="4" s="1"/>
  <c r="AU62" i="4" a="1"/>
  <c r="AU62" i="4" s="1"/>
  <c r="AW62" i="4" a="1"/>
  <c r="AW62" i="4" s="1"/>
  <c r="BD62" i="4" a="1"/>
  <c r="BD62" i="4" s="1"/>
  <c r="AV62" i="4" a="1"/>
  <c r="AV62" i="4" s="1"/>
  <c r="BE62" i="4" a="1"/>
  <c r="BE62" i="4" s="1"/>
  <c r="BC62" i="4" a="1"/>
  <c r="BC62" i="4" s="1"/>
  <c r="AN62" i="4" a="1"/>
  <c r="AN62" i="4" s="1"/>
  <c r="U62" i="4" a="1"/>
  <c r="U62" i="4" s="1"/>
  <c r="AK62" i="4" a="1"/>
  <c r="AK62" i="4" s="1"/>
  <c r="L62" i="4" a="1"/>
  <c r="L62" i="4" s="1"/>
  <c r="AA62" i="4" a="1"/>
  <c r="AA62" i="4" s="1"/>
  <c r="S62" i="4" a="1"/>
  <c r="S62" i="4" s="1"/>
  <c r="AC62" i="4" a="1"/>
  <c r="AC62" i="4" s="1"/>
  <c r="Z62" i="4" a="1"/>
  <c r="Z62" i="4" s="1"/>
  <c r="AI62" i="4" a="1"/>
  <c r="AI62" i="4" s="1"/>
  <c r="D62" i="4" a="1"/>
  <c r="D62" i="4" s="1"/>
  <c r="AH62" i="4" a="1"/>
  <c r="AH62" i="4" s="1"/>
  <c r="AB62" i="4" a="1"/>
  <c r="AB62" i="4" s="1"/>
  <c r="K62" i="4" a="1"/>
  <c r="K62" i="4" s="1"/>
  <c r="H62" i="4" a="1"/>
  <c r="H62" i="4" s="1"/>
  <c r="T62" i="4" a="1"/>
  <c r="T62" i="4" s="1"/>
  <c r="AM62" i="4" a="1"/>
  <c r="AM62" i="4" s="1"/>
  <c r="I62" i="4" a="1"/>
  <c r="I62" i="4" s="1"/>
  <c r="E62" i="4" a="1"/>
  <c r="E62" i="4" s="1"/>
  <c r="P62" i="4" a="1"/>
  <c r="P62" i="4" s="1"/>
  <c r="AL62" i="4" a="1"/>
  <c r="AL62" i="4" s="1"/>
  <c r="J62" i="4" a="1"/>
  <c r="J62" i="4" s="1"/>
  <c r="R62" i="4" a="1"/>
  <c r="R62" i="4" s="1"/>
  <c r="M62" i="4" a="1"/>
  <c r="M62" i="4" s="1"/>
  <c r="AE62" i="4" a="1"/>
  <c r="AE62" i="4" s="1"/>
  <c r="F62" i="4" a="1"/>
  <c r="F62" i="4" s="1"/>
  <c r="AD62" i="4" a="1"/>
  <c r="AD62" i="4" s="1"/>
  <c r="W62" i="4" a="1"/>
  <c r="W62" i="4" s="1"/>
  <c r="Y62" i="4" a="1"/>
  <c r="Y62" i="4" s="1"/>
  <c r="N62" i="4" a="1"/>
  <c r="N62" i="4" s="1"/>
  <c r="O62" i="4" a="1"/>
  <c r="O62" i="4" s="1"/>
  <c r="Q62" i="4" a="1"/>
  <c r="Q62" i="4" s="1"/>
  <c r="AJ62" i="4" a="1"/>
  <c r="AJ62" i="4" s="1"/>
  <c r="G62" i="4" a="1"/>
  <c r="G62" i="4" s="1"/>
  <c r="AG62" i="4" a="1"/>
  <c r="AG62" i="4" s="1"/>
  <c r="X62" i="4" a="1"/>
  <c r="X62" i="4" s="1"/>
  <c r="AF62" i="4" a="1"/>
  <c r="AF62" i="4" s="1"/>
  <c r="B63" i="4"/>
  <c r="C63" i="4" l="1" a="1"/>
  <c r="C63" i="4" s="1"/>
  <c r="V63" i="4" a="1"/>
  <c r="V63" i="4" s="1"/>
  <c r="AO63" i="4" a="1"/>
  <c r="AO63" i="4" s="1"/>
  <c r="AT63" i="4" a="1"/>
  <c r="AT63" i="4" s="1"/>
  <c r="BF63" i="4" a="1"/>
  <c r="BF63" i="4" s="1"/>
  <c r="DR20" i="4" s="1"/>
  <c r="AP63" i="4" a="1"/>
  <c r="AP63" i="4" s="1"/>
  <c r="BB63" i="4" a="1"/>
  <c r="BB63" i="4" s="1"/>
  <c r="AS63" i="4" a="1"/>
  <c r="AS63" i="4" s="1"/>
  <c r="AX63" i="4" a="1"/>
  <c r="AX63" i="4" s="1"/>
  <c r="BD63" i="4" a="1"/>
  <c r="BD63" i="4" s="1"/>
  <c r="AZ63" i="4" a="1"/>
  <c r="AZ63" i="4" s="1"/>
  <c r="AR63" i="4" a="1"/>
  <c r="AR63" i="4" s="1"/>
  <c r="BG63" i="4" a="1"/>
  <c r="BG63" i="4" s="1"/>
  <c r="DS20" i="4" s="1"/>
  <c r="AQ63" i="4" a="1"/>
  <c r="AQ63" i="4" s="1"/>
  <c r="BA63" i="4" a="1"/>
  <c r="BA63" i="4" s="1"/>
  <c r="AY63" i="4" a="1"/>
  <c r="AY63" i="4" s="1"/>
  <c r="AU63" i="4" a="1"/>
  <c r="AU63" i="4" s="1"/>
  <c r="AW63" i="4" a="1"/>
  <c r="AW63" i="4" s="1"/>
  <c r="AV63" i="4" a="1"/>
  <c r="AV63" i="4" s="1"/>
  <c r="DH20" i="4" s="1"/>
  <c r="BE63" i="4" a="1"/>
  <c r="BE63" i="4" s="1"/>
  <c r="BC63" i="4" a="1"/>
  <c r="BC63" i="4" s="1"/>
  <c r="U63" i="4" a="1"/>
  <c r="U63" i="4" s="1"/>
  <c r="AN63" i="4" a="1"/>
  <c r="AN63" i="4" s="1"/>
  <c r="AA63" i="4" a="1"/>
  <c r="AA63" i="4" s="1"/>
  <c r="S63" i="4" a="1"/>
  <c r="S63" i="4" s="1"/>
  <c r="AC63" i="4" a="1"/>
  <c r="AC63" i="4" s="1"/>
  <c r="D63" i="4" a="1"/>
  <c r="D63" i="4" s="1"/>
  <c r="L63" i="4" a="1"/>
  <c r="L63" i="4" s="1"/>
  <c r="Z63" i="4" a="1"/>
  <c r="Z63" i="4" s="1"/>
  <c r="AI63" i="4" a="1"/>
  <c r="AI63" i="4" s="1"/>
  <c r="AH63" i="4" a="1"/>
  <c r="AH63" i="4" s="1"/>
  <c r="K63" i="4" a="1"/>
  <c r="K63" i="4" s="1"/>
  <c r="H63" i="4" a="1"/>
  <c r="H63" i="4" s="1"/>
  <c r="AB63" i="4" a="1"/>
  <c r="AB63" i="4" s="1"/>
  <c r="AK63" i="4" a="1"/>
  <c r="AK63" i="4" s="1"/>
  <c r="I63" i="4" a="1"/>
  <c r="I63" i="4" s="1"/>
  <c r="E63" i="4" a="1"/>
  <c r="E63" i="4" s="1"/>
  <c r="P63" i="4" a="1"/>
  <c r="P63" i="4" s="1"/>
  <c r="AL63" i="4" a="1"/>
  <c r="AL63" i="4" s="1"/>
  <c r="J63" i="4" a="1"/>
  <c r="J63" i="4" s="1"/>
  <c r="BV20" i="4" s="1"/>
  <c r="R63" i="4" a="1"/>
  <c r="R63" i="4" s="1"/>
  <c r="M63" i="4" a="1"/>
  <c r="M63" i="4" s="1"/>
  <c r="AE63" i="4" a="1"/>
  <c r="AE63" i="4" s="1"/>
  <c r="AD63" i="4" a="1"/>
  <c r="AD63" i="4" s="1"/>
  <c r="T63" i="4" a="1"/>
  <c r="T63" i="4" s="1"/>
  <c r="CF20" i="4" s="1"/>
  <c r="W63" i="4" a="1"/>
  <c r="W63" i="4" s="1"/>
  <c r="N63" i="4" a="1"/>
  <c r="N63" i="4" s="1"/>
  <c r="F63" i="4" a="1"/>
  <c r="F63" i="4" s="1"/>
  <c r="AJ63" i="4" a="1"/>
  <c r="AJ63" i="4" s="1"/>
  <c r="O63" i="4" a="1"/>
  <c r="O63" i="4" s="1"/>
  <c r="Q63" i="4" a="1"/>
  <c r="Q63" i="4" s="1"/>
  <c r="G63" i="4" a="1"/>
  <c r="G63" i="4" s="1"/>
  <c r="AG63" i="4" a="1"/>
  <c r="AG63" i="4" s="1"/>
  <c r="AM63" i="4" a="1"/>
  <c r="AM63" i="4" s="1"/>
  <c r="X63" i="4" a="1"/>
  <c r="X63" i="4" s="1"/>
  <c r="AF63" i="4" a="1"/>
  <c r="AF63" i="4" s="1"/>
  <c r="Y63" i="4" a="1"/>
  <c r="Y63" i="4" s="1"/>
  <c r="DM20" i="4"/>
  <c r="DD20" i="4"/>
  <c r="DO20" i="4"/>
  <c r="DF20" i="4"/>
  <c r="CZ20" i="4"/>
  <c r="CG20" i="4"/>
  <c r="B64" i="4"/>
  <c r="CY20" i="4"/>
  <c r="CO20" i="4"/>
  <c r="C64" i="4" l="1" a="1"/>
  <c r="C64" i="4" s="1"/>
  <c r="V64" i="4" a="1"/>
  <c r="V64" i="4" s="1"/>
  <c r="AO64" i="4" a="1"/>
  <c r="AO64" i="4" s="1"/>
  <c r="AP64" i="4" a="1"/>
  <c r="AP64" i="4" s="1"/>
  <c r="BB64" i="4" a="1"/>
  <c r="BB64" i="4" s="1"/>
  <c r="AS64" i="4" a="1"/>
  <c r="AS64" i="4" s="1"/>
  <c r="AX64" i="4" a="1"/>
  <c r="AX64" i="4" s="1"/>
  <c r="AY64" i="4" a="1"/>
  <c r="AY64" i="4" s="1"/>
  <c r="BD64" i="4" a="1"/>
  <c r="BD64" i="4" s="1"/>
  <c r="AZ64" i="4" a="1"/>
  <c r="AZ64" i="4" s="1"/>
  <c r="AQ64" i="4" a="1"/>
  <c r="AQ64" i="4" s="1"/>
  <c r="AR64" i="4" a="1"/>
  <c r="AR64" i="4" s="1"/>
  <c r="BG64" i="4" a="1"/>
  <c r="BG64" i="4" s="1"/>
  <c r="AT64" i="4" a="1"/>
  <c r="AT64" i="4" s="1"/>
  <c r="BF64" i="4" a="1"/>
  <c r="BF64" i="4" s="1"/>
  <c r="AU64" i="4" a="1"/>
  <c r="AU64" i="4" s="1"/>
  <c r="AW64" i="4" a="1"/>
  <c r="AW64" i="4" s="1"/>
  <c r="AV64" i="4" a="1"/>
  <c r="AV64" i="4" s="1"/>
  <c r="BE64" i="4" a="1"/>
  <c r="BE64" i="4" s="1"/>
  <c r="BC64" i="4" a="1"/>
  <c r="BC64" i="4" s="1"/>
  <c r="BA64" i="4" a="1"/>
  <c r="BA64" i="4" s="1"/>
  <c r="U64" i="4" a="1"/>
  <c r="U64" i="4" s="1"/>
  <c r="AN64" i="4" a="1"/>
  <c r="AN64" i="4" s="1"/>
  <c r="K64" i="4" a="1"/>
  <c r="K64" i="4" s="1"/>
  <c r="AC64" i="4" a="1"/>
  <c r="AC64" i="4" s="1"/>
  <c r="AI64" i="4" a="1"/>
  <c r="AI64" i="4" s="1"/>
  <c r="D64" i="4" a="1"/>
  <c r="D64" i="4" s="1"/>
  <c r="L64" i="4" a="1"/>
  <c r="L64" i="4" s="1"/>
  <c r="Z64" i="4" a="1"/>
  <c r="Z64" i="4" s="1"/>
  <c r="AH64" i="4" a="1"/>
  <c r="AH64" i="4" s="1"/>
  <c r="S64" i="4" a="1"/>
  <c r="S64" i="4" s="1"/>
  <c r="H64" i="4" a="1"/>
  <c r="H64" i="4" s="1"/>
  <c r="AA64" i="4" a="1"/>
  <c r="AA64" i="4" s="1"/>
  <c r="AB64" i="4" a="1"/>
  <c r="AB64" i="4" s="1"/>
  <c r="AK64" i="4" a="1"/>
  <c r="AK64" i="4" s="1"/>
  <c r="AL64" i="4" a="1"/>
  <c r="AL64" i="4" s="1"/>
  <c r="J64" i="4" a="1"/>
  <c r="J64" i="4" s="1"/>
  <c r="R64" i="4" a="1"/>
  <c r="R64" i="4" s="1"/>
  <c r="M64" i="4" a="1"/>
  <c r="M64" i="4" s="1"/>
  <c r="AE64" i="4" a="1"/>
  <c r="AE64" i="4" s="1"/>
  <c r="F64" i="4" a="1"/>
  <c r="F64" i="4" s="1"/>
  <c r="AD64" i="4" a="1"/>
  <c r="AD64" i="4" s="1"/>
  <c r="T64" i="4" a="1"/>
  <c r="T64" i="4" s="1"/>
  <c r="W64" i="4" a="1"/>
  <c r="W64" i="4" s="1"/>
  <c r="AM64" i="4" a="1"/>
  <c r="AM64" i="4" s="1"/>
  <c r="I64" i="4" a="1"/>
  <c r="I64" i="4" s="1"/>
  <c r="E64" i="4" a="1"/>
  <c r="E64" i="4" s="1"/>
  <c r="AJ64" i="4" a="1"/>
  <c r="AJ64" i="4" s="1"/>
  <c r="O64" i="4" a="1"/>
  <c r="O64" i="4" s="1"/>
  <c r="Q64" i="4" a="1"/>
  <c r="Q64" i="4" s="1"/>
  <c r="G64" i="4" a="1"/>
  <c r="G64" i="4" s="1"/>
  <c r="AG64" i="4" a="1"/>
  <c r="AG64" i="4" s="1"/>
  <c r="P64" i="4" a="1"/>
  <c r="P64" i="4" s="1"/>
  <c r="X64" i="4" a="1"/>
  <c r="X64" i="4" s="1"/>
  <c r="AF64" i="4" a="1"/>
  <c r="AF64" i="4" s="1"/>
  <c r="Y64" i="4" a="1"/>
  <c r="Y64" i="4" s="1"/>
  <c r="N64" i="4" a="1"/>
  <c r="N64" i="4" s="1"/>
  <c r="B65" i="4"/>
  <c r="C65" i="4" l="1" a="1"/>
  <c r="C65" i="4" s="1"/>
  <c r="V65" i="4" a="1"/>
  <c r="V65" i="4" s="1"/>
  <c r="AO65" i="4" a="1"/>
  <c r="AO65" i="4" s="1"/>
  <c r="AX65" i="4" a="1"/>
  <c r="AX65" i="4" s="1"/>
  <c r="BB65" i="4" a="1"/>
  <c r="BB65" i="4" s="1"/>
  <c r="AS65" i="4" a="1"/>
  <c r="AS65" i="4" s="1"/>
  <c r="AY65" i="4" a="1"/>
  <c r="AY65" i="4" s="1"/>
  <c r="BD65" i="4" a="1"/>
  <c r="BD65" i="4" s="1"/>
  <c r="AZ65" i="4" a="1"/>
  <c r="AZ65" i="4" s="1"/>
  <c r="AQ65" i="4" a="1"/>
  <c r="AQ65" i="4" s="1"/>
  <c r="AR65" i="4" a="1"/>
  <c r="AR65" i="4" s="1"/>
  <c r="BG65" i="4" a="1"/>
  <c r="BG65" i="4" s="1"/>
  <c r="AP65" i="4" a="1"/>
  <c r="AP65" i="4" s="1"/>
  <c r="BF65" i="4" a="1"/>
  <c r="BF65" i="4" s="1"/>
  <c r="AT65" i="4" a="1"/>
  <c r="AT65" i="4" s="1"/>
  <c r="AW65" i="4" a="1"/>
  <c r="AW65" i="4" s="1"/>
  <c r="AV65" i="4" a="1"/>
  <c r="AV65" i="4" s="1"/>
  <c r="BE65" i="4" a="1"/>
  <c r="BE65" i="4" s="1"/>
  <c r="BC65" i="4" a="1"/>
  <c r="BC65" i="4" s="1"/>
  <c r="BA65" i="4" a="1"/>
  <c r="BA65" i="4" s="1"/>
  <c r="AU65" i="4" a="1"/>
  <c r="AU65" i="4" s="1"/>
  <c r="U65" i="4" a="1"/>
  <c r="U65" i="4" s="1"/>
  <c r="AN65" i="4" a="1"/>
  <c r="AN65" i="4" s="1"/>
  <c r="AH65" i="4" a="1"/>
  <c r="AH65" i="4" s="1"/>
  <c r="D65" i="4" a="1"/>
  <c r="D65" i="4" s="1"/>
  <c r="L65" i="4" a="1"/>
  <c r="L65" i="4" s="1"/>
  <c r="S65" i="4" a="1"/>
  <c r="S65" i="4" s="1"/>
  <c r="H65" i="4" a="1"/>
  <c r="H65" i="4" s="1"/>
  <c r="Z65" i="4" a="1"/>
  <c r="Z65" i="4" s="1"/>
  <c r="AA65" i="4" a="1"/>
  <c r="AA65" i="4" s="1"/>
  <c r="AB65" i="4" a="1"/>
  <c r="AB65" i="4" s="1"/>
  <c r="AK65" i="4" a="1"/>
  <c r="AK65" i="4" s="1"/>
  <c r="K65" i="4" a="1"/>
  <c r="K65" i="4" s="1"/>
  <c r="AC65" i="4" a="1"/>
  <c r="AC65" i="4" s="1"/>
  <c r="AI65" i="4" a="1"/>
  <c r="AI65" i="4" s="1"/>
  <c r="M65" i="4" a="1"/>
  <c r="M65" i="4" s="1"/>
  <c r="AE65" i="4" a="1"/>
  <c r="AE65" i="4" s="1"/>
  <c r="F65" i="4" a="1"/>
  <c r="F65" i="4" s="1"/>
  <c r="AD65" i="4" a="1"/>
  <c r="AD65" i="4" s="1"/>
  <c r="T65" i="4" a="1"/>
  <c r="T65" i="4" s="1"/>
  <c r="W65" i="4" a="1"/>
  <c r="W65" i="4" s="1"/>
  <c r="J65" i="4" a="1"/>
  <c r="J65" i="4" s="1"/>
  <c r="AM65" i="4" a="1"/>
  <c r="AM65" i="4" s="1"/>
  <c r="I65" i="4" a="1"/>
  <c r="I65" i="4" s="1"/>
  <c r="E65" i="4" a="1"/>
  <c r="E65" i="4" s="1"/>
  <c r="P65" i="4" a="1"/>
  <c r="P65" i="4" s="1"/>
  <c r="AL65" i="4" a="1"/>
  <c r="AL65" i="4" s="1"/>
  <c r="Q65" i="4" a="1"/>
  <c r="Q65" i="4" s="1"/>
  <c r="G65" i="4" a="1"/>
  <c r="G65" i="4" s="1"/>
  <c r="R65" i="4" a="1"/>
  <c r="R65" i="4" s="1"/>
  <c r="AG65" i="4" a="1"/>
  <c r="AG65" i="4" s="1"/>
  <c r="X65" i="4" a="1"/>
  <c r="X65" i="4" s="1"/>
  <c r="AF65" i="4" a="1"/>
  <c r="AF65" i="4" s="1"/>
  <c r="Y65" i="4" a="1"/>
  <c r="Y65" i="4" s="1"/>
  <c r="N65" i="4" a="1"/>
  <c r="N65" i="4" s="1"/>
  <c r="AJ65" i="4" a="1"/>
  <c r="AJ65" i="4" s="1"/>
  <c r="O65" i="4" a="1"/>
  <c r="O65" i="4" s="1"/>
  <c r="B66" i="4"/>
  <c r="V66" i="4" l="1" a="1"/>
  <c r="V66" i="4" s="1"/>
  <c r="C66" i="4" a="1"/>
  <c r="C66" i="4" s="1"/>
  <c r="AO66" i="4" a="1"/>
  <c r="AO66" i="4" s="1"/>
  <c r="AS66" i="4" a="1"/>
  <c r="AS66" i="4" s="1"/>
  <c r="AR66" i="4" a="1"/>
  <c r="AR66" i="4" s="1"/>
  <c r="AQ66" i="4" a="1"/>
  <c r="AQ66" i="4" s="1"/>
  <c r="BD66" i="4" a="1"/>
  <c r="BD66" i="4" s="1"/>
  <c r="AT66" i="4" a="1"/>
  <c r="AT66" i="4" s="1"/>
  <c r="AZ66" i="4" a="1"/>
  <c r="AZ66" i="4" s="1"/>
  <c r="BG66" i="4" a="1"/>
  <c r="BG66" i="4" s="1"/>
  <c r="BF66" i="4" a="1"/>
  <c r="BF66" i="4" s="1"/>
  <c r="AX66" i="4" a="1"/>
  <c r="AX66" i="4" s="1"/>
  <c r="BB66" i="4" a="1"/>
  <c r="BB66" i="4" s="1"/>
  <c r="AP66" i="4" a="1"/>
  <c r="AP66" i="4" s="1"/>
  <c r="AY66" i="4" a="1"/>
  <c r="AY66" i="4" s="1"/>
  <c r="BA66" i="4" a="1"/>
  <c r="BA66" i="4" s="1"/>
  <c r="AV66" i="4" a="1"/>
  <c r="AV66" i="4" s="1"/>
  <c r="AW66" i="4" a="1"/>
  <c r="AW66" i="4" s="1"/>
  <c r="BC66" i="4" a="1"/>
  <c r="BC66" i="4" s="1"/>
  <c r="AU66" i="4" a="1"/>
  <c r="AU66" i="4" s="1"/>
  <c r="BE66" i="4" a="1"/>
  <c r="BE66" i="4" s="1"/>
  <c r="AN66" i="4" a="1"/>
  <c r="AN66" i="4" s="1"/>
  <c r="U66" i="4" a="1"/>
  <c r="U66" i="4" s="1"/>
  <c r="AC66" i="4" a="1"/>
  <c r="AC66" i="4" s="1"/>
  <c r="K66" i="4" a="1"/>
  <c r="K66" i="4" s="1"/>
  <c r="H66" i="4" a="1"/>
  <c r="H66" i="4" s="1"/>
  <c r="L66" i="4" a="1"/>
  <c r="L66" i="4" s="1"/>
  <c r="AH66" i="4" a="1"/>
  <c r="AH66" i="4" s="1"/>
  <c r="S66" i="4" a="1"/>
  <c r="S66" i="4" s="1"/>
  <c r="AK66" i="4" a="1"/>
  <c r="AK66" i="4" s="1"/>
  <c r="Z66" i="4" a="1"/>
  <c r="Z66" i="4" s="1"/>
  <c r="AA66" i="4" a="1"/>
  <c r="AA66" i="4" s="1"/>
  <c r="AI66" i="4" a="1"/>
  <c r="AI66" i="4" s="1"/>
  <c r="AB66" i="4" a="1"/>
  <c r="AB66" i="4" s="1"/>
  <c r="D66" i="4" a="1"/>
  <c r="D66" i="4" s="1"/>
  <c r="R66" i="4" a="1"/>
  <c r="R66" i="4" s="1"/>
  <c r="AD66" i="4" a="1"/>
  <c r="AD66" i="4" s="1"/>
  <c r="P66" i="4" a="1"/>
  <c r="P66" i="4" s="1"/>
  <c r="AM66" i="4" a="1"/>
  <c r="AM66" i="4" s="1"/>
  <c r="E66" i="4" a="1"/>
  <c r="E66" i="4" s="1"/>
  <c r="T66" i="4" a="1"/>
  <c r="T66" i="4" s="1"/>
  <c r="I66" i="4" a="1"/>
  <c r="I66" i="4" s="1"/>
  <c r="AL66" i="4" a="1"/>
  <c r="AL66" i="4" s="1"/>
  <c r="W66" i="4" a="1"/>
  <c r="W66" i="4" s="1"/>
  <c r="J66" i="4" a="1"/>
  <c r="J66" i="4" s="1"/>
  <c r="M66" i="4" a="1"/>
  <c r="M66" i="4" s="1"/>
  <c r="AE66" i="4" a="1"/>
  <c r="AE66" i="4" s="1"/>
  <c r="N66" i="4" a="1"/>
  <c r="N66" i="4" s="1"/>
  <c r="X66" i="4" a="1"/>
  <c r="X66" i="4" s="1"/>
  <c r="G66" i="4" a="1"/>
  <c r="G66" i="4" s="1"/>
  <c r="Q66" i="4" a="1"/>
  <c r="Q66" i="4" s="1"/>
  <c r="O66" i="4" a="1"/>
  <c r="O66" i="4" s="1"/>
  <c r="F66" i="4" a="1"/>
  <c r="F66" i="4" s="1"/>
  <c r="AF66" i="4" a="1"/>
  <c r="AF66" i="4" s="1"/>
  <c r="AJ66" i="4" a="1"/>
  <c r="AJ66" i="4" s="1"/>
  <c r="Y66" i="4" a="1"/>
  <c r="Y66" i="4" s="1"/>
  <c r="AG66" i="4" a="1"/>
  <c r="AG66" i="4" s="1"/>
  <c r="B67" i="4"/>
  <c r="V67" i="4" l="1" a="1"/>
  <c r="V67" i="4" s="1"/>
  <c r="AO67" i="4" a="1"/>
  <c r="AO67" i="4" s="1"/>
  <c r="C67" i="4" a="1"/>
  <c r="C67" i="4" s="1"/>
  <c r="AZ67" i="4" a="1"/>
  <c r="AZ67" i="4" s="1"/>
  <c r="AR67" i="4" a="1"/>
  <c r="AR67" i="4" s="1"/>
  <c r="AQ67" i="4" a="1"/>
  <c r="AQ67" i="4" s="1"/>
  <c r="AT67" i="4" a="1"/>
  <c r="AT67" i="4" s="1"/>
  <c r="AY67" i="4" a="1"/>
  <c r="AY67" i="4" s="1"/>
  <c r="AS67" i="4" a="1"/>
  <c r="AS67" i="4" s="1"/>
  <c r="BG67" i="4" a="1"/>
  <c r="BG67" i="4" s="1"/>
  <c r="DS21" i="4" s="1"/>
  <c r="BF67" i="4" a="1"/>
  <c r="BF67" i="4" s="1"/>
  <c r="DR21" i="4" s="1"/>
  <c r="AX67" i="4" a="1"/>
  <c r="AX67" i="4" s="1"/>
  <c r="BB67" i="4" a="1"/>
  <c r="BB67" i="4" s="1"/>
  <c r="AP67" i="4" a="1"/>
  <c r="AP67" i="4" s="1"/>
  <c r="BD67" i="4" a="1"/>
  <c r="BD67" i="4" s="1"/>
  <c r="BA67" i="4" a="1"/>
  <c r="BA67" i="4" s="1"/>
  <c r="AW67" i="4" a="1"/>
  <c r="AW67" i="4" s="1"/>
  <c r="BC67" i="4" a="1"/>
  <c r="BC67" i="4" s="1"/>
  <c r="AU67" i="4" a="1"/>
  <c r="AU67" i="4" s="1"/>
  <c r="BE67" i="4" a="1"/>
  <c r="BE67" i="4" s="1"/>
  <c r="AV67" i="4" a="1"/>
  <c r="AV67" i="4" s="1"/>
  <c r="DH21" i="4" s="1"/>
  <c r="U67" i="4" a="1"/>
  <c r="U67" i="4" s="1"/>
  <c r="AN67" i="4" a="1"/>
  <c r="AN67" i="4" s="1"/>
  <c r="AC67" i="4" a="1"/>
  <c r="AC67" i="4" s="1"/>
  <c r="CO21" i="4" s="1"/>
  <c r="AK67" i="4" a="1"/>
  <c r="AK67" i="4" s="1"/>
  <c r="L67" i="4" a="1"/>
  <c r="L67" i="4" s="1"/>
  <c r="K67" i="4" a="1"/>
  <c r="K67" i="4" s="1"/>
  <c r="S67" i="4" a="1"/>
  <c r="S67" i="4" s="1"/>
  <c r="Z67" i="4" a="1"/>
  <c r="Z67" i="4" s="1"/>
  <c r="D67" i="4" a="1"/>
  <c r="D67" i="4" s="1"/>
  <c r="AH67" i="4" a="1"/>
  <c r="AH67" i="4" s="1"/>
  <c r="AI67" i="4" a="1"/>
  <c r="AI67" i="4" s="1"/>
  <c r="AA67" i="4" a="1"/>
  <c r="AA67" i="4" s="1"/>
  <c r="AB67" i="4" a="1"/>
  <c r="AB67" i="4" s="1"/>
  <c r="H67" i="4" a="1"/>
  <c r="H67" i="4" s="1"/>
  <c r="M67" i="4" a="1"/>
  <c r="M67" i="4" s="1"/>
  <c r="AM67" i="4" a="1"/>
  <c r="AM67" i="4" s="1"/>
  <c r="R67" i="4" a="1"/>
  <c r="R67" i="4" s="1"/>
  <c r="F67" i="4" a="1"/>
  <c r="F67" i="4" s="1"/>
  <c r="E67" i="4" a="1"/>
  <c r="E67" i="4" s="1"/>
  <c r="AL67" i="4" a="1"/>
  <c r="AL67" i="4" s="1"/>
  <c r="J67" i="4" a="1"/>
  <c r="J67" i="4" s="1"/>
  <c r="BV21" i="4" s="1"/>
  <c r="I67" i="4" a="1"/>
  <c r="I67" i="4" s="1"/>
  <c r="W67" i="4" a="1"/>
  <c r="W67" i="4" s="1"/>
  <c r="AD67" i="4" a="1"/>
  <c r="AD67" i="4" s="1"/>
  <c r="AE67" i="4" a="1"/>
  <c r="AE67" i="4" s="1"/>
  <c r="P67" i="4" a="1"/>
  <c r="P67" i="4" s="1"/>
  <c r="T67" i="4" a="1"/>
  <c r="T67" i="4" s="1"/>
  <c r="CF21" i="4" s="1"/>
  <c r="G67" i="4" a="1"/>
  <c r="G67" i="4" s="1"/>
  <c r="Q67" i="4" a="1"/>
  <c r="Q67" i="4" s="1"/>
  <c r="AJ67" i="4" a="1"/>
  <c r="AJ67" i="4" s="1"/>
  <c r="Y67" i="4" a="1"/>
  <c r="Y67" i="4" s="1"/>
  <c r="AG67" i="4" a="1"/>
  <c r="AG67" i="4" s="1"/>
  <c r="X67" i="4" a="1"/>
  <c r="X67" i="4" s="1"/>
  <c r="AF67" i="4" a="1"/>
  <c r="AF67" i="4" s="1"/>
  <c r="O67" i="4" a="1"/>
  <c r="O67" i="4" s="1"/>
  <c r="N67" i="4" a="1"/>
  <c r="N67" i="4" s="1"/>
  <c r="DP21" i="4"/>
  <c r="CZ21" i="4"/>
  <c r="CG21" i="4"/>
  <c r="BO21" i="4"/>
  <c r="B68" i="4"/>
  <c r="CY21" i="4"/>
  <c r="V68" i="4" l="1" a="1"/>
  <c r="V68" i="4" s="1"/>
  <c r="AO68" i="4" a="1"/>
  <c r="AO68" i="4" s="1"/>
  <c r="C68" i="4" a="1"/>
  <c r="C68" i="4" s="1"/>
  <c r="AT68" i="4" a="1"/>
  <c r="AT68" i="4" s="1"/>
  <c r="AY68" i="4" a="1"/>
  <c r="AY68" i="4" s="1"/>
  <c r="AS68" i="4" a="1"/>
  <c r="AS68" i="4" s="1"/>
  <c r="BG68" i="4" a="1"/>
  <c r="BG68" i="4" s="1"/>
  <c r="BF68" i="4" a="1"/>
  <c r="BF68" i="4" s="1"/>
  <c r="AX68" i="4" a="1"/>
  <c r="AX68" i="4" s="1"/>
  <c r="BE68" i="4" a="1"/>
  <c r="BE68" i="4" s="1"/>
  <c r="BB68" i="4" a="1"/>
  <c r="BB68" i="4" s="1"/>
  <c r="AP68" i="4" a="1"/>
  <c r="AP68" i="4" s="1"/>
  <c r="BD68" i="4" a="1"/>
  <c r="BD68" i="4" s="1"/>
  <c r="AZ68" i="4" a="1"/>
  <c r="AZ68" i="4" s="1"/>
  <c r="AR68" i="4" a="1"/>
  <c r="AR68" i="4" s="1"/>
  <c r="AQ68" i="4" a="1"/>
  <c r="AQ68" i="4" s="1"/>
  <c r="BC68" i="4" a="1"/>
  <c r="BC68" i="4" s="1"/>
  <c r="BA68" i="4" a="1"/>
  <c r="BA68" i="4" s="1"/>
  <c r="AW68" i="4" a="1"/>
  <c r="AW68" i="4" s="1"/>
  <c r="AU68" i="4" a="1"/>
  <c r="AU68" i="4" s="1"/>
  <c r="AV68" i="4" a="1"/>
  <c r="AV68" i="4" s="1"/>
  <c r="AN68" i="4" a="1"/>
  <c r="AN68" i="4" s="1"/>
  <c r="U68" i="4" a="1"/>
  <c r="U68" i="4" s="1"/>
  <c r="AK68" i="4" a="1"/>
  <c r="AK68" i="4" s="1"/>
  <c r="L68" i="4" a="1"/>
  <c r="L68" i="4" s="1"/>
  <c r="K68" i="4" a="1"/>
  <c r="K68" i="4" s="1"/>
  <c r="S68" i="4" a="1"/>
  <c r="S68" i="4" s="1"/>
  <c r="Z68" i="4" a="1"/>
  <c r="Z68" i="4" s="1"/>
  <c r="D68" i="4" a="1"/>
  <c r="D68" i="4" s="1"/>
  <c r="AH68" i="4" a="1"/>
  <c r="AH68" i="4" s="1"/>
  <c r="AI68" i="4" a="1"/>
  <c r="AI68" i="4" s="1"/>
  <c r="AA68" i="4" a="1"/>
  <c r="AA68" i="4" s="1"/>
  <c r="AB68" i="4" a="1"/>
  <c r="AB68" i="4" s="1"/>
  <c r="H68" i="4" a="1"/>
  <c r="H68" i="4" s="1"/>
  <c r="AC68" i="4" a="1"/>
  <c r="AC68" i="4" s="1"/>
  <c r="M68" i="4" a="1"/>
  <c r="M68" i="4" s="1"/>
  <c r="R68" i="4" a="1"/>
  <c r="R68" i="4" s="1"/>
  <c r="F68" i="4" a="1"/>
  <c r="F68" i="4" s="1"/>
  <c r="E68" i="4" a="1"/>
  <c r="E68" i="4" s="1"/>
  <c r="AL68" i="4" a="1"/>
  <c r="AL68" i="4" s="1"/>
  <c r="J68" i="4" a="1"/>
  <c r="J68" i="4" s="1"/>
  <c r="W68" i="4" a="1"/>
  <c r="W68" i="4" s="1"/>
  <c r="I68" i="4" a="1"/>
  <c r="I68" i="4" s="1"/>
  <c r="AD68" i="4" a="1"/>
  <c r="AD68" i="4" s="1"/>
  <c r="P68" i="4" a="1"/>
  <c r="P68" i="4" s="1"/>
  <c r="T68" i="4" a="1"/>
  <c r="T68" i="4" s="1"/>
  <c r="AE68" i="4" a="1"/>
  <c r="AE68" i="4" s="1"/>
  <c r="Q68" i="4" a="1"/>
  <c r="Q68" i="4" s="1"/>
  <c r="AJ68" i="4" a="1"/>
  <c r="AJ68" i="4" s="1"/>
  <c r="O68" i="4" a="1"/>
  <c r="O68" i="4" s="1"/>
  <c r="Y68" i="4" a="1"/>
  <c r="Y68" i="4" s="1"/>
  <c r="AM68" i="4" a="1"/>
  <c r="AM68" i="4" s="1"/>
  <c r="AG68" i="4" a="1"/>
  <c r="AG68" i="4" s="1"/>
  <c r="X68" i="4" a="1"/>
  <c r="X68" i="4" s="1"/>
  <c r="AF68" i="4" a="1"/>
  <c r="AF68" i="4" s="1"/>
  <c r="G68" i="4" a="1"/>
  <c r="G68" i="4" s="1"/>
  <c r="N68" i="4" a="1"/>
  <c r="N68" i="4" s="1"/>
  <c r="B69" i="4"/>
  <c r="V69" i="4" l="1" a="1"/>
  <c r="V69" i="4" s="1"/>
  <c r="AO69" i="4" a="1"/>
  <c r="AO69" i="4" s="1"/>
  <c r="C69" i="4" a="1"/>
  <c r="C69" i="4" s="1"/>
  <c r="AY69" i="4" a="1"/>
  <c r="AY69" i="4" s="1"/>
  <c r="BB69" i="4" a="1"/>
  <c r="BB69" i="4" s="1"/>
  <c r="AS69" i="4" a="1"/>
  <c r="AS69" i="4" s="1"/>
  <c r="BG69" i="4" a="1"/>
  <c r="BG69" i="4" s="1"/>
  <c r="BF69" i="4" a="1"/>
  <c r="BF69" i="4" s="1"/>
  <c r="AX69" i="4" a="1"/>
  <c r="AX69" i="4" s="1"/>
  <c r="AP69" i="4" a="1"/>
  <c r="AP69" i="4" s="1"/>
  <c r="AT69" i="4" a="1"/>
  <c r="AT69" i="4" s="1"/>
  <c r="AZ69" i="4" a="1"/>
  <c r="AZ69" i="4" s="1"/>
  <c r="AR69" i="4" a="1"/>
  <c r="AR69" i="4" s="1"/>
  <c r="AQ69" i="4" a="1"/>
  <c r="AQ69" i="4" s="1"/>
  <c r="BD69" i="4" a="1"/>
  <c r="BD69" i="4" s="1"/>
  <c r="AW69" i="4" a="1"/>
  <c r="AW69" i="4" s="1"/>
  <c r="AU69" i="4" a="1"/>
  <c r="AU69" i="4" s="1"/>
  <c r="BE69" i="4" a="1"/>
  <c r="BE69" i="4" s="1"/>
  <c r="AV69" i="4" a="1"/>
  <c r="AV69" i="4" s="1"/>
  <c r="BC69" i="4" a="1"/>
  <c r="BC69" i="4" s="1"/>
  <c r="BA69" i="4" a="1"/>
  <c r="BA69" i="4" s="1"/>
  <c r="U69" i="4" a="1"/>
  <c r="U69" i="4" s="1"/>
  <c r="AN69" i="4" a="1"/>
  <c r="AN69" i="4" s="1"/>
  <c r="L69" i="4" a="1"/>
  <c r="L69" i="4" s="1"/>
  <c r="T69" i="4" a="1"/>
  <c r="T69" i="4" s="1"/>
  <c r="K69" i="4" a="1"/>
  <c r="K69" i="4" s="1"/>
  <c r="S69" i="4" a="1"/>
  <c r="S69" i="4" s="1"/>
  <c r="Z69" i="4" a="1"/>
  <c r="Z69" i="4" s="1"/>
  <c r="D69" i="4" a="1"/>
  <c r="D69" i="4" s="1"/>
  <c r="AH69" i="4" a="1"/>
  <c r="AH69" i="4" s="1"/>
  <c r="AI69" i="4" a="1"/>
  <c r="AI69" i="4" s="1"/>
  <c r="AA69" i="4" a="1"/>
  <c r="AA69" i="4" s="1"/>
  <c r="AB69" i="4" a="1"/>
  <c r="AB69" i="4" s="1"/>
  <c r="H69" i="4" a="1"/>
  <c r="H69" i="4" s="1"/>
  <c r="AC69" i="4" a="1"/>
  <c r="AC69" i="4" s="1"/>
  <c r="AK69" i="4" a="1"/>
  <c r="AK69" i="4" s="1"/>
  <c r="AL69" i="4" a="1"/>
  <c r="AL69" i="4" s="1"/>
  <c r="E69" i="4" a="1"/>
  <c r="E69" i="4" s="1"/>
  <c r="J69" i="4" a="1"/>
  <c r="J69" i="4" s="1"/>
  <c r="W69" i="4" a="1"/>
  <c r="W69" i="4" s="1"/>
  <c r="I69" i="4" a="1"/>
  <c r="I69" i="4" s="1"/>
  <c r="AD69" i="4" a="1"/>
  <c r="AD69" i="4" s="1"/>
  <c r="AE69" i="4" a="1"/>
  <c r="AE69" i="4" s="1"/>
  <c r="AM69" i="4" a="1"/>
  <c r="AM69" i="4" s="1"/>
  <c r="M69" i="4" a="1"/>
  <c r="M69" i="4" s="1"/>
  <c r="R69" i="4" a="1"/>
  <c r="R69" i="4" s="1"/>
  <c r="Q69" i="4" a="1"/>
  <c r="Q69" i="4" s="1"/>
  <c r="F69" i="4" a="1"/>
  <c r="F69" i="4" s="1"/>
  <c r="AJ69" i="4" a="1"/>
  <c r="AJ69" i="4" s="1"/>
  <c r="O69" i="4" a="1"/>
  <c r="O69" i="4" s="1"/>
  <c r="Y69" i="4" a="1"/>
  <c r="Y69" i="4" s="1"/>
  <c r="N69" i="4" a="1"/>
  <c r="N69" i="4" s="1"/>
  <c r="AG69" i="4" a="1"/>
  <c r="AG69" i="4" s="1"/>
  <c r="X69" i="4" a="1"/>
  <c r="X69" i="4" s="1"/>
  <c r="AF69" i="4" a="1"/>
  <c r="AF69" i="4" s="1"/>
  <c r="G69" i="4" a="1"/>
  <c r="G69" i="4" s="1"/>
  <c r="P69" i="4" a="1"/>
  <c r="P69" i="4" s="1"/>
  <c r="B70" i="4"/>
  <c r="V70" i="4" l="1" a="1"/>
  <c r="V70" i="4" s="1"/>
  <c r="AO70" i="4" a="1"/>
  <c r="AO70" i="4" s="1"/>
  <c r="C70" i="4" a="1"/>
  <c r="C70" i="4" s="1"/>
  <c r="BB70" i="4" a="1"/>
  <c r="BB70" i="4" s="1"/>
  <c r="AS70" i="4" a="1"/>
  <c r="AS70" i="4" s="1"/>
  <c r="BG70" i="4" a="1"/>
  <c r="BG70" i="4" s="1"/>
  <c r="BF70" i="4" a="1"/>
  <c r="BF70" i="4" s="1"/>
  <c r="AX70" i="4" a="1"/>
  <c r="AX70" i="4" s="1"/>
  <c r="AP70" i="4" a="1"/>
  <c r="AP70" i="4" s="1"/>
  <c r="BD70" i="4" a="1"/>
  <c r="BD70" i="4" s="1"/>
  <c r="AT70" i="4" a="1"/>
  <c r="AT70" i="4" s="1"/>
  <c r="AZ70" i="4" a="1"/>
  <c r="AZ70" i="4" s="1"/>
  <c r="AR70" i="4" a="1"/>
  <c r="AR70" i="4" s="1"/>
  <c r="AQ70" i="4" a="1"/>
  <c r="AQ70" i="4" s="1"/>
  <c r="AY70" i="4" a="1"/>
  <c r="AY70" i="4" s="1"/>
  <c r="AU70" i="4" a="1"/>
  <c r="AU70" i="4" s="1"/>
  <c r="BE70" i="4" a="1"/>
  <c r="BE70" i="4" s="1"/>
  <c r="AV70" i="4" a="1"/>
  <c r="AV70" i="4" s="1"/>
  <c r="BA70" i="4" a="1"/>
  <c r="BA70" i="4" s="1"/>
  <c r="BC70" i="4" a="1"/>
  <c r="BC70" i="4" s="1"/>
  <c r="AW70" i="4" a="1"/>
  <c r="AW70" i="4" s="1"/>
  <c r="U70" i="4" a="1"/>
  <c r="U70" i="4" s="1"/>
  <c r="AN70" i="4" a="1"/>
  <c r="AN70" i="4" s="1"/>
  <c r="K70" i="4" a="1"/>
  <c r="K70" i="4" s="1"/>
  <c r="S70" i="4" a="1"/>
  <c r="S70" i="4" s="1"/>
  <c r="AK70" i="4" a="1"/>
  <c r="AK70" i="4" s="1"/>
  <c r="Z70" i="4" a="1"/>
  <c r="Z70" i="4" s="1"/>
  <c r="D70" i="4" a="1"/>
  <c r="D70" i="4" s="1"/>
  <c r="AH70" i="4" a="1"/>
  <c r="AH70" i="4" s="1"/>
  <c r="AI70" i="4" a="1"/>
  <c r="AI70" i="4" s="1"/>
  <c r="AA70" i="4" a="1"/>
  <c r="AA70" i="4" s="1"/>
  <c r="AB70" i="4" a="1"/>
  <c r="AB70" i="4" s="1"/>
  <c r="AC70" i="4" a="1"/>
  <c r="AC70" i="4" s="1"/>
  <c r="H70" i="4" a="1"/>
  <c r="H70" i="4" s="1"/>
  <c r="L70" i="4" a="1"/>
  <c r="L70" i="4" s="1"/>
  <c r="T70" i="4" a="1"/>
  <c r="T70" i="4" s="1"/>
  <c r="J70" i="4" a="1"/>
  <c r="J70" i="4" s="1"/>
  <c r="W70" i="4" a="1"/>
  <c r="W70" i="4" s="1"/>
  <c r="I70" i="4" a="1"/>
  <c r="I70" i="4" s="1"/>
  <c r="P70" i="4" a="1"/>
  <c r="P70" i="4" s="1"/>
  <c r="F70" i="4" a="1"/>
  <c r="F70" i="4" s="1"/>
  <c r="AD70" i="4" a="1"/>
  <c r="AD70" i="4" s="1"/>
  <c r="M70" i="4" a="1"/>
  <c r="M70" i="4" s="1"/>
  <c r="E70" i="4" a="1"/>
  <c r="E70" i="4" s="1"/>
  <c r="AE70" i="4" a="1"/>
  <c r="AE70" i="4" s="1"/>
  <c r="AM70" i="4" a="1"/>
  <c r="AM70" i="4" s="1"/>
  <c r="R70" i="4" a="1"/>
  <c r="R70" i="4" s="1"/>
  <c r="AL70" i="4" a="1"/>
  <c r="AL70" i="4" s="1"/>
  <c r="Q70" i="4" a="1"/>
  <c r="Q70" i="4" s="1"/>
  <c r="AJ70" i="4" a="1"/>
  <c r="AJ70" i="4" s="1"/>
  <c r="O70" i="4" a="1"/>
  <c r="O70" i="4" s="1"/>
  <c r="Y70" i="4" a="1"/>
  <c r="Y70" i="4" s="1"/>
  <c r="N70" i="4" a="1"/>
  <c r="N70" i="4" s="1"/>
  <c r="AG70" i="4" a="1"/>
  <c r="AG70" i="4" s="1"/>
  <c r="X70" i="4" a="1"/>
  <c r="X70" i="4" s="1"/>
  <c r="AF70" i="4" a="1"/>
  <c r="AF70" i="4" s="1"/>
  <c r="G70" i="4" a="1"/>
  <c r="G70" i="4" s="1"/>
  <c r="B71" i="4"/>
  <c r="V71" i="4" l="1" a="1"/>
  <c r="V71" i="4" s="1"/>
  <c r="AO71" i="4" a="1"/>
  <c r="AO71" i="4" s="1"/>
  <c r="C71" i="4" a="1"/>
  <c r="C71" i="4" s="1"/>
  <c r="AR71" i="4" a="1"/>
  <c r="AR71" i="4" s="1"/>
  <c r="BF71" i="4" a="1"/>
  <c r="BF71" i="4" s="1"/>
  <c r="DR22" i="4" s="1"/>
  <c r="AX71" i="4" a="1"/>
  <c r="AX71" i="4" s="1"/>
  <c r="BE71" i="4" a="1"/>
  <c r="BE71" i="4" s="1"/>
  <c r="AZ71" i="4" a="1"/>
  <c r="AZ71" i="4" s="1"/>
  <c r="DL22" i="4" s="1"/>
  <c r="AP71" i="4" a="1"/>
  <c r="AP71" i="4" s="1"/>
  <c r="BD71" i="4" a="1"/>
  <c r="BD71" i="4" s="1"/>
  <c r="AT71" i="4" a="1"/>
  <c r="AT71" i="4" s="1"/>
  <c r="AY71" i="4" a="1"/>
  <c r="AY71" i="4" s="1"/>
  <c r="BB71" i="4" a="1"/>
  <c r="BB71" i="4" s="1"/>
  <c r="AS71" i="4" a="1"/>
  <c r="AS71" i="4" s="1"/>
  <c r="BG71" i="4" a="1"/>
  <c r="BG71" i="4" s="1"/>
  <c r="DS22" i="4" s="1"/>
  <c r="AV71" i="4" a="1"/>
  <c r="AV71" i="4" s="1"/>
  <c r="DH22" i="4" s="1"/>
  <c r="BA71" i="4" a="1"/>
  <c r="BA71" i="4" s="1"/>
  <c r="BC71" i="4" a="1"/>
  <c r="BC71" i="4" s="1"/>
  <c r="AQ71" i="4" a="1"/>
  <c r="AQ71" i="4" s="1"/>
  <c r="AW71" i="4" a="1"/>
  <c r="AW71" i="4" s="1"/>
  <c r="AU71" i="4" a="1"/>
  <c r="AU71" i="4" s="1"/>
  <c r="U71" i="4" a="1"/>
  <c r="U71" i="4" s="1"/>
  <c r="AN71" i="4" a="1"/>
  <c r="AN71" i="4" s="1"/>
  <c r="Z71" i="4" a="1"/>
  <c r="Z71" i="4" s="1"/>
  <c r="AH71" i="4" a="1"/>
  <c r="AH71" i="4" s="1"/>
  <c r="AB71" i="4" a="1"/>
  <c r="AB71" i="4" s="1"/>
  <c r="AI71" i="4" a="1"/>
  <c r="AI71" i="4" s="1"/>
  <c r="AA71" i="4" a="1"/>
  <c r="AA71" i="4" s="1"/>
  <c r="AC71" i="4" a="1"/>
  <c r="AC71" i="4" s="1"/>
  <c r="H71" i="4" a="1"/>
  <c r="H71" i="4" s="1"/>
  <c r="L71" i="4" a="1"/>
  <c r="L71" i="4" s="1"/>
  <c r="D71" i="4" a="1"/>
  <c r="D71" i="4" s="1"/>
  <c r="K71" i="4" a="1"/>
  <c r="K71" i="4" s="1"/>
  <c r="S71" i="4" a="1"/>
  <c r="S71" i="4" s="1"/>
  <c r="AK71" i="4" a="1"/>
  <c r="AK71" i="4" s="1"/>
  <c r="W71" i="4" a="1"/>
  <c r="W71" i="4" s="1"/>
  <c r="I71" i="4" a="1"/>
  <c r="I71" i="4" s="1"/>
  <c r="P71" i="4" a="1"/>
  <c r="P71" i="4" s="1"/>
  <c r="F71" i="4" a="1"/>
  <c r="F71" i="4" s="1"/>
  <c r="AD71" i="4" a="1"/>
  <c r="AD71" i="4" s="1"/>
  <c r="M71" i="4" a="1"/>
  <c r="M71" i="4" s="1"/>
  <c r="T71" i="4" a="1"/>
  <c r="T71" i="4" s="1"/>
  <c r="E71" i="4" a="1"/>
  <c r="E71" i="4" s="1"/>
  <c r="AE71" i="4" a="1"/>
  <c r="AE71" i="4" s="1"/>
  <c r="AM71" i="4" a="1"/>
  <c r="AM71" i="4" s="1"/>
  <c r="R71" i="4" a="1"/>
  <c r="R71" i="4" s="1"/>
  <c r="AL71" i="4" a="1"/>
  <c r="AL71" i="4" s="1"/>
  <c r="J71" i="4" a="1"/>
  <c r="J71" i="4" s="1"/>
  <c r="BV22" i="4" s="1"/>
  <c r="O71" i="4" a="1"/>
  <c r="O71" i="4" s="1"/>
  <c r="Y71" i="4" a="1"/>
  <c r="Y71" i="4" s="1"/>
  <c r="N71" i="4" a="1"/>
  <c r="N71" i="4" s="1"/>
  <c r="AG71" i="4" a="1"/>
  <c r="AG71" i="4" s="1"/>
  <c r="X71" i="4" a="1"/>
  <c r="X71" i="4" s="1"/>
  <c r="AF71" i="4" a="1"/>
  <c r="AF71" i="4" s="1"/>
  <c r="G71" i="4" a="1"/>
  <c r="G71" i="4" s="1"/>
  <c r="Q71" i="4" a="1"/>
  <c r="Q71" i="4" s="1"/>
  <c r="AJ71" i="4" a="1"/>
  <c r="AJ71" i="4" s="1"/>
  <c r="DK22" i="4"/>
  <c r="DI22" i="4"/>
  <c r="DD22" i="4"/>
  <c r="DE22" i="4"/>
  <c r="DO22" i="4"/>
  <c r="DN22" i="4"/>
  <c r="DM22" i="4"/>
  <c r="DF22" i="4"/>
  <c r="DP22" i="4"/>
  <c r="DA22" i="4"/>
  <c r="DQ22" i="4"/>
  <c r="DB22" i="4"/>
  <c r="DG22" i="4"/>
  <c r="DJ22" i="4"/>
  <c r="CZ22" i="4"/>
  <c r="CG22" i="4"/>
  <c r="CF22" i="4"/>
  <c r="CY22" i="4"/>
  <c r="B72" i="4"/>
  <c r="CO22" i="4"/>
  <c r="V72" i="4" l="1" a="1"/>
  <c r="V72" i="4" s="1"/>
  <c r="AO72" i="4" a="1"/>
  <c r="AO72" i="4" s="1"/>
  <c r="C72" i="4" a="1"/>
  <c r="C72" i="4" s="1"/>
  <c r="AZ72" i="4" a="1"/>
  <c r="AZ72" i="4" s="1"/>
  <c r="BG72" i="4" a="1"/>
  <c r="BG72" i="4" s="1"/>
  <c r="AP72" i="4" a="1"/>
  <c r="AP72" i="4" s="1"/>
  <c r="AY72" i="4" a="1"/>
  <c r="AY72" i="4" s="1"/>
  <c r="BD72" i="4" a="1"/>
  <c r="BD72" i="4" s="1"/>
  <c r="AQ72" i="4" a="1"/>
  <c r="AQ72" i="4" s="1"/>
  <c r="AT72" i="4" a="1"/>
  <c r="AT72" i="4" s="1"/>
  <c r="BB72" i="4" a="1"/>
  <c r="BB72" i="4" s="1"/>
  <c r="AS72" i="4" a="1"/>
  <c r="AS72" i="4" s="1"/>
  <c r="AR72" i="4" a="1"/>
  <c r="AR72" i="4" s="1"/>
  <c r="BF72" i="4" a="1"/>
  <c r="BF72" i="4" s="1"/>
  <c r="AX72" i="4" a="1"/>
  <c r="AX72" i="4" s="1"/>
  <c r="AV72" i="4" a="1"/>
  <c r="AV72" i="4" s="1"/>
  <c r="BA72" i="4" a="1"/>
  <c r="BA72" i="4" s="1"/>
  <c r="BE72" i="4" a="1"/>
  <c r="BE72" i="4" s="1"/>
  <c r="BC72" i="4" a="1"/>
  <c r="BC72" i="4" s="1"/>
  <c r="AW72" i="4" a="1"/>
  <c r="AW72" i="4" s="1"/>
  <c r="AU72" i="4" a="1"/>
  <c r="AU72" i="4" s="1"/>
  <c r="U72" i="4" a="1"/>
  <c r="U72" i="4" s="1"/>
  <c r="AN72" i="4" a="1"/>
  <c r="AN72" i="4" s="1"/>
  <c r="AH72" i="4" a="1"/>
  <c r="AH72" i="4" s="1"/>
  <c r="AA72" i="4" a="1"/>
  <c r="AA72" i="4" s="1"/>
  <c r="AB72" i="4" a="1"/>
  <c r="AB72" i="4" s="1"/>
  <c r="AC72" i="4" a="1"/>
  <c r="AC72" i="4" s="1"/>
  <c r="H72" i="4" a="1"/>
  <c r="H72" i="4" s="1"/>
  <c r="L72" i="4" a="1"/>
  <c r="L72" i="4" s="1"/>
  <c r="K72" i="4" a="1"/>
  <c r="K72" i="4" s="1"/>
  <c r="S72" i="4" a="1"/>
  <c r="S72" i="4" s="1"/>
  <c r="D72" i="4" a="1"/>
  <c r="D72" i="4" s="1"/>
  <c r="AK72" i="4" a="1"/>
  <c r="AK72" i="4" s="1"/>
  <c r="Z72" i="4" a="1"/>
  <c r="Z72" i="4" s="1"/>
  <c r="AI72" i="4" a="1"/>
  <c r="AI72" i="4" s="1"/>
  <c r="I72" i="4" a="1"/>
  <c r="I72" i="4" s="1"/>
  <c r="P72" i="4" a="1"/>
  <c r="P72" i="4" s="1"/>
  <c r="F72" i="4" a="1"/>
  <c r="F72" i="4" s="1"/>
  <c r="AD72" i="4" a="1"/>
  <c r="AD72" i="4" s="1"/>
  <c r="M72" i="4" a="1"/>
  <c r="M72" i="4" s="1"/>
  <c r="T72" i="4" a="1"/>
  <c r="T72" i="4" s="1"/>
  <c r="E72" i="4" a="1"/>
  <c r="E72" i="4" s="1"/>
  <c r="AE72" i="4" a="1"/>
  <c r="AE72" i="4" s="1"/>
  <c r="AM72" i="4" a="1"/>
  <c r="AM72" i="4" s="1"/>
  <c r="AL72" i="4" a="1"/>
  <c r="AL72" i="4" s="1"/>
  <c r="J72" i="4" a="1"/>
  <c r="J72" i="4" s="1"/>
  <c r="W72" i="4" a="1"/>
  <c r="W72" i="4" s="1"/>
  <c r="R72" i="4" a="1"/>
  <c r="R72" i="4" s="1"/>
  <c r="N72" i="4" a="1"/>
  <c r="N72" i="4" s="1"/>
  <c r="AG72" i="4" a="1"/>
  <c r="AG72" i="4" s="1"/>
  <c r="X72" i="4" a="1"/>
  <c r="X72" i="4" s="1"/>
  <c r="AF72" i="4" a="1"/>
  <c r="AF72" i="4" s="1"/>
  <c r="G72" i="4" a="1"/>
  <c r="G72" i="4" s="1"/>
  <c r="Q72" i="4" a="1"/>
  <c r="Q72" i="4" s="1"/>
  <c r="AJ72" i="4" a="1"/>
  <c r="AJ72" i="4" s="1"/>
  <c r="O72" i="4" a="1"/>
  <c r="O72" i="4" s="1"/>
  <c r="Y72" i="4" a="1"/>
  <c r="Y72" i="4" s="1"/>
  <c r="B73" i="4"/>
  <c r="V73" i="4" l="1" a="1"/>
  <c r="V73" i="4" s="1"/>
  <c r="AO73" i="4" a="1"/>
  <c r="AO73" i="4" s="1"/>
  <c r="C73" i="4" a="1"/>
  <c r="C73" i="4" s="1"/>
  <c r="BF73" i="4" a="1"/>
  <c r="BF73" i="4" s="1"/>
  <c r="AY73" i="4" a="1"/>
  <c r="AY73" i="4" s="1"/>
  <c r="BD73" i="4" a="1"/>
  <c r="BD73" i="4" s="1"/>
  <c r="AQ73" i="4" a="1"/>
  <c r="AQ73" i="4" s="1"/>
  <c r="AT73" i="4" a="1"/>
  <c r="AT73" i="4" s="1"/>
  <c r="AX73" i="4" a="1"/>
  <c r="AX73" i="4" s="1"/>
  <c r="BB73" i="4" a="1"/>
  <c r="BB73" i="4" s="1"/>
  <c r="AS73" i="4" a="1"/>
  <c r="AS73" i="4" s="1"/>
  <c r="AR73" i="4" a="1"/>
  <c r="AR73" i="4" s="1"/>
  <c r="AP73" i="4" a="1"/>
  <c r="AP73" i="4" s="1"/>
  <c r="AZ73" i="4" a="1"/>
  <c r="AZ73" i="4" s="1"/>
  <c r="BG73" i="4" a="1"/>
  <c r="BG73" i="4" s="1"/>
  <c r="AV73" i="4" a="1"/>
  <c r="AV73" i="4" s="1"/>
  <c r="BA73" i="4" a="1"/>
  <c r="BA73" i="4" s="1"/>
  <c r="BE73" i="4" a="1"/>
  <c r="BE73" i="4" s="1"/>
  <c r="BC73" i="4" a="1"/>
  <c r="BC73" i="4" s="1"/>
  <c r="AW73" i="4" a="1"/>
  <c r="AW73" i="4" s="1"/>
  <c r="AU73" i="4" a="1"/>
  <c r="AU73" i="4" s="1"/>
  <c r="AN73" i="4" a="1"/>
  <c r="AN73" i="4" s="1"/>
  <c r="U73" i="4" a="1"/>
  <c r="U73" i="4" s="1"/>
  <c r="AC73" i="4" a="1"/>
  <c r="AC73" i="4" s="1"/>
  <c r="H73" i="4" a="1"/>
  <c r="H73" i="4" s="1"/>
  <c r="L73" i="4" a="1"/>
  <c r="L73" i="4" s="1"/>
  <c r="K73" i="4" a="1"/>
  <c r="K73" i="4" s="1"/>
  <c r="S73" i="4" a="1"/>
  <c r="S73" i="4" s="1"/>
  <c r="D73" i="4" a="1"/>
  <c r="D73" i="4" s="1"/>
  <c r="Z73" i="4" a="1"/>
  <c r="Z73" i="4" s="1"/>
  <c r="AK73" i="4" a="1"/>
  <c r="AK73" i="4" s="1"/>
  <c r="AH73" i="4" a="1"/>
  <c r="AH73" i="4" s="1"/>
  <c r="AI73" i="4" a="1"/>
  <c r="AI73" i="4" s="1"/>
  <c r="AA73" i="4" a="1"/>
  <c r="AA73" i="4" s="1"/>
  <c r="AB73" i="4" a="1"/>
  <c r="AB73" i="4" s="1"/>
  <c r="P73" i="4" a="1"/>
  <c r="P73" i="4" s="1"/>
  <c r="F73" i="4" a="1"/>
  <c r="F73" i="4" s="1"/>
  <c r="AD73" i="4" a="1"/>
  <c r="AD73" i="4" s="1"/>
  <c r="M73" i="4" a="1"/>
  <c r="M73" i="4" s="1"/>
  <c r="R73" i="4" a="1"/>
  <c r="R73" i="4" s="1"/>
  <c r="T73" i="4" a="1"/>
  <c r="T73" i="4" s="1"/>
  <c r="E73" i="4" a="1"/>
  <c r="E73" i="4" s="1"/>
  <c r="AE73" i="4" a="1"/>
  <c r="AE73" i="4" s="1"/>
  <c r="AM73" i="4" a="1"/>
  <c r="AM73" i="4" s="1"/>
  <c r="J73" i="4" a="1"/>
  <c r="J73" i="4" s="1"/>
  <c r="AL73" i="4" a="1"/>
  <c r="AL73" i="4" s="1"/>
  <c r="W73" i="4" a="1"/>
  <c r="W73" i="4" s="1"/>
  <c r="I73" i="4" a="1"/>
  <c r="I73" i="4" s="1"/>
  <c r="X73" i="4" a="1"/>
  <c r="X73" i="4" s="1"/>
  <c r="AF73" i="4" a="1"/>
  <c r="AF73" i="4" s="1"/>
  <c r="G73" i="4" a="1"/>
  <c r="G73" i="4" s="1"/>
  <c r="Q73" i="4" a="1"/>
  <c r="Q73" i="4" s="1"/>
  <c r="AJ73" i="4" a="1"/>
  <c r="AJ73" i="4" s="1"/>
  <c r="O73" i="4" a="1"/>
  <c r="O73" i="4" s="1"/>
  <c r="Y73" i="4" a="1"/>
  <c r="Y73" i="4" s="1"/>
  <c r="N73" i="4" a="1"/>
  <c r="N73" i="4" s="1"/>
  <c r="AG73" i="4" a="1"/>
  <c r="AG73" i="4" s="1"/>
  <c r="B74" i="4"/>
  <c r="V74" i="4" l="1" a="1"/>
  <c r="V74" i="4" s="1"/>
  <c r="AO74" i="4" a="1"/>
  <c r="AO74" i="4" s="1"/>
  <c r="C74" i="4" a="1"/>
  <c r="C74" i="4" s="1"/>
  <c r="AQ74" i="4" a="1"/>
  <c r="AQ74" i="4" s="1"/>
  <c r="AT74" i="4" a="1"/>
  <c r="AT74" i="4" s="1"/>
  <c r="AX74" i="4" a="1"/>
  <c r="AX74" i="4" s="1"/>
  <c r="BE74" i="4" a="1"/>
  <c r="BE74" i="4" s="1"/>
  <c r="BB74" i="4" a="1"/>
  <c r="BB74" i="4" s="1"/>
  <c r="AS74" i="4" a="1"/>
  <c r="AS74" i="4" s="1"/>
  <c r="AR74" i="4" a="1"/>
  <c r="AR74" i="4" s="1"/>
  <c r="AP74" i="4" a="1"/>
  <c r="AP74" i="4" s="1"/>
  <c r="AZ74" i="4" a="1"/>
  <c r="AZ74" i="4" s="1"/>
  <c r="BG74" i="4" a="1"/>
  <c r="BG74" i="4" s="1"/>
  <c r="BF74" i="4" a="1"/>
  <c r="BF74" i="4" s="1"/>
  <c r="AY74" i="4" a="1"/>
  <c r="AY74" i="4" s="1"/>
  <c r="BD74" i="4" a="1"/>
  <c r="BD74" i="4" s="1"/>
  <c r="AV74" i="4" a="1"/>
  <c r="AV74" i="4" s="1"/>
  <c r="BA74" i="4" a="1"/>
  <c r="BA74" i="4" s="1"/>
  <c r="AW74" i="4" a="1"/>
  <c r="AW74" i="4" s="1"/>
  <c r="BC74" i="4" a="1"/>
  <c r="BC74" i="4" s="1"/>
  <c r="AU74" i="4" a="1"/>
  <c r="AU74" i="4" s="1"/>
  <c r="U74" i="4" a="1"/>
  <c r="U74" i="4" s="1"/>
  <c r="AN74" i="4" a="1"/>
  <c r="AN74" i="4" s="1"/>
  <c r="AC74" i="4" a="1"/>
  <c r="AC74" i="4" s="1"/>
  <c r="H74" i="4" a="1"/>
  <c r="H74" i="4" s="1"/>
  <c r="L74" i="4" a="1"/>
  <c r="L74" i="4" s="1"/>
  <c r="K74" i="4" a="1"/>
  <c r="K74" i="4" s="1"/>
  <c r="S74" i="4" a="1"/>
  <c r="S74" i="4" s="1"/>
  <c r="D74" i="4" a="1"/>
  <c r="D74" i="4" s="1"/>
  <c r="Z74" i="4" a="1"/>
  <c r="Z74" i="4" s="1"/>
  <c r="AK74" i="4" a="1"/>
  <c r="AK74" i="4" s="1"/>
  <c r="AH74" i="4" a="1"/>
  <c r="AH74" i="4" s="1"/>
  <c r="AI74" i="4" a="1"/>
  <c r="AI74" i="4" s="1"/>
  <c r="AA74" i="4" a="1"/>
  <c r="AA74" i="4" s="1"/>
  <c r="AB74" i="4" a="1"/>
  <c r="AB74" i="4" s="1"/>
  <c r="AD74" i="4" a="1"/>
  <c r="AD74" i="4" s="1"/>
  <c r="M74" i="4" a="1"/>
  <c r="M74" i="4" s="1"/>
  <c r="R74" i="4" a="1"/>
  <c r="R74" i="4" s="1"/>
  <c r="T74" i="4" a="1"/>
  <c r="T74" i="4" s="1"/>
  <c r="E74" i="4" a="1"/>
  <c r="E74" i="4" s="1"/>
  <c r="AE74" i="4" a="1"/>
  <c r="AE74" i="4" s="1"/>
  <c r="AM74" i="4" a="1"/>
  <c r="AM74" i="4" s="1"/>
  <c r="I74" i="4" a="1"/>
  <c r="I74" i="4" s="1"/>
  <c r="J74" i="4" a="1"/>
  <c r="J74" i="4" s="1"/>
  <c r="AL74" i="4" a="1"/>
  <c r="AL74" i="4" s="1"/>
  <c r="W74" i="4" a="1"/>
  <c r="W74" i="4" s="1"/>
  <c r="F74" i="4" a="1"/>
  <c r="F74" i="4" s="1"/>
  <c r="Q74" i="4" a="1"/>
  <c r="Q74" i="4" s="1"/>
  <c r="AJ74" i="4" a="1"/>
  <c r="AJ74" i="4" s="1"/>
  <c r="Y74" i="4" a="1"/>
  <c r="Y74" i="4" s="1"/>
  <c r="AG74" i="4" a="1"/>
  <c r="AG74" i="4" s="1"/>
  <c r="P74" i="4" a="1"/>
  <c r="P74" i="4" s="1"/>
  <c r="O74" i="4" a="1"/>
  <c r="O74" i="4" s="1"/>
  <c r="N74" i="4" a="1"/>
  <c r="N74" i="4" s="1"/>
  <c r="X74" i="4" a="1"/>
  <c r="X74" i="4" s="1"/>
  <c r="AF74" i="4" a="1"/>
  <c r="AF74" i="4" s="1"/>
  <c r="G74" i="4" a="1"/>
  <c r="G74" i="4" s="1"/>
  <c r="B75" i="4"/>
  <c r="V75" i="4" l="1" a="1"/>
  <c r="V75" i="4" s="1"/>
  <c r="AO75" i="4" a="1"/>
  <c r="AO75" i="4" s="1"/>
  <c r="C75" i="4" a="1"/>
  <c r="C75" i="4" s="1"/>
  <c r="AT75" i="4" a="1"/>
  <c r="AT75" i="4" s="1"/>
  <c r="AX75" i="4" a="1"/>
  <c r="AX75" i="4" s="1"/>
  <c r="BB75" i="4" a="1"/>
  <c r="BB75" i="4" s="1"/>
  <c r="AS75" i="4" a="1"/>
  <c r="AS75" i="4" s="1"/>
  <c r="AR75" i="4" a="1"/>
  <c r="AR75" i="4" s="1"/>
  <c r="AP75" i="4" a="1"/>
  <c r="AP75" i="4" s="1"/>
  <c r="AZ75" i="4" a="1"/>
  <c r="AZ75" i="4" s="1"/>
  <c r="BG75" i="4" a="1"/>
  <c r="BG75" i="4" s="1"/>
  <c r="DS23" i="4" s="1"/>
  <c r="BF75" i="4" a="1"/>
  <c r="BF75" i="4" s="1"/>
  <c r="DR23" i="4" s="1"/>
  <c r="AY75" i="4" a="1"/>
  <c r="AY75" i="4" s="1"/>
  <c r="AQ75" i="4" a="1"/>
  <c r="AQ75" i="4" s="1"/>
  <c r="AW75" i="4" a="1"/>
  <c r="AW75" i="4" s="1"/>
  <c r="BC75" i="4" a="1"/>
  <c r="BC75" i="4" s="1"/>
  <c r="AU75" i="4" a="1"/>
  <c r="AU75" i="4" s="1"/>
  <c r="AV75" i="4" a="1"/>
  <c r="AV75" i="4" s="1"/>
  <c r="DH23" i="4" s="1"/>
  <c r="BD75" i="4" a="1"/>
  <c r="BD75" i="4" s="1"/>
  <c r="BE75" i="4" a="1"/>
  <c r="BE75" i="4" s="1"/>
  <c r="BA75" i="4" a="1"/>
  <c r="BA75" i="4" s="1"/>
  <c r="AN75" i="4" a="1"/>
  <c r="AN75" i="4" s="1"/>
  <c r="U75" i="4" a="1"/>
  <c r="U75" i="4" s="1"/>
  <c r="L75" i="4" a="1"/>
  <c r="L75" i="4" s="1"/>
  <c r="T75" i="4" a="1"/>
  <c r="T75" i="4" s="1"/>
  <c r="K75" i="4" a="1"/>
  <c r="K75" i="4" s="1"/>
  <c r="S75" i="4" a="1"/>
  <c r="S75" i="4" s="1"/>
  <c r="D75" i="4" a="1"/>
  <c r="D75" i="4" s="1"/>
  <c r="H75" i="4" a="1"/>
  <c r="H75" i="4" s="1"/>
  <c r="Z75" i="4" a="1"/>
  <c r="Z75" i="4" s="1"/>
  <c r="AK75" i="4" a="1"/>
  <c r="AK75" i="4" s="1"/>
  <c r="AH75" i="4" a="1"/>
  <c r="AH75" i="4" s="1"/>
  <c r="AI75" i="4" a="1"/>
  <c r="AI75" i="4" s="1"/>
  <c r="AA75" i="4" a="1"/>
  <c r="AA75" i="4" s="1"/>
  <c r="AB75" i="4" a="1"/>
  <c r="AB75" i="4" s="1"/>
  <c r="AC75" i="4" a="1"/>
  <c r="AC75" i="4" s="1"/>
  <c r="E75" i="4" a="1"/>
  <c r="E75" i="4" s="1"/>
  <c r="AE75" i="4" a="1"/>
  <c r="AE75" i="4" s="1"/>
  <c r="AM75" i="4" a="1"/>
  <c r="AM75" i="4" s="1"/>
  <c r="I75" i="4" a="1"/>
  <c r="I75" i="4" s="1"/>
  <c r="J75" i="4" a="1"/>
  <c r="J75" i="4" s="1"/>
  <c r="AL75" i="4" a="1"/>
  <c r="AL75" i="4" s="1"/>
  <c r="P75" i="4" a="1"/>
  <c r="P75" i="4" s="1"/>
  <c r="W75" i="4" a="1"/>
  <c r="W75" i="4" s="1"/>
  <c r="F75" i="4" a="1"/>
  <c r="F75" i="4" s="1"/>
  <c r="AD75" i="4" a="1"/>
  <c r="AD75" i="4" s="1"/>
  <c r="M75" i="4" a="1"/>
  <c r="M75" i="4" s="1"/>
  <c r="Q75" i="4" a="1"/>
  <c r="Q75" i="4" s="1"/>
  <c r="AJ75" i="4" a="1"/>
  <c r="AJ75" i="4" s="1"/>
  <c r="Y75" i="4" a="1"/>
  <c r="Y75" i="4" s="1"/>
  <c r="AG75" i="4" a="1"/>
  <c r="AG75" i="4" s="1"/>
  <c r="O75" i="4" a="1"/>
  <c r="O75" i="4" s="1"/>
  <c r="N75" i="4" a="1"/>
  <c r="N75" i="4" s="1"/>
  <c r="X75" i="4" a="1"/>
  <c r="X75" i="4" s="1"/>
  <c r="AF75" i="4" a="1"/>
  <c r="AF75" i="4" s="1"/>
  <c r="G75" i="4" a="1"/>
  <c r="G75" i="4" s="1"/>
  <c r="R75" i="4" a="1"/>
  <c r="R75" i="4" s="1"/>
  <c r="DE23" i="4"/>
  <c r="DN23" i="4"/>
  <c r="DQ23" i="4"/>
  <c r="CZ23" i="4"/>
  <c r="CG23" i="4"/>
  <c r="CO23" i="4"/>
  <c r="B76" i="4"/>
  <c r="CY23" i="4"/>
  <c r="BV23" i="4"/>
  <c r="CF23" i="4"/>
  <c r="BQ23" i="4"/>
  <c r="V76" i="4" l="1" a="1"/>
  <c r="V76" i="4" s="1"/>
  <c r="AO76" i="4" a="1"/>
  <c r="AO76" i="4" s="1"/>
  <c r="C76" i="4" a="1"/>
  <c r="C76" i="4" s="1"/>
  <c r="BD76" i="4" a="1"/>
  <c r="BD76" i="4" s="1"/>
  <c r="AS76" i="4" a="1"/>
  <c r="AS76" i="4" s="1"/>
  <c r="AR76" i="4" a="1"/>
  <c r="AR76" i="4" s="1"/>
  <c r="BG76" i="4" a="1"/>
  <c r="BG76" i="4" s="1"/>
  <c r="BB76" i="4" a="1"/>
  <c r="BB76" i="4" s="1"/>
  <c r="AP76" i="4" a="1"/>
  <c r="AP76" i="4" s="1"/>
  <c r="AZ76" i="4" a="1"/>
  <c r="AZ76" i="4" s="1"/>
  <c r="AY76" i="4" a="1"/>
  <c r="AY76" i="4" s="1"/>
  <c r="BF76" i="4" a="1"/>
  <c r="BF76" i="4" s="1"/>
  <c r="AX76" i="4" a="1"/>
  <c r="AX76" i="4" s="1"/>
  <c r="AQ76" i="4" a="1"/>
  <c r="AQ76" i="4" s="1"/>
  <c r="AT76" i="4" a="1"/>
  <c r="AT76" i="4" s="1"/>
  <c r="BE76" i="4" a="1"/>
  <c r="BE76" i="4" s="1"/>
  <c r="BC76" i="4" a="1"/>
  <c r="BC76" i="4" s="1"/>
  <c r="AU76" i="4" a="1"/>
  <c r="AU76" i="4" s="1"/>
  <c r="AW76" i="4" a="1"/>
  <c r="AW76" i="4" s="1"/>
  <c r="BA76" i="4" a="1"/>
  <c r="BA76" i="4" s="1"/>
  <c r="AV76" i="4" a="1"/>
  <c r="AV76" i="4" s="1"/>
  <c r="U76" i="4" a="1"/>
  <c r="U76" i="4" s="1"/>
  <c r="AN76" i="4" a="1"/>
  <c r="AN76" i="4" s="1"/>
  <c r="K76" i="4" a="1"/>
  <c r="K76" i="4" s="1"/>
  <c r="S76" i="4" a="1"/>
  <c r="S76" i="4" s="1"/>
  <c r="D76" i="4" a="1"/>
  <c r="D76" i="4" s="1"/>
  <c r="H76" i="4" a="1"/>
  <c r="H76" i="4" s="1"/>
  <c r="Z76" i="4" a="1"/>
  <c r="Z76" i="4" s="1"/>
  <c r="AK76" i="4" a="1"/>
  <c r="AK76" i="4" s="1"/>
  <c r="AH76" i="4" a="1"/>
  <c r="AH76" i="4" s="1"/>
  <c r="AI76" i="4" a="1"/>
  <c r="AI76" i="4" s="1"/>
  <c r="AA76" i="4" a="1"/>
  <c r="AA76" i="4" s="1"/>
  <c r="AB76" i="4" a="1"/>
  <c r="AB76" i="4" s="1"/>
  <c r="AC76" i="4" a="1"/>
  <c r="AC76" i="4" s="1"/>
  <c r="L76" i="4" a="1"/>
  <c r="L76" i="4" s="1"/>
  <c r="T76" i="4" a="1"/>
  <c r="T76" i="4" s="1"/>
  <c r="I76" i="4" a="1"/>
  <c r="I76" i="4" s="1"/>
  <c r="J76" i="4" a="1"/>
  <c r="J76" i="4" s="1"/>
  <c r="AL76" i="4" a="1"/>
  <c r="AL76" i="4" s="1"/>
  <c r="P76" i="4" a="1"/>
  <c r="P76" i="4" s="1"/>
  <c r="AD76" i="4" a="1"/>
  <c r="AD76" i="4" s="1"/>
  <c r="M76" i="4" a="1"/>
  <c r="M76" i="4" s="1"/>
  <c r="AE76" i="4" a="1"/>
  <c r="AE76" i="4" s="1"/>
  <c r="AM76" i="4" a="1"/>
  <c r="AM76" i="4" s="1"/>
  <c r="R76" i="4" a="1"/>
  <c r="R76" i="4" s="1"/>
  <c r="E76" i="4" a="1"/>
  <c r="E76" i="4" s="1"/>
  <c r="W76" i="4" a="1"/>
  <c r="W76" i="4" s="1"/>
  <c r="F76" i="4" a="1"/>
  <c r="F76" i="4" s="1"/>
  <c r="Q76" i="4" a="1"/>
  <c r="Q76" i="4" s="1"/>
  <c r="AJ76" i="4" a="1"/>
  <c r="AJ76" i="4" s="1"/>
  <c r="Y76" i="4" a="1"/>
  <c r="Y76" i="4" s="1"/>
  <c r="AG76" i="4" a="1"/>
  <c r="AG76" i="4" s="1"/>
  <c r="G76" i="4" a="1"/>
  <c r="G76" i="4" s="1"/>
  <c r="N76" i="4" a="1"/>
  <c r="N76" i="4" s="1"/>
  <c r="X76" i="4" a="1"/>
  <c r="X76" i="4" s="1"/>
  <c r="AF76" i="4" a="1"/>
  <c r="AF76" i="4" s="1"/>
  <c r="O76" i="4" a="1"/>
  <c r="O76" i="4" s="1"/>
  <c r="B77" i="4"/>
  <c r="AO77" i="4" l="1" a="1"/>
  <c r="AO77" i="4" s="1"/>
  <c r="V77" i="4" a="1"/>
  <c r="V77" i="4" s="1"/>
  <c r="C77" i="4" a="1"/>
  <c r="C77" i="4" s="1"/>
  <c r="AS77" i="4" a="1"/>
  <c r="AS77" i="4" s="1"/>
  <c r="BG77" i="4" a="1"/>
  <c r="BG77" i="4" s="1"/>
  <c r="AP77" i="4" a="1"/>
  <c r="AP77" i="4" s="1"/>
  <c r="AX77" i="4" a="1"/>
  <c r="AX77" i="4" s="1"/>
  <c r="BB77" i="4" a="1"/>
  <c r="BB77" i="4" s="1"/>
  <c r="AR77" i="4" a="1"/>
  <c r="AR77" i="4" s="1"/>
  <c r="AZ77" i="4" a="1"/>
  <c r="AZ77" i="4" s="1"/>
  <c r="AT77" i="4" a="1"/>
  <c r="AT77" i="4" s="1"/>
  <c r="BF77" i="4" a="1"/>
  <c r="BF77" i="4" s="1"/>
  <c r="BD77" i="4" a="1"/>
  <c r="BD77" i="4" s="1"/>
  <c r="AQ77" i="4" a="1"/>
  <c r="AQ77" i="4" s="1"/>
  <c r="BC77" i="4" a="1"/>
  <c r="BC77" i="4" s="1"/>
  <c r="AU77" i="4" a="1"/>
  <c r="AU77" i="4" s="1"/>
  <c r="BE77" i="4" a="1"/>
  <c r="BE77" i="4" s="1"/>
  <c r="AV77" i="4" a="1"/>
  <c r="AV77" i="4" s="1"/>
  <c r="AY77" i="4" a="1"/>
  <c r="AY77" i="4" s="1"/>
  <c r="BA77" i="4" a="1"/>
  <c r="BA77" i="4" s="1"/>
  <c r="AW77" i="4" a="1"/>
  <c r="AW77" i="4" s="1"/>
  <c r="U77" i="4" a="1"/>
  <c r="U77" i="4" s="1"/>
  <c r="AN77" i="4" a="1"/>
  <c r="AN77" i="4" s="1"/>
  <c r="AH77" i="4" a="1"/>
  <c r="AH77" i="4" s="1"/>
  <c r="L77" i="4" a="1"/>
  <c r="L77" i="4" s="1"/>
  <c r="T77" i="4" a="1"/>
  <c r="T77" i="4" s="1"/>
  <c r="S77" i="4" a="1"/>
  <c r="S77" i="4" s="1"/>
  <c r="K77" i="4" a="1"/>
  <c r="K77" i="4" s="1"/>
  <c r="AC77" i="4" a="1"/>
  <c r="AC77" i="4" s="1"/>
  <c r="AI77" i="4" a="1"/>
  <c r="AI77" i="4" s="1"/>
  <c r="AK77" i="4" a="1"/>
  <c r="AK77" i="4" s="1"/>
  <c r="AA77" i="4" a="1"/>
  <c r="AA77" i="4" s="1"/>
  <c r="H77" i="4" a="1"/>
  <c r="H77" i="4" s="1"/>
  <c r="Z77" i="4" a="1"/>
  <c r="Z77" i="4" s="1"/>
  <c r="D77" i="4" a="1"/>
  <c r="D77" i="4" s="1"/>
  <c r="AB77" i="4" a="1"/>
  <c r="AB77" i="4" s="1"/>
  <c r="I77" i="4" a="1"/>
  <c r="I77" i="4" s="1"/>
  <c r="R77" i="4" a="1"/>
  <c r="R77" i="4" s="1"/>
  <c r="J77" i="4" a="1"/>
  <c r="J77" i="4" s="1"/>
  <c r="AE77" i="4" a="1"/>
  <c r="AE77" i="4" s="1"/>
  <c r="W77" i="4" a="1"/>
  <c r="W77" i="4" s="1"/>
  <c r="F77" i="4" a="1"/>
  <c r="F77" i="4" s="1"/>
  <c r="AM77" i="4" a="1"/>
  <c r="AM77" i="4" s="1"/>
  <c r="P77" i="4" a="1"/>
  <c r="P77" i="4" s="1"/>
  <c r="E77" i="4" a="1"/>
  <c r="E77" i="4" s="1"/>
  <c r="M77" i="4" a="1"/>
  <c r="M77" i="4" s="1"/>
  <c r="AD77" i="4" a="1"/>
  <c r="AD77" i="4" s="1"/>
  <c r="AL77" i="4" a="1"/>
  <c r="AL77" i="4" s="1"/>
  <c r="X77" i="4" a="1"/>
  <c r="X77" i="4" s="1"/>
  <c r="AF77" i="4" a="1"/>
  <c r="AF77" i="4" s="1"/>
  <c r="O77" i="4" a="1"/>
  <c r="O77" i="4" s="1"/>
  <c r="N77" i="4" a="1"/>
  <c r="N77" i="4" s="1"/>
  <c r="Q77" i="4" a="1"/>
  <c r="Q77" i="4" s="1"/>
  <c r="G77" i="4" a="1"/>
  <c r="G77" i="4" s="1"/>
  <c r="AJ77" i="4" a="1"/>
  <c r="AJ77" i="4" s="1"/>
  <c r="Y77" i="4" a="1"/>
  <c r="Y77" i="4" s="1"/>
  <c r="AG77" i="4" a="1"/>
  <c r="AG77" i="4" s="1"/>
  <c r="B78" i="4"/>
  <c r="AO78" i="4" l="1" a="1"/>
  <c r="AO78" i="4" s="1"/>
  <c r="V78" i="4" a="1"/>
  <c r="V78" i="4" s="1"/>
  <c r="C78" i="4" a="1"/>
  <c r="C78" i="4" s="1"/>
  <c r="BB78" i="4" a="1"/>
  <c r="BB78" i="4" s="1"/>
  <c r="AR78" i="4" a="1"/>
  <c r="AR78" i="4" s="1"/>
  <c r="AX78" i="4" a="1"/>
  <c r="AX78" i="4" s="1"/>
  <c r="AQ78" i="4" a="1"/>
  <c r="AQ78" i="4" s="1"/>
  <c r="AP78" i="4" a="1"/>
  <c r="AP78" i="4" s="1"/>
  <c r="AZ78" i="4" a="1"/>
  <c r="AZ78" i="4" s="1"/>
  <c r="AT78" i="4" a="1"/>
  <c r="AT78" i="4" s="1"/>
  <c r="AY78" i="4" a="1"/>
  <c r="AY78" i="4" s="1"/>
  <c r="BD78" i="4" a="1"/>
  <c r="BD78" i="4" s="1"/>
  <c r="BG78" i="4" a="1"/>
  <c r="BG78" i="4" s="1"/>
  <c r="AS78" i="4" a="1"/>
  <c r="AS78" i="4" s="1"/>
  <c r="BF78" i="4" a="1"/>
  <c r="BF78" i="4" s="1"/>
  <c r="AV78" i="4" a="1"/>
  <c r="AV78" i="4" s="1"/>
  <c r="BA78" i="4" a="1"/>
  <c r="BA78" i="4" s="1"/>
  <c r="AW78" i="4" a="1"/>
  <c r="AW78" i="4" s="1"/>
  <c r="BE78" i="4" a="1"/>
  <c r="BE78" i="4" s="1"/>
  <c r="BC78" i="4" a="1"/>
  <c r="BC78" i="4" s="1"/>
  <c r="AU78" i="4" a="1"/>
  <c r="AU78" i="4" s="1"/>
  <c r="U78" i="4" a="1"/>
  <c r="U78" i="4" s="1"/>
  <c r="AN78" i="4" a="1"/>
  <c r="AN78" i="4" s="1"/>
  <c r="S78" i="4" a="1"/>
  <c r="S78" i="4" s="1"/>
  <c r="D78" i="4" a="1"/>
  <c r="D78" i="4" s="1"/>
  <c r="Z78" i="4" a="1"/>
  <c r="Z78" i="4" s="1"/>
  <c r="AK78" i="4" a="1"/>
  <c r="AK78" i="4" s="1"/>
  <c r="AH78" i="4" a="1"/>
  <c r="AH78" i="4" s="1"/>
  <c r="H78" i="4" a="1"/>
  <c r="H78" i="4" s="1"/>
  <c r="AA78" i="4" a="1"/>
  <c r="AA78" i="4" s="1"/>
  <c r="AB78" i="4" a="1"/>
  <c r="AB78" i="4" s="1"/>
  <c r="K78" i="4" a="1"/>
  <c r="K78" i="4" s="1"/>
  <c r="AI78" i="4" a="1"/>
  <c r="AI78" i="4" s="1"/>
  <c r="L78" i="4" a="1"/>
  <c r="L78" i="4" s="1"/>
  <c r="AC78" i="4" a="1"/>
  <c r="AC78" i="4" s="1"/>
  <c r="J78" i="4" a="1"/>
  <c r="J78" i="4" s="1"/>
  <c r="AE78" i="4" a="1"/>
  <c r="AE78" i="4" s="1"/>
  <c r="W78" i="4" a="1"/>
  <c r="W78" i="4" s="1"/>
  <c r="R78" i="4" a="1"/>
  <c r="R78" i="4" s="1"/>
  <c r="T78" i="4" a="1"/>
  <c r="T78" i="4" s="1"/>
  <c r="AM78" i="4" a="1"/>
  <c r="AM78" i="4" s="1"/>
  <c r="P78" i="4" a="1"/>
  <c r="P78" i="4" s="1"/>
  <c r="M78" i="4" a="1"/>
  <c r="M78" i="4" s="1"/>
  <c r="AD78" i="4" a="1"/>
  <c r="AD78" i="4" s="1"/>
  <c r="AL78" i="4" a="1"/>
  <c r="AL78" i="4" s="1"/>
  <c r="I78" i="4" a="1"/>
  <c r="I78" i="4" s="1"/>
  <c r="E78" i="4" a="1"/>
  <c r="E78" i="4" s="1"/>
  <c r="G78" i="4" a="1"/>
  <c r="G78" i="4" s="1"/>
  <c r="O78" i="4" a="1"/>
  <c r="O78" i="4" s="1"/>
  <c r="N78" i="4" a="1"/>
  <c r="N78" i="4" s="1"/>
  <c r="Q78" i="4" a="1"/>
  <c r="Q78" i="4" s="1"/>
  <c r="F78" i="4" a="1"/>
  <c r="F78" i="4" s="1"/>
  <c r="AJ78" i="4" a="1"/>
  <c r="AJ78" i="4" s="1"/>
  <c r="Y78" i="4" a="1"/>
  <c r="Y78" i="4" s="1"/>
  <c r="AG78" i="4" a="1"/>
  <c r="AG78" i="4" s="1"/>
  <c r="X78" i="4" a="1"/>
  <c r="X78" i="4" s="1"/>
  <c r="AF78" i="4" a="1"/>
  <c r="AF78" i="4" s="1"/>
  <c r="B79" i="4"/>
  <c r="V79" i="4" l="1" a="1"/>
  <c r="V79" i="4" s="1"/>
  <c r="C79" i="4" a="1"/>
  <c r="C79" i="4" s="1"/>
  <c r="AO79" i="4" a="1"/>
  <c r="AO79" i="4" s="1"/>
  <c r="AZ79" i="4" a="1"/>
  <c r="AZ79" i="4" s="1"/>
  <c r="AT79" i="4" a="1"/>
  <c r="AT79" i="4" s="1"/>
  <c r="BG79" i="4" a="1"/>
  <c r="BG79" i="4" s="1"/>
  <c r="DS24" i="4" s="1"/>
  <c r="AY79" i="4" a="1"/>
  <c r="AY79" i="4" s="1"/>
  <c r="BD79" i="4" a="1"/>
  <c r="BD79" i="4" s="1"/>
  <c r="AS79" i="4" a="1"/>
  <c r="AS79" i="4" s="1"/>
  <c r="AX79" i="4" a="1"/>
  <c r="AX79" i="4" s="1"/>
  <c r="AP79" i="4" a="1"/>
  <c r="AP79" i="4" s="1"/>
  <c r="BF79" i="4" a="1"/>
  <c r="BF79" i="4" s="1"/>
  <c r="DR24" i="4" s="1"/>
  <c r="BB79" i="4" a="1"/>
  <c r="BB79" i="4" s="1"/>
  <c r="AR79" i="4" a="1"/>
  <c r="AR79" i="4" s="1"/>
  <c r="AQ79" i="4" a="1"/>
  <c r="AQ79" i="4" s="1"/>
  <c r="AW79" i="4" a="1"/>
  <c r="AW79" i="4" s="1"/>
  <c r="AV79" i="4" a="1"/>
  <c r="AV79" i="4" s="1"/>
  <c r="DH24" i="4" s="1"/>
  <c r="BA79" i="4" a="1"/>
  <c r="BA79" i="4" s="1"/>
  <c r="BC79" i="4" a="1"/>
  <c r="BC79" i="4" s="1"/>
  <c r="AU79" i="4" a="1"/>
  <c r="AU79" i="4" s="1"/>
  <c r="BE79" i="4" a="1"/>
  <c r="BE79" i="4" s="1"/>
  <c r="U79" i="4" a="1"/>
  <c r="U79" i="4" s="1"/>
  <c r="AN79" i="4" a="1"/>
  <c r="AN79" i="4" s="1"/>
  <c r="Z79" i="4" a="1"/>
  <c r="Z79" i="4" s="1"/>
  <c r="AA79" i="4" a="1"/>
  <c r="AA79" i="4" s="1"/>
  <c r="AH79" i="4" a="1"/>
  <c r="AH79" i="4" s="1"/>
  <c r="AB79" i="4" a="1"/>
  <c r="AB79" i="4" s="1"/>
  <c r="AI79" i="4" a="1"/>
  <c r="AI79" i="4" s="1"/>
  <c r="AC79" i="4" a="1"/>
  <c r="AC79" i="4" s="1"/>
  <c r="K79" i="4" a="1"/>
  <c r="K79" i="4" s="1"/>
  <c r="S79" i="4" a="1"/>
  <c r="S79" i="4" s="1"/>
  <c r="L79" i="4" a="1"/>
  <c r="L79" i="4" s="1"/>
  <c r="AK79" i="4" a="1"/>
  <c r="AK79" i="4" s="1"/>
  <c r="H79" i="4" a="1"/>
  <c r="H79" i="4" s="1"/>
  <c r="D79" i="4" a="1"/>
  <c r="D79" i="4" s="1"/>
  <c r="P79" i="4" a="1"/>
  <c r="P79" i="4" s="1"/>
  <c r="T79" i="4" a="1"/>
  <c r="T79" i="4" s="1"/>
  <c r="AL79" i="4" a="1"/>
  <c r="AL79" i="4" s="1"/>
  <c r="AD79" i="4" a="1"/>
  <c r="AD79" i="4" s="1"/>
  <c r="I79" i="4" a="1"/>
  <c r="I79" i="4" s="1"/>
  <c r="R79" i="4" a="1"/>
  <c r="R79" i="4" s="1"/>
  <c r="J79" i="4" a="1"/>
  <c r="J79" i="4" s="1"/>
  <c r="E79" i="4" a="1"/>
  <c r="E79" i="4" s="1"/>
  <c r="M79" i="4" a="1"/>
  <c r="M79" i="4" s="1"/>
  <c r="AE79" i="4" a="1"/>
  <c r="AE79" i="4" s="1"/>
  <c r="W79" i="4" a="1"/>
  <c r="W79" i="4" s="1"/>
  <c r="AG79" i="4" a="1"/>
  <c r="AG79" i="4" s="1"/>
  <c r="AM79" i="4" a="1"/>
  <c r="AM79" i="4" s="1"/>
  <c r="CY24" i="4" s="1"/>
  <c r="AJ79" i="4" a="1"/>
  <c r="AJ79" i="4" s="1"/>
  <c r="X79" i="4" a="1"/>
  <c r="X79" i="4" s="1"/>
  <c r="N79" i="4" a="1"/>
  <c r="N79" i="4" s="1"/>
  <c r="AF79" i="4" a="1"/>
  <c r="AF79" i="4" s="1"/>
  <c r="G79" i="4" a="1"/>
  <c r="G79" i="4" s="1"/>
  <c r="O79" i="4" a="1"/>
  <c r="O79" i="4" s="1"/>
  <c r="Y79" i="4" a="1"/>
  <c r="Y79" i="4" s="1"/>
  <c r="F79" i="4" a="1"/>
  <c r="F79" i="4" s="1"/>
  <c r="Q79" i="4" a="1"/>
  <c r="Q79" i="4" s="1"/>
  <c r="DB24" i="4"/>
  <c r="DO24" i="4"/>
  <c r="CZ24" i="4"/>
  <c r="CG24" i="4"/>
  <c r="BT24" i="4"/>
  <c r="B80" i="4"/>
  <c r="BV24" i="4"/>
  <c r="CO24" i="4"/>
  <c r="CF24" i="4"/>
  <c r="V80" i="4" l="1" a="1"/>
  <c r="V80" i="4" s="1"/>
  <c r="C80" i="4" a="1"/>
  <c r="C80" i="4" s="1"/>
  <c r="AO80" i="4" a="1"/>
  <c r="AO80" i="4" s="1"/>
  <c r="BD80" i="4" a="1"/>
  <c r="BD80" i="4" s="1"/>
  <c r="AX80" i="4" a="1"/>
  <c r="AX80" i="4" s="1"/>
  <c r="AS80" i="4" a="1"/>
  <c r="AS80" i="4" s="1"/>
  <c r="BB80" i="4" a="1"/>
  <c r="BB80" i="4" s="1"/>
  <c r="AP80" i="4" a="1"/>
  <c r="AP80" i="4" s="1"/>
  <c r="BF80" i="4" a="1"/>
  <c r="BF80" i="4" s="1"/>
  <c r="AR80" i="4" a="1"/>
  <c r="AR80" i="4" s="1"/>
  <c r="AZ80" i="4" a="1"/>
  <c r="AZ80" i="4" s="1"/>
  <c r="AQ80" i="4" a="1"/>
  <c r="AQ80" i="4" s="1"/>
  <c r="AY80" i="4" a="1"/>
  <c r="AY80" i="4" s="1"/>
  <c r="AT80" i="4" a="1"/>
  <c r="AT80" i="4" s="1"/>
  <c r="BG80" i="4" a="1"/>
  <c r="BG80" i="4" s="1"/>
  <c r="AW80" i="4" a="1"/>
  <c r="AW80" i="4" s="1"/>
  <c r="BC80" i="4" a="1"/>
  <c r="BC80" i="4" s="1"/>
  <c r="AV80" i="4" a="1"/>
  <c r="AV80" i="4" s="1"/>
  <c r="AU80" i="4" a="1"/>
  <c r="AU80" i="4" s="1"/>
  <c r="BE80" i="4" a="1"/>
  <c r="BE80" i="4" s="1"/>
  <c r="BA80" i="4" a="1"/>
  <c r="BA80" i="4" s="1"/>
  <c r="U80" i="4" a="1"/>
  <c r="U80" i="4" s="1"/>
  <c r="AN80" i="4" a="1"/>
  <c r="AN80" i="4" s="1"/>
  <c r="AA80" i="4" a="1"/>
  <c r="AA80" i="4" s="1"/>
  <c r="AH80" i="4" a="1"/>
  <c r="AH80" i="4" s="1"/>
  <c r="AB80" i="4" a="1"/>
  <c r="AB80" i="4" s="1"/>
  <c r="AI80" i="4" a="1"/>
  <c r="AI80" i="4" s="1"/>
  <c r="H80" i="4" a="1"/>
  <c r="H80" i="4" s="1"/>
  <c r="AC80" i="4" a="1"/>
  <c r="AC80" i="4" s="1"/>
  <c r="AK80" i="4" a="1"/>
  <c r="AK80" i="4" s="1"/>
  <c r="D80" i="4" a="1"/>
  <c r="D80" i="4" s="1"/>
  <c r="S80" i="4" a="1"/>
  <c r="S80" i="4" s="1"/>
  <c r="L80" i="4" a="1"/>
  <c r="L80" i="4" s="1"/>
  <c r="Z80" i="4" a="1"/>
  <c r="Z80" i="4" s="1"/>
  <c r="K80" i="4" a="1"/>
  <c r="K80" i="4" s="1"/>
  <c r="AD80" i="4" a="1"/>
  <c r="AD80" i="4" s="1"/>
  <c r="F80" i="4" a="1"/>
  <c r="F80" i="4" s="1"/>
  <c r="E80" i="4" a="1"/>
  <c r="E80" i="4" s="1"/>
  <c r="R80" i="4" a="1"/>
  <c r="R80" i="4" s="1"/>
  <c r="W80" i="4" a="1"/>
  <c r="W80" i="4" s="1"/>
  <c r="AE80" i="4" a="1"/>
  <c r="AE80" i="4" s="1"/>
  <c r="T80" i="4" a="1"/>
  <c r="T80" i="4" s="1"/>
  <c r="M80" i="4" a="1"/>
  <c r="M80" i="4" s="1"/>
  <c r="AM80" i="4" a="1"/>
  <c r="AM80" i="4" s="1"/>
  <c r="P80" i="4" a="1"/>
  <c r="P80" i="4" s="1"/>
  <c r="AL80" i="4" a="1"/>
  <c r="AL80" i="4" s="1"/>
  <c r="I80" i="4" a="1"/>
  <c r="I80" i="4" s="1"/>
  <c r="J80" i="4" a="1"/>
  <c r="J80" i="4" s="1"/>
  <c r="AJ80" i="4" a="1"/>
  <c r="AJ80" i="4" s="1"/>
  <c r="Y80" i="4" a="1"/>
  <c r="Y80" i="4" s="1"/>
  <c r="AG80" i="4" a="1"/>
  <c r="AG80" i="4" s="1"/>
  <c r="G80" i="4" a="1"/>
  <c r="G80" i="4" s="1"/>
  <c r="N80" i="4" a="1"/>
  <c r="N80" i="4" s="1"/>
  <c r="AF80" i="4" a="1"/>
  <c r="AF80" i="4" s="1"/>
  <c r="O80" i="4" a="1"/>
  <c r="O80" i="4" s="1"/>
  <c r="Q80" i="4" a="1"/>
  <c r="Q80" i="4" s="1"/>
  <c r="X80" i="4" a="1"/>
  <c r="X80" i="4" s="1"/>
  <c r="B81" i="4"/>
  <c r="V81" i="4" l="1" a="1"/>
  <c r="V81" i="4" s="1"/>
  <c r="C81" i="4" a="1"/>
  <c r="C81" i="4" s="1"/>
  <c r="AO81" i="4" a="1"/>
  <c r="AO81" i="4" s="1"/>
  <c r="AS81" i="4" a="1"/>
  <c r="AS81" i="4" s="1"/>
  <c r="AX81" i="4" a="1"/>
  <c r="AX81" i="4" s="1"/>
  <c r="AP81" i="4" a="1"/>
  <c r="AP81" i="4" s="1"/>
  <c r="BB81" i="4" a="1"/>
  <c r="BB81" i="4" s="1"/>
  <c r="AR81" i="4" a="1"/>
  <c r="AR81" i="4" s="1"/>
  <c r="BF81" i="4" a="1"/>
  <c r="BF81" i="4" s="1"/>
  <c r="AQ81" i="4" a="1"/>
  <c r="AQ81" i="4" s="1"/>
  <c r="AZ81" i="4" a="1"/>
  <c r="AZ81" i="4" s="1"/>
  <c r="AT81" i="4" a="1"/>
  <c r="AT81" i="4" s="1"/>
  <c r="AY81" i="4" a="1"/>
  <c r="AY81" i="4" s="1"/>
  <c r="BG81" i="4" a="1"/>
  <c r="BG81" i="4" s="1"/>
  <c r="BD81" i="4" a="1"/>
  <c r="BD81" i="4" s="1"/>
  <c r="AV81" i="4" a="1"/>
  <c r="AV81" i="4" s="1"/>
  <c r="AU81" i="4" a="1"/>
  <c r="AU81" i="4" s="1"/>
  <c r="BE81" i="4" a="1"/>
  <c r="BE81" i="4" s="1"/>
  <c r="BC81" i="4" a="1"/>
  <c r="BC81" i="4" s="1"/>
  <c r="AW81" i="4" a="1"/>
  <c r="AW81" i="4" s="1"/>
  <c r="BA81" i="4" a="1"/>
  <c r="BA81" i="4" s="1"/>
  <c r="AN81" i="4" a="1"/>
  <c r="AN81" i="4" s="1"/>
  <c r="U81" i="4" a="1"/>
  <c r="U81" i="4" s="1"/>
  <c r="AA81" i="4" a="1"/>
  <c r="AA81" i="4" s="1"/>
  <c r="H81" i="4" a="1"/>
  <c r="H81" i="4" s="1"/>
  <c r="AB81" i="4" a="1"/>
  <c r="AB81" i="4" s="1"/>
  <c r="AK81" i="4" a="1"/>
  <c r="AK81" i="4" s="1"/>
  <c r="D81" i="4" a="1"/>
  <c r="D81" i="4" s="1"/>
  <c r="L81" i="4" a="1"/>
  <c r="L81" i="4" s="1"/>
  <c r="K81" i="4" a="1"/>
  <c r="K81" i="4" s="1"/>
  <c r="AC81" i="4" a="1"/>
  <c r="AC81" i="4" s="1"/>
  <c r="Z81" i="4" a="1"/>
  <c r="Z81" i="4" s="1"/>
  <c r="T81" i="4" a="1"/>
  <c r="T81" i="4" s="1"/>
  <c r="AH81" i="4" a="1"/>
  <c r="AH81" i="4" s="1"/>
  <c r="S81" i="4" a="1"/>
  <c r="S81" i="4" s="1"/>
  <c r="AI81" i="4" a="1"/>
  <c r="AI81" i="4" s="1"/>
  <c r="AE81" i="4" a="1"/>
  <c r="AE81" i="4" s="1"/>
  <c r="P81" i="4" a="1"/>
  <c r="P81" i="4" s="1"/>
  <c r="F81" i="4" a="1"/>
  <c r="F81" i="4" s="1"/>
  <c r="E81" i="4" a="1"/>
  <c r="E81" i="4" s="1"/>
  <c r="M81" i="4" a="1"/>
  <c r="M81" i="4" s="1"/>
  <c r="AD81" i="4" a="1"/>
  <c r="AD81" i="4" s="1"/>
  <c r="AM81" i="4" a="1"/>
  <c r="AM81" i="4" s="1"/>
  <c r="AL81" i="4" a="1"/>
  <c r="AL81" i="4" s="1"/>
  <c r="I81" i="4" a="1"/>
  <c r="I81" i="4" s="1"/>
  <c r="J81" i="4" a="1"/>
  <c r="J81" i="4" s="1"/>
  <c r="W81" i="4" a="1"/>
  <c r="W81" i="4" s="1"/>
  <c r="R81" i="4" a="1"/>
  <c r="R81" i="4" s="1"/>
  <c r="N81" i="4" a="1"/>
  <c r="N81" i="4" s="1"/>
  <c r="G81" i="4" a="1"/>
  <c r="G81" i="4" s="1"/>
  <c r="Y81" i="4" a="1"/>
  <c r="Y81" i="4" s="1"/>
  <c r="X81" i="4" a="1"/>
  <c r="X81" i="4" s="1"/>
  <c r="AJ81" i="4" a="1"/>
  <c r="AJ81" i="4" s="1"/>
  <c r="AF81" i="4" a="1"/>
  <c r="AF81" i="4" s="1"/>
  <c r="Q81" i="4" a="1"/>
  <c r="Q81" i="4" s="1"/>
  <c r="O81" i="4" a="1"/>
  <c r="O81" i="4" s="1"/>
  <c r="AG81" i="4" a="1"/>
  <c r="AG81" i="4" s="1"/>
  <c r="B82" i="4"/>
  <c r="C82" i="4" l="1" a="1"/>
  <c r="C82" i="4" s="1"/>
  <c r="AO82" i="4" a="1"/>
  <c r="AO82" i="4" s="1"/>
  <c r="V82" i="4" a="1"/>
  <c r="V82" i="4" s="1"/>
  <c r="AP82" i="4" a="1"/>
  <c r="AP82" i="4" s="1"/>
  <c r="BF82" i="4" a="1"/>
  <c r="BF82" i="4" s="1"/>
  <c r="AR82" i="4" a="1"/>
  <c r="AR82" i="4" s="1"/>
  <c r="AT82" i="4" a="1"/>
  <c r="AT82" i="4" s="1"/>
  <c r="AQ82" i="4" a="1"/>
  <c r="AQ82" i="4" s="1"/>
  <c r="AZ82" i="4" a="1"/>
  <c r="AZ82" i="4" s="1"/>
  <c r="BD82" i="4" a="1"/>
  <c r="BD82" i="4" s="1"/>
  <c r="BB82" i="4" a="1"/>
  <c r="BB82" i="4" s="1"/>
  <c r="BG82" i="4" a="1"/>
  <c r="BG82" i="4" s="1"/>
  <c r="AS82" i="4" a="1"/>
  <c r="AS82" i="4" s="1"/>
  <c r="AX82" i="4" a="1"/>
  <c r="AX82" i="4" s="1"/>
  <c r="AV82" i="4" a="1"/>
  <c r="AV82" i="4" s="1"/>
  <c r="BE82" i="4" a="1"/>
  <c r="BE82" i="4" s="1"/>
  <c r="AY82" i="4" a="1"/>
  <c r="AY82" i="4" s="1"/>
  <c r="AW82" i="4" a="1"/>
  <c r="AW82" i="4" s="1"/>
  <c r="BA82" i="4" a="1"/>
  <c r="BA82" i="4" s="1"/>
  <c r="BC82" i="4" a="1"/>
  <c r="BC82" i="4" s="1"/>
  <c r="AU82" i="4" a="1"/>
  <c r="AU82" i="4" s="1"/>
  <c r="AN82" i="4" a="1"/>
  <c r="AN82" i="4" s="1"/>
  <c r="U82" i="4" a="1"/>
  <c r="U82" i="4" s="1"/>
  <c r="H82" i="4" a="1"/>
  <c r="H82" i="4" s="1"/>
  <c r="AI82" i="4" a="1"/>
  <c r="AI82" i="4" s="1"/>
  <c r="Z82" i="4" a="1"/>
  <c r="Z82" i="4" s="1"/>
  <c r="D82" i="4" a="1"/>
  <c r="D82" i="4" s="1"/>
  <c r="AA82" i="4" a="1"/>
  <c r="AA82" i="4" s="1"/>
  <c r="AB82" i="4" a="1"/>
  <c r="AB82" i="4" s="1"/>
  <c r="L82" i="4" a="1"/>
  <c r="L82" i="4" s="1"/>
  <c r="K82" i="4" a="1"/>
  <c r="K82" i="4" s="1"/>
  <c r="AC82" i="4" a="1"/>
  <c r="AC82" i="4" s="1"/>
  <c r="T82" i="4" a="1"/>
  <c r="T82" i="4" s="1"/>
  <c r="S82" i="4" a="1"/>
  <c r="S82" i="4" s="1"/>
  <c r="AK82" i="4" a="1"/>
  <c r="AK82" i="4" s="1"/>
  <c r="AH82" i="4" a="1"/>
  <c r="AH82" i="4" s="1"/>
  <c r="E82" i="4" a="1"/>
  <c r="E82" i="4" s="1"/>
  <c r="AM82" i="4" a="1"/>
  <c r="AM82" i="4" s="1"/>
  <c r="F82" i="4" a="1"/>
  <c r="F82" i="4" s="1"/>
  <c r="M82" i="4" a="1"/>
  <c r="M82" i="4" s="1"/>
  <c r="AD82" i="4" a="1"/>
  <c r="AD82" i="4" s="1"/>
  <c r="I82" i="4" a="1"/>
  <c r="I82" i="4" s="1"/>
  <c r="J82" i="4" a="1"/>
  <c r="J82" i="4" s="1"/>
  <c r="AL82" i="4" a="1"/>
  <c r="AL82" i="4" s="1"/>
  <c r="W82" i="4" a="1"/>
  <c r="W82" i="4" s="1"/>
  <c r="AE82" i="4" a="1"/>
  <c r="AE82" i="4" s="1"/>
  <c r="AJ82" i="4" a="1"/>
  <c r="AJ82" i="4" s="1"/>
  <c r="N82" i="4" a="1"/>
  <c r="N82" i="4" s="1"/>
  <c r="Y82" i="4" a="1"/>
  <c r="Y82" i="4" s="1"/>
  <c r="P82" i="4" a="1"/>
  <c r="P82" i="4" s="1"/>
  <c r="X82" i="4" a="1"/>
  <c r="X82" i="4" s="1"/>
  <c r="R82" i="4" a="1"/>
  <c r="R82" i="4" s="1"/>
  <c r="AF82" i="4" a="1"/>
  <c r="AF82" i="4" s="1"/>
  <c r="Q82" i="4" a="1"/>
  <c r="Q82" i="4" s="1"/>
  <c r="G82" i="4" a="1"/>
  <c r="G82" i="4" s="1"/>
  <c r="O82" i="4" a="1"/>
  <c r="O82" i="4" s="1"/>
  <c r="AG82" i="4" a="1"/>
  <c r="AG82" i="4" s="1"/>
  <c r="B83" i="4"/>
  <c r="C83" i="4" l="1" a="1"/>
  <c r="C83" i="4" s="1"/>
  <c r="AO83" i="4" a="1"/>
  <c r="AO83" i="4" s="1"/>
  <c r="V83" i="4" a="1"/>
  <c r="V83" i="4" s="1"/>
  <c r="BB83" i="4" a="1"/>
  <c r="BB83" i="4" s="1"/>
  <c r="AS83" i="4" a="1"/>
  <c r="AS83" i="4" s="1"/>
  <c r="AP83" i="4" a="1"/>
  <c r="AP83" i="4" s="1"/>
  <c r="AZ83" i="4" a="1"/>
  <c r="AZ83" i="4" s="1"/>
  <c r="BD83" i="4" a="1"/>
  <c r="BD83" i="4" s="1"/>
  <c r="AY83" i="4" a="1"/>
  <c r="AY83" i="4" s="1"/>
  <c r="AQ83" i="4" a="1"/>
  <c r="AQ83" i="4" s="1"/>
  <c r="AR83" i="4" a="1"/>
  <c r="AR83" i="4" s="1"/>
  <c r="BG83" i="4" a="1"/>
  <c r="BG83" i="4" s="1"/>
  <c r="DS25" i="4" s="1"/>
  <c r="AX83" i="4" a="1"/>
  <c r="AX83" i="4" s="1"/>
  <c r="AT83" i="4" a="1"/>
  <c r="AT83" i="4" s="1"/>
  <c r="BF83" i="4" a="1"/>
  <c r="BF83" i="4" s="1"/>
  <c r="DR25" i="4" s="1"/>
  <c r="AV83" i="4" a="1"/>
  <c r="AV83" i="4" s="1"/>
  <c r="DH25" i="4" s="1"/>
  <c r="BE83" i="4" a="1"/>
  <c r="BE83" i="4" s="1"/>
  <c r="AU83" i="4" a="1"/>
  <c r="AU83" i="4" s="1"/>
  <c r="BA83" i="4" a="1"/>
  <c r="BA83" i="4" s="1"/>
  <c r="AW83" i="4" a="1"/>
  <c r="AW83" i="4" s="1"/>
  <c r="BC83" i="4" a="1"/>
  <c r="BC83" i="4" s="1"/>
  <c r="U83" i="4" a="1"/>
  <c r="U83" i="4" s="1"/>
  <c r="AN83" i="4" a="1"/>
  <c r="AN83" i="4" s="1"/>
  <c r="Z83" i="4" a="1"/>
  <c r="Z83" i="4" s="1"/>
  <c r="D83" i="4" a="1"/>
  <c r="D83" i="4" s="1"/>
  <c r="AH83" i="4" a="1"/>
  <c r="AH83" i="4" s="1"/>
  <c r="AA83" i="4" a="1"/>
  <c r="AA83" i="4" s="1"/>
  <c r="AB83" i="4" a="1"/>
  <c r="AB83" i="4" s="1"/>
  <c r="AI83" i="4" a="1"/>
  <c r="AI83" i="4" s="1"/>
  <c r="L83" i="4" a="1"/>
  <c r="L83" i="4" s="1"/>
  <c r="K83" i="4" a="1"/>
  <c r="K83" i="4" s="1"/>
  <c r="AK83" i="4" a="1"/>
  <c r="AK83" i="4" s="1"/>
  <c r="S83" i="4" a="1"/>
  <c r="S83" i="4" s="1"/>
  <c r="AC83" i="4" a="1"/>
  <c r="AC83" i="4" s="1"/>
  <c r="T83" i="4" a="1"/>
  <c r="T83" i="4" s="1"/>
  <c r="H83" i="4" a="1"/>
  <c r="H83" i="4" s="1"/>
  <c r="AL83" i="4" a="1"/>
  <c r="AL83" i="4" s="1"/>
  <c r="AD83" i="4" a="1"/>
  <c r="AD83" i="4" s="1"/>
  <c r="R83" i="4" a="1"/>
  <c r="R83" i="4" s="1"/>
  <c r="I83" i="4" a="1"/>
  <c r="I83" i="4" s="1"/>
  <c r="J83" i="4" a="1"/>
  <c r="J83" i="4" s="1"/>
  <c r="M83" i="4" a="1"/>
  <c r="M83" i="4" s="1"/>
  <c r="W83" i="4" a="1"/>
  <c r="W83" i="4" s="1"/>
  <c r="AE83" i="4" a="1"/>
  <c r="AE83" i="4" s="1"/>
  <c r="E83" i="4" a="1"/>
  <c r="E83" i="4" s="1"/>
  <c r="P83" i="4" a="1"/>
  <c r="P83" i="4" s="1"/>
  <c r="Y83" i="4" a="1"/>
  <c r="Y83" i="4" s="1"/>
  <c r="AJ83" i="4" a="1"/>
  <c r="AJ83" i="4" s="1"/>
  <c r="AG83" i="4" a="1"/>
  <c r="AG83" i="4" s="1"/>
  <c r="X83" i="4" a="1"/>
  <c r="X83" i="4" s="1"/>
  <c r="AM83" i="4" a="1"/>
  <c r="AM83" i="4" s="1"/>
  <c r="AF83" i="4" a="1"/>
  <c r="AF83" i="4" s="1"/>
  <c r="Q83" i="4" a="1"/>
  <c r="Q83" i="4" s="1"/>
  <c r="G83" i="4" a="1"/>
  <c r="G83" i="4" s="1"/>
  <c r="O83" i="4" a="1"/>
  <c r="O83" i="4" s="1"/>
  <c r="CA25" i="4" s="1"/>
  <c r="F83" i="4" a="1"/>
  <c r="F83" i="4" s="1"/>
  <c r="N83" i="4" a="1"/>
  <c r="N83" i="4" s="1"/>
  <c r="DD25" i="4"/>
  <c r="DO25" i="4"/>
  <c r="CZ25" i="4"/>
  <c r="CG25" i="4"/>
  <c r="CI25" i="4"/>
  <c r="BP25" i="4"/>
  <c r="CB25" i="4"/>
  <c r="B84" i="4"/>
  <c r="CY25" i="4"/>
  <c r="BV25" i="4"/>
  <c r="CF25" i="4"/>
  <c r="CO25" i="4"/>
  <c r="CH25" i="4"/>
  <c r="CS25" i="4"/>
  <c r="CL25" i="4"/>
  <c r="C84" i="4" l="1" a="1"/>
  <c r="C84" i="4" s="1"/>
  <c r="AO84" i="4" a="1"/>
  <c r="AO84" i="4" s="1"/>
  <c r="V84" i="4" a="1"/>
  <c r="V84" i="4" s="1"/>
  <c r="AS84" i="4" a="1"/>
  <c r="AS84" i="4" s="1"/>
  <c r="AR84" i="4" a="1"/>
  <c r="AR84" i="4" s="1"/>
  <c r="BG84" i="4" a="1"/>
  <c r="BG84" i="4" s="1"/>
  <c r="BB84" i="4" a="1"/>
  <c r="BB84" i="4" s="1"/>
  <c r="AP84" i="4" a="1"/>
  <c r="AP84" i="4" s="1"/>
  <c r="BF84" i="4" a="1"/>
  <c r="BF84" i="4" s="1"/>
  <c r="AX84" i="4" a="1"/>
  <c r="AX84" i="4" s="1"/>
  <c r="AQ84" i="4" a="1"/>
  <c r="AQ84" i="4" s="1"/>
  <c r="AT84" i="4" a="1"/>
  <c r="AT84" i="4" s="1"/>
  <c r="AZ84" i="4" a="1"/>
  <c r="AZ84" i="4" s="1"/>
  <c r="BD84" i="4" a="1"/>
  <c r="BD84" i="4" s="1"/>
  <c r="BE84" i="4" a="1"/>
  <c r="BE84" i="4" s="1"/>
  <c r="BC84" i="4" a="1"/>
  <c r="BC84" i="4" s="1"/>
  <c r="AU84" i="4" a="1"/>
  <c r="AU84" i="4" s="1"/>
  <c r="AW84" i="4" a="1"/>
  <c r="AW84" i="4" s="1"/>
  <c r="AY84" i="4" a="1"/>
  <c r="AY84" i="4" s="1"/>
  <c r="BA84" i="4" a="1"/>
  <c r="BA84" i="4" s="1"/>
  <c r="AV84" i="4" a="1"/>
  <c r="AV84" i="4" s="1"/>
  <c r="U84" i="4" a="1"/>
  <c r="U84" i="4" s="1"/>
  <c r="AN84" i="4" a="1"/>
  <c r="AN84" i="4" s="1"/>
  <c r="AH84" i="4" a="1"/>
  <c r="AH84" i="4" s="1"/>
  <c r="AA84" i="4" a="1"/>
  <c r="AA84" i="4" s="1"/>
  <c r="AI84" i="4" a="1"/>
  <c r="AI84" i="4" s="1"/>
  <c r="K84" i="4" a="1"/>
  <c r="K84" i="4" s="1"/>
  <c r="L84" i="4" a="1"/>
  <c r="L84" i="4" s="1"/>
  <c r="AB84" i="4" a="1"/>
  <c r="AB84" i="4" s="1"/>
  <c r="S84" i="4" a="1"/>
  <c r="S84" i="4" s="1"/>
  <c r="AC84" i="4" a="1"/>
  <c r="AC84" i="4" s="1"/>
  <c r="AK84" i="4" a="1"/>
  <c r="AK84" i="4" s="1"/>
  <c r="D84" i="4" a="1"/>
  <c r="D84" i="4" s="1"/>
  <c r="H84" i="4" a="1"/>
  <c r="H84" i="4" s="1"/>
  <c r="Z84" i="4" a="1"/>
  <c r="Z84" i="4" s="1"/>
  <c r="T84" i="4" a="1"/>
  <c r="T84" i="4" s="1"/>
  <c r="R84" i="4" a="1"/>
  <c r="R84" i="4" s="1"/>
  <c r="I84" i="4" a="1"/>
  <c r="I84" i="4" s="1"/>
  <c r="J84" i="4" a="1"/>
  <c r="J84" i="4" s="1"/>
  <c r="AE84" i="4" a="1"/>
  <c r="AE84" i="4" s="1"/>
  <c r="W84" i="4" a="1"/>
  <c r="W84" i="4" s="1"/>
  <c r="AM84" i="4" a="1"/>
  <c r="AM84" i="4" s="1"/>
  <c r="P84" i="4" a="1"/>
  <c r="P84" i="4" s="1"/>
  <c r="E84" i="4" a="1"/>
  <c r="E84" i="4" s="1"/>
  <c r="M84" i="4" a="1"/>
  <c r="M84" i="4" s="1"/>
  <c r="AD84" i="4" a="1"/>
  <c r="AD84" i="4" s="1"/>
  <c r="AL84" i="4" a="1"/>
  <c r="AL84" i="4" s="1"/>
  <c r="AG84" i="4" a="1"/>
  <c r="AG84" i="4" s="1"/>
  <c r="X84" i="4" a="1"/>
  <c r="X84" i="4" s="1"/>
  <c r="AF84" i="4" a="1"/>
  <c r="AF84" i="4" s="1"/>
  <c r="Q84" i="4" a="1"/>
  <c r="Q84" i="4" s="1"/>
  <c r="G84" i="4" a="1"/>
  <c r="G84" i="4" s="1"/>
  <c r="O84" i="4" a="1"/>
  <c r="O84" i="4" s="1"/>
  <c r="F84" i="4" a="1"/>
  <c r="F84" i="4" s="1"/>
  <c r="N84" i="4" a="1"/>
  <c r="N84" i="4" s="1"/>
  <c r="AJ84" i="4" a="1"/>
  <c r="AJ84" i="4" s="1"/>
  <c r="Y84" i="4" a="1"/>
  <c r="Y84" i="4" s="1"/>
  <c r="B85" i="4"/>
  <c r="AO85" i="4" l="1" a="1"/>
  <c r="AO85" i="4" s="1"/>
  <c r="V85" i="4" a="1"/>
  <c r="V85" i="4" s="1"/>
  <c r="C85" i="4" a="1"/>
  <c r="C85" i="4" s="1"/>
  <c r="AP85" i="4" a="1"/>
  <c r="AP85" i="4" s="1"/>
  <c r="AX85" i="4" a="1"/>
  <c r="AX85" i="4" s="1"/>
  <c r="BB85" i="4" a="1"/>
  <c r="BB85" i="4" s="1"/>
  <c r="AR85" i="4" a="1"/>
  <c r="AR85" i="4" s="1"/>
  <c r="AQ85" i="4" a="1"/>
  <c r="AQ85" i="4" s="1"/>
  <c r="AZ85" i="4" a="1"/>
  <c r="AZ85" i="4" s="1"/>
  <c r="AT85" i="4" a="1"/>
  <c r="AT85" i="4" s="1"/>
  <c r="BF85" i="4" a="1"/>
  <c r="BF85" i="4" s="1"/>
  <c r="AY85" i="4" a="1"/>
  <c r="AY85" i="4" s="1"/>
  <c r="BD85" i="4" a="1"/>
  <c r="BD85" i="4" s="1"/>
  <c r="BG85" i="4" a="1"/>
  <c r="BG85" i="4" s="1"/>
  <c r="AS85" i="4" a="1"/>
  <c r="AS85" i="4" s="1"/>
  <c r="BE85" i="4" a="1"/>
  <c r="BE85" i="4" s="1"/>
  <c r="AV85" i="4" a="1"/>
  <c r="AV85" i="4" s="1"/>
  <c r="BA85" i="4" a="1"/>
  <c r="BA85" i="4" s="1"/>
  <c r="AW85" i="4" a="1"/>
  <c r="AW85" i="4" s="1"/>
  <c r="BC85" i="4" a="1"/>
  <c r="BC85" i="4" s="1"/>
  <c r="AU85" i="4" a="1"/>
  <c r="AU85" i="4" s="1"/>
  <c r="U85" i="4" a="1"/>
  <c r="U85" i="4" s="1"/>
  <c r="AN85" i="4" a="1"/>
  <c r="AN85" i="4" s="1"/>
  <c r="AA85" i="4" a="1"/>
  <c r="AA85" i="4" s="1"/>
  <c r="AI85" i="4" a="1"/>
  <c r="AI85" i="4" s="1"/>
  <c r="AC85" i="4" a="1"/>
  <c r="AC85" i="4" s="1"/>
  <c r="AK85" i="4" a="1"/>
  <c r="AK85" i="4" s="1"/>
  <c r="S85" i="4" a="1"/>
  <c r="S85" i="4" s="1"/>
  <c r="H85" i="4" a="1"/>
  <c r="H85" i="4" s="1"/>
  <c r="Z85" i="4" a="1"/>
  <c r="Z85" i="4" s="1"/>
  <c r="D85" i="4" a="1"/>
  <c r="D85" i="4" s="1"/>
  <c r="AB85" i="4" a="1"/>
  <c r="AB85" i="4" s="1"/>
  <c r="K85" i="4" a="1"/>
  <c r="K85" i="4" s="1"/>
  <c r="AH85" i="4" a="1"/>
  <c r="AH85" i="4" s="1"/>
  <c r="L85" i="4" a="1"/>
  <c r="L85" i="4" s="1"/>
  <c r="T85" i="4" a="1"/>
  <c r="T85" i="4" s="1"/>
  <c r="J85" i="4" a="1"/>
  <c r="J85" i="4" s="1"/>
  <c r="AE85" i="4" a="1"/>
  <c r="AE85" i="4" s="1"/>
  <c r="W85" i="4" a="1"/>
  <c r="W85" i="4" s="1"/>
  <c r="F85" i="4" a="1"/>
  <c r="F85" i="4" s="1"/>
  <c r="AM85" i="4" a="1"/>
  <c r="AM85" i="4" s="1"/>
  <c r="P85" i="4" a="1"/>
  <c r="P85" i="4" s="1"/>
  <c r="E85" i="4" a="1"/>
  <c r="E85" i="4" s="1"/>
  <c r="M85" i="4" a="1"/>
  <c r="M85" i="4" s="1"/>
  <c r="AD85" i="4" a="1"/>
  <c r="AD85" i="4" s="1"/>
  <c r="AL85" i="4" a="1"/>
  <c r="AL85" i="4" s="1"/>
  <c r="I85" i="4" a="1"/>
  <c r="I85" i="4" s="1"/>
  <c r="AF85" i="4" a="1"/>
  <c r="AF85" i="4" s="1"/>
  <c r="O85" i="4" a="1"/>
  <c r="O85" i="4" s="1"/>
  <c r="N85" i="4" a="1"/>
  <c r="N85" i="4" s="1"/>
  <c r="Q85" i="4" a="1"/>
  <c r="Q85" i="4" s="1"/>
  <c r="G85" i="4" a="1"/>
  <c r="G85" i="4" s="1"/>
  <c r="R85" i="4" a="1"/>
  <c r="R85" i="4" s="1"/>
  <c r="AJ85" i="4" a="1"/>
  <c r="AJ85" i="4" s="1"/>
  <c r="Y85" i="4" a="1"/>
  <c r="Y85" i="4" s="1"/>
  <c r="AG85" i="4" a="1"/>
  <c r="AG85" i="4" s="1"/>
  <c r="X85" i="4" a="1"/>
  <c r="X85" i="4" s="1"/>
  <c r="B86" i="4"/>
  <c r="AO86" i="4" l="1" a="1"/>
  <c r="AO86" i="4" s="1"/>
  <c r="V86" i="4" a="1"/>
  <c r="V86" i="4" s="1"/>
  <c r="C86" i="4" a="1"/>
  <c r="C86" i="4" s="1"/>
  <c r="AQ86" i="4" a="1"/>
  <c r="AQ86" i="4" s="1"/>
  <c r="BE86" i="4" a="1"/>
  <c r="BE86" i="4" s="1"/>
  <c r="AZ86" i="4" a="1"/>
  <c r="AZ86" i="4" s="1"/>
  <c r="AT86" i="4" a="1"/>
  <c r="AT86" i="4" s="1"/>
  <c r="AY86" i="4" a="1"/>
  <c r="AY86" i="4" s="1"/>
  <c r="BD86" i="4" a="1"/>
  <c r="BD86" i="4" s="1"/>
  <c r="BG86" i="4" a="1"/>
  <c r="BG86" i="4" s="1"/>
  <c r="BF86" i="4" a="1"/>
  <c r="BF86" i="4" s="1"/>
  <c r="AS86" i="4" a="1"/>
  <c r="AS86" i="4" s="1"/>
  <c r="AX86" i="4" a="1"/>
  <c r="AX86" i="4" s="1"/>
  <c r="BB86" i="4" a="1"/>
  <c r="BB86" i="4" s="1"/>
  <c r="AP86" i="4" a="1"/>
  <c r="AP86" i="4" s="1"/>
  <c r="AR86" i="4" a="1"/>
  <c r="AR86" i="4" s="1"/>
  <c r="AV86" i="4" a="1"/>
  <c r="AV86" i="4" s="1"/>
  <c r="BA86" i="4" a="1"/>
  <c r="BA86" i="4" s="1"/>
  <c r="AW86" i="4" a="1"/>
  <c r="AW86" i="4" s="1"/>
  <c r="BC86" i="4" a="1"/>
  <c r="BC86" i="4" s="1"/>
  <c r="AU86" i="4" a="1"/>
  <c r="AU86" i="4" s="1"/>
  <c r="AN86" i="4" a="1"/>
  <c r="AN86" i="4" s="1"/>
  <c r="U86" i="4" a="1"/>
  <c r="U86" i="4" s="1"/>
  <c r="AK86" i="4" a="1"/>
  <c r="AK86" i="4" s="1"/>
  <c r="AH86" i="4" a="1"/>
  <c r="AH86" i="4" s="1"/>
  <c r="H86" i="4" a="1"/>
  <c r="H86" i="4" s="1"/>
  <c r="AA86" i="4" a="1"/>
  <c r="AA86" i="4" s="1"/>
  <c r="AB86" i="4" a="1"/>
  <c r="AB86" i="4" s="1"/>
  <c r="K86" i="4" a="1"/>
  <c r="K86" i="4" s="1"/>
  <c r="AI86" i="4" a="1"/>
  <c r="AI86" i="4" s="1"/>
  <c r="L86" i="4" a="1"/>
  <c r="L86" i="4" s="1"/>
  <c r="T86" i="4" a="1"/>
  <c r="T86" i="4" s="1"/>
  <c r="AC86" i="4" a="1"/>
  <c r="AC86" i="4" s="1"/>
  <c r="Z86" i="4" a="1"/>
  <c r="Z86" i="4" s="1"/>
  <c r="S86" i="4" a="1"/>
  <c r="S86" i="4" s="1"/>
  <c r="D86" i="4" a="1"/>
  <c r="D86" i="4" s="1"/>
  <c r="W86" i="4" a="1"/>
  <c r="W86" i="4" s="1"/>
  <c r="AM86" i="4" a="1"/>
  <c r="AM86" i="4" s="1"/>
  <c r="P86" i="4" a="1"/>
  <c r="P86" i="4" s="1"/>
  <c r="M86" i="4" a="1"/>
  <c r="M86" i="4" s="1"/>
  <c r="AD86" i="4" a="1"/>
  <c r="AD86" i="4" s="1"/>
  <c r="AL86" i="4" a="1"/>
  <c r="AL86" i="4" s="1"/>
  <c r="J86" i="4" a="1"/>
  <c r="J86" i="4" s="1"/>
  <c r="I86" i="4" a="1"/>
  <c r="I86" i="4" s="1"/>
  <c r="E86" i="4" a="1"/>
  <c r="E86" i="4" s="1"/>
  <c r="F86" i="4" a="1"/>
  <c r="F86" i="4" s="1"/>
  <c r="AE86" i="4" a="1"/>
  <c r="AE86" i="4" s="1"/>
  <c r="N86" i="4" a="1"/>
  <c r="N86" i="4" s="1"/>
  <c r="Q86" i="4" a="1"/>
  <c r="Q86" i="4" s="1"/>
  <c r="AJ86" i="4" a="1"/>
  <c r="AJ86" i="4" s="1"/>
  <c r="Y86" i="4" a="1"/>
  <c r="Y86" i="4" s="1"/>
  <c r="AG86" i="4" a="1"/>
  <c r="AG86" i="4" s="1"/>
  <c r="X86" i="4" a="1"/>
  <c r="X86" i="4" s="1"/>
  <c r="R86" i="4" a="1"/>
  <c r="R86" i="4" s="1"/>
  <c r="AF86" i="4" a="1"/>
  <c r="AF86" i="4" s="1"/>
  <c r="G86" i="4" a="1"/>
  <c r="G86" i="4" s="1"/>
  <c r="O86" i="4" a="1"/>
  <c r="O86" i="4" s="1"/>
  <c r="B87" i="4"/>
  <c r="V87" i="4" l="1" a="1"/>
  <c r="V87" i="4" s="1"/>
  <c r="C87" i="4" a="1"/>
  <c r="C87" i="4" s="1"/>
  <c r="AO87" i="4" a="1"/>
  <c r="AO87" i="4" s="1"/>
  <c r="AT87" i="4" a="1"/>
  <c r="AT87" i="4" s="1"/>
  <c r="BG87" i="4" a="1"/>
  <c r="BG87" i="4" s="1"/>
  <c r="DS26" i="4" s="1"/>
  <c r="AY87" i="4" a="1"/>
  <c r="AY87" i="4" s="1"/>
  <c r="BD87" i="4" a="1"/>
  <c r="BD87" i="4" s="1"/>
  <c r="AS87" i="4" a="1"/>
  <c r="AS87" i="4" s="1"/>
  <c r="AX87" i="4" a="1"/>
  <c r="AX87" i="4" s="1"/>
  <c r="AP87" i="4" a="1"/>
  <c r="AP87" i="4" s="1"/>
  <c r="BF87" i="4" a="1"/>
  <c r="BF87" i="4" s="1"/>
  <c r="DR26" i="4" s="1"/>
  <c r="BB87" i="4" a="1"/>
  <c r="BB87" i="4" s="1"/>
  <c r="AR87" i="4" a="1"/>
  <c r="AR87" i="4" s="1"/>
  <c r="AQ87" i="4" a="1"/>
  <c r="AQ87" i="4" s="1"/>
  <c r="AZ87" i="4" a="1"/>
  <c r="AZ87" i="4" s="1"/>
  <c r="BA87" i="4" a="1"/>
  <c r="BA87" i="4" s="1"/>
  <c r="BC87" i="4" a="1"/>
  <c r="BC87" i="4" s="1"/>
  <c r="AU87" i="4" a="1"/>
  <c r="AU87" i="4" s="1"/>
  <c r="AW87" i="4" a="1"/>
  <c r="AW87" i="4" s="1"/>
  <c r="BE87" i="4" a="1"/>
  <c r="BE87" i="4" s="1"/>
  <c r="AV87" i="4" a="1"/>
  <c r="AV87" i="4" s="1"/>
  <c r="DH26" i="4" s="1"/>
  <c r="AN87" i="4" a="1"/>
  <c r="AN87" i="4" s="1"/>
  <c r="U87" i="4" a="1"/>
  <c r="U87" i="4" s="1"/>
  <c r="Z87" i="4" a="1"/>
  <c r="Z87" i="4" s="1"/>
  <c r="AA87" i="4" a="1"/>
  <c r="AA87" i="4" s="1"/>
  <c r="AH87" i="4" a="1"/>
  <c r="AH87" i="4" s="1"/>
  <c r="AB87" i="4" a="1"/>
  <c r="AB87" i="4" s="1"/>
  <c r="AI87" i="4" a="1"/>
  <c r="AI87" i="4" s="1"/>
  <c r="AC87" i="4" a="1"/>
  <c r="AC87" i="4" s="1"/>
  <c r="K87" i="4" a="1"/>
  <c r="K87" i="4" s="1"/>
  <c r="S87" i="4" a="1"/>
  <c r="S87" i="4" s="1"/>
  <c r="L87" i="4" a="1"/>
  <c r="L87" i="4" s="1"/>
  <c r="AK87" i="4" a="1"/>
  <c r="AK87" i="4" s="1"/>
  <c r="H87" i="4" a="1"/>
  <c r="H87" i="4" s="1"/>
  <c r="D87" i="4" a="1"/>
  <c r="D87" i="4" s="1"/>
  <c r="T87" i="4" a="1"/>
  <c r="T87" i="4" s="1"/>
  <c r="AL87" i="4" a="1"/>
  <c r="AL87" i="4" s="1"/>
  <c r="I87" i="4" a="1"/>
  <c r="I87" i="4" s="1"/>
  <c r="AD87" i="4" a="1"/>
  <c r="AD87" i="4" s="1"/>
  <c r="R87" i="4" a="1"/>
  <c r="R87" i="4" s="1"/>
  <c r="F87" i="4" a="1"/>
  <c r="F87" i="4" s="1"/>
  <c r="J87" i="4" a="1"/>
  <c r="J87" i="4" s="1"/>
  <c r="E87" i="4" a="1"/>
  <c r="E87" i="4" s="1"/>
  <c r="M87" i="4" a="1"/>
  <c r="M87" i="4" s="1"/>
  <c r="AE87" i="4" a="1"/>
  <c r="AE87" i="4" s="1"/>
  <c r="W87" i="4" a="1"/>
  <c r="W87" i="4" s="1"/>
  <c r="AM87" i="4" a="1"/>
  <c r="AM87" i="4" s="1"/>
  <c r="AG87" i="4" a="1"/>
  <c r="AG87" i="4" s="1"/>
  <c r="P87" i="4" a="1"/>
  <c r="P87" i="4" s="1"/>
  <c r="AJ87" i="4" a="1"/>
  <c r="AJ87" i="4" s="1"/>
  <c r="X87" i="4" a="1"/>
  <c r="X87" i="4" s="1"/>
  <c r="N87" i="4" a="1"/>
  <c r="N87" i="4" s="1"/>
  <c r="AF87" i="4" a="1"/>
  <c r="AF87" i="4" s="1"/>
  <c r="Q87" i="4" a="1"/>
  <c r="Q87" i="4" s="1"/>
  <c r="G87" i="4" a="1"/>
  <c r="G87" i="4" s="1"/>
  <c r="O87" i="4" a="1"/>
  <c r="O87" i="4" s="1"/>
  <c r="Y87" i="4" a="1"/>
  <c r="Y87" i="4" s="1"/>
  <c r="DA26" i="4"/>
  <c r="DG26" i="4"/>
  <c r="DJ26" i="4"/>
  <c r="CZ26" i="4"/>
  <c r="CG26" i="4"/>
  <c r="B88" i="4"/>
  <c r="CY26" i="4"/>
  <c r="BV26" i="4"/>
  <c r="CF26" i="4"/>
  <c r="CO26" i="4"/>
  <c r="CJ26" i="4"/>
  <c r="V88" i="4" l="1" a="1"/>
  <c r="V88" i="4" s="1"/>
  <c r="C88" i="4" a="1"/>
  <c r="C88" i="4" s="1"/>
  <c r="AO88" i="4" a="1"/>
  <c r="AO88" i="4" s="1"/>
  <c r="AS88" i="4" a="1"/>
  <c r="AS88" i="4" s="1"/>
  <c r="AP88" i="4" a="1"/>
  <c r="AP88" i="4" s="1"/>
  <c r="BG88" i="4" a="1"/>
  <c r="BG88" i="4" s="1"/>
  <c r="AR88" i="4" a="1"/>
  <c r="AR88" i="4" s="1"/>
  <c r="BB88" i="4" a="1"/>
  <c r="BB88" i="4" s="1"/>
  <c r="BF88" i="4" a="1"/>
  <c r="BF88" i="4" s="1"/>
  <c r="AX88" i="4" a="1"/>
  <c r="AX88" i="4" s="1"/>
  <c r="AT88" i="4" a="1"/>
  <c r="AT88" i="4" s="1"/>
  <c r="AZ88" i="4" a="1"/>
  <c r="AZ88" i="4" s="1"/>
  <c r="AY88" i="4" a="1"/>
  <c r="AY88" i="4" s="1"/>
  <c r="BD88" i="4" a="1"/>
  <c r="BD88" i="4" s="1"/>
  <c r="BA88" i="4" a="1"/>
  <c r="BA88" i="4" s="1"/>
  <c r="AU88" i="4" a="1"/>
  <c r="AU88" i="4" s="1"/>
  <c r="BC88" i="4" a="1"/>
  <c r="BC88" i="4" s="1"/>
  <c r="BE88" i="4" a="1"/>
  <c r="BE88" i="4" s="1"/>
  <c r="AV88" i="4" a="1"/>
  <c r="AV88" i="4" s="1"/>
  <c r="AQ88" i="4" a="1"/>
  <c r="AQ88" i="4" s="1"/>
  <c r="AW88" i="4" a="1"/>
  <c r="AW88" i="4" s="1"/>
  <c r="AN88" i="4" a="1"/>
  <c r="AN88" i="4" s="1"/>
  <c r="U88" i="4" a="1"/>
  <c r="U88" i="4" s="1"/>
  <c r="AH88" i="4" a="1"/>
  <c r="AH88" i="4" s="1"/>
  <c r="AB88" i="4" a="1"/>
  <c r="AB88" i="4" s="1"/>
  <c r="AI88" i="4" a="1"/>
  <c r="AI88" i="4" s="1"/>
  <c r="AC88" i="4" a="1"/>
  <c r="AC88" i="4" s="1"/>
  <c r="AK88" i="4" a="1"/>
  <c r="AK88" i="4" s="1"/>
  <c r="D88" i="4" a="1"/>
  <c r="D88" i="4" s="1"/>
  <c r="S88" i="4" a="1"/>
  <c r="S88" i="4" s="1"/>
  <c r="L88" i="4" a="1"/>
  <c r="L88" i="4" s="1"/>
  <c r="T88" i="4" a="1"/>
  <c r="T88" i="4" s="1"/>
  <c r="Z88" i="4" a="1"/>
  <c r="Z88" i="4" s="1"/>
  <c r="K88" i="4" a="1"/>
  <c r="K88" i="4" s="1"/>
  <c r="AA88" i="4" a="1"/>
  <c r="AA88" i="4" s="1"/>
  <c r="H88" i="4" a="1"/>
  <c r="H88" i="4" s="1"/>
  <c r="F88" i="4" a="1"/>
  <c r="F88" i="4" s="1"/>
  <c r="E88" i="4" a="1"/>
  <c r="E88" i="4" s="1"/>
  <c r="R88" i="4" a="1"/>
  <c r="R88" i="4" s="1"/>
  <c r="W88" i="4" a="1"/>
  <c r="W88" i="4" s="1"/>
  <c r="AE88" i="4" a="1"/>
  <c r="AE88" i="4" s="1"/>
  <c r="P88" i="4" a="1"/>
  <c r="P88" i="4" s="1"/>
  <c r="M88" i="4" a="1"/>
  <c r="M88" i="4" s="1"/>
  <c r="AM88" i="4" a="1"/>
  <c r="AM88" i="4" s="1"/>
  <c r="AL88" i="4" a="1"/>
  <c r="AL88" i="4" s="1"/>
  <c r="I88" i="4" a="1"/>
  <c r="I88" i="4" s="1"/>
  <c r="J88" i="4" a="1"/>
  <c r="J88" i="4" s="1"/>
  <c r="AD88" i="4" a="1"/>
  <c r="AD88" i="4" s="1"/>
  <c r="AG88" i="4" a="1"/>
  <c r="AG88" i="4" s="1"/>
  <c r="G88" i="4" a="1"/>
  <c r="G88" i="4" s="1"/>
  <c r="N88" i="4" a="1"/>
  <c r="N88" i="4" s="1"/>
  <c r="AF88" i="4" a="1"/>
  <c r="AF88" i="4" s="1"/>
  <c r="O88" i="4" a="1"/>
  <c r="O88" i="4" s="1"/>
  <c r="Q88" i="4" a="1"/>
  <c r="Q88" i="4" s="1"/>
  <c r="X88" i="4" a="1"/>
  <c r="X88" i="4" s="1"/>
  <c r="AJ88" i="4" a="1"/>
  <c r="AJ88" i="4" s="1"/>
  <c r="Y88" i="4" a="1"/>
  <c r="Y88" i="4" s="1"/>
  <c r="B89" i="4"/>
  <c r="AO89" i="4" l="1" a="1"/>
  <c r="AO89" i="4" s="1"/>
  <c r="V89" i="4" a="1"/>
  <c r="V89" i="4" s="1"/>
  <c r="C89" i="4" a="1"/>
  <c r="C89" i="4" s="1"/>
  <c r="AQ89" i="4" a="1"/>
  <c r="AQ89" i="4" s="1"/>
  <c r="BF89" i="4" a="1"/>
  <c r="BF89" i="4" s="1"/>
  <c r="BD89" i="4" a="1"/>
  <c r="BD89" i="4" s="1"/>
  <c r="BB89" i="4" a="1"/>
  <c r="BB89" i="4" s="1"/>
  <c r="AP89" i="4" a="1"/>
  <c r="AP89" i="4" s="1"/>
  <c r="AZ89" i="4" a="1"/>
  <c r="AZ89" i="4" s="1"/>
  <c r="AX89" i="4" a="1"/>
  <c r="AX89" i="4" s="1"/>
  <c r="AR89" i="4" a="1"/>
  <c r="AR89" i="4" s="1"/>
  <c r="AT89" i="4" a="1"/>
  <c r="AT89" i="4" s="1"/>
  <c r="AS89" i="4" a="1"/>
  <c r="AS89" i="4" s="1"/>
  <c r="BG89" i="4" a="1"/>
  <c r="BG89" i="4" s="1"/>
  <c r="BE89" i="4" a="1"/>
  <c r="BE89" i="4" s="1"/>
  <c r="AV89" i="4" a="1"/>
  <c r="AV89" i="4" s="1"/>
  <c r="AY89" i="4" a="1"/>
  <c r="AY89" i="4" s="1"/>
  <c r="AW89" i="4" a="1"/>
  <c r="AW89" i="4" s="1"/>
  <c r="BA89" i="4" a="1"/>
  <c r="BA89" i="4" s="1"/>
  <c r="BC89" i="4" a="1"/>
  <c r="BC89" i="4" s="1"/>
  <c r="AU89" i="4" a="1"/>
  <c r="AU89" i="4" s="1"/>
  <c r="AN89" i="4" a="1"/>
  <c r="AN89" i="4" s="1"/>
  <c r="U89" i="4" a="1"/>
  <c r="U89" i="4" s="1"/>
  <c r="H89" i="4" a="1"/>
  <c r="H89" i="4" s="1"/>
  <c r="Z89" i="4" a="1"/>
  <c r="Z89" i="4" s="1"/>
  <c r="AB89" i="4" a="1"/>
  <c r="AB89" i="4" s="1"/>
  <c r="AC89" i="4" a="1"/>
  <c r="AC89" i="4" s="1"/>
  <c r="AA89" i="4" a="1"/>
  <c r="AA89" i="4" s="1"/>
  <c r="AI89" i="4" a="1"/>
  <c r="AI89" i="4" s="1"/>
  <c r="S89" i="4" a="1"/>
  <c r="S89" i="4" s="1"/>
  <c r="AK89" i="4" a="1"/>
  <c r="AK89" i="4" s="1"/>
  <c r="D89" i="4" a="1"/>
  <c r="D89" i="4" s="1"/>
  <c r="T89" i="4" a="1"/>
  <c r="T89" i="4" s="1"/>
  <c r="AH89" i="4" a="1"/>
  <c r="AH89" i="4" s="1"/>
  <c r="K89" i="4" a="1"/>
  <c r="K89" i="4" s="1"/>
  <c r="L89" i="4" a="1"/>
  <c r="L89" i="4" s="1"/>
  <c r="AD89" i="4" a="1"/>
  <c r="AD89" i="4" s="1"/>
  <c r="AM89" i="4" a="1"/>
  <c r="AM89" i="4" s="1"/>
  <c r="AL89" i="4" a="1"/>
  <c r="AL89" i="4" s="1"/>
  <c r="W89" i="4" a="1"/>
  <c r="W89" i="4" s="1"/>
  <c r="P89" i="4" a="1"/>
  <c r="P89" i="4" s="1"/>
  <c r="R89" i="4" a="1"/>
  <c r="R89" i="4" s="1"/>
  <c r="E89" i="4" a="1"/>
  <c r="E89" i="4" s="1"/>
  <c r="AE89" i="4" a="1"/>
  <c r="AE89" i="4" s="1"/>
  <c r="I89" i="4" a="1"/>
  <c r="I89" i="4" s="1"/>
  <c r="M89" i="4" a="1"/>
  <c r="M89" i="4" s="1"/>
  <c r="J89" i="4" a="1"/>
  <c r="J89" i="4" s="1"/>
  <c r="Q89" i="4" a="1"/>
  <c r="Q89" i="4" s="1"/>
  <c r="AJ89" i="4" a="1"/>
  <c r="AJ89" i="4" s="1"/>
  <c r="F89" i="4" a="1"/>
  <c r="F89" i="4" s="1"/>
  <c r="O89" i="4" a="1"/>
  <c r="O89" i="4" s="1"/>
  <c r="N89" i="4" a="1"/>
  <c r="N89" i="4" s="1"/>
  <c r="AG89" i="4" a="1"/>
  <c r="AG89" i="4" s="1"/>
  <c r="X89" i="4" a="1"/>
  <c r="X89" i="4" s="1"/>
  <c r="AF89" i="4" a="1"/>
  <c r="AF89" i="4" s="1"/>
  <c r="G89" i="4" a="1"/>
  <c r="G89" i="4" s="1"/>
  <c r="Y89" i="4" a="1"/>
  <c r="Y89" i="4" s="1"/>
  <c r="B90" i="4"/>
  <c r="C90" i="4" l="1" a="1"/>
  <c r="C90" i="4" s="1"/>
  <c r="V90" i="4" a="1"/>
  <c r="V90" i="4" s="1"/>
  <c r="AO90" i="4" a="1"/>
  <c r="AO90" i="4" s="1"/>
  <c r="AR90" i="4" a="1"/>
  <c r="AR90" i="4" s="1"/>
  <c r="AX90" i="4" a="1"/>
  <c r="AX90" i="4" s="1"/>
  <c r="AT90" i="4" a="1"/>
  <c r="AT90" i="4" s="1"/>
  <c r="BG90" i="4" a="1"/>
  <c r="BG90" i="4" s="1"/>
  <c r="AY90" i="4" a="1"/>
  <c r="AY90" i="4" s="1"/>
  <c r="AP90" i="4" a="1"/>
  <c r="AP90" i="4" s="1"/>
  <c r="AQ90" i="4" a="1"/>
  <c r="AQ90" i="4" s="1"/>
  <c r="BD90" i="4" a="1"/>
  <c r="BD90" i="4" s="1"/>
  <c r="BB90" i="4" a="1"/>
  <c r="BB90" i="4" s="1"/>
  <c r="AS90" i="4" a="1"/>
  <c r="AS90" i="4" s="1"/>
  <c r="AZ90" i="4" a="1"/>
  <c r="AZ90" i="4" s="1"/>
  <c r="BF90" i="4" a="1"/>
  <c r="BF90" i="4" s="1"/>
  <c r="BA90" i="4" a="1"/>
  <c r="BA90" i="4" s="1"/>
  <c r="AW90" i="4" a="1"/>
  <c r="AW90" i="4" s="1"/>
  <c r="BC90" i="4" a="1"/>
  <c r="BC90" i="4" s="1"/>
  <c r="BE90" i="4" a="1"/>
  <c r="BE90" i="4" s="1"/>
  <c r="AU90" i="4" a="1"/>
  <c r="AU90" i="4" s="1"/>
  <c r="AV90" i="4" a="1"/>
  <c r="AV90" i="4" s="1"/>
  <c r="AN90" i="4" a="1"/>
  <c r="AN90" i="4" s="1"/>
  <c r="U90" i="4" a="1"/>
  <c r="U90" i="4" s="1"/>
  <c r="Z90" i="4" a="1"/>
  <c r="Z90" i="4" s="1"/>
  <c r="AC90" i="4" a="1"/>
  <c r="AC90" i="4" s="1"/>
  <c r="D90" i="4" a="1"/>
  <c r="D90" i="4" s="1"/>
  <c r="AA90" i="4" a="1"/>
  <c r="AA90" i="4" s="1"/>
  <c r="AI90" i="4" a="1"/>
  <c r="AI90" i="4" s="1"/>
  <c r="AH90" i="4" a="1"/>
  <c r="AH90" i="4" s="1"/>
  <c r="K90" i="4" a="1"/>
  <c r="K90" i="4" s="1"/>
  <c r="T90" i="4" a="1"/>
  <c r="T90" i="4" s="1"/>
  <c r="S90" i="4" a="1"/>
  <c r="S90" i="4" s="1"/>
  <c r="AK90" i="4" a="1"/>
  <c r="AK90" i="4" s="1"/>
  <c r="AB90" i="4" a="1"/>
  <c r="AB90" i="4" s="1"/>
  <c r="H90" i="4" a="1"/>
  <c r="H90" i="4" s="1"/>
  <c r="L90" i="4" a="1"/>
  <c r="L90" i="4" s="1"/>
  <c r="AM90" i="4" a="1"/>
  <c r="AM90" i="4" s="1"/>
  <c r="P90" i="4" a="1"/>
  <c r="P90" i="4" s="1"/>
  <c r="AD90" i="4" a="1"/>
  <c r="AD90" i="4" s="1"/>
  <c r="I90" i="4" a="1"/>
  <c r="I90" i="4" s="1"/>
  <c r="R90" i="4" a="1"/>
  <c r="R90" i="4" s="1"/>
  <c r="AL90" i="4" a="1"/>
  <c r="AL90" i="4" s="1"/>
  <c r="M90" i="4" a="1"/>
  <c r="M90" i="4" s="1"/>
  <c r="J90" i="4" a="1"/>
  <c r="J90" i="4" s="1"/>
  <c r="E90" i="4" a="1"/>
  <c r="E90" i="4" s="1"/>
  <c r="W90" i="4" a="1"/>
  <c r="W90" i="4" s="1"/>
  <c r="F90" i="4" a="1"/>
  <c r="F90" i="4" s="1"/>
  <c r="AE90" i="4" a="1"/>
  <c r="AE90" i="4" s="1"/>
  <c r="G90" i="4" a="1"/>
  <c r="G90" i="4" s="1"/>
  <c r="X90" i="4" a="1"/>
  <c r="X90" i="4" s="1"/>
  <c r="O90" i="4" a="1"/>
  <c r="O90" i="4" s="1"/>
  <c r="AF90" i="4" a="1"/>
  <c r="AF90" i="4" s="1"/>
  <c r="AG90" i="4" a="1"/>
  <c r="AG90" i="4" s="1"/>
  <c r="N90" i="4" a="1"/>
  <c r="N90" i="4" s="1"/>
  <c r="Y90" i="4" a="1"/>
  <c r="Y90" i="4" s="1"/>
  <c r="Q90" i="4" a="1"/>
  <c r="Q90" i="4" s="1"/>
  <c r="AJ90" i="4" a="1"/>
  <c r="AJ90" i="4" s="1"/>
  <c r="B91" i="4"/>
  <c r="C91" i="4" l="1" a="1"/>
  <c r="C91" i="4" s="1"/>
  <c r="AO91" i="4" a="1"/>
  <c r="AO91" i="4" s="1"/>
  <c r="V91" i="4" a="1"/>
  <c r="V91" i="4" s="1"/>
  <c r="AZ91" i="4" a="1"/>
  <c r="AZ91" i="4" s="1"/>
  <c r="AY91" i="4" a="1"/>
  <c r="AY91" i="4" s="1"/>
  <c r="BE91" i="4" a="1"/>
  <c r="BE91" i="4" s="1"/>
  <c r="AP91" i="4" a="1"/>
  <c r="AP91" i="4" s="1"/>
  <c r="AS91" i="4" a="1"/>
  <c r="AS91" i="4" s="1"/>
  <c r="DE27" i="4" s="1"/>
  <c r="AR91" i="4" a="1"/>
  <c r="AR91" i="4" s="1"/>
  <c r="BF91" i="4" a="1"/>
  <c r="BF91" i="4" s="1"/>
  <c r="DR27" i="4" s="1"/>
  <c r="AQ91" i="4" a="1"/>
  <c r="AQ91" i="4" s="1"/>
  <c r="BB91" i="4" a="1"/>
  <c r="BB91" i="4" s="1"/>
  <c r="AT91" i="4" a="1"/>
  <c r="AT91" i="4" s="1"/>
  <c r="AX91" i="4" a="1"/>
  <c r="AX91" i="4" s="1"/>
  <c r="BG91" i="4" a="1"/>
  <c r="BG91" i="4" s="1"/>
  <c r="DS27" i="4" s="1"/>
  <c r="AW91" i="4" a="1"/>
  <c r="AW91" i="4" s="1"/>
  <c r="BC91" i="4" a="1"/>
  <c r="BC91" i="4" s="1"/>
  <c r="AU91" i="4" a="1"/>
  <c r="AU91" i="4" s="1"/>
  <c r="AV91" i="4" a="1"/>
  <c r="AV91" i="4" s="1"/>
  <c r="DH27" i="4" s="1"/>
  <c r="BA91" i="4" a="1"/>
  <c r="BA91" i="4" s="1"/>
  <c r="BD91" i="4" a="1"/>
  <c r="BD91" i="4" s="1"/>
  <c r="U91" i="4" a="1"/>
  <c r="U91" i="4" s="1"/>
  <c r="AN91" i="4" a="1"/>
  <c r="AN91" i="4" s="1"/>
  <c r="AH91" i="4" a="1"/>
  <c r="AH91" i="4" s="1"/>
  <c r="AB91" i="4" a="1"/>
  <c r="AB91" i="4" s="1"/>
  <c r="S91" i="4" a="1"/>
  <c r="S91" i="4" s="1"/>
  <c r="L91" i="4" a="1"/>
  <c r="L91" i="4" s="1"/>
  <c r="AC91" i="4" a="1"/>
  <c r="AC91" i="4" s="1"/>
  <c r="AK91" i="4" a="1"/>
  <c r="AK91" i="4" s="1"/>
  <c r="T91" i="4" a="1"/>
  <c r="T91" i="4" s="1"/>
  <c r="Z91" i="4" a="1"/>
  <c r="Z91" i="4" s="1"/>
  <c r="H91" i="4" a="1"/>
  <c r="H91" i="4" s="1"/>
  <c r="AI91" i="4" a="1"/>
  <c r="AI91" i="4" s="1"/>
  <c r="D91" i="4" a="1"/>
  <c r="D91" i="4" s="1"/>
  <c r="AA91" i="4" a="1"/>
  <c r="AA91" i="4" s="1"/>
  <c r="K91" i="4" a="1"/>
  <c r="K91" i="4" s="1"/>
  <c r="I91" i="4" a="1"/>
  <c r="I91" i="4" s="1"/>
  <c r="F91" i="4" a="1"/>
  <c r="F91" i="4" s="1"/>
  <c r="E91" i="4" a="1"/>
  <c r="E91" i="4" s="1"/>
  <c r="AE91" i="4" a="1"/>
  <c r="AE91" i="4" s="1"/>
  <c r="AM91" i="4" a="1"/>
  <c r="AM91" i="4" s="1"/>
  <c r="AD91" i="4" a="1"/>
  <c r="AD91" i="4" s="1"/>
  <c r="AL91" i="4" a="1"/>
  <c r="AL91" i="4" s="1"/>
  <c r="M91" i="4" a="1"/>
  <c r="M91" i="4" s="1"/>
  <c r="P91" i="4" a="1"/>
  <c r="P91" i="4" s="1"/>
  <c r="J91" i="4" a="1"/>
  <c r="J91" i="4" s="1"/>
  <c r="W91" i="4" a="1"/>
  <c r="W91" i="4" s="1"/>
  <c r="AF91" i="4" a="1"/>
  <c r="AF91" i="4" s="1"/>
  <c r="CR27" i="4" s="1"/>
  <c r="AJ91" i="4" a="1"/>
  <c r="AJ91" i="4" s="1"/>
  <c r="O91" i="4" a="1"/>
  <c r="O91" i="4" s="1"/>
  <c r="AG91" i="4" a="1"/>
  <c r="AG91" i="4" s="1"/>
  <c r="R91" i="4" a="1"/>
  <c r="R91" i="4" s="1"/>
  <c r="N91" i="4" a="1"/>
  <c r="N91" i="4" s="1"/>
  <c r="Q91" i="4" a="1"/>
  <c r="Q91" i="4" s="1"/>
  <c r="X91" i="4" a="1"/>
  <c r="X91" i="4" s="1"/>
  <c r="G91" i="4" a="1"/>
  <c r="G91" i="4" s="1"/>
  <c r="Y91" i="4" a="1"/>
  <c r="Y91" i="4" s="1"/>
  <c r="DL27" i="4"/>
  <c r="DF27" i="4"/>
  <c r="DJ27" i="4"/>
  <c r="CZ27" i="4"/>
  <c r="CG27" i="4"/>
  <c r="CO27" i="4"/>
  <c r="P4" i="5" s="1"/>
  <c r="B92" i="4"/>
  <c r="CY27" i="4"/>
  <c r="DB4" i="5" s="1"/>
  <c r="BV27" i="4"/>
  <c r="O4" i="5" s="1"/>
  <c r="CF27" i="4"/>
  <c r="DA4" i="5" s="1"/>
  <c r="CE27" i="4"/>
  <c r="AO92" i="4" l="1" a="1"/>
  <c r="AO92" i="4" s="1"/>
  <c r="V92" i="4" a="1"/>
  <c r="V92" i="4" s="1"/>
  <c r="C92" i="4" a="1"/>
  <c r="C92" i="4" s="1"/>
  <c r="AS92" i="4" a="1"/>
  <c r="AS92" i="4" s="1"/>
  <c r="AP92" i="4" a="1"/>
  <c r="AP92" i="4" s="1"/>
  <c r="BE92" i="4" a="1"/>
  <c r="BE92" i="4" s="1"/>
  <c r="BG92" i="4" a="1"/>
  <c r="BG92" i="4" s="1"/>
  <c r="BD92" i="4" a="1"/>
  <c r="BD92" i="4" s="1"/>
  <c r="BF92" i="4" a="1"/>
  <c r="BF92" i="4" s="1"/>
  <c r="AY92" i="4" a="1"/>
  <c r="AY92" i="4" s="1"/>
  <c r="BB92" i="4" a="1"/>
  <c r="BB92" i="4" s="1"/>
  <c r="AT92" i="4" a="1"/>
  <c r="AT92" i="4" s="1"/>
  <c r="AX92" i="4" a="1"/>
  <c r="AX92" i="4" s="1"/>
  <c r="AZ92" i="4" a="1"/>
  <c r="AZ92" i="4" s="1"/>
  <c r="AR92" i="4" a="1"/>
  <c r="AR92" i="4" s="1"/>
  <c r="BC92" i="4" a="1"/>
  <c r="BC92" i="4" s="1"/>
  <c r="AU92" i="4" a="1"/>
  <c r="AU92" i="4" s="1"/>
  <c r="BA92" i="4" a="1"/>
  <c r="BA92" i="4" s="1"/>
  <c r="AV92" i="4" a="1"/>
  <c r="AV92" i="4" s="1"/>
  <c r="AQ92" i="4" a="1"/>
  <c r="AQ92" i="4" s="1"/>
  <c r="AW92" i="4" a="1"/>
  <c r="AW92" i="4" s="1"/>
  <c r="U92" i="4" a="1"/>
  <c r="U92" i="4" s="1"/>
  <c r="AN92" i="4" a="1"/>
  <c r="AN92" i="4" s="1"/>
  <c r="AA92" i="4" a="1"/>
  <c r="AA92" i="4" s="1"/>
  <c r="AI92" i="4" a="1"/>
  <c r="AI92" i="4" s="1"/>
  <c r="K92" i="4" a="1"/>
  <c r="K92" i="4" s="1"/>
  <c r="AK92" i="4" a="1"/>
  <c r="AK92" i="4" s="1"/>
  <c r="H92" i="4" a="1"/>
  <c r="H92" i="4" s="1"/>
  <c r="Z92" i="4" a="1"/>
  <c r="Z92" i="4" s="1"/>
  <c r="S92" i="4" a="1"/>
  <c r="S92" i="4" s="1"/>
  <c r="AB92" i="4" a="1"/>
  <c r="AB92" i="4" s="1"/>
  <c r="D92" i="4" a="1"/>
  <c r="D92" i="4" s="1"/>
  <c r="AH92" i="4" a="1"/>
  <c r="AH92" i="4" s="1"/>
  <c r="AC92" i="4" a="1"/>
  <c r="AC92" i="4" s="1"/>
  <c r="L92" i="4" a="1"/>
  <c r="L92" i="4" s="1"/>
  <c r="AD92" i="4" a="1"/>
  <c r="AD92" i="4" s="1"/>
  <c r="E92" i="4" a="1"/>
  <c r="E92" i="4" s="1"/>
  <c r="AE92" i="4" a="1"/>
  <c r="AE92" i="4" s="1"/>
  <c r="AM92" i="4" a="1"/>
  <c r="AM92" i="4" s="1"/>
  <c r="AL92" i="4" a="1"/>
  <c r="AL92" i="4" s="1"/>
  <c r="M92" i="4" a="1"/>
  <c r="M92" i="4" s="1"/>
  <c r="P92" i="4" a="1"/>
  <c r="P92" i="4" s="1"/>
  <c r="R92" i="4" a="1"/>
  <c r="R92" i="4" s="1"/>
  <c r="I92" i="4" a="1"/>
  <c r="I92" i="4" s="1"/>
  <c r="W92" i="4" a="1"/>
  <c r="W92" i="4" s="1"/>
  <c r="J92" i="4" a="1"/>
  <c r="J92" i="4" s="1"/>
  <c r="T92" i="4" a="1"/>
  <c r="T92" i="4" s="1"/>
  <c r="N92" i="4" a="1"/>
  <c r="N92" i="4" s="1"/>
  <c r="F92" i="4" a="1"/>
  <c r="F92" i="4" s="1"/>
  <c r="X92" i="4" a="1"/>
  <c r="X92" i="4" s="1"/>
  <c r="G92" i="4" a="1"/>
  <c r="G92" i="4" s="1"/>
  <c r="Y92" i="4" a="1"/>
  <c r="Y92" i="4" s="1"/>
  <c r="AF92" i="4" a="1"/>
  <c r="AF92" i="4" s="1"/>
  <c r="Q92" i="4" a="1"/>
  <c r="Q92" i="4" s="1"/>
  <c r="AJ92" i="4" a="1"/>
  <c r="AJ92" i="4" s="1"/>
  <c r="O92" i="4" a="1"/>
  <c r="O92" i="4" s="1"/>
  <c r="AG92" i="4" a="1"/>
  <c r="AG92" i="4" s="1"/>
  <c r="B93" i="4"/>
  <c r="AO93" i="4" l="1" a="1"/>
  <c r="AO93" i="4" s="1"/>
  <c r="V93" i="4" a="1"/>
  <c r="V93" i="4" s="1"/>
  <c r="C93" i="4" a="1"/>
  <c r="C93" i="4" s="1"/>
  <c r="AY93" i="4" a="1"/>
  <c r="AY93" i="4" s="1"/>
  <c r="AQ93" i="4" a="1"/>
  <c r="AQ93" i="4" s="1"/>
  <c r="BB93" i="4" a="1"/>
  <c r="BB93" i="4" s="1"/>
  <c r="AT93" i="4" a="1"/>
  <c r="AT93" i="4" s="1"/>
  <c r="AZ93" i="4" a="1"/>
  <c r="AZ93" i="4" s="1"/>
  <c r="BF93" i="4" a="1"/>
  <c r="BF93" i="4" s="1"/>
  <c r="BE93" i="4" a="1"/>
  <c r="BE93" i="4" s="1"/>
  <c r="AR93" i="4" a="1"/>
  <c r="AR93" i="4" s="1"/>
  <c r="AS93" i="4" a="1"/>
  <c r="AS93" i="4" s="1"/>
  <c r="AP93" i="4" a="1"/>
  <c r="AP93" i="4" s="1"/>
  <c r="AX93" i="4" a="1"/>
  <c r="AX93" i="4" s="1"/>
  <c r="BG93" i="4" a="1"/>
  <c r="BG93" i="4" s="1"/>
  <c r="BD93" i="4" a="1"/>
  <c r="BD93" i="4" s="1"/>
  <c r="AW93" i="4" a="1"/>
  <c r="AW93" i="4" s="1"/>
  <c r="BC93" i="4" a="1"/>
  <c r="BC93" i="4" s="1"/>
  <c r="AU93" i="4" a="1"/>
  <c r="AU93" i="4" s="1"/>
  <c r="AV93" i="4" a="1"/>
  <c r="AV93" i="4" s="1"/>
  <c r="BA93" i="4" a="1"/>
  <c r="BA93" i="4" s="1"/>
  <c r="AN93" i="4" a="1"/>
  <c r="AN93" i="4" s="1"/>
  <c r="U93" i="4" a="1"/>
  <c r="U93" i="4" s="1"/>
  <c r="S93" i="4" a="1"/>
  <c r="S93" i="4" s="1"/>
  <c r="H93" i="4" a="1"/>
  <c r="H93" i="4" s="1"/>
  <c r="AB93" i="4" a="1"/>
  <c r="AB93" i="4" s="1"/>
  <c r="D93" i="4" a="1"/>
  <c r="D93" i="4" s="1"/>
  <c r="Z93" i="4" a="1"/>
  <c r="Z93" i="4" s="1"/>
  <c r="AC93" i="4" a="1"/>
  <c r="AC93" i="4" s="1"/>
  <c r="L93" i="4" a="1"/>
  <c r="L93" i="4" s="1"/>
  <c r="AH93" i="4" a="1"/>
  <c r="AH93" i="4" s="1"/>
  <c r="AA93" i="4" a="1"/>
  <c r="AA93" i="4" s="1"/>
  <c r="AI93" i="4" a="1"/>
  <c r="AI93" i="4" s="1"/>
  <c r="K93" i="4" a="1"/>
  <c r="K93" i="4" s="1"/>
  <c r="AK93" i="4" a="1"/>
  <c r="AK93" i="4" s="1"/>
  <c r="T93" i="4" a="1"/>
  <c r="T93" i="4" s="1"/>
  <c r="AM93" i="4" a="1"/>
  <c r="AM93" i="4" s="1"/>
  <c r="AL93" i="4" a="1"/>
  <c r="AL93" i="4" s="1"/>
  <c r="M93" i="4" a="1"/>
  <c r="M93" i="4" s="1"/>
  <c r="P93" i="4" a="1"/>
  <c r="P93" i="4" s="1"/>
  <c r="I93" i="4" a="1"/>
  <c r="I93" i="4" s="1"/>
  <c r="W93" i="4" a="1"/>
  <c r="W93" i="4" s="1"/>
  <c r="J93" i="4" a="1"/>
  <c r="J93" i="4" s="1"/>
  <c r="AE93" i="4" a="1"/>
  <c r="AE93" i="4" s="1"/>
  <c r="R93" i="4" a="1"/>
  <c r="R93" i="4" s="1"/>
  <c r="F93" i="4" a="1"/>
  <c r="F93" i="4" s="1"/>
  <c r="AD93" i="4" a="1"/>
  <c r="AD93" i="4" s="1"/>
  <c r="E93" i="4" a="1"/>
  <c r="E93" i="4" s="1"/>
  <c r="AF93" i="4" a="1"/>
  <c r="AF93" i="4" s="1"/>
  <c r="G93" i="4" a="1"/>
  <c r="G93" i="4" s="1"/>
  <c r="X93" i="4" a="1"/>
  <c r="X93" i="4" s="1"/>
  <c r="Y93" i="4" a="1"/>
  <c r="Y93" i="4" s="1"/>
  <c r="AG93" i="4" a="1"/>
  <c r="AG93" i="4" s="1"/>
  <c r="AJ93" i="4" a="1"/>
  <c r="AJ93" i="4" s="1"/>
  <c r="O93" i="4" a="1"/>
  <c r="O93" i="4" s="1"/>
  <c r="Q93" i="4" a="1"/>
  <c r="Q93" i="4" s="1"/>
  <c r="N93" i="4" a="1"/>
  <c r="N93" i="4" s="1"/>
  <c r="B94" i="4"/>
  <c r="V94" i="4" l="1" a="1"/>
  <c r="V94" i="4" s="1"/>
  <c r="C94" i="4" a="1"/>
  <c r="C94" i="4" s="1"/>
  <c r="AO94" i="4" a="1"/>
  <c r="AO94" i="4" s="1"/>
  <c r="AT94" i="4" a="1"/>
  <c r="AT94" i="4" s="1"/>
  <c r="AZ94" i="4" a="1"/>
  <c r="AZ94" i="4" s="1"/>
  <c r="AR94" i="4" a="1"/>
  <c r="AR94" i="4" s="1"/>
  <c r="BF94" i="4" a="1"/>
  <c r="BF94" i="4" s="1"/>
  <c r="AS94" i="4" a="1"/>
  <c r="AS94" i="4" s="1"/>
  <c r="AX94" i="4" a="1"/>
  <c r="AX94" i="4" s="1"/>
  <c r="BG94" i="4" a="1"/>
  <c r="BG94" i="4" s="1"/>
  <c r="AP94" i="4" a="1"/>
  <c r="AP94" i="4" s="1"/>
  <c r="BD94" i="4" a="1"/>
  <c r="BD94" i="4" s="1"/>
  <c r="AY94" i="4" a="1"/>
  <c r="AY94" i="4" s="1"/>
  <c r="BB94" i="4" a="1"/>
  <c r="BB94" i="4" s="1"/>
  <c r="AQ94" i="4" a="1"/>
  <c r="AQ94" i="4" s="1"/>
  <c r="AW94" i="4" a="1"/>
  <c r="AW94" i="4" s="1"/>
  <c r="AV94" i="4" a="1"/>
  <c r="AV94" i="4" s="1"/>
  <c r="AU94" i="4" a="1"/>
  <c r="AU94" i="4" s="1"/>
  <c r="BC94" i="4" a="1"/>
  <c r="BC94" i="4" s="1"/>
  <c r="BA94" i="4" a="1"/>
  <c r="BA94" i="4" s="1"/>
  <c r="BE94" i="4" a="1"/>
  <c r="BE94" i="4" s="1"/>
  <c r="U94" i="4" a="1"/>
  <c r="U94" i="4" s="1"/>
  <c r="AN94" i="4" a="1"/>
  <c r="AN94" i="4" s="1"/>
  <c r="AB94" i="4" a="1"/>
  <c r="AB94" i="4" s="1"/>
  <c r="D94" i="4" a="1"/>
  <c r="D94" i="4" s="1"/>
  <c r="L94" i="4" a="1"/>
  <c r="L94" i="4" s="1"/>
  <c r="Z94" i="4" a="1"/>
  <c r="Z94" i="4" s="1"/>
  <c r="AC94" i="4" a="1"/>
  <c r="AC94" i="4" s="1"/>
  <c r="AI94" i="4" a="1"/>
  <c r="AI94" i="4" s="1"/>
  <c r="AH94" i="4" a="1"/>
  <c r="AH94" i="4" s="1"/>
  <c r="AA94" i="4" a="1"/>
  <c r="AA94" i="4" s="1"/>
  <c r="K94" i="4" a="1"/>
  <c r="K94" i="4" s="1"/>
  <c r="AK94" i="4" a="1"/>
  <c r="AK94" i="4" s="1"/>
  <c r="H94" i="4" a="1"/>
  <c r="H94" i="4" s="1"/>
  <c r="T94" i="4" a="1"/>
  <c r="T94" i="4" s="1"/>
  <c r="S94" i="4" a="1"/>
  <c r="S94" i="4" s="1"/>
  <c r="W94" i="4" a="1"/>
  <c r="W94" i="4" s="1"/>
  <c r="F94" i="4" a="1"/>
  <c r="F94" i="4" s="1"/>
  <c r="J94" i="4" a="1"/>
  <c r="J94" i="4" s="1"/>
  <c r="AE94" i="4" a="1"/>
  <c r="AE94" i="4" s="1"/>
  <c r="R94" i="4" a="1"/>
  <c r="R94" i="4" s="1"/>
  <c r="AD94" i="4" a="1"/>
  <c r="AD94" i="4" s="1"/>
  <c r="AL94" i="4" a="1"/>
  <c r="AL94" i="4" s="1"/>
  <c r="I94" i="4" a="1"/>
  <c r="I94" i="4" s="1"/>
  <c r="E94" i="4" a="1"/>
  <c r="E94" i="4" s="1"/>
  <c r="AM94" i="4" a="1"/>
  <c r="AM94" i="4" s="1"/>
  <c r="M94" i="4" a="1"/>
  <c r="M94" i="4" s="1"/>
  <c r="P94" i="4" a="1"/>
  <c r="P94" i="4" s="1"/>
  <c r="AJ94" i="4" a="1"/>
  <c r="AJ94" i="4" s="1"/>
  <c r="O94" i="4" a="1"/>
  <c r="O94" i="4" s="1"/>
  <c r="Y94" i="4" a="1"/>
  <c r="Y94" i="4" s="1"/>
  <c r="N94" i="4" a="1"/>
  <c r="N94" i="4" s="1"/>
  <c r="AG94" i="4" a="1"/>
  <c r="AG94" i="4" s="1"/>
  <c r="AF94" i="4" a="1"/>
  <c r="AF94" i="4" s="1"/>
  <c r="Q94" i="4" a="1"/>
  <c r="Q94" i="4" s="1"/>
  <c r="X94" i="4" a="1"/>
  <c r="X94" i="4" s="1"/>
  <c r="G94" i="4" a="1"/>
  <c r="G94" i="4" s="1"/>
  <c r="B95" i="4"/>
  <c r="V95" i="4" l="1" a="1"/>
  <c r="V95" i="4" s="1"/>
  <c r="C95" i="4" a="1"/>
  <c r="C95" i="4" s="1"/>
  <c r="AO95" i="4" a="1"/>
  <c r="AO95" i="4" s="1"/>
  <c r="AS95" i="4" a="1"/>
  <c r="AS95" i="4" s="1"/>
  <c r="AZ95" i="4" a="1"/>
  <c r="AZ95" i="4" s="1"/>
  <c r="BF95" i="4" a="1"/>
  <c r="BF95" i="4" s="1"/>
  <c r="DR28" i="4" s="1"/>
  <c r="AX95" i="4" a="1"/>
  <c r="AX95" i="4" s="1"/>
  <c r="AP95" i="4" a="1"/>
  <c r="AP95" i="4" s="1"/>
  <c r="BG95" i="4" a="1"/>
  <c r="BG95" i="4" s="1"/>
  <c r="DS28" i="4" s="1"/>
  <c r="BB95" i="4" a="1"/>
  <c r="BB95" i="4" s="1"/>
  <c r="AT95" i="4" a="1"/>
  <c r="AT95" i="4" s="1"/>
  <c r="BD95" i="4" a="1"/>
  <c r="BD95" i="4" s="1"/>
  <c r="AR95" i="4" a="1"/>
  <c r="AR95" i="4" s="1"/>
  <c r="AW95" i="4" a="1"/>
  <c r="AW95" i="4" s="1"/>
  <c r="BC95" i="4" a="1"/>
  <c r="BC95" i="4" s="1"/>
  <c r="AU95" i="4" a="1"/>
  <c r="AU95" i="4" s="1"/>
  <c r="DG28" i="4" s="1"/>
  <c r="BE95" i="4" a="1"/>
  <c r="BE95" i="4" s="1"/>
  <c r="BA95" i="4" a="1"/>
  <c r="BA95" i="4" s="1"/>
  <c r="AY95" i="4" a="1"/>
  <c r="AY95" i="4" s="1"/>
  <c r="AQ95" i="4" a="1"/>
  <c r="AQ95" i="4" s="1"/>
  <c r="AV95" i="4" a="1"/>
  <c r="AV95" i="4" s="1"/>
  <c r="DH28" i="4" s="1"/>
  <c r="U95" i="4" a="1"/>
  <c r="U95" i="4" s="1"/>
  <c r="AN95" i="4" a="1"/>
  <c r="AN95" i="4" s="1"/>
  <c r="AC95" i="4" a="1"/>
  <c r="AC95" i="4" s="1"/>
  <c r="CO28" i="4" s="1"/>
  <c r="P5" i="5" s="1"/>
  <c r="AI95" i="4" a="1"/>
  <c r="AI95" i="4" s="1"/>
  <c r="AH95" i="4" a="1"/>
  <c r="AH95" i="4" s="1"/>
  <c r="K95" i="4" a="1"/>
  <c r="K95" i="4" s="1"/>
  <c r="AK95" i="4" a="1"/>
  <c r="AK95" i="4" s="1"/>
  <c r="T95" i="4" a="1"/>
  <c r="T95" i="4" s="1"/>
  <c r="S95" i="4" a="1"/>
  <c r="S95" i="4" s="1"/>
  <c r="H95" i="4" a="1"/>
  <c r="H95" i="4" s="1"/>
  <c r="Z95" i="4" a="1"/>
  <c r="Z95" i="4" s="1"/>
  <c r="D95" i="4" a="1"/>
  <c r="D95" i="4" s="1"/>
  <c r="L95" i="4" a="1"/>
  <c r="L95" i="4" s="1"/>
  <c r="AA95" i="4" a="1"/>
  <c r="AA95" i="4" s="1"/>
  <c r="AB95" i="4" a="1"/>
  <c r="AB95" i="4" s="1"/>
  <c r="J95" i="4" a="1"/>
  <c r="J95" i="4" s="1"/>
  <c r="R95" i="4" a="1"/>
  <c r="R95" i="4" s="1"/>
  <c r="AM95" i="4" a="1"/>
  <c r="AM95" i="4" s="1"/>
  <c r="F95" i="4" a="1"/>
  <c r="F95" i="4" s="1"/>
  <c r="AL95" i="4" a="1"/>
  <c r="AL95" i="4" s="1"/>
  <c r="E95" i="4" a="1"/>
  <c r="E95" i="4" s="1"/>
  <c r="M95" i="4" a="1"/>
  <c r="M95" i="4" s="1"/>
  <c r="AE95" i="4" a="1"/>
  <c r="AE95" i="4" s="1"/>
  <c r="AD95" i="4" a="1"/>
  <c r="AD95" i="4" s="1"/>
  <c r="I95" i="4" a="1"/>
  <c r="I95" i="4" s="1"/>
  <c r="P95" i="4" a="1"/>
  <c r="P95" i="4" s="1"/>
  <c r="W95" i="4" a="1"/>
  <c r="W95" i="4" s="1"/>
  <c r="Y95" i="4" a="1"/>
  <c r="Y95" i="4" s="1"/>
  <c r="N95" i="4" a="1"/>
  <c r="N95" i="4" s="1"/>
  <c r="AG95" i="4" a="1"/>
  <c r="AG95" i="4" s="1"/>
  <c r="X95" i="4" a="1"/>
  <c r="X95" i="4" s="1"/>
  <c r="AF95" i="4" a="1"/>
  <c r="AF95" i="4" s="1"/>
  <c r="Q95" i="4" a="1"/>
  <c r="Q95" i="4" s="1"/>
  <c r="AJ95" i="4" a="1"/>
  <c r="AJ95" i="4" s="1"/>
  <c r="G95" i="4" a="1"/>
  <c r="G95" i="4" s="1"/>
  <c r="O95" i="4" a="1"/>
  <c r="O95" i="4" s="1"/>
  <c r="DJ28" i="4"/>
  <c r="DI28" i="4"/>
  <c r="DE28" i="4"/>
  <c r="DC28" i="4"/>
  <c r="DO5" i="5" s="1"/>
  <c r="CZ28" i="4"/>
  <c r="CG28" i="4"/>
  <c r="B96" i="4"/>
  <c r="CY28" i="4"/>
  <c r="DB5" i="5" s="1"/>
  <c r="BV28" i="4"/>
  <c r="O5" i="5" s="1"/>
  <c r="CF28" i="4"/>
  <c r="DA5" i="5" s="1"/>
  <c r="CH28" i="4"/>
  <c r="CM28" i="4"/>
  <c r="CD28" i="4"/>
  <c r="DK5" i="5" l="1"/>
  <c r="V96" i="4" a="1"/>
  <c r="V96" i="4" s="1"/>
  <c r="C96" i="4" a="1"/>
  <c r="C96" i="4" s="1"/>
  <c r="AO96" i="4" a="1"/>
  <c r="AO96" i="4" s="1"/>
  <c r="AP96" i="4" a="1"/>
  <c r="AP96" i="4" s="1"/>
  <c r="BG96" i="4" a="1"/>
  <c r="BG96" i="4" s="1"/>
  <c r="BB96" i="4" a="1"/>
  <c r="BB96" i="4" s="1"/>
  <c r="AT96" i="4" a="1"/>
  <c r="AT96" i="4" s="1"/>
  <c r="AQ96" i="4" a="1"/>
  <c r="AQ96" i="4" s="1"/>
  <c r="BE96" i="4" a="1"/>
  <c r="BE96" i="4" s="1"/>
  <c r="AZ96" i="4" a="1"/>
  <c r="AZ96" i="4" s="1"/>
  <c r="AR96" i="4" a="1"/>
  <c r="AR96" i="4" s="1"/>
  <c r="BF96" i="4" a="1"/>
  <c r="BF96" i="4" s="1"/>
  <c r="AX96" i="4" a="1"/>
  <c r="AX96" i="4" s="1"/>
  <c r="AS96" i="4" a="1"/>
  <c r="AS96" i="4" s="1"/>
  <c r="AY96" i="4" a="1"/>
  <c r="AY96" i="4" s="1"/>
  <c r="BC96" i="4" a="1"/>
  <c r="BC96" i="4" s="1"/>
  <c r="AU96" i="4" a="1"/>
  <c r="AU96" i="4" s="1"/>
  <c r="AV96" i="4" a="1"/>
  <c r="AV96" i="4" s="1"/>
  <c r="BA96" i="4" a="1"/>
  <c r="BA96" i="4" s="1"/>
  <c r="BD96" i="4" a="1"/>
  <c r="BD96" i="4" s="1"/>
  <c r="AW96" i="4" a="1"/>
  <c r="AW96" i="4" s="1"/>
  <c r="AN96" i="4" a="1"/>
  <c r="AN96" i="4" s="1"/>
  <c r="U96" i="4" a="1"/>
  <c r="U96" i="4" s="1"/>
  <c r="T96" i="4" a="1"/>
  <c r="T96" i="4" s="1"/>
  <c r="S96" i="4" a="1"/>
  <c r="S96" i="4" s="1"/>
  <c r="Z96" i="4" a="1"/>
  <c r="Z96" i="4" s="1"/>
  <c r="H96" i="4" a="1"/>
  <c r="H96" i="4" s="1"/>
  <c r="AB96" i="4" a="1"/>
  <c r="AB96" i="4" s="1"/>
  <c r="L96" i="4" a="1"/>
  <c r="L96" i="4" s="1"/>
  <c r="AC96" i="4" a="1"/>
  <c r="AC96" i="4" s="1"/>
  <c r="D96" i="4" a="1"/>
  <c r="D96" i="4" s="1"/>
  <c r="AH96" i="4" a="1"/>
  <c r="AH96" i="4" s="1"/>
  <c r="AA96" i="4" a="1"/>
  <c r="AA96" i="4" s="1"/>
  <c r="AI96" i="4" a="1"/>
  <c r="AI96" i="4" s="1"/>
  <c r="K96" i="4" a="1"/>
  <c r="K96" i="4" s="1"/>
  <c r="AK96" i="4" a="1"/>
  <c r="AK96" i="4" s="1"/>
  <c r="AD96" i="4" a="1"/>
  <c r="AD96" i="4" s="1"/>
  <c r="AL96" i="4" a="1"/>
  <c r="AL96" i="4" s="1"/>
  <c r="M96" i="4" a="1"/>
  <c r="M96" i="4" s="1"/>
  <c r="I96" i="4" a="1"/>
  <c r="I96" i="4" s="1"/>
  <c r="E96" i="4" a="1"/>
  <c r="E96" i="4" s="1"/>
  <c r="W96" i="4" a="1"/>
  <c r="W96" i="4" s="1"/>
  <c r="AE96" i="4" a="1"/>
  <c r="AE96" i="4" s="1"/>
  <c r="AM96" i="4" a="1"/>
  <c r="AM96" i="4" s="1"/>
  <c r="P96" i="4" a="1"/>
  <c r="P96" i="4" s="1"/>
  <c r="R96" i="4" a="1"/>
  <c r="R96" i="4" s="1"/>
  <c r="J96" i="4" a="1"/>
  <c r="J96" i="4" s="1"/>
  <c r="F96" i="4" a="1"/>
  <c r="F96" i="4" s="1"/>
  <c r="G96" i="4" a="1"/>
  <c r="G96" i="4" s="1"/>
  <c r="X96" i="4" a="1"/>
  <c r="X96" i="4" s="1"/>
  <c r="AF96" i="4" a="1"/>
  <c r="AF96" i="4" s="1"/>
  <c r="Q96" i="4" a="1"/>
  <c r="Q96" i="4" s="1"/>
  <c r="O96" i="4" a="1"/>
  <c r="O96" i="4" s="1"/>
  <c r="AJ96" i="4" a="1"/>
  <c r="AJ96" i="4" s="1"/>
  <c r="N96" i="4" a="1"/>
  <c r="N96" i="4" s="1"/>
  <c r="Y96" i="4" a="1"/>
  <c r="Y96" i="4" s="1"/>
  <c r="AG96" i="4" a="1"/>
  <c r="AG96" i="4" s="1"/>
  <c r="B97" i="4"/>
  <c r="C97" i="4" l="1" a="1"/>
  <c r="C97" i="4" s="1"/>
  <c r="AO97" i="4" a="1"/>
  <c r="AO97" i="4" s="1"/>
  <c r="V97" i="4" a="1"/>
  <c r="V97" i="4" s="1"/>
  <c r="BD97" i="4" a="1"/>
  <c r="BD97" i="4" s="1"/>
  <c r="BB97" i="4" a="1"/>
  <c r="BB97" i="4" s="1"/>
  <c r="AZ97" i="4" a="1"/>
  <c r="AZ97" i="4" s="1"/>
  <c r="BF97" i="4" a="1"/>
  <c r="BF97" i="4" s="1"/>
  <c r="AX97" i="4" a="1"/>
  <c r="AX97" i="4" s="1"/>
  <c r="AR97" i="4" a="1"/>
  <c r="AR97" i="4" s="1"/>
  <c r="AT97" i="4" a="1"/>
  <c r="AT97" i="4" s="1"/>
  <c r="AS97" i="4" a="1"/>
  <c r="AS97" i="4" s="1"/>
  <c r="AY97" i="4" a="1"/>
  <c r="AY97" i="4" s="1"/>
  <c r="BG97" i="4" a="1"/>
  <c r="BG97" i="4" s="1"/>
  <c r="BE97" i="4" a="1"/>
  <c r="BE97" i="4" s="1"/>
  <c r="AP97" i="4" a="1"/>
  <c r="AP97" i="4" s="1"/>
  <c r="AQ97" i="4" a="1"/>
  <c r="AQ97" i="4" s="1"/>
  <c r="AW97" i="4" a="1"/>
  <c r="AW97" i="4" s="1"/>
  <c r="BA97" i="4" a="1"/>
  <c r="BA97" i="4" s="1"/>
  <c r="BC97" i="4" a="1"/>
  <c r="BC97" i="4" s="1"/>
  <c r="AU97" i="4" a="1"/>
  <c r="AU97" i="4" s="1"/>
  <c r="AV97" i="4" a="1"/>
  <c r="AV97" i="4" s="1"/>
  <c r="AN97" i="4" a="1"/>
  <c r="AN97" i="4" s="1"/>
  <c r="U97" i="4" a="1"/>
  <c r="U97" i="4" s="1"/>
  <c r="H97" i="4" a="1"/>
  <c r="H97" i="4" s="1"/>
  <c r="AB97" i="4" a="1"/>
  <c r="AB97" i="4" s="1"/>
  <c r="D97" i="4" a="1"/>
  <c r="D97" i="4" s="1"/>
  <c r="Z97" i="4" a="1"/>
  <c r="Z97" i="4" s="1"/>
  <c r="AC97" i="4" a="1"/>
  <c r="AC97" i="4" s="1"/>
  <c r="L97" i="4" a="1"/>
  <c r="L97" i="4" s="1"/>
  <c r="AA97" i="4" a="1"/>
  <c r="AA97" i="4" s="1"/>
  <c r="AI97" i="4" a="1"/>
  <c r="AI97" i="4" s="1"/>
  <c r="AH97" i="4" a="1"/>
  <c r="AH97" i="4" s="1"/>
  <c r="AK97" i="4" a="1"/>
  <c r="AK97" i="4" s="1"/>
  <c r="T97" i="4" a="1"/>
  <c r="T97" i="4" s="1"/>
  <c r="K97" i="4" a="1"/>
  <c r="K97" i="4" s="1"/>
  <c r="S97" i="4" a="1"/>
  <c r="S97" i="4" s="1"/>
  <c r="AE97" i="4" a="1"/>
  <c r="AE97" i="4" s="1"/>
  <c r="P97" i="4" a="1"/>
  <c r="P97" i="4" s="1"/>
  <c r="AM97" i="4" a="1"/>
  <c r="AM97" i="4" s="1"/>
  <c r="AD97" i="4" a="1"/>
  <c r="AD97" i="4" s="1"/>
  <c r="E97" i="4" a="1"/>
  <c r="E97" i="4" s="1"/>
  <c r="AL97" i="4" a="1"/>
  <c r="AL97" i="4" s="1"/>
  <c r="I97" i="4" a="1"/>
  <c r="I97" i="4" s="1"/>
  <c r="J97" i="4" a="1"/>
  <c r="J97" i="4" s="1"/>
  <c r="M97" i="4" a="1"/>
  <c r="M97" i="4" s="1"/>
  <c r="W97" i="4" a="1"/>
  <c r="W97" i="4" s="1"/>
  <c r="N97" i="4" a="1"/>
  <c r="N97" i="4" s="1"/>
  <c r="AJ97" i="4" a="1"/>
  <c r="AJ97" i="4" s="1"/>
  <c r="R97" i="4" a="1"/>
  <c r="R97" i="4" s="1"/>
  <c r="AG97" i="4" a="1"/>
  <c r="AG97" i="4" s="1"/>
  <c r="X97" i="4" a="1"/>
  <c r="X97" i="4" s="1"/>
  <c r="G97" i="4" a="1"/>
  <c r="G97" i="4" s="1"/>
  <c r="AF97" i="4" a="1"/>
  <c r="AF97" i="4" s="1"/>
  <c r="O97" i="4" a="1"/>
  <c r="O97" i="4" s="1"/>
  <c r="Y97" i="4" a="1"/>
  <c r="Y97" i="4" s="1"/>
  <c r="F97" i="4" a="1"/>
  <c r="F97" i="4" s="1"/>
  <c r="Q97" i="4" a="1"/>
  <c r="Q97" i="4" s="1"/>
  <c r="B98" i="4"/>
  <c r="C98" i="4" l="1" a="1"/>
  <c r="C98" i="4" s="1"/>
  <c r="V98" i="4" a="1"/>
  <c r="V98" i="4" s="1"/>
  <c r="AO98" i="4" a="1"/>
  <c r="AO98" i="4" s="1"/>
  <c r="BB98" i="4" a="1"/>
  <c r="BB98" i="4" s="1"/>
  <c r="BG98" i="4" a="1"/>
  <c r="BG98" i="4" s="1"/>
  <c r="AZ98" i="4" a="1"/>
  <c r="AZ98" i="4" s="1"/>
  <c r="AX98" i="4" a="1"/>
  <c r="AX98" i="4" s="1"/>
  <c r="AQ98" i="4" a="1"/>
  <c r="AQ98" i="4" s="1"/>
  <c r="AP98" i="4" a="1"/>
  <c r="AP98" i="4" s="1"/>
  <c r="AT98" i="4" a="1"/>
  <c r="AT98" i="4" s="1"/>
  <c r="BD98" i="4" a="1"/>
  <c r="BD98" i="4" s="1"/>
  <c r="AR98" i="4" a="1"/>
  <c r="AR98" i="4" s="1"/>
  <c r="BF98" i="4" a="1"/>
  <c r="BF98" i="4" s="1"/>
  <c r="AY98" i="4" a="1"/>
  <c r="AY98" i="4" s="1"/>
  <c r="AS98" i="4" a="1"/>
  <c r="AS98" i="4" s="1"/>
  <c r="AV98" i="4" a="1"/>
  <c r="AV98" i="4" s="1"/>
  <c r="BA98" i="4" a="1"/>
  <c r="BA98" i="4" s="1"/>
  <c r="BC98" i="4" a="1"/>
  <c r="BC98" i="4" s="1"/>
  <c r="AW98" i="4" a="1"/>
  <c r="AW98" i="4" s="1"/>
  <c r="BE98" i="4" a="1"/>
  <c r="BE98" i="4" s="1"/>
  <c r="AU98" i="4" a="1"/>
  <c r="AU98" i="4" s="1"/>
  <c r="U98" i="4" a="1"/>
  <c r="U98" i="4" s="1"/>
  <c r="AN98" i="4" a="1"/>
  <c r="AN98" i="4" s="1"/>
  <c r="AB98" i="4" a="1"/>
  <c r="AB98" i="4" s="1"/>
  <c r="K98" i="4" a="1"/>
  <c r="K98" i="4" s="1"/>
  <c r="AC98" i="4" a="1"/>
  <c r="AC98" i="4" s="1"/>
  <c r="S98" i="4" a="1"/>
  <c r="S98" i="4" s="1"/>
  <c r="AH98" i="4" a="1"/>
  <c r="AH98" i="4" s="1"/>
  <c r="AI98" i="4" a="1"/>
  <c r="AI98" i="4" s="1"/>
  <c r="AA98" i="4" a="1"/>
  <c r="AA98" i="4" s="1"/>
  <c r="AK98" i="4" a="1"/>
  <c r="AK98" i="4" s="1"/>
  <c r="H98" i="4" a="1"/>
  <c r="H98" i="4" s="1"/>
  <c r="L98" i="4" a="1"/>
  <c r="L98" i="4" s="1"/>
  <c r="Z98" i="4" a="1"/>
  <c r="Z98" i="4" s="1"/>
  <c r="D98" i="4" a="1"/>
  <c r="D98" i="4" s="1"/>
  <c r="AL98" i="4" a="1"/>
  <c r="AL98" i="4" s="1"/>
  <c r="M98" i="4" a="1"/>
  <c r="M98" i="4" s="1"/>
  <c r="AE98" i="4" a="1"/>
  <c r="AE98" i="4" s="1"/>
  <c r="R98" i="4" a="1"/>
  <c r="R98" i="4" s="1"/>
  <c r="J98" i="4" a="1"/>
  <c r="J98" i="4" s="1"/>
  <c r="I98" i="4" a="1"/>
  <c r="I98" i="4" s="1"/>
  <c r="W98" i="4" a="1"/>
  <c r="W98" i="4" s="1"/>
  <c r="AM98" i="4" a="1"/>
  <c r="AM98" i="4" s="1"/>
  <c r="AD98" i="4" a="1"/>
  <c r="AD98" i="4" s="1"/>
  <c r="T98" i="4" a="1"/>
  <c r="T98" i="4" s="1"/>
  <c r="E98" i="4" a="1"/>
  <c r="E98" i="4" s="1"/>
  <c r="P98" i="4" a="1"/>
  <c r="P98" i="4" s="1"/>
  <c r="G98" i="4" a="1"/>
  <c r="G98" i="4" s="1"/>
  <c r="X98" i="4" a="1"/>
  <c r="X98" i="4" s="1"/>
  <c r="O98" i="4" a="1"/>
  <c r="O98" i="4" s="1"/>
  <c r="Q98" i="4" a="1"/>
  <c r="Q98" i="4" s="1"/>
  <c r="AJ98" i="4" a="1"/>
  <c r="AJ98" i="4" s="1"/>
  <c r="Y98" i="4" a="1"/>
  <c r="Y98" i="4" s="1"/>
  <c r="AF98" i="4" a="1"/>
  <c r="AF98" i="4" s="1"/>
  <c r="F98" i="4" a="1"/>
  <c r="F98" i="4" s="1"/>
  <c r="N98" i="4" a="1"/>
  <c r="N98" i="4" s="1"/>
  <c r="AG98" i="4" a="1"/>
  <c r="AG98" i="4" s="1"/>
  <c r="B99" i="4"/>
  <c r="AO99" i="4" l="1" a="1"/>
  <c r="AO99" i="4" s="1"/>
  <c r="C99" i="4" a="1"/>
  <c r="C99" i="4" s="1"/>
  <c r="V99" i="4" a="1"/>
  <c r="V99" i="4" s="1"/>
  <c r="AX99" i="4" a="1"/>
  <c r="AX99" i="4" s="1"/>
  <c r="AR99" i="4" a="1"/>
  <c r="AR99" i="4" s="1"/>
  <c r="AS99" i="4" a="1"/>
  <c r="AS99" i="4" s="1"/>
  <c r="BG99" i="4" a="1"/>
  <c r="BG99" i="4" s="1"/>
  <c r="DS29" i="4" s="1"/>
  <c r="AP99" i="4" a="1"/>
  <c r="AP99" i="4" s="1"/>
  <c r="AY99" i="4" a="1"/>
  <c r="AY99" i="4" s="1"/>
  <c r="BE99" i="4" a="1"/>
  <c r="BE99" i="4" s="1"/>
  <c r="BB99" i="4" a="1"/>
  <c r="BB99" i="4" s="1"/>
  <c r="AT99" i="4" a="1"/>
  <c r="AT99" i="4" s="1"/>
  <c r="BD99" i="4" a="1"/>
  <c r="BD99" i="4" s="1"/>
  <c r="AQ99" i="4" a="1"/>
  <c r="AQ99" i="4" s="1"/>
  <c r="AZ99" i="4" a="1"/>
  <c r="AZ99" i="4" s="1"/>
  <c r="BF99" i="4" a="1"/>
  <c r="BF99" i="4" s="1"/>
  <c r="DR29" i="4" s="1"/>
  <c r="AW99" i="4" a="1"/>
  <c r="AW99" i="4" s="1"/>
  <c r="BC99" i="4" a="1"/>
  <c r="BC99" i="4" s="1"/>
  <c r="AU99" i="4" a="1"/>
  <c r="AU99" i="4" s="1"/>
  <c r="BA99" i="4" a="1"/>
  <c r="BA99" i="4" s="1"/>
  <c r="AV99" i="4" a="1"/>
  <c r="AV99" i="4" s="1"/>
  <c r="DH29" i="4" s="1"/>
  <c r="AN99" i="4" a="1"/>
  <c r="AN99" i="4" s="1"/>
  <c r="U99" i="4" a="1"/>
  <c r="U99" i="4" s="1"/>
  <c r="K99" i="4" a="1"/>
  <c r="K99" i="4" s="1"/>
  <c r="AB99" i="4" a="1"/>
  <c r="AB99" i="4" s="1"/>
  <c r="Z99" i="4" a="1"/>
  <c r="Z99" i="4" s="1"/>
  <c r="AC99" i="4" a="1"/>
  <c r="AC99" i="4" s="1"/>
  <c r="H99" i="4" a="1"/>
  <c r="H99" i="4" s="1"/>
  <c r="AI99" i="4" a="1"/>
  <c r="AI99" i="4" s="1"/>
  <c r="AH99" i="4" a="1"/>
  <c r="AH99" i="4" s="1"/>
  <c r="AA99" i="4" a="1"/>
  <c r="AA99" i="4" s="1"/>
  <c r="AK99" i="4" a="1"/>
  <c r="AK99" i="4" s="1"/>
  <c r="L99" i="4" a="1"/>
  <c r="L99" i="4" s="1"/>
  <c r="T99" i="4" a="1"/>
  <c r="T99" i="4" s="1"/>
  <c r="S99" i="4" a="1"/>
  <c r="S99" i="4" s="1"/>
  <c r="D99" i="4" a="1"/>
  <c r="D99" i="4" s="1"/>
  <c r="P99" i="4" a="1"/>
  <c r="P99" i="4" s="1"/>
  <c r="F99" i="4" a="1"/>
  <c r="F99" i="4" s="1"/>
  <c r="M99" i="4" a="1"/>
  <c r="M99" i="4" s="1"/>
  <c r="E99" i="4" a="1"/>
  <c r="E99" i="4" s="1"/>
  <c r="W99" i="4" a="1"/>
  <c r="W99" i="4" s="1"/>
  <c r="J99" i="4" a="1"/>
  <c r="J99" i="4" s="1"/>
  <c r="AE99" i="4" a="1"/>
  <c r="AE99" i="4" s="1"/>
  <c r="R99" i="4" a="1"/>
  <c r="R99" i="4" s="1"/>
  <c r="AD99" i="4" a="1"/>
  <c r="AD99" i="4" s="1"/>
  <c r="AL99" i="4" a="1"/>
  <c r="AL99" i="4" s="1"/>
  <c r="I99" i="4" a="1"/>
  <c r="I99" i="4" s="1"/>
  <c r="AM99" i="4" a="1"/>
  <c r="AM99" i="4" s="1"/>
  <c r="CY29" i="4" s="1"/>
  <c r="DB6" i="5" s="1"/>
  <c r="X99" i="4" a="1"/>
  <c r="X99" i="4" s="1"/>
  <c r="AJ99" i="4" a="1"/>
  <c r="AJ99" i="4" s="1"/>
  <c r="Y99" i="4" a="1"/>
  <c r="Y99" i="4" s="1"/>
  <c r="AG99" i="4" a="1"/>
  <c r="AG99" i="4" s="1"/>
  <c r="O99" i="4" a="1"/>
  <c r="O99" i="4" s="1"/>
  <c r="Q99" i="4" a="1"/>
  <c r="Q99" i="4" s="1"/>
  <c r="G99" i="4" a="1"/>
  <c r="G99" i="4" s="1"/>
  <c r="N99" i="4" a="1"/>
  <c r="N99" i="4" s="1"/>
  <c r="AF99" i="4" a="1"/>
  <c r="AF99" i="4" s="1"/>
  <c r="DL29" i="4"/>
  <c r="DG29" i="4"/>
  <c r="DQ29" i="4"/>
  <c r="CZ29" i="4"/>
  <c r="CG29" i="4"/>
  <c r="B100" i="4"/>
  <c r="BV29" i="4"/>
  <c r="O6" i="5" s="1"/>
  <c r="CF29" i="4"/>
  <c r="DA6" i="5" s="1"/>
  <c r="CO29" i="4"/>
  <c r="P6" i="5" s="1"/>
  <c r="AO100" i="4" l="1" a="1"/>
  <c r="AO100" i="4" s="1"/>
  <c r="C100" i="4" a="1"/>
  <c r="C100" i="4" s="1"/>
  <c r="V100" i="4" a="1"/>
  <c r="V100" i="4" s="1"/>
  <c r="AZ100" i="4" a="1"/>
  <c r="AZ100" i="4" s="1"/>
  <c r="BG100" i="4" a="1"/>
  <c r="BG100" i="4" s="1"/>
  <c r="AY100" i="4" a="1"/>
  <c r="AY100" i="4" s="1"/>
  <c r="BD100" i="4" a="1"/>
  <c r="BD100" i="4" s="1"/>
  <c r="AT100" i="4" a="1"/>
  <c r="AT100" i="4" s="1"/>
  <c r="BF100" i="4" a="1"/>
  <c r="BF100" i="4" s="1"/>
  <c r="BB100" i="4" a="1"/>
  <c r="BB100" i="4" s="1"/>
  <c r="AP100" i="4" a="1"/>
  <c r="AP100" i="4" s="1"/>
  <c r="AS100" i="4" a="1"/>
  <c r="AS100" i="4" s="1"/>
  <c r="AX100" i="4" a="1"/>
  <c r="AX100" i="4" s="1"/>
  <c r="AR100" i="4" a="1"/>
  <c r="AR100" i="4" s="1"/>
  <c r="AW100" i="4" a="1"/>
  <c r="AW100" i="4" s="1"/>
  <c r="BA100" i="4" a="1"/>
  <c r="BA100" i="4" s="1"/>
  <c r="AQ100" i="4" a="1"/>
  <c r="AQ100" i="4" s="1"/>
  <c r="AU100" i="4" a="1"/>
  <c r="AU100" i="4" s="1"/>
  <c r="AV100" i="4" a="1"/>
  <c r="AV100" i="4" s="1"/>
  <c r="BE100" i="4" a="1"/>
  <c r="BE100" i="4" s="1"/>
  <c r="BC100" i="4" a="1"/>
  <c r="BC100" i="4" s="1"/>
  <c r="U100" i="4" a="1"/>
  <c r="U100" i="4" s="1"/>
  <c r="AN100" i="4" a="1"/>
  <c r="AN100" i="4" s="1"/>
  <c r="AA100" i="4" a="1"/>
  <c r="AA100" i="4" s="1"/>
  <c r="AI100" i="4" a="1"/>
  <c r="AI100" i="4" s="1"/>
  <c r="AH100" i="4" a="1"/>
  <c r="AH100" i="4" s="1"/>
  <c r="H100" i="4" a="1"/>
  <c r="H100" i="4" s="1"/>
  <c r="L100" i="4" a="1"/>
  <c r="L100" i="4" s="1"/>
  <c r="T100" i="4" a="1"/>
  <c r="T100" i="4" s="1"/>
  <c r="AC100" i="4" a="1"/>
  <c r="AC100" i="4" s="1"/>
  <c r="D100" i="4" a="1"/>
  <c r="D100" i="4" s="1"/>
  <c r="AK100" i="4" a="1"/>
  <c r="AK100" i="4" s="1"/>
  <c r="Z100" i="4" a="1"/>
  <c r="Z100" i="4" s="1"/>
  <c r="AB100" i="4" a="1"/>
  <c r="AB100" i="4" s="1"/>
  <c r="K100" i="4" a="1"/>
  <c r="K100" i="4" s="1"/>
  <c r="S100" i="4" a="1"/>
  <c r="S100" i="4" s="1"/>
  <c r="AD100" i="4" a="1"/>
  <c r="AD100" i="4" s="1"/>
  <c r="I100" i="4" a="1"/>
  <c r="I100" i="4" s="1"/>
  <c r="E100" i="4" a="1"/>
  <c r="E100" i="4" s="1"/>
  <c r="AL100" i="4" a="1"/>
  <c r="AL100" i="4" s="1"/>
  <c r="W100" i="4" a="1"/>
  <c r="W100" i="4" s="1"/>
  <c r="R100" i="4" a="1"/>
  <c r="R100" i="4" s="1"/>
  <c r="P100" i="4" a="1"/>
  <c r="P100" i="4" s="1"/>
  <c r="J100" i="4" a="1"/>
  <c r="J100" i="4" s="1"/>
  <c r="AE100" i="4" a="1"/>
  <c r="AE100" i="4" s="1"/>
  <c r="F100" i="4" a="1"/>
  <c r="F100" i="4" s="1"/>
  <c r="M100" i="4" a="1"/>
  <c r="M100" i="4" s="1"/>
  <c r="O100" i="4" a="1"/>
  <c r="O100" i="4" s="1"/>
  <c r="AM100" i="4" a="1"/>
  <c r="AM100" i="4" s="1"/>
  <c r="X100" i="4" a="1"/>
  <c r="X100" i="4" s="1"/>
  <c r="Y100" i="4" a="1"/>
  <c r="Y100" i="4" s="1"/>
  <c r="AG100" i="4" a="1"/>
  <c r="AG100" i="4" s="1"/>
  <c r="AF100" i="4" a="1"/>
  <c r="AF100" i="4" s="1"/>
  <c r="N100" i="4" a="1"/>
  <c r="N100" i="4" s="1"/>
  <c r="Q100" i="4" a="1"/>
  <c r="Q100" i="4" s="1"/>
  <c r="AJ100" i="4" a="1"/>
  <c r="AJ100" i="4" s="1"/>
  <c r="G100" i="4" a="1"/>
  <c r="G100" i="4" s="1"/>
  <c r="B101" i="4"/>
  <c r="V101" i="4" l="1" a="1"/>
  <c r="V101" i="4" s="1"/>
  <c r="AO101" i="4" a="1"/>
  <c r="AO101" i="4" s="1"/>
  <c r="C101" i="4" a="1"/>
  <c r="C101" i="4" s="1"/>
  <c r="BE101" i="4" a="1"/>
  <c r="BE101" i="4" s="1"/>
  <c r="AP101" i="4" a="1"/>
  <c r="AP101" i="4" s="1"/>
  <c r="AY101" i="4" a="1"/>
  <c r="AY101" i="4" s="1"/>
  <c r="AQ101" i="4" a="1"/>
  <c r="AQ101" i="4" s="1"/>
  <c r="BB101" i="4" a="1"/>
  <c r="BB101" i="4" s="1"/>
  <c r="AT101" i="4" a="1"/>
  <c r="AT101" i="4" s="1"/>
  <c r="BF101" i="4" a="1"/>
  <c r="BF101" i="4" s="1"/>
  <c r="BD101" i="4" a="1"/>
  <c r="BD101" i="4" s="1"/>
  <c r="AR101" i="4" a="1"/>
  <c r="AR101" i="4" s="1"/>
  <c r="AS101" i="4" a="1"/>
  <c r="AS101" i="4" s="1"/>
  <c r="AZ101" i="4" a="1"/>
  <c r="AZ101" i="4" s="1"/>
  <c r="AX101" i="4" a="1"/>
  <c r="AX101" i="4" s="1"/>
  <c r="BG101" i="4" a="1"/>
  <c r="BG101" i="4" s="1"/>
  <c r="BA101" i="4" a="1"/>
  <c r="BA101" i="4" s="1"/>
  <c r="AV101" i="4" a="1"/>
  <c r="AV101" i="4" s="1"/>
  <c r="AW101" i="4" a="1"/>
  <c r="AW101" i="4" s="1"/>
  <c r="BC101" i="4" a="1"/>
  <c r="BC101" i="4" s="1"/>
  <c r="AU101" i="4" a="1"/>
  <c r="AU101" i="4" s="1"/>
  <c r="U101" i="4" a="1"/>
  <c r="U101" i="4" s="1"/>
  <c r="AN101" i="4" a="1"/>
  <c r="AN101" i="4" s="1"/>
  <c r="Z101" i="4" a="1"/>
  <c r="Z101" i="4" s="1"/>
  <c r="AH101" i="4" a="1"/>
  <c r="AH101" i="4" s="1"/>
  <c r="AK101" i="4" a="1"/>
  <c r="AK101" i="4" s="1"/>
  <c r="AA101" i="4" a="1"/>
  <c r="AA101" i="4" s="1"/>
  <c r="D101" i="4" a="1"/>
  <c r="D101" i="4" s="1"/>
  <c r="L101" i="4" a="1"/>
  <c r="L101" i="4" s="1"/>
  <c r="T101" i="4" a="1"/>
  <c r="T101" i="4" s="1"/>
  <c r="AB101" i="4" a="1"/>
  <c r="AB101" i="4" s="1"/>
  <c r="K101" i="4" a="1"/>
  <c r="K101" i="4" s="1"/>
  <c r="S101" i="4" a="1"/>
  <c r="S101" i="4" s="1"/>
  <c r="AC101" i="4" a="1"/>
  <c r="AC101" i="4" s="1"/>
  <c r="H101" i="4" a="1"/>
  <c r="H101" i="4" s="1"/>
  <c r="AI101" i="4" a="1"/>
  <c r="AI101" i="4" s="1"/>
  <c r="M101" i="4" a="1"/>
  <c r="M101" i="4" s="1"/>
  <c r="AM101" i="4" a="1"/>
  <c r="AM101" i="4" s="1"/>
  <c r="P101" i="4" a="1"/>
  <c r="P101" i="4" s="1"/>
  <c r="AL101" i="4" a="1"/>
  <c r="AL101" i="4" s="1"/>
  <c r="AE101" i="4" a="1"/>
  <c r="AE101" i="4" s="1"/>
  <c r="AD101" i="4" a="1"/>
  <c r="AD101" i="4" s="1"/>
  <c r="I101" i="4" a="1"/>
  <c r="I101" i="4" s="1"/>
  <c r="W101" i="4" a="1"/>
  <c r="W101" i="4" s="1"/>
  <c r="J101" i="4" a="1"/>
  <c r="J101" i="4" s="1"/>
  <c r="E101" i="4" a="1"/>
  <c r="E101" i="4" s="1"/>
  <c r="AG101" i="4" a="1"/>
  <c r="AG101" i="4" s="1"/>
  <c r="G101" i="4" a="1"/>
  <c r="G101" i="4" s="1"/>
  <c r="Y101" i="4" a="1"/>
  <c r="Y101" i="4" s="1"/>
  <c r="F101" i="4" a="1"/>
  <c r="F101" i="4" s="1"/>
  <c r="AF101" i="4" a="1"/>
  <c r="AF101" i="4" s="1"/>
  <c r="O101" i="4" a="1"/>
  <c r="O101" i="4" s="1"/>
  <c r="Q101" i="4" a="1"/>
  <c r="Q101" i="4" s="1"/>
  <c r="R101" i="4" a="1"/>
  <c r="R101" i="4" s="1"/>
  <c r="N101" i="4" a="1"/>
  <c r="N101" i="4" s="1"/>
  <c r="AJ101" i="4" a="1"/>
  <c r="AJ101" i="4" s="1"/>
  <c r="X101" i="4" a="1"/>
  <c r="X101" i="4" s="1"/>
  <c r="B102" i="4"/>
  <c r="AO102" i="4" l="1" a="1"/>
  <c r="AO102" i="4" s="1"/>
  <c r="C102" i="4" a="1"/>
  <c r="C102" i="4" s="1"/>
  <c r="V102" i="4" a="1"/>
  <c r="V102" i="4" s="1"/>
  <c r="AQ102" i="4" a="1"/>
  <c r="AQ102" i="4" s="1"/>
  <c r="BB102" i="4" a="1"/>
  <c r="BB102" i="4" s="1"/>
  <c r="AT102" i="4" a="1"/>
  <c r="AT102" i="4" s="1"/>
  <c r="AZ102" i="4" a="1"/>
  <c r="AZ102" i="4" s="1"/>
  <c r="BF102" i="4" a="1"/>
  <c r="BF102" i="4" s="1"/>
  <c r="AR102" i="4" a="1"/>
  <c r="AR102" i="4" s="1"/>
  <c r="AS102" i="4" a="1"/>
  <c r="AS102" i="4" s="1"/>
  <c r="AP102" i="4" a="1"/>
  <c r="AP102" i="4" s="1"/>
  <c r="AX102" i="4" a="1"/>
  <c r="AX102" i="4" s="1"/>
  <c r="BG102" i="4" a="1"/>
  <c r="BG102" i="4" s="1"/>
  <c r="BD102" i="4" a="1"/>
  <c r="BD102" i="4" s="1"/>
  <c r="AY102" i="4" a="1"/>
  <c r="AY102" i="4" s="1"/>
  <c r="BE102" i="4" a="1"/>
  <c r="BE102" i="4" s="1"/>
  <c r="AW102" i="4" a="1"/>
  <c r="AW102" i="4" s="1"/>
  <c r="BC102" i="4" a="1"/>
  <c r="BC102" i="4" s="1"/>
  <c r="AU102" i="4" a="1"/>
  <c r="AU102" i="4" s="1"/>
  <c r="AV102" i="4" a="1"/>
  <c r="AV102" i="4" s="1"/>
  <c r="BA102" i="4" a="1"/>
  <c r="BA102" i="4" s="1"/>
  <c r="U102" i="4" a="1"/>
  <c r="U102" i="4" s="1"/>
  <c r="AN102" i="4" a="1"/>
  <c r="AN102" i="4" s="1"/>
  <c r="K102" i="4" a="1"/>
  <c r="K102" i="4" s="1"/>
  <c r="S102" i="4" a="1"/>
  <c r="S102" i="4" s="1"/>
  <c r="AC102" i="4" a="1"/>
  <c r="AC102" i="4" s="1"/>
  <c r="AI102" i="4" a="1"/>
  <c r="AI102" i="4" s="1"/>
  <c r="Z102" i="4" a="1"/>
  <c r="Z102" i="4" s="1"/>
  <c r="AH102" i="4" a="1"/>
  <c r="AH102" i="4" s="1"/>
  <c r="AK102" i="4" a="1"/>
  <c r="AK102" i="4" s="1"/>
  <c r="AA102" i="4" a="1"/>
  <c r="AA102" i="4" s="1"/>
  <c r="H102" i="4" a="1"/>
  <c r="H102" i="4" s="1"/>
  <c r="L102" i="4" a="1"/>
  <c r="L102" i="4" s="1"/>
  <c r="D102" i="4" a="1"/>
  <c r="D102" i="4" s="1"/>
  <c r="AB102" i="4" a="1"/>
  <c r="AB102" i="4" s="1"/>
  <c r="T102" i="4" a="1"/>
  <c r="T102" i="4" s="1"/>
  <c r="J102" i="4" a="1"/>
  <c r="J102" i="4" s="1"/>
  <c r="I102" i="4" a="1"/>
  <c r="I102" i="4" s="1"/>
  <c r="AD102" i="4" a="1"/>
  <c r="AD102" i="4" s="1"/>
  <c r="P102" i="4" a="1"/>
  <c r="P102" i="4" s="1"/>
  <c r="AL102" i="4" a="1"/>
  <c r="AL102" i="4" s="1"/>
  <c r="E102" i="4" a="1"/>
  <c r="E102" i="4" s="1"/>
  <c r="W102" i="4" a="1"/>
  <c r="W102" i="4" s="1"/>
  <c r="AM102" i="4" a="1"/>
  <c r="AM102" i="4" s="1"/>
  <c r="R102" i="4" a="1"/>
  <c r="R102" i="4" s="1"/>
  <c r="M102" i="4" a="1"/>
  <c r="M102" i="4" s="1"/>
  <c r="AE102" i="4" a="1"/>
  <c r="AE102" i="4" s="1"/>
  <c r="G102" i="4" a="1"/>
  <c r="G102" i="4" s="1"/>
  <c r="Q102" i="4" a="1"/>
  <c r="Q102" i="4" s="1"/>
  <c r="AJ102" i="4" a="1"/>
  <c r="AJ102" i="4" s="1"/>
  <c r="AF102" i="4" a="1"/>
  <c r="AF102" i="4" s="1"/>
  <c r="F102" i="4" a="1"/>
  <c r="F102" i="4" s="1"/>
  <c r="N102" i="4" a="1"/>
  <c r="N102" i="4" s="1"/>
  <c r="X102" i="4" a="1"/>
  <c r="X102" i="4" s="1"/>
  <c r="AG102" i="4" a="1"/>
  <c r="AG102" i="4" s="1"/>
  <c r="Y102" i="4" a="1"/>
  <c r="Y102" i="4" s="1"/>
  <c r="O102" i="4" a="1"/>
  <c r="O102" i="4" s="1"/>
  <c r="B103" i="4"/>
  <c r="AO103" i="4" l="1" a="1"/>
  <c r="AO103" i="4" s="1"/>
  <c r="V103" i="4" a="1"/>
  <c r="V103" i="4" s="1"/>
  <c r="C103" i="4" a="1"/>
  <c r="C103" i="4" s="1"/>
  <c r="BB103" i="4" a="1"/>
  <c r="BB103" i="4" s="1"/>
  <c r="BF103" i="4" a="1"/>
  <c r="BF103" i="4" s="1"/>
  <c r="DR30" i="4" s="1"/>
  <c r="BG103" i="4" a="1"/>
  <c r="BG103" i="4" s="1"/>
  <c r="DS30" i="4" s="1"/>
  <c r="AY103" i="4" a="1"/>
  <c r="AY103" i="4" s="1"/>
  <c r="AT103" i="4" a="1"/>
  <c r="AT103" i="4" s="1"/>
  <c r="BD103" i="4" a="1"/>
  <c r="BD103" i="4" s="1"/>
  <c r="AX103" i="4" a="1"/>
  <c r="AX103" i="4" s="1"/>
  <c r="AQ103" i="4" a="1"/>
  <c r="AQ103" i="4" s="1"/>
  <c r="AR103" i="4" a="1"/>
  <c r="AR103" i="4" s="1"/>
  <c r="AS103" i="4" a="1"/>
  <c r="AS103" i="4" s="1"/>
  <c r="AZ103" i="4" a="1"/>
  <c r="AZ103" i="4" s="1"/>
  <c r="AP103" i="4" a="1"/>
  <c r="AP103" i="4" s="1"/>
  <c r="BE103" i="4" a="1"/>
  <c r="BE103" i="4" s="1"/>
  <c r="AW103" i="4" a="1"/>
  <c r="AW103" i="4" s="1"/>
  <c r="AU103" i="4" a="1"/>
  <c r="AU103" i="4" s="1"/>
  <c r="AV103" i="4" a="1"/>
  <c r="AV103" i="4" s="1"/>
  <c r="DH30" i="4" s="1"/>
  <c r="BC103" i="4" a="1"/>
  <c r="BC103" i="4" s="1"/>
  <c r="BA103" i="4" a="1"/>
  <c r="BA103" i="4" s="1"/>
  <c r="AN103" i="4" a="1"/>
  <c r="AN103" i="4" s="1"/>
  <c r="U103" i="4" a="1"/>
  <c r="U103" i="4" s="1"/>
  <c r="T103" i="4" a="1"/>
  <c r="T103" i="4" s="1"/>
  <c r="CF30" i="4" s="1"/>
  <c r="DA7" i="5" s="1"/>
  <c r="AA103" i="4" a="1"/>
  <c r="AA103" i="4" s="1"/>
  <c r="S103" i="4" a="1"/>
  <c r="S103" i="4" s="1"/>
  <c r="L103" i="4" a="1"/>
  <c r="L103" i="4" s="1"/>
  <c r="AI103" i="4" a="1"/>
  <c r="AI103" i="4" s="1"/>
  <c r="K103" i="4" a="1"/>
  <c r="K103" i="4" s="1"/>
  <c r="AK103" i="4" a="1"/>
  <c r="AK103" i="4" s="1"/>
  <c r="H103" i="4" a="1"/>
  <c r="H103" i="4" s="1"/>
  <c r="AH103" i="4" a="1"/>
  <c r="AH103" i="4" s="1"/>
  <c r="AB103" i="4" a="1"/>
  <c r="AB103" i="4" s="1"/>
  <c r="AC103" i="4" a="1"/>
  <c r="AC103" i="4" s="1"/>
  <c r="Z103" i="4" a="1"/>
  <c r="Z103" i="4" s="1"/>
  <c r="D103" i="4" a="1"/>
  <c r="D103" i="4" s="1"/>
  <c r="AL103" i="4" a="1"/>
  <c r="AL103" i="4" s="1"/>
  <c r="F103" i="4" a="1"/>
  <c r="F103" i="4" s="1"/>
  <c r="AD103" i="4" a="1"/>
  <c r="AD103" i="4" s="1"/>
  <c r="W103" i="4" a="1"/>
  <c r="W103" i="4" s="1"/>
  <c r="AE103" i="4" a="1"/>
  <c r="AE103" i="4" s="1"/>
  <c r="E103" i="4" a="1"/>
  <c r="E103" i="4" s="1"/>
  <c r="J103" i="4" a="1"/>
  <c r="J103" i="4" s="1"/>
  <c r="R103" i="4" a="1"/>
  <c r="R103" i="4" s="1"/>
  <c r="M103" i="4" a="1"/>
  <c r="M103" i="4" s="1"/>
  <c r="AM103" i="4" a="1"/>
  <c r="AM103" i="4" s="1"/>
  <c r="P103" i="4" a="1"/>
  <c r="P103" i="4" s="1"/>
  <c r="I103" i="4" a="1"/>
  <c r="I103" i="4" s="1"/>
  <c r="AF103" i="4" a="1"/>
  <c r="AF103" i="4" s="1"/>
  <c r="Q103" i="4" a="1"/>
  <c r="Q103" i="4" s="1"/>
  <c r="X103" i="4" a="1"/>
  <c r="X103" i="4" s="1"/>
  <c r="O103" i="4" a="1"/>
  <c r="O103" i="4" s="1"/>
  <c r="Y103" i="4" a="1"/>
  <c r="Y103" i="4" s="1"/>
  <c r="N103" i="4" a="1"/>
  <c r="N103" i="4" s="1"/>
  <c r="AJ103" i="4" a="1"/>
  <c r="AJ103" i="4" s="1"/>
  <c r="G103" i="4" a="1"/>
  <c r="G103" i="4" s="1"/>
  <c r="AG103" i="4" a="1"/>
  <c r="AG103" i="4" s="1"/>
  <c r="DA30" i="4"/>
  <c r="DC30" i="4"/>
  <c r="CZ30" i="4"/>
  <c r="CG30" i="4"/>
  <c r="CB30" i="4"/>
  <c r="B104" i="4"/>
  <c r="CY30" i="4"/>
  <c r="DB7" i="5" s="1"/>
  <c r="BV30" i="4"/>
  <c r="O7" i="5" s="1"/>
  <c r="CO30" i="4"/>
  <c r="P7" i="5" s="1"/>
  <c r="CH30" i="4"/>
  <c r="CC30" i="4"/>
  <c r="AO104" i="4" l="1" a="1"/>
  <c r="AO104" i="4" s="1"/>
  <c r="V104" i="4" a="1"/>
  <c r="V104" i="4" s="1"/>
  <c r="C104" i="4" a="1"/>
  <c r="C104" i="4" s="1"/>
  <c r="AZ104" i="4" a="1"/>
  <c r="AZ104" i="4" s="1"/>
  <c r="AS104" i="4" a="1"/>
  <c r="AS104" i="4" s="1"/>
  <c r="AR104" i="4" a="1"/>
  <c r="AR104" i="4" s="1"/>
  <c r="BF104" i="4" a="1"/>
  <c r="BF104" i="4" s="1"/>
  <c r="AQ104" i="4" a="1"/>
  <c r="AQ104" i="4" s="1"/>
  <c r="BE104" i="4" a="1"/>
  <c r="BE104" i="4" s="1"/>
  <c r="AP104" i="4" a="1"/>
  <c r="AP104" i="4" s="1"/>
  <c r="AX104" i="4" a="1"/>
  <c r="AX104" i="4" s="1"/>
  <c r="AY104" i="4" a="1"/>
  <c r="AY104" i="4" s="1"/>
  <c r="BB104" i="4" a="1"/>
  <c r="BB104" i="4" s="1"/>
  <c r="AT104" i="4" a="1"/>
  <c r="AT104" i="4" s="1"/>
  <c r="BG104" i="4" a="1"/>
  <c r="BG104" i="4" s="1"/>
  <c r="AV104" i="4" a="1"/>
  <c r="AV104" i="4" s="1"/>
  <c r="AW104" i="4" a="1"/>
  <c r="AW104" i="4" s="1"/>
  <c r="BC104" i="4" a="1"/>
  <c r="BC104" i="4" s="1"/>
  <c r="BA104" i="4" a="1"/>
  <c r="BA104" i="4" s="1"/>
  <c r="BD104" i="4" a="1"/>
  <c r="BD104" i="4" s="1"/>
  <c r="AU104" i="4" a="1"/>
  <c r="AU104" i="4" s="1"/>
  <c r="AN104" i="4" a="1"/>
  <c r="AN104" i="4" s="1"/>
  <c r="U104" i="4" a="1"/>
  <c r="U104" i="4" s="1"/>
  <c r="K104" i="4" a="1"/>
  <c r="K104" i="4" s="1"/>
  <c r="T104" i="4" a="1"/>
  <c r="T104" i="4" s="1"/>
  <c r="Z104" i="4" a="1"/>
  <c r="Z104" i="4" s="1"/>
  <c r="AC104" i="4" a="1"/>
  <c r="AC104" i="4" s="1"/>
  <c r="AB104" i="4" a="1"/>
  <c r="AB104" i="4" s="1"/>
  <c r="S104" i="4" a="1"/>
  <c r="S104" i="4" s="1"/>
  <c r="D104" i="4" a="1"/>
  <c r="D104" i="4" s="1"/>
  <c r="AI104" i="4" a="1"/>
  <c r="AI104" i="4" s="1"/>
  <c r="L104" i="4" a="1"/>
  <c r="L104" i="4" s="1"/>
  <c r="AK104" i="4" a="1"/>
  <c r="AK104" i="4" s="1"/>
  <c r="H104" i="4" a="1"/>
  <c r="H104" i="4" s="1"/>
  <c r="AH104" i="4" a="1"/>
  <c r="AH104" i="4" s="1"/>
  <c r="AA104" i="4" a="1"/>
  <c r="AA104" i="4" s="1"/>
  <c r="E104" i="4" a="1"/>
  <c r="E104" i="4" s="1"/>
  <c r="I104" i="4" a="1"/>
  <c r="I104" i="4" s="1"/>
  <c r="M104" i="4" a="1"/>
  <c r="M104" i="4" s="1"/>
  <c r="W104" i="4" a="1"/>
  <c r="W104" i="4" s="1"/>
  <c r="AM104" i="4" a="1"/>
  <c r="AM104" i="4" s="1"/>
  <c r="J104" i="4" a="1"/>
  <c r="J104" i="4" s="1"/>
  <c r="R104" i="4" a="1"/>
  <c r="R104" i="4" s="1"/>
  <c r="AL104" i="4" a="1"/>
  <c r="AL104" i="4" s="1"/>
  <c r="P104" i="4" a="1"/>
  <c r="P104" i="4" s="1"/>
  <c r="AE104" i="4" a="1"/>
  <c r="AE104" i="4" s="1"/>
  <c r="AD104" i="4" a="1"/>
  <c r="AD104" i="4" s="1"/>
  <c r="N104" i="4" a="1"/>
  <c r="N104" i="4" s="1"/>
  <c r="X104" i="4" a="1"/>
  <c r="X104" i="4" s="1"/>
  <c r="G104" i="4" a="1"/>
  <c r="G104" i="4" s="1"/>
  <c r="F104" i="4" a="1"/>
  <c r="F104" i="4" s="1"/>
  <c r="AG104" i="4" a="1"/>
  <c r="AG104" i="4" s="1"/>
  <c r="AJ104" i="4" a="1"/>
  <c r="AJ104" i="4" s="1"/>
  <c r="Q104" i="4" a="1"/>
  <c r="Q104" i="4" s="1"/>
  <c r="Y104" i="4" a="1"/>
  <c r="Y104" i="4" s="1"/>
  <c r="AF104" i="4" a="1"/>
  <c r="AF104" i="4" s="1"/>
  <c r="O104" i="4" a="1"/>
  <c r="O104" i="4" s="1"/>
  <c r="B105" i="4"/>
  <c r="C105" i="4" l="1" a="1"/>
  <c r="C105" i="4" s="1"/>
  <c r="AO105" i="4" a="1"/>
  <c r="AO105" i="4" s="1"/>
  <c r="V105" i="4" a="1"/>
  <c r="V105" i="4" s="1"/>
  <c r="BB105" i="4" a="1"/>
  <c r="BB105" i="4" s="1"/>
  <c r="AT105" i="4" a="1"/>
  <c r="AT105" i="4" s="1"/>
  <c r="AR105" i="4" a="1"/>
  <c r="AR105" i="4" s="1"/>
  <c r="BG105" i="4" a="1"/>
  <c r="BG105" i="4" s="1"/>
  <c r="AY105" i="4" a="1"/>
  <c r="AY105" i="4" s="1"/>
  <c r="BD105" i="4" a="1"/>
  <c r="BD105" i="4" s="1"/>
  <c r="AS105" i="4" a="1"/>
  <c r="AS105" i="4" s="1"/>
  <c r="AX105" i="4" a="1"/>
  <c r="AX105" i="4" s="1"/>
  <c r="AP105" i="4" a="1"/>
  <c r="AP105" i="4" s="1"/>
  <c r="AZ105" i="4" a="1"/>
  <c r="AZ105" i="4" s="1"/>
  <c r="BF105" i="4" a="1"/>
  <c r="BF105" i="4" s="1"/>
  <c r="AQ105" i="4" a="1"/>
  <c r="AQ105" i="4" s="1"/>
  <c r="BA105" i="4" a="1"/>
  <c r="BA105" i="4" s="1"/>
  <c r="AU105" i="4" a="1"/>
  <c r="AU105" i="4" s="1"/>
  <c r="BE105" i="4" a="1"/>
  <c r="BE105" i="4" s="1"/>
  <c r="AV105" i="4" a="1"/>
  <c r="AV105" i="4" s="1"/>
  <c r="BC105" i="4" a="1"/>
  <c r="BC105" i="4" s="1"/>
  <c r="AW105" i="4" a="1"/>
  <c r="AW105" i="4" s="1"/>
  <c r="AN105" i="4" a="1"/>
  <c r="AN105" i="4" s="1"/>
  <c r="U105" i="4" a="1"/>
  <c r="U105" i="4" s="1"/>
  <c r="S105" i="4" a="1"/>
  <c r="S105" i="4" s="1"/>
  <c r="AK105" i="4" a="1"/>
  <c r="AK105" i="4" s="1"/>
  <c r="H105" i="4" a="1"/>
  <c r="H105" i="4" s="1"/>
  <c r="AI105" i="4" a="1"/>
  <c r="AI105" i="4" s="1"/>
  <c r="Z105" i="4" a="1"/>
  <c r="Z105" i="4" s="1"/>
  <c r="L105" i="4" a="1"/>
  <c r="L105" i="4" s="1"/>
  <c r="AH105" i="4" a="1"/>
  <c r="AH105" i="4" s="1"/>
  <c r="AA105" i="4" a="1"/>
  <c r="AA105" i="4" s="1"/>
  <c r="K105" i="4" a="1"/>
  <c r="K105" i="4" s="1"/>
  <c r="D105" i="4" a="1"/>
  <c r="D105" i="4" s="1"/>
  <c r="AB105" i="4" a="1"/>
  <c r="AB105" i="4" s="1"/>
  <c r="AC105" i="4" a="1"/>
  <c r="AC105" i="4" s="1"/>
  <c r="T105" i="4" a="1"/>
  <c r="T105" i="4" s="1"/>
  <c r="AD105" i="4" a="1"/>
  <c r="AD105" i="4" s="1"/>
  <c r="AM105" i="4" a="1"/>
  <c r="AM105" i="4" s="1"/>
  <c r="AL105" i="4" a="1"/>
  <c r="AL105" i="4" s="1"/>
  <c r="AE105" i="4" a="1"/>
  <c r="AE105" i="4" s="1"/>
  <c r="F105" i="4" a="1"/>
  <c r="F105" i="4" s="1"/>
  <c r="I105" i="4" a="1"/>
  <c r="I105" i="4" s="1"/>
  <c r="J105" i="4" a="1"/>
  <c r="J105" i="4" s="1"/>
  <c r="M105" i="4" a="1"/>
  <c r="M105" i="4" s="1"/>
  <c r="P105" i="4" a="1"/>
  <c r="P105" i="4" s="1"/>
  <c r="E105" i="4" a="1"/>
  <c r="E105" i="4" s="1"/>
  <c r="W105" i="4" a="1"/>
  <c r="W105" i="4" s="1"/>
  <c r="R105" i="4" a="1"/>
  <c r="R105" i="4" s="1"/>
  <c r="Y105" i="4" a="1"/>
  <c r="Y105" i="4" s="1"/>
  <c r="AG105" i="4" a="1"/>
  <c r="AG105" i="4" s="1"/>
  <c r="N105" i="4" a="1"/>
  <c r="N105" i="4" s="1"/>
  <c r="AF105" i="4" a="1"/>
  <c r="AF105" i="4" s="1"/>
  <c r="Q105" i="4" a="1"/>
  <c r="Q105" i="4" s="1"/>
  <c r="X105" i="4" a="1"/>
  <c r="X105" i="4" s="1"/>
  <c r="AJ105" i="4" a="1"/>
  <c r="AJ105" i="4" s="1"/>
  <c r="G105" i="4" a="1"/>
  <c r="G105" i="4" s="1"/>
  <c r="O105" i="4" a="1"/>
  <c r="O105" i="4" s="1"/>
  <c r="B106" i="4"/>
  <c r="V106" i="4" l="1" a="1"/>
  <c r="V106" i="4" s="1"/>
  <c r="C106" i="4" a="1"/>
  <c r="C106" i="4" s="1"/>
  <c r="AO106" i="4" a="1"/>
  <c r="AO106" i="4" s="1"/>
  <c r="AZ106" i="4" a="1"/>
  <c r="AZ106" i="4" s="1"/>
  <c r="AR106" i="4" a="1"/>
  <c r="AR106" i="4" s="1"/>
  <c r="AS106" i="4" a="1"/>
  <c r="AS106" i="4" s="1"/>
  <c r="AX106" i="4" a="1"/>
  <c r="AX106" i="4" s="1"/>
  <c r="AP106" i="4" a="1"/>
  <c r="AP106" i="4" s="1"/>
  <c r="BG106" i="4" a="1"/>
  <c r="BG106" i="4" s="1"/>
  <c r="BE106" i="4" a="1"/>
  <c r="BE106" i="4" s="1"/>
  <c r="BF106" i="4" a="1"/>
  <c r="BF106" i="4" s="1"/>
  <c r="AY106" i="4" a="1"/>
  <c r="AY106" i="4" s="1"/>
  <c r="AQ106" i="4" a="1"/>
  <c r="AQ106" i="4" s="1"/>
  <c r="BB106" i="4" a="1"/>
  <c r="BB106" i="4" s="1"/>
  <c r="AT106" i="4" a="1"/>
  <c r="AT106" i="4" s="1"/>
  <c r="BD106" i="4" a="1"/>
  <c r="BD106" i="4" s="1"/>
  <c r="AV106" i="4" a="1"/>
  <c r="AV106" i="4" s="1"/>
  <c r="AW106" i="4" a="1"/>
  <c r="AW106" i="4" s="1"/>
  <c r="BC106" i="4" a="1"/>
  <c r="BC106" i="4" s="1"/>
  <c r="AU106" i="4" a="1"/>
  <c r="AU106" i="4" s="1"/>
  <c r="BA106" i="4" a="1"/>
  <c r="BA106" i="4" s="1"/>
  <c r="U106" i="4" a="1"/>
  <c r="U106" i="4" s="1"/>
  <c r="AN106" i="4" a="1"/>
  <c r="AN106" i="4" s="1"/>
  <c r="AB106" i="4" a="1"/>
  <c r="AB106" i="4" s="1"/>
  <c r="AK106" i="4" a="1"/>
  <c r="AK106" i="4" s="1"/>
  <c r="L106" i="4" a="1"/>
  <c r="L106" i="4" s="1"/>
  <c r="Z106" i="4" a="1"/>
  <c r="Z106" i="4" s="1"/>
  <c r="AA106" i="4" a="1"/>
  <c r="AA106" i="4" s="1"/>
  <c r="AH106" i="4" a="1"/>
  <c r="AH106" i="4" s="1"/>
  <c r="AC106" i="4" a="1"/>
  <c r="AC106" i="4" s="1"/>
  <c r="D106" i="4" a="1"/>
  <c r="D106" i="4" s="1"/>
  <c r="S106" i="4" a="1"/>
  <c r="S106" i="4" s="1"/>
  <c r="H106" i="4" a="1"/>
  <c r="H106" i="4" s="1"/>
  <c r="K106" i="4" a="1"/>
  <c r="K106" i="4" s="1"/>
  <c r="AI106" i="4" a="1"/>
  <c r="AI106" i="4" s="1"/>
  <c r="J106" i="4" a="1"/>
  <c r="J106" i="4" s="1"/>
  <c r="I106" i="4" a="1"/>
  <c r="I106" i="4" s="1"/>
  <c r="AL106" i="4" a="1"/>
  <c r="AL106" i="4" s="1"/>
  <c r="AE106" i="4" a="1"/>
  <c r="AE106" i="4" s="1"/>
  <c r="R106" i="4" a="1"/>
  <c r="R106" i="4" s="1"/>
  <c r="M106" i="4" a="1"/>
  <c r="M106" i="4" s="1"/>
  <c r="AM106" i="4" a="1"/>
  <c r="AM106" i="4" s="1"/>
  <c r="T106" i="4" a="1"/>
  <c r="T106" i="4" s="1"/>
  <c r="W106" i="4" a="1"/>
  <c r="W106" i="4" s="1"/>
  <c r="AD106" i="4" a="1"/>
  <c r="AD106" i="4" s="1"/>
  <c r="E106" i="4" a="1"/>
  <c r="E106" i="4" s="1"/>
  <c r="X106" i="4" a="1"/>
  <c r="X106" i="4" s="1"/>
  <c r="N106" i="4" a="1"/>
  <c r="N106" i="4" s="1"/>
  <c r="G106" i="4" a="1"/>
  <c r="G106" i="4" s="1"/>
  <c r="Y106" i="4" a="1"/>
  <c r="Y106" i="4" s="1"/>
  <c r="AG106" i="4" a="1"/>
  <c r="AG106" i="4" s="1"/>
  <c r="Q106" i="4" a="1"/>
  <c r="Q106" i="4" s="1"/>
  <c r="AJ106" i="4" a="1"/>
  <c r="AJ106" i="4" s="1"/>
  <c r="O106" i="4" a="1"/>
  <c r="O106" i="4" s="1"/>
  <c r="P106" i="4" a="1"/>
  <c r="P106" i="4" s="1"/>
  <c r="F106" i="4" a="1"/>
  <c r="F106" i="4" s="1"/>
  <c r="AF106" i="4" a="1"/>
  <c r="AF106" i="4" s="1"/>
  <c r="B107" i="4"/>
  <c r="V107" i="4" l="1" a="1"/>
  <c r="V107" i="4" s="1"/>
  <c r="C107" i="4" a="1"/>
  <c r="C107" i="4" s="1"/>
  <c r="AO107" i="4" a="1"/>
  <c r="AO107" i="4" s="1"/>
  <c r="AY107" i="4" a="1"/>
  <c r="AY107" i="4" s="1"/>
  <c r="AT107" i="4" a="1"/>
  <c r="AT107" i="4" s="1"/>
  <c r="BF107" i="4" a="1"/>
  <c r="BF107" i="4" s="1"/>
  <c r="DR31" i="4" s="1"/>
  <c r="BB107" i="4" a="1"/>
  <c r="BB107" i="4" s="1"/>
  <c r="AP107" i="4" a="1"/>
  <c r="AP107" i="4" s="1"/>
  <c r="AX107" i="4" a="1"/>
  <c r="AX107" i="4" s="1"/>
  <c r="BG107" i="4" a="1"/>
  <c r="BG107" i="4" s="1"/>
  <c r="DS31" i="4" s="1"/>
  <c r="AQ107" i="4" a="1"/>
  <c r="AQ107" i="4" s="1"/>
  <c r="AR107" i="4" a="1"/>
  <c r="AR107" i="4" s="1"/>
  <c r="AS107" i="4" a="1"/>
  <c r="AS107" i="4" s="1"/>
  <c r="AZ107" i="4" a="1"/>
  <c r="AZ107" i="4" s="1"/>
  <c r="AW107" i="4" a="1"/>
  <c r="AW107" i="4" s="1"/>
  <c r="BD107" i="4" a="1"/>
  <c r="BD107" i="4" s="1"/>
  <c r="BE107" i="4" a="1"/>
  <c r="BE107" i="4" s="1"/>
  <c r="AU107" i="4" a="1"/>
  <c r="AU107" i="4" s="1"/>
  <c r="AV107" i="4" a="1"/>
  <c r="AV107" i="4" s="1"/>
  <c r="DH31" i="4" s="1"/>
  <c r="BC107" i="4" a="1"/>
  <c r="BC107" i="4" s="1"/>
  <c r="BA107" i="4" a="1"/>
  <c r="BA107" i="4" s="1"/>
  <c r="AN107" i="4" a="1"/>
  <c r="AN107" i="4" s="1"/>
  <c r="U107" i="4" a="1"/>
  <c r="U107" i="4" s="1"/>
  <c r="H107" i="4" a="1"/>
  <c r="H107" i="4" s="1"/>
  <c r="S107" i="4" a="1"/>
  <c r="S107" i="4" s="1"/>
  <c r="L107" i="4" a="1"/>
  <c r="L107" i="4" s="1"/>
  <c r="AH107" i="4" a="1"/>
  <c r="AH107" i="4" s="1"/>
  <c r="AB107" i="4" a="1"/>
  <c r="AB107" i="4" s="1"/>
  <c r="AK107" i="4" a="1"/>
  <c r="AK107" i="4" s="1"/>
  <c r="K107" i="4" a="1"/>
  <c r="K107" i="4" s="1"/>
  <c r="AC107" i="4" a="1"/>
  <c r="AC107" i="4" s="1"/>
  <c r="Z107" i="4" a="1"/>
  <c r="Z107" i="4" s="1"/>
  <c r="AA107" i="4" a="1"/>
  <c r="AA107" i="4" s="1"/>
  <c r="D107" i="4" a="1"/>
  <c r="D107" i="4" s="1"/>
  <c r="T107" i="4" a="1"/>
  <c r="T107" i="4" s="1"/>
  <c r="AI107" i="4" a="1"/>
  <c r="AI107" i="4" s="1"/>
  <c r="W107" i="4" a="1"/>
  <c r="W107" i="4" s="1"/>
  <c r="F107" i="4" a="1"/>
  <c r="F107" i="4" s="1"/>
  <c r="AD107" i="4" a="1"/>
  <c r="AD107" i="4" s="1"/>
  <c r="E107" i="4" a="1"/>
  <c r="E107" i="4" s="1"/>
  <c r="AM107" i="4" a="1"/>
  <c r="AM107" i="4" s="1"/>
  <c r="P107" i="4" a="1"/>
  <c r="P107" i="4" s="1"/>
  <c r="J107" i="4" a="1"/>
  <c r="J107" i="4" s="1"/>
  <c r="AE107" i="4" a="1"/>
  <c r="AE107" i="4" s="1"/>
  <c r="I107" i="4" a="1"/>
  <c r="I107" i="4" s="1"/>
  <c r="AL107" i="4" a="1"/>
  <c r="AL107" i="4" s="1"/>
  <c r="M107" i="4" a="1"/>
  <c r="M107" i="4" s="1"/>
  <c r="O107" i="4" a="1"/>
  <c r="O107" i="4" s="1"/>
  <c r="R107" i="4" a="1"/>
  <c r="R107" i="4" s="1"/>
  <c r="G107" i="4" a="1"/>
  <c r="G107" i="4" s="1"/>
  <c r="N107" i="4" a="1"/>
  <c r="N107" i="4" s="1"/>
  <c r="Q107" i="4" a="1"/>
  <c r="Q107" i="4" s="1"/>
  <c r="Y107" i="4" a="1"/>
  <c r="Y107" i="4" s="1"/>
  <c r="AG107" i="4" a="1"/>
  <c r="AG107" i="4" s="1"/>
  <c r="X107" i="4" a="1"/>
  <c r="X107" i="4" s="1"/>
  <c r="AF107" i="4" a="1"/>
  <c r="AF107" i="4" s="1"/>
  <c r="AJ107" i="4" a="1"/>
  <c r="AJ107" i="4" s="1"/>
  <c r="CZ31" i="4"/>
  <c r="CG31" i="4"/>
  <c r="B108" i="4"/>
  <c r="CY31" i="4"/>
  <c r="DB8" i="5" s="1"/>
  <c r="BV31" i="4"/>
  <c r="O8" i="5" s="1"/>
  <c r="CF31" i="4"/>
  <c r="DA8" i="5" s="1"/>
  <c r="CO31" i="4"/>
  <c r="P8" i="5" s="1"/>
  <c r="AO108" i="4" l="1" a="1"/>
  <c r="AO108" i="4" s="1"/>
  <c r="C108" i="4" a="1"/>
  <c r="C108" i="4" s="1"/>
  <c r="V108" i="4" a="1"/>
  <c r="V108" i="4" s="1"/>
  <c r="BF108" i="4" a="1"/>
  <c r="BF108" i="4" s="1"/>
  <c r="AS108" i="4" a="1"/>
  <c r="AS108" i="4" s="1"/>
  <c r="AP108" i="4" a="1"/>
  <c r="AP108" i="4" s="1"/>
  <c r="AR108" i="4" a="1"/>
  <c r="AR108" i="4" s="1"/>
  <c r="AY108" i="4" a="1"/>
  <c r="AY108" i="4" s="1"/>
  <c r="AZ108" i="4" a="1"/>
  <c r="AZ108" i="4" s="1"/>
  <c r="AX108" i="4" a="1"/>
  <c r="AX108" i="4" s="1"/>
  <c r="AQ108" i="4" a="1"/>
  <c r="AQ108" i="4" s="1"/>
  <c r="BD108" i="4" a="1"/>
  <c r="BD108" i="4" s="1"/>
  <c r="BB108" i="4" a="1"/>
  <c r="BB108" i="4" s="1"/>
  <c r="BG108" i="4" a="1"/>
  <c r="BG108" i="4" s="1"/>
  <c r="AT108" i="4" a="1"/>
  <c r="AT108" i="4" s="1"/>
  <c r="AU108" i="4" a="1"/>
  <c r="AU108" i="4" s="1"/>
  <c r="AV108" i="4" a="1"/>
  <c r="AV108" i="4" s="1"/>
  <c r="AW108" i="4" a="1"/>
  <c r="AW108" i="4" s="1"/>
  <c r="BA108" i="4" a="1"/>
  <c r="BA108" i="4" s="1"/>
  <c r="BE108" i="4" a="1"/>
  <c r="BE108" i="4" s="1"/>
  <c r="BC108" i="4" a="1"/>
  <c r="BC108" i="4" s="1"/>
  <c r="U108" i="4" a="1"/>
  <c r="U108" i="4" s="1"/>
  <c r="AN108" i="4" a="1"/>
  <c r="AN108" i="4" s="1"/>
  <c r="AK108" i="4" a="1"/>
  <c r="AK108" i="4" s="1"/>
  <c r="H108" i="4" a="1"/>
  <c r="H108" i="4" s="1"/>
  <c r="L108" i="4" a="1"/>
  <c r="L108" i="4" s="1"/>
  <c r="S108" i="4" a="1"/>
  <c r="S108" i="4" s="1"/>
  <c r="D108" i="4" a="1"/>
  <c r="D108" i="4" s="1"/>
  <c r="AA108" i="4" a="1"/>
  <c r="AA108" i="4" s="1"/>
  <c r="K108" i="4" a="1"/>
  <c r="K108" i="4" s="1"/>
  <c r="Z108" i="4" a="1"/>
  <c r="Z108" i="4" s="1"/>
  <c r="AB108" i="4" a="1"/>
  <c r="AB108" i="4" s="1"/>
  <c r="AI108" i="4" a="1"/>
  <c r="AI108" i="4" s="1"/>
  <c r="AH108" i="4" a="1"/>
  <c r="AH108" i="4" s="1"/>
  <c r="AC108" i="4" a="1"/>
  <c r="AC108" i="4" s="1"/>
  <c r="T108" i="4" a="1"/>
  <c r="T108" i="4" s="1"/>
  <c r="W108" i="4" a="1"/>
  <c r="W108" i="4" s="1"/>
  <c r="R108" i="4" a="1"/>
  <c r="R108" i="4" s="1"/>
  <c r="J108" i="4" a="1"/>
  <c r="J108" i="4" s="1"/>
  <c r="M108" i="4" a="1"/>
  <c r="M108" i="4" s="1"/>
  <c r="AM108" i="4" a="1"/>
  <c r="AM108" i="4" s="1"/>
  <c r="AL108" i="4" a="1"/>
  <c r="AL108" i="4" s="1"/>
  <c r="AE108" i="4" a="1"/>
  <c r="AE108" i="4" s="1"/>
  <c r="AD108" i="4" a="1"/>
  <c r="AD108" i="4" s="1"/>
  <c r="I108" i="4" a="1"/>
  <c r="I108" i="4" s="1"/>
  <c r="E108" i="4" a="1"/>
  <c r="E108" i="4" s="1"/>
  <c r="P108" i="4" a="1"/>
  <c r="P108" i="4" s="1"/>
  <c r="Y108" i="4" a="1"/>
  <c r="Y108" i="4" s="1"/>
  <c r="AG108" i="4" a="1"/>
  <c r="AG108" i="4" s="1"/>
  <c r="X108" i="4" a="1"/>
  <c r="X108" i="4" s="1"/>
  <c r="AF108" i="4" a="1"/>
  <c r="AF108" i="4" s="1"/>
  <c r="Q108" i="4" a="1"/>
  <c r="Q108" i="4" s="1"/>
  <c r="O108" i="4" a="1"/>
  <c r="O108" i="4" s="1"/>
  <c r="F108" i="4" a="1"/>
  <c r="F108" i="4" s="1"/>
  <c r="G108" i="4" a="1"/>
  <c r="G108" i="4" s="1"/>
  <c r="N108" i="4" a="1"/>
  <c r="N108" i="4" s="1"/>
  <c r="AJ108" i="4" a="1"/>
  <c r="AJ108" i="4" s="1"/>
  <c r="B109" i="4"/>
  <c r="C109" i="4" l="1" a="1"/>
  <c r="C109" i="4" s="1"/>
  <c r="AO109" i="4" a="1"/>
  <c r="AO109" i="4" s="1"/>
  <c r="V109" i="4" a="1"/>
  <c r="V109" i="4" s="1"/>
  <c r="AP109" i="4" a="1"/>
  <c r="AP109" i="4" s="1"/>
  <c r="AQ109" i="4" a="1"/>
  <c r="AQ109" i="4" s="1"/>
  <c r="AT109" i="4" a="1"/>
  <c r="AT109" i="4" s="1"/>
  <c r="AX109" i="4" a="1"/>
  <c r="AX109" i="4" s="1"/>
  <c r="BD109" i="4" a="1"/>
  <c r="BD109" i="4" s="1"/>
  <c r="BE109" i="4" a="1"/>
  <c r="BE109" i="4" s="1"/>
  <c r="BF109" i="4" a="1"/>
  <c r="BF109" i="4" s="1"/>
  <c r="AZ109" i="4" a="1"/>
  <c r="AZ109" i="4" s="1"/>
  <c r="BG109" i="4" a="1"/>
  <c r="BG109" i="4" s="1"/>
  <c r="AY109" i="4" a="1"/>
  <c r="AY109" i="4" s="1"/>
  <c r="BB109" i="4" a="1"/>
  <c r="BB109" i="4" s="1"/>
  <c r="AS109" i="4" a="1"/>
  <c r="AS109" i="4" s="1"/>
  <c r="AR109" i="4" a="1"/>
  <c r="AR109" i="4" s="1"/>
  <c r="AW109" i="4" a="1"/>
  <c r="AW109" i="4" s="1"/>
  <c r="BA109" i="4" a="1"/>
  <c r="BA109" i="4" s="1"/>
  <c r="AV109" i="4" a="1"/>
  <c r="AV109" i="4" s="1"/>
  <c r="BC109" i="4" a="1"/>
  <c r="BC109" i="4" s="1"/>
  <c r="AU109" i="4" a="1"/>
  <c r="AU109" i="4" s="1"/>
  <c r="AN109" i="4" a="1"/>
  <c r="AN109" i="4" s="1"/>
  <c r="U109" i="4" a="1"/>
  <c r="U109" i="4" s="1"/>
  <c r="D109" i="4" a="1"/>
  <c r="D109" i="4" s="1"/>
  <c r="Z109" i="4" a="1"/>
  <c r="Z109" i="4" s="1"/>
  <c r="AB109" i="4" a="1"/>
  <c r="AB109" i="4" s="1"/>
  <c r="K109" i="4" a="1"/>
  <c r="K109" i="4" s="1"/>
  <c r="AK109" i="4" a="1"/>
  <c r="AK109" i="4" s="1"/>
  <c r="AH109" i="4" a="1"/>
  <c r="AH109" i="4" s="1"/>
  <c r="T109" i="4" a="1"/>
  <c r="T109" i="4" s="1"/>
  <c r="AA109" i="4" a="1"/>
  <c r="AA109" i="4" s="1"/>
  <c r="AC109" i="4" a="1"/>
  <c r="AC109" i="4" s="1"/>
  <c r="H109" i="4" a="1"/>
  <c r="H109" i="4" s="1"/>
  <c r="AI109" i="4" a="1"/>
  <c r="AI109" i="4" s="1"/>
  <c r="S109" i="4" a="1"/>
  <c r="S109" i="4" s="1"/>
  <c r="L109" i="4" a="1"/>
  <c r="L109" i="4" s="1"/>
  <c r="J109" i="4" a="1"/>
  <c r="J109" i="4" s="1"/>
  <c r="AE109" i="4" a="1"/>
  <c r="AE109" i="4" s="1"/>
  <c r="R109" i="4" a="1"/>
  <c r="R109" i="4" s="1"/>
  <c r="W109" i="4" a="1"/>
  <c r="W109" i="4" s="1"/>
  <c r="M109" i="4" a="1"/>
  <c r="M109" i="4" s="1"/>
  <c r="F109" i="4" a="1"/>
  <c r="F109" i="4" s="1"/>
  <c r="AD109" i="4" a="1"/>
  <c r="AD109" i="4" s="1"/>
  <c r="I109" i="4" a="1"/>
  <c r="I109" i="4" s="1"/>
  <c r="E109" i="4" a="1"/>
  <c r="E109" i="4" s="1"/>
  <c r="AM109" i="4" a="1"/>
  <c r="AM109" i="4" s="1"/>
  <c r="AL109" i="4" a="1"/>
  <c r="AL109" i="4" s="1"/>
  <c r="P109" i="4" a="1"/>
  <c r="P109" i="4" s="1"/>
  <c r="X109" i="4" a="1"/>
  <c r="X109" i="4" s="1"/>
  <c r="AJ109" i="4" a="1"/>
  <c r="AJ109" i="4" s="1"/>
  <c r="AF109" i="4" a="1"/>
  <c r="AF109" i="4" s="1"/>
  <c r="G109" i="4" a="1"/>
  <c r="G109" i="4" s="1"/>
  <c r="N109" i="4" a="1"/>
  <c r="N109" i="4" s="1"/>
  <c r="O109" i="4" a="1"/>
  <c r="O109" i="4" s="1"/>
  <c r="Y109" i="4" a="1"/>
  <c r="Y109" i="4" s="1"/>
  <c r="AG109" i="4" a="1"/>
  <c r="AG109" i="4" s="1"/>
  <c r="Q109" i="4" a="1"/>
  <c r="Q109" i="4" s="1"/>
  <c r="B110" i="4"/>
  <c r="C110" i="4" l="1" a="1"/>
  <c r="C110" i="4" s="1"/>
  <c r="AO110" i="4" a="1"/>
  <c r="AO110" i="4" s="1"/>
  <c r="V110" i="4" a="1"/>
  <c r="V110" i="4" s="1"/>
  <c r="BB110" i="4" a="1"/>
  <c r="BB110" i="4" s="1"/>
  <c r="AP110" i="4" a="1"/>
  <c r="AP110" i="4" s="1"/>
  <c r="AR110" i="4" a="1"/>
  <c r="AR110" i="4" s="1"/>
  <c r="AQ110" i="4" a="1"/>
  <c r="AQ110" i="4" s="1"/>
  <c r="AS110" i="4" a="1"/>
  <c r="AS110" i="4" s="1"/>
  <c r="AZ110" i="4" a="1"/>
  <c r="AZ110" i="4" s="1"/>
  <c r="BD110" i="4" a="1"/>
  <c r="BD110" i="4" s="1"/>
  <c r="BE110" i="4" a="1"/>
  <c r="BE110" i="4" s="1"/>
  <c r="BG110" i="4" a="1"/>
  <c r="BG110" i="4" s="1"/>
  <c r="BF110" i="4" a="1"/>
  <c r="BF110" i="4" s="1"/>
  <c r="AT110" i="4" a="1"/>
  <c r="AT110" i="4" s="1"/>
  <c r="AX110" i="4" a="1"/>
  <c r="AX110" i="4" s="1"/>
  <c r="AV110" i="4" a="1"/>
  <c r="AV110" i="4" s="1"/>
  <c r="AY110" i="4" a="1"/>
  <c r="AY110" i="4" s="1"/>
  <c r="AW110" i="4" a="1"/>
  <c r="AW110" i="4" s="1"/>
  <c r="AU110" i="4" a="1"/>
  <c r="AU110" i="4" s="1"/>
  <c r="BC110" i="4" a="1"/>
  <c r="BC110" i="4" s="1"/>
  <c r="BA110" i="4" a="1"/>
  <c r="BA110" i="4" s="1"/>
  <c r="U110" i="4" a="1"/>
  <c r="U110" i="4" s="1"/>
  <c r="AN110" i="4" a="1"/>
  <c r="AN110" i="4" s="1"/>
  <c r="AA110" i="4" a="1"/>
  <c r="AA110" i="4" s="1"/>
  <c r="H110" i="4" a="1"/>
  <c r="H110" i="4" s="1"/>
  <c r="T110" i="4" a="1"/>
  <c r="T110" i="4" s="1"/>
  <c r="AB110" i="4" a="1"/>
  <c r="AB110" i="4" s="1"/>
  <c r="AI110" i="4" a="1"/>
  <c r="AI110" i="4" s="1"/>
  <c r="L110" i="4" a="1"/>
  <c r="L110" i="4" s="1"/>
  <c r="Z110" i="4" a="1"/>
  <c r="Z110" i="4" s="1"/>
  <c r="AH110" i="4" a="1"/>
  <c r="AH110" i="4" s="1"/>
  <c r="K110" i="4" a="1"/>
  <c r="K110" i="4" s="1"/>
  <c r="S110" i="4" a="1"/>
  <c r="S110" i="4" s="1"/>
  <c r="D110" i="4" a="1"/>
  <c r="D110" i="4" s="1"/>
  <c r="AC110" i="4" a="1"/>
  <c r="AC110" i="4" s="1"/>
  <c r="AK110" i="4" a="1"/>
  <c r="AK110" i="4" s="1"/>
  <c r="AD110" i="4" a="1"/>
  <c r="AD110" i="4" s="1"/>
  <c r="AE110" i="4" a="1"/>
  <c r="AE110" i="4" s="1"/>
  <c r="I110" i="4" a="1"/>
  <c r="I110" i="4" s="1"/>
  <c r="J110" i="4" a="1"/>
  <c r="J110" i="4" s="1"/>
  <c r="E110" i="4" a="1"/>
  <c r="E110" i="4" s="1"/>
  <c r="P110" i="4" a="1"/>
  <c r="P110" i="4" s="1"/>
  <c r="F110" i="4" a="1"/>
  <c r="F110" i="4" s="1"/>
  <c r="AL110" i="4" a="1"/>
  <c r="AL110" i="4" s="1"/>
  <c r="M110" i="4" a="1"/>
  <c r="M110" i="4" s="1"/>
  <c r="W110" i="4" a="1"/>
  <c r="W110" i="4" s="1"/>
  <c r="R110" i="4" a="1"/>
  <c r="R110" i="4" s="1"/>
  <c r="AG110" i="4" a="1"/>
  <c r="AG110" i="4" s="1"/>
  <c r="AJ110" i="4" a="1"/>
  <c r="AJ110" i="4" s="1"/>
  <c r="N110" i="4" a="1"/>
  <c r="N110" i="4" s="1"/>
  <c r="Y110" i="4" a="1"/>
  <c r="Y110" i="4" s="1"/>
  <c r="G110" i="4" a="1"/>
  <c r="G110" i="4" s="1"/>
  <c r="X110" i="4" a="1"/>
  <c r="X110" i="4" s="1"/>
  <c r="AF110" i="4" a="1"/>
  <c r="AF110" i="4" s="1"/>
  <c r="AM110" i="4" a="1"/>
  <c r="AM110" i="4" s="1"/>
  <c r="Q110" i="4" a="1"/>
  <c r="Q110" i="4" s="1"/>
  <c r="O110" i="4" a="1"/>
  <c r="O110" i="4" s="1"/>
  <c r="B111" i="4"/>
  <c r="C111" i="4" l="1" a="1"/>
  <c r="C111" i="4" s="1"/>
  <c r="AO111" i="4" a="1"/>
  <c r="AO111" i="4" s="1"/>
  <c r="V111" i="4" a="1"/>
  <c r="V111" i="4" s="1"/>
  <c r="AT111" i="4" a="1"/>
  <c r="AT111" i="4" s="1"/>
  <c r="AY111" i="4" a="1"/>
  <c r="AY111" i="4" s="1"/>
  <c r="BB111" i="4" a="1"/>
  <c r="BB111" i="4" s="1"/>
  <c r="AS111" i="4" a="1"/>
  <c r="AS111" i="4" s="1"/>
  <c r="AR111" i="4" a="1"/>
  <c r="AR111" i="4" s="1"/>
  <c r="BF111" i="4" a="1"/>
  <c r="BF111" i="4" s="1"/>
  <c r="DR32" i="4" s="1"/>
  <c r="BD111" i="4" a="1"/>
  <c r="BD111" i="4" s="1"/>
  <c r="AZ111" i="4" a="1"/>
  <c r="AZ111" i="4" s="1"/>
  <c r="BG111" i="4" a="1"/>
  <c r="BG111" i="4" s="1"/>
  <c r="DS32" i="4" s="1"/>
  <c r="AP111" i="4" a="1"/>
  <c r="AP111" i="4" s="1"/>
  <c r="AX111" i="4" a="1"/>
  <c r="AX111" i="4" s="1"/>
  <c r="AQ111" i="4" a="1"/>
  <c r="AQ111" i="4" s="1"/>
  <c r="AW111" i="4" a="1"/>
  <c r="AW111" i="4" s="1"/>
  <c r="BA111" i="4" a="1"/>
  <c r="BA111" i="4" s="1"/>
  <c r="BE111" i="4" a="1"/>
  <c r="BE111" i="4" s="1"/>
  <c r="AV111" i="4" a="1"/>
  <c r="AV111" i="4" s="1"/>
  <c r="DH32" i="4" s="1"/>
  <c r="AU111" i="4" a="1"/>
  <c r="AU111" i="4" s="1"/>
  <c r="BC111" i="4" a="1"/>
  <c r="BC111" i="4" s="1"/>
  <c r="U111" i="4" a="1"/>
  <c r="U111" i="4" s="1"/>
  <c r="AN111" i="4" a="1"/>
  <c r="AN111" i="4" s="1"/>
  <c r="AB111" i="4" a="1"/>
  <c r="AB111" i="4" s="1"/>
  <c r="L111" i="4" a="1"/>
  <c r="L111" i="4" s="1"/>
  <c r="AH111" i="4" a="1"/>
  <c r="AH111" i="4" s="1"/>
  <c r="AA111" i="4" a="1"/>
  <c r="AA111" i="4" s="1"/>
  <c r="D111" i="4" a="1"/>
  <c r="D111" i="4" s="1"/>
  <c r="T111" i="4" a="1"/>
  <c r="T111" i="4" s="1"/>
  <c r="AC111" i="4" a="1"/>
  <c r="AC111" i="4" s="1"/>
  <c r="Z111" i="4" a="1"/>
  <c r="Z111" i="4" s="1"/>
  <c r="K111" i="4" a="1"/>
  <c r="K111" i="4" s="1"/>
  <c r="S111" i="4" a="1"/>
  <c r="S111" i="4" s="1"/>
  <c r="AK111" i="4" a="1"/>
  <c r="AK111" i="4" s="1"/>
  <c r="H111" i="4" a="1"/>
  <c r="H111" i="4" s="1"/>
  <c r="AI111" i="4" a="1"/>
  <c r="AI111" i="4" s="1"/>
  <c r="W111" i="4" a="1"/>
  <c r="W111" i="4" s="1"/>
  <c r="F111" i="4" a="1"/>
  <c r="F111" i="4" s="1"/>
  <c r="I111" i="4" a="1"/>
  <c r="I111" i="4" s="1"/>
  <c r="R111" i="4" a="1"/>
  <c r="R111" i="4" s="1"/>
  <c r="J111" i="4" a="1"/>
  <c r="J111" i="4" s="1"/>
  <c r="AD111" i="4" a="1"/>
  <c r="AD111" i="4" s="1"/>
  <c r="M111" i="4" a="1"/>
  <c r="M111" i="4" s="1"/>
  <c r="AL111" i="4" a="1"/>
  <c r="AL111" i="4" s="1"/>
  <c r="E111" i="4" a="1"/>
  <c r="E111" i="4" s="1"/>
  <c r="AM111" i="4" a="1"/>
  <c r="AM111" i="4" s="1"/>
  <c r="AE111" i="4" a="1"/>
  <c r="AE111" i="4" s="1"/>
  <c r="N111" i="4" a="1"/>
  <c r="N111" i="4" s="1"/>
  <c r="AF111" i="4" a="1"/>
  <c r="AF111" i="4" s="1"/>
  <c r="AJ111" i="4" a="1"/>
  <c r="AJ111" i="4" s="1"/>
  <c r="Y111" i="4" a="1"/>
  <c r="Y111" i="4" s="1"/>
  <c r="X111" i="4" a="1"/>
  <c r="X111" i="4" s="1"/>
  <c r="Q111" i="4" a="1"/>
  <c r="Q111" i="4" s="1"/>
  <c r="P111" i="4" a="1"/>
  <c r="P111" i="4" s="1"/>
  <c r="O111" i="4" a="1"/>
  <c r="O111" i="4" s="1"/>
  <c r="G111" i="4" a="1"/>
  <c r="G111" i="4" s="1"/>
  <c r="AG111" i="4" a="1"/>
  <c r="AG111" i="4" s="1"/>
  <c r="DL32" i="4"/>
  <c r="DJ32" i="4"/>
  <c r="CZ32" i="4"/>
  <c r="CG32" i="4"/>
  <c r="B112" i="4"/>
  <c r="CY32" i="4"/>
  <c r="DB9" i="5" s="1"/>
  <c r="BV32" i="4"/>
  <c r="O9" i="5" s="1"/>
  <c r="CF32" i="4"/>
  <c r="DA9" i="5" s="1"/>
  <c r="CO32" i="4"/>
  <c r="P9" i="5" s="1"/>
  <c r="AO112" i="4" l="1" a="1"/>
  <c r="AO112" i="4" s="1"/>
  <c r="V112" i="4" a="1"/>
  <c r="V112" i="4" s="1"/>
  <c r="C112" i="4" a="1"/>
  <c r="C112" i="4" s="1"/>
  <c r="AT112" i="4" a="1"/>
  <c r="AT112" i="4" s="1"/>
  <c r="BF112" i="4" a="1"/>
  <c r="BF112" i="4" s="1"/>
  <c r="BB112" i="4" a="1"/>
  <c r="BB112" i="4" s="1"/>
  <c r="AX112" i="4" a="1"/>
  <c r="AX112" i="4" s="1"/>
  <c r="BG112" i="4" a="1"/>
  <c r="BG112" i="4" s="1"/>
  <c r="AY112" i="4" a="1"/>
  <c r="AY112" i="4" s="1"/>
  <c r="AS112" i="4" a="1"/>
  <c r="AS112" i="4" s="1"/>
  <c r="AR112" i="4" a="1"/>
  <c r="AR112" i="4" s="1"/>
  <c r="AP112" i="4" a="1"/>
  <c r="AP112" i="4" s="1"/>
  <c r="AZ112" i="4" a="1"/>
  <c r="AZ112" i="4" s="1"/>
  <c r="BE112" i="4" a="1"/>
  <c r="BE112" i="4" s="1"/>
  <c r="AQ112" i="4" a="1"/>
  <c r="AQ112" i="4" s="1"/>
  <c r="BC112" i="4" a="1"/>
  <c r="BC112" i="4" s="1"/>
  <c r="BD112" i="4" a="1"/>
  <c r="BD112" i="4" s="1"/>
  <c r="AV112" i="4" a="1"/>
  <c r="AV112" i="4" s="1"/>
  <c r="AU112" i="4" a="1"/>
  <c r="AU112" i="4" s="1"/>
  <c r="AW112" i="4" a="1"/>
  <c r="AW112" i="4" s="1"/>
  <c r="BA112" i="4" a="1"/>
  <c r="BA112" i="4" s="1"/>
  <c r="AN112" i="4" a="1"/>
  <c r="AN112" i="4" s="1"/>
  <c r="U112" i="4" a="1"/>
  <c r="U112" i="4" s="1"/>
  <c r="Z112" i="4" a="1"/>
  <c r="Z112" i="4" s="1"/>
  <c r="AK112" i="4" a="1"/>
  <c r="AK112" i="4" s="1"/>
  <c r="AA112" i="4" a="1"/>
  <c r="AA112" i="4" s="1"/>
  <c r="S112" i="4" a="1"/>
  <c r="S112" i="4" s="1"/>
  <c r="AC112" i="4" a="1"/>
  <c r="AC112" i="4" s="1"/>
  <c r="H112" i="4" a="1"/>
  <c r="H112" i="4" s="1"/>
  <c r="L112" i="4" a="1"/>
  <c r="L112" i="4" s="1"/>
  <c r="T112" i="4" a="1"/>
  <c r="T112" i="4" s="1"/>
  <c r="AI112" i="4" a="1"/>
  <c r="AI112" i="4" s="1"/>
  <c r="D112" i="4" a="1"/>
  <c r="D112" i="4" s="1"/>
  <c r="AH112" i="4" a="1"/>
  <c r="AH112" i="4" s="1"/>
  <c r="AB112" i="4" a="1"/>
  <c r="AB112" i="4" s="1"/>
  <c r="K112" i="4" a="1"/>
  <c r="K112" i="4" s="1"/>
  <c r="I112" i="4" a="1"/>
  <c r="I112" i="4" s="1"/>
  <c r="E112" i="4" a="1"/>
  <c r="E112" i="4" s="1"/>
  <c r="W112" i="4" a="1"/>
  <c r="W112" i="4" s="1"/>
  <c r="AD112" i="4" a="1"/>
  <c r="AD112" i="4" s="1"/>
  <c r="AE112" i="4" a="1"/>
  <c r="AE112" i="4" s="1"/>
  <c r="AM112" i="4" a="1"/>
  <c r="AM112" i="4" s="1"/>
  <c r="J112" i="4" a="1"/>
  <c r="J112" i="4" s="1"/>
  <c r="M112" i="4" a="1"/>
  <c r="M112" i="4" s="1"/>
  <c r="P112" i="4" a="1"/>
  <c r="P112" i="4" s="1"/>
  <c r="F112" i="4" a="1"/>
  <c r="F112" i="4" s="1"/>
  <c r="AL112" i="4" a="1"/>
  <c r="AL112" i="4" s="1"/>
  <c r="Q112" i="4" a="1"/>
  <c r="Q112" i="4" s="1"/>
  <c r="Y112" i="4" a="1"/>
  <c r="Y112" i="4" s="1"/>
  <c r="AG112" i="4" a="1"/>
  <c r="AG112" i="4" s="1"/>
  <c r="O112" i="4" a="1"/>
  <c r="O112" i="4" s="1"/>
  <c r="AF112" i="4" a="1"/>
  <c r="AF112" i="4" s="1"/>
  <c r="R112" i="4" a="1"/>
  <c r="R112" i="4" s="1"/>
  <c r="N112" i="4" a="1"/>
  <c r="N112" i="4" s="1"/>
  <c r="X112" i="4" a="1"/>
  <c r="X112" i="4" s="1"/>
  <c r="G112" i="4" a="1"/>
  <c r="G112" i="4" s="1"/>
  <c r="AJ112" i="4" a="1"/>
  <c r="AJ112" i="4" s="1"/>
  <c r="B113" i="4"/>
  <c r="C113" i="4" l="1" a="1"/>
  <c r="C113" i="4" s="1"/>
  <c r="AO113" i="4" a="1"/>
  <c r="AO113" i="4" s="1"/>
  <c r="V113" i="4" a="1"/>
  <c r="V113" i="4" s="1"/>
  <c r="AR113" i="4" a="1"/>
  <c r="AR113" i="4" s="1"/>
  <c r="BD113" i="4" a="1"/>
  <c r="BD113" i="4" s="1"/>
  <c r="AS113" i="4" a="1"/>
  <c r="AS113" i="4" s="1"/>
  <c r="AZ113" i="4" a="1"/>
  <c r="AZ113" i="4" s="1"/>
  <c r="AX113" i="4" a="1"/>
  <c r="AX113" i="4" s="1"/>
  <c r="AQ113" i="4" a="1"/>
  <c r="AQ113" i="4" s="1"/>
  <c r="AT113" i="4" a="1"/>
  <c r="AT113" i="4" s="1"/>
  <c r="AP113" i="4" a="1"/>
  <c r="AP113" i="4" s="1"/>
  <c r="BE113" i="4" a="1"/>
  <c r="BE113" i="4" s="1"/>
  <c r="BF113" i="4" a="1"/>
  <c r="BF113" i="4" s="1"/>
  <c r="BB113" i="4" a="1"/>
  <c r="BB113" i="4" s="1"/>
  <c r="BG113" i="4" a="1"/>
  <c r="BG113" i="4" s="1"/>
  <c r="AY113" i="4" a="1"/>
  <c r="AY113" i="4" s="1"/>
  <c r="AW113" i="4" a="1"/>
  <c r="AW113" i="4" s="1"/>
  <c r="BA113" i="4" a="1"/>
  <c r="BA113" i="4" s="1"/>
  <c r="BC113" i="4" a="1"/>
  <c r="BC113" i="4" s="1"/>
  <c r="AV113" i="4" a="1"/>
  <c r="AV113" i="4" s="1"/>
  <c r="AU113" i="4" a="1"/>
  <c r="AU113" i="4" s="1"/>
  <c r="U113" i="4" a="1"/>
  <c r="U113" i="4" s="1"/>
  <c r="AN113" i="4" a="1"/>
  <c r="AN113" i="4" s="1"/>
  <c r="AH113" i="4" a="1"/>
  <c r="AH113" i="4" s="1"/>
  <c r="AC113" i="4" a="1"/>
  <c r="AC113" i="4" s="1"/>
  <c r="AI113" i="4" a="1"/>
  <c r="AI113" i="4" s="1"/>
  <c r="D113" i="4" a="1"/>
  <c r="D113" i="4" s="1"/>
  <c r="Z113" i="4" a="1"/>
  <c r="Z113" i="4" s="1"/>
  <c r="K113" i="4" a="1"/>
  <c r="K113" i="4" s="1"/>
  <c r="AA113" i="4" a="1"/>
  <c r="AA113" i="4" s="1"/>
  <c r="H113" i="4" a="1"/>
  <c r="H113" i="4" s="1"/>
  <c r="S113" i="4" a="1"/>
  <c r="S113" i="4" s="1"/>
  <c r="AK113" i="4" a="1"/>
  <c r="AK113" i="4" s="1"/>
  <c r="L113" i="4" a="1"/>
  <c r="L113" i="4" s="1"/>
  <c r="AB113" i="4" a="1"/>
  <c r="AB113" i="4" s="1"/>
  <c r="T113" i="4" a="1"/>
  <c r="T113" i="4" s="1"/>
  <c r="AL113" i="4" a="1"/>
  <c r="AL113" i="4" s="1"/>
  <c r="F113" i="4" a="1"/>
  <c r="F113" i="4" s="1"/>
  <c r="J113" i="4" a="1"/>
  <c r="J113" i="4" s="1"/>
  <c r="M113" i="4" a="1"/>
  <c r="M113" i="4" s="1"/>
  <c r="P113" i="4" a="1"/>
  <c r="P113" i="4" s="1"/>
  <c r="R113" i="4" a="1"/>
  <c r="R113" i="4" s="1"/>
  <c r="AD113" i="4" a="1"/>
  <c r="AD113" i="4" s="1"/>
  <c r="AE113" i="4" a="1"/>
  <c r="AE113" i="4" s="1"/>
  <c r="E113" i="4" a="1"/>
  <c r="E113" i="4" s="1"/>
  <c r="AM113" i="4" a="1"/>
  <c r="AM113" i="4" s="1"/>
  <c r="I113" i="4" a="1"/>
  <c r="I113" i="4" s="1"/>
  <c r="W113" i="4" a="1"/>
  <c r="W113" i="4" s="1"/>
  <c r="AF113" i="4" a="1"/>
  <c r="AF113" i="4" s="1"/>
  <c r="G113" i="4" a="1"/>
  <c r="G113" i="4" s="1"/>
  <c r="Q113" i="4" a="1"/>
  <c r="Q113" i="4" s="1"/>
  <c r="X113" i="4" a="1"/>
  <c r="X113" i="4" s="1"/>
  <c r="AJ113" i="4" a="1"/>
  <c r="AJ113" i="4" s="1"/>
  <c r="O113" i="4" a="1"/>
  <c r="O113" i="4" s="1"/>
  <c r="N113" i="4" a="1"/>
  <c r="N113" i="4" s="1"/>
  <c r="Y113" i="4" a="1"/>
  <c r="Y113" i="4" s="1"/>
  <c r="AG113" i="4" a="1"/>
  <c r="AG113" i="4" s="1"/>
  <c r="B114" i="4"/>
  <c r="V114" i="4" l="1" a="1"/>
  <c r="V114" i="4" s="1"/>
  <c r="C114" i="4" a="1"/>
  <c r="C114" i="4" s="1"/>
  <c r="AO114" i="4" a="1"/>
  <c r="AO114" i="4" s="1"/>
  <c r="AT114" i="4" a="1"/>
  <c r="AT114" i="4" s="1"/>
  <c r="AS114" i="4" a="1"/>
  <c r="AS114" i="4" s="1"/>
  <c r="AY114" i="4" a="1"/>
  <c r="AY114" i="4" s="1"/>
  <c r="BG114" i="4" a="1"/>
  <c r="BG114" i="4" s="1"/>
  <c r="AQ114" i="4" a="1"/>
  <c r="AQ114" i="4" s="1"/>
  <c r="BB114" i="4" a="1"/>
  <c r="BB114" i="4" s="1"/>
  <c r="BD114" i="4" a="1"/>
  <c r="BD114" i="4" s="1"/>
  <c r="AX114" i="4" a="1"/>
  <c r="AX114" i="4" s="1"/>
  <c r="AR114" i="4" a="1"/>
  <c r="AR114" i="4" s="1"/>
  <c r="BE114" i="4" a="1"/>
  <c r="BE114" i="4" s="1"/>
  <c r="AZ114" i="4" a="1"/>
  <c r="AZ114" i="4" s="1"/>
  <c r="AP114" i="4" a="1"/>
  <c r="AP114" i="4" s="1"/>
  <c r="BF114" i="4" a="1"/>
  <c r="BF114" i="4" s="1"/>
  <c r="AU114" i="4" a="1"/>
  <c r="AU114" i="4" s="1"/>
  <c r="BC114" i="4" a="1"/>
  <c r="BC114" i="4" s="1"/>
  <c r="AV114" i="4" a="1"/>
  <c r="AV114" i="4" s="1"/>
  <c r="BA114" i="4" a="1"/>
  <c r="BA114" i="4" s="1"/>
  <c r="AW114" i="4" a="1"/>
  <c r="AW114" i="4" s="1"/>
  <c r="U114" i="4" a="1"/>
  <c r="U114" i="4" s="1"/>
  <c r="AN114" i="4" a="1"/>
  <c r="AN114" i="4" s="1"/>
  <c r="Z114" i="4" a="1"/>
  <c r="Z114" i="4" s="1"/>
  <c r="AH114" i="4" a="1"/>
  <c r="AH114" i="4" s="1"/>
  <c r="S114" i="4" a="1"/>
  <c r="S114" i="4" s="1"/>
  <c r="H114" i="4" a="1"/>
  <c r="H114" i="4" s="1"/>
  <c r="AI114" i="4" a="1"/>
  <c r="AI114" i="4" s="1"/>
  <c r="L114" i="4" a="1"/>
  <c r="L114" i="4" s="1"/>
  <c r="K114" i="4" a="1"/>
  <c r="K114" i="4" s="1"/>
  <c r="AK114" i="4" a="1"/>
  <c r="AK114" i="4" s="1"/>
  <c r="AB114" i="4" a="1"/>
  <c r="AB114" i="4" s="1"/>
  <c r="AA114" i="4" a="1"/>
  <c r="AA114" i="4" s="1"/>
  <c r="AC114" i="4" a="1"/>
  <c r="AC114" i="4" s="1"/>
  <c r="T114" i="4" a="1"/>
  <c r="T114" i="4" s="1"/>
  <c r="D114" i="4" a="1"/>
  <c r="D114" i="4" s="1"/>
  <c r="P114" i="4" a="1"/>
  <c r="P114" i="4" s="1"/>
  <c r="AD114" i="4" a="1"/>
  <c r="AD114" i="4" s="1"/>
  <c r="AL114" i="4" a="1"/>
  <c r="AL114" i="4" s="1"/>
  <c r="AM114" i="4" a="1"/>
  <c r="AM114" i="4" s="1"/>
  <c r="M114" i="4" a="1"/>
  <c r="M114" i="4" s="1"/>
  <c r="I114" i="4" a="1"/>
  <c r="I114" i="4" s="1"/>
  <c r="J114" i="4" a="1"/>
  <c r="J114" i="4" s="1"/>
  <c r="E114" i="4" a="1"/>
  <c r="E114" i="4" s="1"/>
  <c r="W114" i="4" a="1"/>
  <c r="W114" i="4" s="1"/>
  <c r="AE114" i="4" a="1"/>
  <c r="AE114" i="4" s="1"/>
  <c r="AG114" i="4" a="1"/>
  <c r="AG114" i="4" s="1"/>
  <c r="N114" i="4" a="1"/>
  <c r="N114" i="4" s="1"/>
  <c r="Q114" i="4" a="1"/>
  <c r="Q114" i="4" s="1"/>
  <c r="AJ114" i="4" a="1"/>
  <c r="AJ114" i="4" s="1"/>
  <c r="F114" i="4" a="1"/>
  <c r="F114" i="4" s="1"/>
  <c r="AF114" i="4" a="1"/>
  <c r="AF114" i="4" s="1"/>
  <c r="G114" i="4" a="1"/>
  <c r="G114" i="4" s="1"/>
  <c r="O114" i="4" a="1"/>
  <c r="O114" i="4" s="1"/>
  <c r="R114" i="4" a="1"/>
  <c r="R114" i="4" s="1"/>
  <c r="X114" i="4" a="1"/>
  <c r="X114" i="4" s="1"/>
  <c r="Y114" i="4" a="1"/>
  <c r="Y114" i="4" s="1"/>
  <c r="B115" i="4"/>
  <c r="AO115" i="4" l="1" a="1"/>
  <c r="AO115" i="4" s="1"/>
  <c r="V115" i="4" a="1"/>
  <c r="V115" i="4" s="1"/>
  <c r="C115" i="4" a="1"/>
  <c r="C115" i="4" s="1"/>
  <c r="AQ115" i="4" a="1"/>
  <c r="AQ115" i="4" s="1"/>
  <c r="AP115" i="4" a="1"/>
  <c r="AP115" i="4" s="1"/>
  <c r="BF115" i="4" a="1"/>
  <c r="BF115" i="4" s="1"/>
  <c r="DR33" i="4" s="1"/>
  <c r="AT115" i="4" a="1"/>
  <c r="AT115" i="4" s="1"/>
  <c r="AS115" i="4" a="1"/>
  <c r="AS115" i="4" s="1"/>
  <c r="BB115" i="4" a="1"/>
  <c r="BB115" i="4" s="1"/>
  <c r="AR115" i="4" a="1"/>
  <c r="AR115" i="4" s="1"/>
  <c r="AZ115" i="4" a="1"/>
  <c r="AZ115" i="4" s="1"/>
  <c r="BG115" i="4" a="1"/>
  <c r="BG115" i="4" s="1"/>
  <c r="DS33" i="4" s="1"/>
  <c r="BD115" i="4" a="1"/>
  <c r="BD115" i="4" s="1"/>
  <c r="AX115" i="4" a="1"/>
  <c r="AX115" i="4" s="1"/>
  <c r="AY115" i="4" a="1"/>
  <c r="AY115" i="4" s="1"/>
  <c r="BE115" i="4" a="1"/>
  <c r="BE115" i="4" s="1"/>
  <c r="AW115" i="4" a="1"/>
  <c r="AW115" i="4" s="1"/>
  <c r="BA115" i="4" a="1"/>
  <c r="BA115" i="4" s="1"/>
  <c r="BC115" i="4" a="1"/>
  <c r="BC115" i="4" s="1"/>
  <c r="AU115" i="4" a="1"/>
  <c r="AU115" i="4" s="1"/>
  <c r="AV115" i="4" a="1"/>
  <c r="AV115" i="4" s="1"/>
  <c r="DH33" i="4" s="1"/>
  <c r="U115" i="4" a="1"/>
  <c r="U115" i="4" s="1"/>
  <c r="AN115" i="4" a="1"/>
  <c r="AN115" i="4" s="1"/>
  <c r="AC115" i="4" a="1"/>
  <c r="AC115" i="4" s="1"/>
  <c r="L115" i="4" a="1"/>
  <c r="L115" i="4" s="1"/>
  <c r="T115" i="4" a="1"/>
  <c r="T115" i="4" s="1"/>
  <c r="Z115" i="4" a="1"/>
  <c r="Z115" i="4" s="1"/>
  <c r="AA115" i="4" a="1"/>
  <c r="AA115" i="4" s="1"/>
  <c r="K115" i="4" a="1"/>
  <c r="K115" i="4" s="1"/>
  <c r="AI115" i="4" a="1"/>
  <c r="AI115" i="4" s="1"/>
  <c r="D115" i="4" a="1"/>
  <c r="D115" i="4" s="1"/>
  <c r="AH115" i="4" a="1"/>
  <c r="AH115" i="4" s="1"/>
  <c r="S115" i="4" a="1"/>
  <c r="S115" i="4" s="1"/>
  <c r="AK115" i="4" a="1"/>
  <c r="AK115" i="4" s="1"/>
  <c r="AB115" i="4" a="1"/>
  <c r="AB115" i="4" s="1"/>
  <c r="H115" i="4" a="1"/>
  <c r="H115" i="4" s="1"/>
  <c r="J115" i="4" a="1"/>
  <c r="J115" i="4" s="1"/>
  <c r="R115" i="4" a="1"/>
  <c r="R115" i="4" s="1"/>
  <c r="AL115" i="4" a="1"/>
  <c r="AL115" i="4" s="1"/>
  <c r="E115" i="4" a="1"/>
  <c r="E115" i="4" s="1"/>
  <c r="AE115" i="4" a="1"/>
  <c r="AE115" i="4" s="1"/>
  <c r="F115" i="4" a="1"/>
  <c r="F115" i="4" s="1"/>
  <c r="I115" i="4" a="1"/>
  <c r="I115" i="4" s="1"/>
  <c r="W115" i="4" a="1"/>
  <c r="W115" i="4" s="1"/>
  <c r="P115" i="4" a="1"/>
  <c r="P115" i="4" s="1"/>
  <c r="AD115" i="4" a="1"/>
  <c r="AD115" i="4" s="1"/>
  <c r="M115" i="4" a="1"/>
  <c r="M115" i="4" s="1"/>
  <c r="N115" i="4" a="1"/>
  <c r="N115" i="4" s="1"/>
  <c r="AF115" i="4" a="1"/>
  <c r="AF115" i="4" s="1"/>
  <c r="Q115" i="4" a="1"/>
  <c r="Q115" i="4" s="1"/>
  <c r="G115" i="4" a="1"/>
  <c r="G115" i="4" s="1"/>
  <c r="Y115" i="4" a="1"/>
  <c r="Y115" i="4" s="1"/>
  <c r="X115" i="4" a="1"/>
  <c r="X115" i="4" s="1"/>
  <c r="AM115" i="4" a="1"/>
  <c r="AM115" i="4" s="1"/>
  <c r="CY33" i="4" s="1"/>
  <c r="DB10" i="5" s="1"/>
  <c r="AJ115" i="4" a="1"/>
  <c r="AJ115" i="4" s="1"/>
  <c r="O115" i="4" a="1"/>
  <c r="O115" i="4" s="1"/>
  <c r="AG115" i="4" a="1"/>
  <c r="AG115" i="4" s="1"/>
  <c r="DA33" i="4"/>
  <c r="DP33" i="4"/>
  <c r="DK33" i="4"/>
  <c r="DE33" i="4"/>
  <c r="CZ33" i="4"/>
  <c r="CG33" i="4"/>
  <c r="CO33" i="4"/>
  <c r="P10" i="5" s="1"/>
  <c r="B116" i="4"/>
  <c r="BV33" i="4"/>
  <c r="O10" i="5" s="1"/>
  <c r="CF33" i="4"/>
  <c r="DA10" i="5" s="1"/>
  <c r="CH33" i="4"/>
  <c r="BO33" i="4"/>
  <c r="AO116" i="4" l="1" a="1"/>
  <c r="AO116" i="4" s="1"/>
  <c r="V116" i="4" a="1"/>
  <c r="V116" i="4" s="1"/>
  <c r="C116" i="4" a="1"/>
  <c r="C116" i="4" s="1"/>
  <c r="AS116" i="4" a="1"/>
  <c r="AS116" i="4" s="1"/>
  <c r="AR116" i="4" a="1"/>
  <c r="AR116" i="4" s="1"/>
  <c r="BG116" i="4" a="1"/>
  <c r="BG116" i="4" s="1"/>
  <c r="AY116" i="4" a="1"/>
  <c r="AY116" i="4" s="1"/>
  <c r="BD116" i="4" a="1"/>
  <c r="BD116" i="4" s="1"/>
  <c r="BF116" i="4" a="1"/>
  <c r="BF116" i="4" s="1"/>
  <c r="BB116" i="4" a="1"/>
  <c r="BB116" i="4" s="1"/>
  <c r="AP116" i="4" a="1"/>
  <c r="AP116" i="4" s="1"/>
  <c r="AX116" i="4" a="1"/>
  <c r="AX116" i="4" s="1"/>
  <c r="AT116" i="4" a="1"/>
  <c r="AT116" i="4" s="1"/>
  <c r="AZ116" i="4" a="1"/>
  <c r="AZ116" i="4" s="1"/>
  <c r="AQ116" i="4" a="1"/>
  <c r="AQ116" i="4" s="1"/>
  <c r="AV116" i="4" a="1"/>
  <c r="AV116" i="4" s="1"/>
  <c r="BC116" i="4" a="1"/>
  <c r="BC116" i="4" s="1"/>
  <c r="BE116" i="4" a="1"/>
  <c r="BE116" i="4" s="1"/>
  <c r="AU116" i="4" a="1"/>
  <c r="AU116" i="4" s="1"/>
  <c r="BA116" i="4" a="1"/>
  <c r="BA116" i="4" s="1"/>
  <c r="AW116" i="4" a="1"/>
  <c r="AW116" i="4" s="1"/>
  <c r="U116" i="4" a="1"/>
  <c r="U116" i="4" s="1"/>
  <c r="AN116" i="4" a="1"/>
  <c r="AN116" i="4" s="1"/>
  <c r="AI116" i="4" a="1"/>
  <c r="AI116" i="4" s="1"/>
  <c r="K116" i="4" a="1"/>
  <c r="K116" i="4" s="1"/>
  <c r="L116" i="4" a="1"/>
  <c r="L116" i="4" s="1"/>
  <c r="AH116" i="4" a="1"/>
  <c r="AH116" i="4" s="1"/>
  <c r="AB116" i="4" a="1"/>
  <c r="AB116" i="4" s="1"/>
  <c r="AK116" i="4" a="1"/>
  <c r="AK116" i="4" s="1"/>
  <c r="H116" i="4" a="1"/>
  <c r="H116" i="4" s="1"/>
  <c r="AC116" i="4" a="1"/>
  <c r="AC116" i="4" s="1"/>
  <c r="T116" i="4" a="1"/>
  <c r="T116" i="4" s="1"/>
  <c r="S116" i="4" a="1"/>
  <c r="S116" i="4" s="1"/>
  <c r="AA116" i="4" a="1"/>
  <c r="AA116" i="4" s="1"/>
  <c r="Z116" i="4" a="1"/>
  <c r="Z116" i="4" s="1"/>
  <c r="D116" i="4" a="1"/>
  <c r="D116" i="4" s="1"/>
  <c r="AD116" i="4" a="1"/>
  <c r="AD116" i="4" s="1"/>
  <c r="AE116" i="4" a="1"/>
  <c r="AE116" i="4" s="1"/>
  <c r="W116" i="4" a="1"/>
  <c r="W116" i="4" s="1"/>
  <c r="AM116" i="4" a="1"/>
  <c r="AM116" i="4" s="1"/>
  <c r="P116" i="4" a="1"/>
  <c r="P116" i="4" s="1"/>
  <c r="AL116" i="4" a="1"/>
  <c r="AL116" i="4" s="1"/>
  <c r="J116" i="4" a="1"/>
  <c r="J116" i="4" s="1"/>
  <c r="F116" i="4" a="1"/>
  <c r="F116" i="4" s="1"/>
  <c r="M116" i="4" a="1"/>
  <c r="M116" i="4" s="1"/>
  <c r="I116" i="4" a="1"/>
  <c r="I116" i="4" s="1"/>
  <c r="E116" i="4" a="1"/>
  <c r="E116" i="4" s="1"/>
  <c r="O116" i="4" a="1"/>
  <c r="O116" i="4" s="1"/>
  <c r="AG116" i="4" a="1"/>
  <c r="AG116" i="4" s="1"/>
  <c r="R116" i="4" a="1"/>
  <c r="R116" i="4" s="1"/>
  <c r="AF116" i="4" a="1"/>
  <c r="AF116" i="4" s="1"/>
  <c r="AJ116" i="4" a="1"/>
  <c r="AJ116" i="4" s="1"/>
  <c r="N116" i="4" a="1"/>
  <c r="N116" i="4" s="1"/>
  <c r="Q116" i="4" a="1"/>
  <c r="Q116" i="4" s="1"/>
  <c r="X116" i="4" a="1"/>
  <c r="X116" i="4" s="1"/>
  <c r="G116" i="4" a="1"/>
  <c r="G116" i="4" s="1"/>
  <c r="Y116" i="4" a="1"/>
  <c r="Y116" i="4" s="1"/>
  <c r="B117" i="4"/>
  <c r="AO117" i="4" l="1" a="1"/>
  <c r="AO117" i="4" s="1"/>
  <c r="V117" i="4" a="1"/>
  <c r="V117" i="4" s="1"/>
  <c r="C117" i="4" a="1"/>
  <c r="C117" i="4" s="1"/>
  <c r="BD117" i="4" a="1"/>
  <c r="BD117" i="4" s="1"/>
  <c r="AT117" i="4" a="1"/>
  <c r="AT117" i="4" s="1"/>
  <c r="AY117" i="4" a="1"/>
  <c r="AY117" i="4" s="1"/>
  <c r="BB117" i="4" a="1"/>
  <c r="BB117" i="4" s="1"/>
  <c r="AS117" i="4" a="1"/>
  <c r="AS117" i="4" s="1"/>
  <c r="AR117" i="4" a="1"/>
  <c r="AR117" i="4" s="1"/>
  <c r="BF117" i="4" a="1"/>
  <c r="BF117" i="4" s="1"/>
  <c r="AQ117" i="4" a="1"/>
  <c r="AQ117" i="4" s="1"/>
  <c r="BE117" i="4" a="1"/>
  <c r="BE117" i="4" s="1"/>
  <c r="AP117" i="4" a="1"/>
  <c r="AP117" i="4" s="1"/>
  <c r="AZ117" i="4" a="1"/>
  <c r="AZ117" i="4" s="1"/>
  <c r="BG117" i="4" a="1"/>
  <c r="BG117" i="4" s="1"/>
  <c r="AX117" i="4" a="1"/>
  <c r="AX117" i="4" s="1"/>
  <c r="BC117" i="4" a="1"/>
  <c r="BC117" i="4" s="1"/>
  <c r="AV117" i="4" a="1"/>
  <c r="AV117" i="4" s="1"/>
  <c r="AU117" i="4" a="1"/>
  <c r="AU117" i="4" s="1"/>
  <c r="AW117" i="4" a="1"/>
  <c r="AW117" i="4" s="1"/>
  <c r="BA117" i="4" a="1"/>
  <c r="BA117" i="4" s="1"/>
  <c r="U117" i="4" a="1"/>
  <c r="U117" i="4" s="1"/>
  <c r="AN117" i="4" a="1"/>
  <c r="AN117" i="4" s="1"/>
  <c r="AA117" i="4" a="1"/>
  <c r="AA117" i="4" s="1"/>
  <c r="S117" i="4" a="1"/>
  <c r="S117" i="4" s="1"/>
  <c r="D117" i="4" a="1"/>
  <c r="D117" i="4" s="1"/>
  <c r="H117" i="4" a="1"/>
  <c r="H117" i="4" s="1"/>
  <c r="L117" i="4" a="1"/>
  <c r="L117" i="4" s="1"/>
  <c r="AI117" i="4" a="1"/>
  <c r="AI117" i="4" s="1"/>
  <c r="T117" i="4" a="1"/>
  <c r="T117" i="4" s="1"/>
  <c r="AH117" i="4" a="1"/>
  <c r="AH117" i="4" s="1"/>
  <c r="AB117" i="4" a="1"/>
  <c r="AB117" i="4" s="1"/>
  <c r="K117" i="4" a="1"/>
  <c r="K117" i="4" s="1"/>
  <c r="Z117" i="4" a="1"/>
  <c r="Z117" i="4" s="1"/>
  <c r="AC117" i="4" a="1"/>
  <c r="AC117" i="4" s="1"/>
  <c r="AK117" i="4" a="1"/>
  <c r="AK117" i="4" s="1"/>
  <c r="AD117" i="4" a="1"/>
  <c r="AD117" i="4" s="1"/>
  <c r="AE117" i="4" a="1"/>
  <c r="AE117" i="4" s="1"/>
  <c r="AM117" i="4" a="1"/>
  <c r="AM117" i="4" s="1"/>
  <c r="J117" i="4" a="1"/>
  <c r="J117" i="4" s="1"/>
  <c r="M117" i="4" a="1"/>
  <c r="M117" i="4" s="1"/>
  <c r="W117" i="4" a="1"/>
  <c r="W117" i="4" s="1"/>
  <c r="P117" i="4" a="1"/>
  <c r="P117" i="4" s="1"/>
  <c r="AL117" i="4" a="1"/>
  <c r="AL117" i="4" s="1"/>
  <c r="I117" i="4" a="1"/>
  <c r="I117" i="4" s="1"/>
  <c r="E117" i="4" a="1"/>
  <c r="E117" i="4" s="1"/>
  <c r="X117" i="4" a="1"/>
  <c r="X117" i="4" s="1"/>
  <c r="AF117" i="4" a="1"/>
  <c r="AF117" i="4" s="1"/>
  <c r="F117" i="4" a="1"/>
  <c r="F117" i="4" s="1"/>
  <c r="R117" i="4" a="1"/>
  <c r="R117" i="4" s="1"/>
  <c r="N117" i="4" a="1"/>
  <c r="N117" i="4" s="1"/>
  <c r="AG117" i="4" a="1"/>
  <c r="AG117" i="4" s="1"/>
  <c r="AJ117" i="4" a="1"/>
  <c r="AJ117" i="4" s="1"/>
  <c r="O117" i="4" a="1"/>
  <c r="O117" i="4" s="1"/>
  <c r="Q117" i="4" a="1"/>
  <c r="Q117" i="4" s="1"/>
  <c r="Y117" i="4" a="1"/>
  <c r="Y117" i="4" s="1"/>
  <c r="G117" i="4" a="1"/>
  <c r="G117" i="4" s="1"/>
  <c r="B118" i="4"/>
  <c r="C118" i="4" l="1" a="1"/>
  <c r="C118" i="4" s="1"/>
  <c r="AO118" i="4" a="1"/>
  <c r="AO118" i="4" s="1"/>
  <c r="V118" i="4" a="1"/>
  <c r="V118" i="4" s="1"/>
  <c r="AS118" i="4" a="1"/>
  <c r="AS118" i="4" s="1"/>
  <c r="AZ118" i="4" a="1"/>
  <c r="AZ118" i="4" s="1"/>
  <c r="AX118" i="4" a="1"/>
  <c r="AX118" i="4" s="1"/>
  <c r="BD118" i="4" a="1"/>
  <c r="BD118" i="4" s="1"/>
  <c r="BE118" i="4" a="1"/>
  <c r="BE118" i="4" s="1"/>
  <c r="AP118" i="4" a="1"/>
  <c r="AP118" i="4" s="1"/>
  <c r="BF118" i="4" a="1"/>
  <c r="BF118" i="4" s="1"/>
  <c r="AT118" i="4" a="1"/>
  <c r="AT118" i="4" s="1"/>
  <c r="BG118" i="4" a="1"/>
  <c r="BG118" i="4" s="1"/>
  <c r="AY118" i="4" a="1"/>
  <c r="AY118" i="4" s="1"/>
  <c r="AQ118" i="4" a="1"/>
  <c r="AQ118" i="4" s="1"/>
  <c r="BB118" i="4" a="1"/>
  <c r="BB118" i="4" s="1"/>
  <c r="AR118" i="4" a="1"/>
  <c r="AR118" i="4" s="1"/>
  <c r="BC118" i="4" a="1"/>
  <c r="BC118" i="4" s="1"/>
  <c r="BA118" i="4" a="1"/>
  <c r="BA118" i="4" s="1"/>
  <c r="AV118" i="4" a="1"/>
  <c r="AV118" i="4" s="1"/>
  <c r="AU118" i="4" a="1"/>
  <c r="AU118" i="4" s="1"/>
  <c r="AW118" i="4" a="1"/>
  <c r="AW118" i="4" s="1"/>
  <c r="AN118" i="4" a="1"/>
  <c r="AN118" i="4" s="1"/>
  <c r="U118" i="4" a="1"/>
  <c r="U118" i="4" s="1"/>
  <c r="Z118" i="4" a="1"/>
  <c r="Z118" i="4" s="1"/>
  <c r="K118" i="4" a="1"/>
  <c r="K118" i="4" s="1"/>
  <c r="AA118" i="4" a="1"/>
  <c r="AA118" i="4" s="1"/>
  <c r="AC118" i="4" a="1"/>
  <c r="AC118" i="4" s="1"/>
  <c r="S118" i="4" a="1"/>
  <c r="S118" i="4" s="1"/>
  <c r="AK118" i="4" a="1"/>
  <c r="AK118" i="4" s="1"/>
  <c r="D118" i="4" a="1"/>
  <c r="D118" i="4" s="1"/>
  <c r="AB118" i="4" a="1"/>
  <c r="AB118" i="4" s="1"/>
  <c r="L118" i="4" a="1"/>
  <c r="L118" i="4" s="1"/>
  <c r="H118" i="4" a="1"/>
  <c r="H118" i="4" s="1"/>
  <c r="AI118" i="4" a="1"/>
  <c r="AI118" i="4" s="1"/>
  <c r="T118" i="4" a="1"/>
  <c r="T118" i="4" s="1"/>
  <c r="AH118" i="4" a="1"/>
  <c r="AH118" i="4" s="1"/>
  <c r="J118" i="4" a="1"/>
  <c r="J118" i="4" s="1"/>
  <c r="M118" i="4" a="1"/>
  <c r="M118" i="4" s="1"/>
  <c r="P118" i="4" a="1"/>
  <c r="P118" i="4" s="1"/>
  <c r="R118" i="4" a="1"/>
  <c r="R118" i="4" s="1"/>
  <c r="AL118" i="4" a="1"/>
  <c r="AL118" i="4" s="1"/>
  <c r="AM118" i="4" a="1"/>
  <c r="AM118" i="4" s="1"/>
  <c r="E118" i="4" a="1"/>
  <c r="E118" i="4" s="1"/>
  <c r="I118" i="4" a="1"/>
  <c r="I118" i="4" s="1"/>
  <c r="W118" i="4" a="1"/>
  <c r="W118" i="4" s="1"/>
  <c r="AE118" i="4" a="1"/>
  <c r="AE118" i="4" s="1"/>
  <c r="AD118" i="4" a="1"/>
  <c r="AD118" i="4" s="1"/>
  <c r="Q118" i="4" a="1"/>
  <c r="Q118" i="4" s="1"/>
  <c r="AJ118" i="4" a="1"/>
  <c r="AJ118" i="4" s="1"/>
  <c r="Y118" i="4" a="1"/>
  <c r="Y118" i="4" s="1"/>
  <c r="X118" i="4" a="1"/>
  <c r="X118" i="4" s="1"/>
  <c r="F118" i="4" a="1"/>
  <c r="F118" i="4" s="1"/>
  <c r="O118" i="4" a="1"/>
  <c r="O118" i="4" s="1"/>
  <c r="AG118" i="4" a="1"/>
  <c r="AG118" i="4" s="1"/>
  <c r="G118" i="4" a="1"/>
  <c r="G118" i="4" s="1"/>
  <c r="N118" i="4" a="1"/>
  <c r="N118" i="4" s="1"/>
  <c r="AF118" i="4" a="1"/>
  <c r="AF118" i="4" s="1"/>
  <c r="B119" i="4"/>
  <c r="V119" i="4" l="1" a="1"/>
  <c r="V119" i="4" s="1"/>
  <c r="C119" i="4" a="1"/>
  <c r="C119" i="4" s="1"/>
  <c r="AO119" i="4" a="1"/>
  <c r="AO119" i="4" s="1"/>
  <c r="BG119" i="4" a="1"/>
  <c r="BG119" i="4" s="1"/>
  <c r="DS34" i="4" s="1"/>
  <c r="BB119" i="4" a="1"/>
  <c r="BB119" i="4" s="1"/>
  <c r="AT119" i="4" a="1"/>
  <c r="AT119" i="4" s="1"/>
  <c r="AS119" i="4" a="1"/>
  <c r="AS119" i="4" s="1"/>
  <c r="BD119" i="4" a="1"/>
  <c r="BD119" i="4" s="1"/>
  <c r="AR119" i="4" a="1"/>
  <c r="AR119" i="4" s="1"/>
  <c r="AX119" i="4" a="1"/>
  <c r="AX119" i="4" s="1"/>
  <c r="AP119" i="4" a="1"/>
  <c r="AP119" i="4" s="1"/>
  <c r="AZ119" i="4" a="1"/>
  <c r="AZ119" i="4" s="1"/>
  <c r="BF119" i="4" a="1"/>
  <c r="BF119" i="4" s="1"/>
  <c r="DR34" i="4" s="1"/>
  <c r="AY119" i="4" a="1"/>
  <c r="AY119" i="4" s="1"/>
  <c r="BC119" i="4" a="1"/>
  <c r="BC119" i="4" s="1"/>
  <c r="AQ119" i="4" a="1"/>
  <c r="AQ119" i="4" s="1"/>
  <c r="AV119" i="4" a="1"/>
  <c r="AV119" i="4" s="1"/>
  <c r="DH34" i="4" s="1"/>
  <c r="AU119" i="4" a="1"/>
  <c r="AU119" i="4" s="1"/>
  <c r="AW119" i="4" a="1"/>
  <c r="AW119" i="4" s="1"/>
  <c r="BE119" i="4" a="1"/>
  <c r="BE119" i="4" s="1"/>
  <c r="BA119" i="4" a="1"/>
  <c r="BA119" i="4" s="1"/>
  <c r="U119" i="4" a="1"/>
  <c r="U119" i="4" s="1"/>
  <c r="AN119" i="4" a="1"/>
  <c r="AN119" i="4" s="1"/>
  <c r="AH119" i="4" a="1"/>
  <c r="AH119" i="4" s="1"/>
  <c r="S119" i="4" a="1"/>
  <c r="S119" i="4" s="1"/>
  <c r="AC119" i="4" a="1"/>
  <c r="AC119" i="4" s="1"/>
  <c r="D119" i="4" a="1"/>
  <c r="D119" i="4" s="1"/>
  <c r="L119" i="4" a="1"/>
  <c r="L119" i="4" s="1"/>
  <c r="AK119" i="4" a="1"/>
  <c r="AK119" i="4" s="1"/>
  <c r="AI119" i="4" a="1"/>
  <c r="AI119" i="4" s="1"/>
  <c r="K119" i="4" a="1"/>
  <c r="K119" i="4" s="1"/>
  <c r="AA119" i="4" a="1"/>
  <c r="AA119" i="4" s="1"/>
  <c r="AB119" i="4" a="1"/>
  <c r="AB119" i="4" s="1"/>
  <c r="H119" i="4" a="1"/>
  <c r="H119" i="4" s="1"/>
  <c r="T119" i="4" a="1"/>
  <c r="T119" i="4" s="1"/>
  <c r="Z119" i="4" a="1"/>
  <c r="Z119" i="4" s="1"/>
  <c r="AM119" i="4" a="1"/>
  <c r="AM119" i="4" s="1"/>
  <c r="P119" i="4" a="1"/>
  <c r="P119" i="4" s="1"/>
  <c r="F119" i="4" a="1"/>
  <c r="F119" i="4" s="1"/>
  <c r="AD119" i="4" a="1"/>
  <c r="AD119" i="4" s="1"/>
  <c r="I119" i="4" a="1"/>
  <c r="I119" i="4" s="1"/>
  <c r="J119" i="4" a="1"/>
  <c r="J119" i="4" s="1"/>
  <c r="AE119" i="4" a="1"/>
  <c r="AE119" i="4" s="1"/>
  <c r="AL119" i="4" a="1"/>
  <c r="AL119" i="4" s="1"/>
  <c r="W119" i="4" a="1"/>
  <c r="W119" i="4" s="1"/>
  <c r="M119" i="4" a="1"/>
  <c r="M119" i="4" s="1"/>
  <c r="E119" i="4" a="1"/>
  <c r="E119" i="4" s="1"/>
  <c r="Q119" i="4" a="1"/>
  <c r="Q119" i="4" s="1"/>
  <c r="AF119" i="4" a="1"/>
  <c r="AF119" i="4" s="1"/>
  <c r="O119" i="4" a="1"/>
  <c r="O119" i="4" s="1"/>
  <c r="G119" i="4" a="1"/>
  <c r="G119" i="4" s="1"/>
  <c r="AJ119" i="4" a="1"/>
  <c r="AJ119" i="4" s="1"/>
  <c r="R119" i="4" a="1"/>
  <c r="R119" i="4" s="1"/>
  <c r="X119" i="4" a="1"/>
  <c r="X119" i="4" s="1"/>
  <c r="Y119" i="4" a="1"/>
  <c r="Y119" i="4" s="1"/>
  <c r="N119" i="4" a="1"/>
  <c r="N119" i="4" s="1"/>
  <c r="AG119" i="4" a="1"/>
  <c r="AG119" i="4" s="1"/>
  <c r="DG34" i="4"/>
  <c r="DE34" i="4"/>
  <c r="DF34" i="4"/>
  <c r="DM34" i="4"/>
  <c r="DA34" i="4"/>
  <c r="DO34" i="4"/>
  <c r="DB34" i="4"/>
  <c r="CZ34" i="4"/>
  <c r="CG34" i="4"/>
  <c r="B120" i="4"/>
  <c r="CY34" i="4"/>
  <c r="DB11" i="5" s="1"/>
  <c r="BV34" i="4"/>
  <c r="O11" i="5" s="1"/>
  <c r="CO34" i="4"/>
  <c r="P11" i="5" s="1"/>
  <c r="CF34" i="4"/>
  <c r="DA11" i="5" s="1"/>
  <c r="BQ34" i="4"/>
  <c r="AO120" i="4" l="1" a="1"/>
  <c r="AO120" i="4" s="1"/>
  <c r="V120" i="4" a="1"/>
  <c r="V120" i="4" s="1"/>
  <c r="C120" i="4" a="1"/>
  <c r="C120" i="4" s="1"/>
  <c r="AT120" i="4" a="1"/>
  <c r="AT120" i="4" s="1"/>
  <c r="BF120" i="4" a="1"/>
  <c r="BF120" i="4" s="1"/>
  <c r="AY120" i="4" a="1"/>
  <c r="AY120" i="4" s="1"/>
  <c r="AQ120" i="4" a="1"/>
  <c r="AQ120" i="4" s="1"/>
  <c r="AS120" i="4" a="1"/>
  <c r="AS120" i="4" s="1"/>
  <c r="AX120" i="4" a="1"/>
  <c r="AX120" i="4" s="1"/>
  <c r="BB120" i="4" a="1"/>
  <c r="BB120" i="4" s="1"/>
  <c r="AP120" i="4" a="1"/>
  <c r="AP120" i="4" s="1"/>
  <c r="BG120" i="4" a="1"/>
  <c r="BG120" i="4" s="1"/>
  <c r="BD120" i="4" a="1"/>
  <c r="BD120" i="4" s="1"/>
  <c r="AZ120" i="4" a="1"/>
  <c r="AZ120" i="4" s="1"/>
  <c r="AR120" i="4" a="1"/>
  <c r="AR120" i="4" s="1"/>
  <c r="BA120" i="4" a="1"/>
  <c r="BA120" i="4" s="1"/>
  <c r="AU120" i="4" a="1"/>
  <c r="AU120" i="4" s="1"/>
  <c r="BC120" i="4" a="1"/>
  <c r="BC120" i="4" s="1"/>
  <c r="AV120" i="4" a="1"/>
  <c r="AV120" i="4" s="1"/>
  <c r="BE120" i="4" a="1"/>
  <c r="BE120" i="4" s="1"/>
  <c r="AW120" i="4" a="1"/>
  <c r="AW120" i="4" s="1"/>
  <c r="U120" i="4" a="1"/>
  <c r="U120" i="4" s="1"/>
  <c r="AN120" i="4" a="1"/>
  <c r="AN120" i="4" s="1"/>
  <c r="K120" i="4" a="1"/>
  <c r="K120" i="4" s="1"/>
  <c r="AC120" i="4" a="1"/>
  <c r="AC120" i="4" s="1"/>
  <c r="Z120" i="4" a="1"/>
  <c r="Z120" i="4" s="1"/>
  <c r="AA120" i="4" a="1"/>
  <c r="AA120" i="4" s="1"/>
  <c r="AB120" i="4" a="1"/>
  <c r="AB120" i="4" s="1"/>
  <c r="T120" i="4" a="1"/>
  <c r="T120" i="4" s="1"/>
  <c r="AH120" i="4" a="1"/>
  <c r="AH120" i="4" s="1"/>
  <c r="S120" i="4" a="1"/>
  <c r="S120" i="4" s="1"/>
  <c r="AI120" i="4" a="1"/>
  <c r="AI120" i="4" s="1"/>
  <c r="AK120" i="4" a="1"/>
  <c r="AK120" i="4" s="1"/>
  <c r="D120" i="4" a="1"/>
  <c r="D120" i="4" s="1"/>
  <c r="H120" i="4" a="1"/>
  <c r="H120" i="4" s="1"/>
  <c r="L120" i="4" a="1"/>
  <c r="L120" i="4" s="1"/>
  <c r="E120" i="4" a="1"/>
  <c r="E120" i="4" s="1"/>
  <c r="AE120" i="4" a="1"/>
  <c r="AE120" i="4" s="1"/>
  <c r="I120" i="4" a="1"/>
  <c r="I120" i="4" s="1"/>
  <c r="M120" i="4" a="1"/>
  <c r="M120" i="4" s="1"/>
  <c r="J120" i="4" a="1"/>
  <c r="J120" i="4" s="1"/>
  <c r="R120" i="4" a="1"/>
  <c r="R120" i="4" s="1"/>
  <c r="W120" i="4" a="1"/>
  <c r="W120" i="4" s="1"/>
  <c r="AM120" i="4" a="1"/>
  <c r="AM120" i="4" s="1"/>
  <c r="F120" i="4" a="1"/>
  <c r="F120" i="4" s="1"/>
  <c r="P120" i="4" a="1"/>
  <c r="P120" i="4" s="1"/>
  <c r="AL120" i="4" a="1"/>
  <c r="AL120" i="4" s="1"/>
  <c r="AD120" i="4" a="1"/>
  <c r="AD120" i="4" s="1"/>
  <c r="AF120" i="4" a="1"/>
  <c r="AF120" i="4" s="1"/>
  <c r="Q120" i="4" a="1"/>
  <c r="Q120" i="4" s="1"/>
  <c r="G120" i="4" a="1"/>
  <c r="G120" i="4" s="1"/>
  <c r="O120" i="4" a="1"/>
  <c r="O120" i="4" s="1"/>
  <c r="Y120" i="4" a="1"/>
  <c r="Y120" i="4" s="1"/>
  <c r="X120" i="4" a="1"/>
  <c r="X120" i="4" s="1"/>
  <c r="AJ120" i="4" a="1"/>
  <c r="AJ120" i="4" s="1"/>
  <c r="AG120" i="4" a="1"/>
  <c r="AG120" i="4" s="1"/>
  <c r="N120" i="4" a="1"/>
  <c r="N120" i="4" s="1"/>
  <c r="B121" i="4"/>
  <c r="AO121" i="4" l="1" a="1"/>
  <c r="AO121" i="4" s="1"/>
  <c r="V121" i="4" a="1"/>
  <c r="V121" i="4" s="1"/>
  <c r="C121" i="4" a="1"/>
  <c r="C121" i="4" s="1"/>
  <c r="AS121" i="4" a="1"/>
  <c r="AS121" i="4" s="1"/>
  <c r="BD121" i="4" a="1"/>
  <c r="BD121" i="4" s="1"/>
  <c r="AZ121" i="4" a="1"/>
  <c r="AZ121" i="4" s="1"/>
  <c r="AR121" i="4" a="1"/>
  <c r="AR121" i="4" s="1"/>
  <c r="AQ121" i="4" a="1"/>
  <c r="AQ121" i="4" s="1"/>
  <c r="BE121" i="4" a="1"/>
  <c r="BE121" i="4" s="1"/>
  <c r="BF121" i="4" a="1"/>
  <c r="BF121" i="4" s="1"/>
  <c r="AP121" i="4" a="1"/>
  <c r="AP121" i="4" s="1"/>
  <c r="AX121" i="4" a="1"/>
  <c r="AX121" i="4" s="1"/>
  <c r="BB121" i="4" a="1"/>
  <c r="BB121" i="4" s="1"/>
  <c r="BG121" i="4" a="1"/>
  <c r="BG121" i="4" s="1"/>
  <c r="AT121" i="4" a="1"/>
  <c r="AT121" i="4" s="1"/>
  <c r="AY121" i="4" a="1"/>
  <c r="AY121" i="4" s="1"/>
  <c r="AU121" i="4" a="1"/>
  <c r="AU121" i="4" s="1"/>
  <c r="BA121" i="4" a="1"/>
  <c r="BA121" i="4" s="1"/>
  <c r="AW121" i="4" a="1"/>
  <c r="AW121" i="4" s="1"/>
  <c r="BC121" i="4" a="1"/>
  <c r="BC121" i="4" s="1"/>
  <c r="AV121" i="4" a="1"/>
  <c r="AV121" i="4" s="1"/>
  <c r="U121" i="4" a="1"/>
  <c r="U121" i="4" s="1"/>
  <c r="AN121" i="4" a="1"/>
  <c r="AN121" i="4" s="1"/>
  <c r="L121" i="4" a="1"/>
  <c r="L121" i="4" s="1"/>
  <c r="AI121" i="4" a="1"/>
  <c r="AI121" i="4" s="1"/>
  <c r="AH121" i="4" a="1"/>
  <c r="AH121" i="4" s="1"/>
  <c r="AK121" i="4" a="1"/>
  <c r="AK121" i="4" s="1"/>
  <c r="H121" i="4" a="1"/>
  <c r="H121" i="4" s="1"/>
  <c r="K121" i="4" a="1"/>
  <c r="K121" i="4" s="1"/>
  <c r="AB121" i="4" a="1"/>
  <c r="AB121" i="4" s="1"/>
  <c r="Z121" i="4" a="1"/>
  <c r="Z121" i="4" s="1"/>
  <c r="AC121" i="4" a="1"/>
  <c r="AC121" i="4" s="1"/>
  <c r="D121" i="4" a="1"/>
  <c r="D121" i="4" s="1"/>
  <c r="T121" i="4" a="1"/>
  <c r="T121" i="4" s="1"/>
  <c r="AA121" i="4" a="1"/>
  <c r="AA121" i="4" s="1"/>
  <c r="S121" i="4" a="1"/>
  <c r="S121" i="4" s="1"/>
  <c r="AM121" i="4" a="1"/>
  <c r="AM121" i="4" s="1"/>
  <c r="P121" i="4" a="1"/>
  <c r="P121" i="4" s="1"/>
  <c r="AL121" i="4" a="1"/>
  <c r="AL121" i="4" s="1"/>
  <c r="R121" i="4" a="1"/>
  <c r="R121" i="4" s="1"/>
  <c r="F121" i="4" a="1"/>
  <c r="F121" i="4" s="1"/>
  <c r="I121" i="4" a="1"/>
  <c r="I121" i="4" s="1"/>
  <c r="J121" i="4" a="1"/>
  <c r="J121" i="4" s="1"/>
  <c r="M121" i="4" a="1"/>
  <c r="M121" i="4" s="1"/>
  <c r="E121" i="4" a="1"/>
  <c r="E121" i="4" s="1"/>
  <c r="AD121" i="4" a="1"/>
  <c r="AD121" i="4" s="1"/>
  <c r="W121" i="4" a="1"/>
  <c r="W121" i="4" s="1"/>
  <c r="AE121" i="4" a="1"/>
  <c r="AE121" i="4" s="1"/>
  <c r="Y121" i="4" a="1"/>
  <c r="Y121" i="4" s="1"/>
  <c r="N121" i="4" a="1"/>
  <c r="N121" i="4" s="1"/>
  <c r="AF121" i="4" a="1"/>
  <c r="AF121" i="4" s="1"/>
  <c r="AJ121" i="4" a="1"/>
  <c r="AJ121" i="4" s="1"/>
  <c r="X121" i="4" a="1"/>
  <c r="X121" i="4" s="1"/>
  <c r="G121" i="4" a="1"/>
  <c r="G121" i="4" s="1"/>
  <c r="Q121" i="4" a="1"/>
  <c r="Q121" i="4" s="1"/>
  <c r="O121" i="4" a="1"/>
  <c r="O121" i="4" s="1"/>
  <c r="AG121" i="4" a="1"/>
  <c r="AG121" i="4" s="1"/>
  <c r="B122" i="4"/>
  <c r="AO122" i="4" l="1" a="1"/>
  <c r="AO122" i="4" s="1"/>
  <c r="C122" i="4" a="1"/>
  <c r="C122" i="4" s="1"/>
  <c r="V122" i="4" a="1"/>
  <c r="V122" i="4" s="1"/>
  <c r="AR122" i="4" a="1"/>
  <c r="AR122" i="4" s="1"/>
  <c r="AY122" i="4" a="1"/>
  <c r="AY122" i="4" s="1"/>
  <c r="BE122" i="4" a="1"/>
  <c r="BE122" i="4" s="1"/>
  <c r="AS122" i="4" a="1"/>
  <c r="AS122" i="4" s="1"/>
  <c r="BG122" i="4" a="1"/>
  <c r="BG122" i="4" s="1"/>
  <c r="BB122" i="4" a="1"/>
  <c r="BB122" i="4" s="1"/>
  <c r="AZ122" i="4" a="1"/>
  <c r="AZ122" i="4" s="1"/>
  <c r="AP122" i="4" a="1"/>
  <c r="AP122" i="4" s="1"/>
  <c r="AT122" i="4" a="1"/>
  <c r="AT122" i="4" s="1"/>
  <c r="AX122" i="4" a="1"/>
  <c r="AX122" i="4" s="1"/>
  <c r="AQ122" i="4" a="1"/>
  <c r="AQ122" i="4" s="1"/>
  <c r="BF122" i="4" a="1"/>
  <c r="BF122" i="4" s="1"/>
  <c r="BD122" i="4" a="1"/>
  <c r="BD122" i="4" s="1"/>
  <c r="BC122" i="4" a="1"/>
  <c r="BC122" i="4" s="1"/>
  <c r="AW122" i="4" a="1"/>
  <c r="AW122" i="4" s="1"/>
  <c r="AV122" i="4" a="1"/>
  <c r="AV122" i="4" s="1"/>
  <c r="BA122" i="4" a="1"/>
  <c r="BA122" i="4" s="1"/>
  <c r="AU122" i="4" a="1"/>
  <c r="AU122" i="4" s="1"/>
  <c r="U122" i="4" a="1"/>
  <c r="U122" i="4" s="1"/>
  <c r="AN122" i="4" a="1"/>
  <c r="AN122" i="4" s="1"/>
  <c r="AH122" i="4" a="1"/>
  <c r="AH122" i="4" s="1"/>
  <c r="AB122" i="4" a="1"/>
  <c r="AB122" i="4" s="1"/>
  <c r="AK122" i="4" a="1"/>
  <c r="AK122" i="4" s="1"/>
  <c r="S122" i="4" a="1"/>
  <c r="S122" i="4" s="1"/>
  <c r="H122" i="4" a="1"/>
  <c r="H122" i="4" s="1"/>
  <c r="D122" i="4" a="1"/>
  <c r="D122" i="4" s="1"/>
  <c r="AC122" i="4" a="1"/>
  <c r="AC122" i="4" s="1"/>
  <c r="Z122" i="4" a="1"/>
  <c r="Z122" i="4" s="1"/>
  <c r="L122" i="4" a="1"/>
  <c r="L122" i="4" s="1"/>
  <c r="AA122" i="4" a="1"/>
  <c r="AA122" i="4" s="1"/>
  <c r="K122" i="4" a="1"/>
  <c r="K122" i="4" s="1"/>
  <c r="AI122" i="4" a="1"/>
  <c r="AI122" i="4" s="1"/>
  <c r="AL122" i="4" a="1"/>
  <c r="AL122" i="4" s="1"/>
  <c r="E122" i="4" a="1"/>
  <c r="E122" i="4" s="1"/>
  <c r="AE122" i="4" a="1"/>
  <c r="AE122" i="4" s="1"/>
  <c r="T122" i="4" a="1"/>
  <c r="T122" i="4" s="1"/>
  <c r="AD122" i="4" a="1"/>
  <c r="AD122" i="4" s="1"/>
  <c r="I122" i="4" a="1"/>
  <c r="I122" i="4" s="1"/>
  <c r="W122" i="4" a="1"/>
  <c r="W122" i="4" s="1"/>
  <c r="AM122" i="4" a="1"/>
  <c r="AM122" i="4" s="1"/>
  <c r="R122" i="4" a="1"/>
  <c r="R122" i="4" s="1"/>
  <c r="J122" i="4" a="1"/>
  <c r="J122" i="4" s="1"/>
  <c r="M122" i="4" a="1"/>
  <c r="M122" i="4" s="1"/>
  <c r="Q122" i="4" a="1"/>
  <c r="Q122" i="4" s="1"/>
  <c r="G122" i="4" a="1"/>
  <c r="G122" i="4" s="1"/>
  <c r="F122" i="4" a="1"/>
  <c r="F122" i="4" s="1"/>
  <c r="X122" i="4" a="1"/>
  <c r="X122" i="4" s="1"/>
  <c r="AJ122" i="4" a="1"/>
  <c r="AJ122" i="4" s="1"/>
  <c r="Y122" i="4" a="1"/>
  <c r="Y122" i="4" s="1"/>
  <c r="P122" i="4" a="1"/>
  <c r="P122" i="4" s="1"/>
  <c r="AG122" i="4" a="1"/>
  <c r="AG122" i="4" s="1"/>
  <c r="O122" i="4" a="1"/>
  <c r="O122" i="4" s="1"/>
  <c r="N122" i="4" a="1"/>
  <c r="N122" i="4" s="1"/>
  <c r="AF122" i="4" a="1"/>
  <c r="AF122" i="4" s="1"/>
  <c r="B123" i="4"/>
  <c r="V123" i="4" l="1" a="1"/>
  <c r="V123" i="4" s="1"/>
  <c r="AO123" i="4" a="1"/>
  <c r="AO123" i="4" s="1"/>
  <c r="C123" i="4" a="1"/>
  <c r="C123" i="4" s="1"/>
  <c r="BB123" i="4" a="1"/>
  <c r="BB123" i="4" s="1"/>
  <c r="AP123" i="4" a="1"/>
  <c r="AP123" i="4" s="1"/>
  <c r="AZ123" i="4" a="1"/>
  <c r="AZ123" i="4" s="1"/>
  <c r="BF123" i="4" a="1"/>
  <c r="BF123" i="4" s="1"/>
  <c r="DR35" i="4" s="1"/>
  <c r="AX123" i="4" a="1"/>
  <c r="AX123" i="4" s="1"/>
  <c r="AT123" i="4" a="1"/>
  <c r="AT123" i="4" s="1"/>
  <c r="BG123" i="4" a="1"/>
  <c r="BG123" i="4" s="1"/>
  <c r="DS35" i="4" s="1"/>
  <c r="AQ123" i="4" a="1"/>
  <c r="AQ123" i="4" s="1"/>
  <c r="AY123" i="4" a="1"/>
  <c r="AY123" i="4" s="1"/>
  <c r="BD123" i="4" a="1"/>
  <c r="BD123" i="4" s="1"/>
  <c r="AS123" i="4" a="1"/>
  <c r="AS123" i="4" s="1"/>
  <c r="AR123" i="4" a="1"/>
  <c r="AR123" i="4" s="1"/>
  <c r="AV123" i="4" a="1"/>
  <c r="AV123" i="4" s="1"/>
  <c r="DH35" i="4" s="1"/>
  <c r="AW123" i="4" a="1"/>
  <c r="AW123" i="4" s="1"/>
  <c r="BE123" i="4" a="1"/>
  <c r="BE123" i="4" s="1"/>
  <c r="BC123" i="4" a="1"/>
  <c r="BC123" i="4" s="1"/>
  <c r="BA123" i="4" a="1"/>
  <c r="BA123" i="4" s="1"/>
  <c r="AU123" i="4" a="1"/>
  <c r="AU123" i="4" s="1"/>
  <c r="U123" i="4" a="1"/>
  <c r="U123" i="4" s="1"/>
  <c r="AN123" i="4" a="1"/>
  <c r="AN123" i="4" s="1"/>
  <c r="AB123" i="4" a="1"/>
  <c r="AB123" i="4" s="1"/>
  <c r="AC123" i="4" a="1"/>
  <c r="AC123" i="4" s="1"/>
  <c r="Z123" i="4" a="1"/>
  <c r="Z123" i="4" s="1"/>
  <c r="AA123" i="4" a="1"/>
  <c r="AA123" i="4" s="1"/>
  <c r="H123" i="4" a="1"/>
  <c r="H123" i="4" s="1"/>
  <c r="K123" i="4" a="1"/>
  <c r="K123" i="4" s="1"/>
  <c r="AH123" i="4" a="1"/>
  <c r="AH123" i="4" s="1"/>
  <c r="AI123" i="4" a="1"/>
  <c r="AI123" i="4" s="1"/>
  <c r="AK123" i="4" a="1"/>
  <c r="AK123" i="4" s="1"/>
  <c r="L123" i="4" a="1"/>
  <c r="L123" i="4" s="1"/>
  <c r="T123" i="4" a="1"/>
  <c r="T123" i="4" s="1"/>
  <c r="D123" i="4" a="1"/>
  <c r="D123" i="4" s="1"/>
  <c r="S123" i="4" a="1"/>
  <c r="S123" i="4" s="1"/>
  <c r="E123" i="4" a="1"/>
  <c r="E123" i="4" s="1"/>
  <c r="I123" i="4" a="1"/>
  <c r="I123" i="4" s="1"/>
  <c r="J123" i="4" a="1"/>
  <c r="J123" i="4" s="1"/>
  <c r="W123" i="4" a="1"/>
  <c r="W123" i="4" s="1"/>
  <c r="P123" i="4" a="1"/>
  <c r="P123" i="4" s="1"/>
  <c r="F123" i="4" a="1"/>
  <c r="F123" i="4" s="1"/>
  <c r="AD123" i="4" a="1"/>
  <c r="AD123" i="4" s="1"/>
  <c r="M123" i="4" a="1"/>
  <c r="M123" i="4" s="1"/>
  <c r="AM123" i="4" a="1"/>
  <c r="AM123" i="4" s="1"/>
  <c r="CY35" i="4" s="1"/>
  <c r="DB12" i="5" s="1"/>
  <c r="R123" i="4" a="1"/>
  <c r="R123" i="4" s="1"/>
  <c r="AL123" i="4" a="1"/>
  <c r="AL123" i="4" s="1"/>
  <c r="AE123" i="4" a="1"/>
  <c r="AE123" i="4" s="1"/>
  <c r="X123" i="4" a="1"/>
  <c r="X123" i="4" s="1"/>
  <c r="O123" i="4" a="1"/>
  <c r="O123" i="4" s="1"/>
  <c r="Y123" i="4" a="1"/>
  <c r="Y123" i="4" s="1"/>
  <c r="AJ123" i="4" a="1"/>
  <c r="AJ123" i="4" s="1"/>
  <c r="AG123" i="4" a="1"/>
  <c r="AG123" i="4" s="1"/>
  <c r="G123" i="4" a="1"/>
  <c r="G123" i="4" s="1"/>
  <c r="N123" i="4" a="1"/>
  <c r="N123" i="4" s="1"/>
  <c r="AF123" i="4" a="1"/>
  <c r="AF123" i="4" s="1"/>
  <c r="Q123" i="4" a="1"/>
  <c r="Q123" i="4" s="1"/>
  <c r="DO35" i="4"/>
  <c r="DN35" i="4"/>
  <c r="DA35" i="4"/>
  <c r="DP35" i="4"/>
  <c r="CZ35" i="4"/>
  <c r="CG35" i="4"/>
  <c r="CL35" i="4"/>
  <c r="B124" i="4"/>
  <c r="BV35" i="4"/>
  <c r="O12" i="5" s="1"/>
  <c r="CF35" i="4"/>
  <c r="DA12" i="5" s="1"/>
  <c r="CO35" i="4"/>
  <c r="P12" i="5" s="1"/>
  <c r="AO124" i="4" l="1" a="1"/>
  <c r="AO124" i="4" s="1"/>
  <c r="V124" i="4" a="1"/>
  <c r="V124" i="4" s="1"/>
  <c r="C124" i="4" a="1"/>
  <c r="C124" i="4" s="1"/>
  <c r="AP124" i="4" a="1"/>
  <c r="AP124" i="4" s="1"/>
  <c r="AZ124" i="4" a="1"/>
  <c r="AZ124" i="4" s="1"/>
  <c r="BG124" i="4" a="1"/>
  <c r="BG124" i="4" s="1"/>
  <c r="AX124" i="4" a="1"/>
  <c r="AX124" i="4" s="1"/>
  <c r="BB124" i="4" a="1"/>
  <c r="BB124" i="4" s="1"/>
  <c r="AQ124" i="4" a="1"/>
  <c r="AQ124" i="4" s="1"/>
  <c r="BD124" i="4" a="1"/>
  <c r="BD124" i="4" s="1"/>
  <c r="BE124" i="4" a="1"/>
  <c r="BE124" i="4" s="1"/>
  <c r="AT124" i="4" a="1"/>
  <c r="AT124" i="4" s="1"/>
  <c r="AS124" i="4" a="1"/>
  <c r="AS124" i="4" s="1"/>
  <c r="AR124" i="4" a="1"/>
  <c r="AR124" i="4" s="1"/>
  <c r="AY124" i="4" a="1"/>
  <c r="AY124" i="4" s="1"/>
  <c r="BF124" i="4" a="1"/>
  <c r="BF124" i="4" s="1"/>
  <c r="AV124" i="4" a="1"/>
  <c r="AV124" i="4" s="1"/>
  <c r="AW124" i="4" a="1"/>
  <c r="AW124" i="4" s="1"/>
  <c r="BC124" i="4" a="1"/>
  <c r="BC124" i="4" s="1"/>
  <c r="BA124" i="4" a="1"/>
  <c r="BA124" i="4" s="1"/>
  <c r="AU124" i="4" a="1"/>
  <c r="AU124" i="4" s="1"/>
  <c r="U124" i="4" a="1"/>
  <c r="U124" i="4" s="1"/>
  <c r="AN124" i="4" a="1"/>
  <c r="AN124" i="4" s="1"/>
  <c r="AA124" i="4" a="1"/>
  <c r="AA124" i="4" s="1"/>
  <c r="AC124" i="4" a="1"/>
  <c r="AC124" i="4" s="1"/>
  <c r="AK124" i="4" a="1"/>
  <c r="AK124" i="4" s="1"/>
  <c r="T124" i="4" a="1"/>
  <c r="T124" i="4" s="1"/>
  <c r="K124" i="4" a="1"/>
  <c r="K124" i="4" s="1"/>
  <c r="S124" i="4" a="1"/>
  <c r="S124" i="4" s="1"/>
  <c r="AB124" i="4" a="1"/>
  <c r="AB124" i="4" s="1"/>
  <c r="H124" i="4" a="1"/>
  <c r="H124" i="4" s="1"/>
  <c r="D124" i="4" a="1"/>
  <c r="D124" i="4" s="1"/>
  <c r="Z124" i="4" a="1"/>
  <c r="Z124" i="4" s="1"/>
  <c r="AI124" i="4" a="1"/>
  <c r="AI124" i="4" s="1"/>
  <c r="AH124" i="4" a="1"/>
  <c r="AH124" i="4" s="1"/>
  <c r="L124" i="4" a="1"/>
  <c r="L124" i="4" s="1"/>
  <c r="I124" i="4" a="1"/>
  <c r="I124" i="4" s="1"/>
  <c r="J124" i="4" a="1"/>
  <c r="J124" i="4" s="1"/>
  <c r="E124" i="4" a="1"/>
  <c r="E124" i="4" s="1"/>
  <c r="R124" i="4" a="1"/>
  <c r="R124" i="4" s="1"/>
  <c r="M124" i="4" a="1"/>
  <c r="M124" i="4" s="1"/>
  <c r="W124" i="4" a="1"/>
  <c r="W124" i="4" s="1"/>
  <c r="P124" i="4" a="1"/>
  <c r="P124" i="4" s="1"/>
  <c r="F124" i="4" a="1"/>
  <c r="F124" i="4" s="1"/>
  <c r="AD124" i="4" a="1"/>
  <c r="AD124" i="4" s="1"/>
  <c r="AM124" i="4" a="1"/>
  <c r="AM124" i="4" s="1"/>
  <c r="AL124" i="4" a="1"/>
  <c r="AL124" i="4" s="1"/>
  <c r="AE124" i="4" a="1"/>
  <c r="AE124" i="4" s="1"/>
  <c r="X124" i="4" a="1"/>
  <c r="X124" i="4" s="1"/>
  <c r="Q124" i="4" a="1"/>
  <c r="Q124" i="4" s="1"/>
  <c r="O124" i="4" a="1"/>
  <c r="O124" i="4" s="1"/>
  <c r="Y124" i="4" a="1"/>
  <c r="Y124" i="4" s="1"/>
  <c r="N124" i="4" a="1"/>
  <c r="N124" i="4" s="1"/>
  <c r="AJ124" i="4" a="1"/>
  <c r="AJ124" i="4" s="1"/>
  <c r="G124" i="4" a="1"/>
  <c r="G124" i="4" s="1"/>
  <c r="AG124" i="4" a="1"/>
  <c r="AG124" i="4" s="1"/>
  <c r="AF124" i="4" a="1"/>
  <c r="AF124" i="4" s="1"/>
  <c r="B125" i="4"/>
  <c r="V125" i="4" l="1" a="1"/>
  <c r="V125" i="4" s="1"/>
  <c r="C125" i="4" a="1"/>
  <c r="C125" i="4" s="1"/>
  <c r="AO125" i="4" a="1"/>
  <c r="AO125" i="4" s="1"/>
  <c r="BB125" i="4" a="1"/>
  <c r="BB125" i="4" s="1"/>
  <c r="BF125" i="4" a="1"/>
  <c r="BF125" i="4" s="1"/>
  <c r="AY125" i="4" a="1"/>
  <c r="AY125" i="4" s="1"/>
  <c r="BD125" i="4" a="1"/>
  <c r="BD125" i="4" s="1"/>
  <c r="BE125" i="4" a="1"/>
  <c r="BE125" i="4" s="1"/>
  <c r="AT125" i="4" a="1"/>
  <c r="AT125" i="4" s="1"/>
  <c r="AZ125" i="4" a="1"/>
  <c r="AZ125" i="4" s="1"/>
  <c r="AR125" i="4" a="1"/>
  <c r="AR125" i="4" s="1"/>
  <c r="AP125" i="4" a="1"/>
  <c r="AP125" i="4" s="1"/>
  <c r="AX125" i="4" a="1"/>
  <c r="AX125" i="4" s="1"/>
  <c r="AQ125" i="4" a="1"/>
  <c r="AQ125" i="4" s="1"/>
  <c r="AS125" i="4" a="1"/>
  <c r="AS125" i="4" s="1"/>
  <c r="BG125" i="4" a="1"/>
  <c r="BG125" i="4" s="1"/>
  <c r="BA125" i="4" a="1"/>
  <c r="BA125" i="4" s="1"/>
  <c r="AV125" i="4" a="1"/>
  <c r="AV125" i="4" s="1"/>
  <c r="AU125" i="4" a="1"/>
  <c r="AU125" i="4" s="1"/>
  <c r="AW125" i="4" a="1"/>
  <c r="AW125" i="4" s="1"/>
  <c r="BC125" i="4" a="1"/>
  <c r="BC125" i="4" s="1"/>
  <c r="AN125" i="4" a="1"/>
  <c r="AN125" i="4" s="1"/>
  <c r="U125" i="4" a="1"/>
  <c r="U125" i="4" s="1"/>
  <c r="AA125" i="4" a="1"/>
  <c r="AA125" i="4" s="1"/>
  <c r="AH125" i="4" a="1"/>
  <c r="AH125" i="4" s="1"/>
  <c r="AI125" i="4" a="1"/>
  <c r="AI125" i="4" s="1"/>
  <c r="Z125" i="4" a="1"/>
  <c r="Z125" i="4" s="1"/>
  <c r="AB125" i="4" a="1"/>
  <c r="AB125" i="4" s="1"/>
  <c r="D125" i="4" a="1"/>
  <c r="D125" i="4" s="1"/>
  <c r="AC125" i="4" a="1"/>
  <c r="AC125" i="4" s="1"/>
  <c r="AK125" i="4" a="1"/>
  <c r="AK125" i="4" s="1"/>
  <c r="H125" i="4" a="1"/>
  <c r="H125" i="4" s="1"/>
  <c r="L125" i="4" a="1"/>
  <c r="L125" i="4" s="1"/>
  <c r="T125" i="4" a="1"/>
  <c r="T125" i="4" s="1"/>
  <c r="K125" i="4" a="1"/>
  <c r="K125" i="4" s="1"/>
  <c r="S125" i="4" a="1"/>
  <c r="S125" i="4" s="1"/>
  <c r="AD125" i="4" a="1"/>
  <c r="AD125" i="4" s="1"/>
  <c r="I125" i="4" a="1"/>
  <c r="I125" i="4" s="1"/>
  <c r="E125" i="4" a="1"/>
  <c r="E125" i="4" s="1"/>
  <c r="M125" i="4" a="1"/>
  <c r="M125" i="4" s="1"/>
  <c r="AM125" i="4" a="1"/>
  <c r="AM125" i="4" s="1"/>
  <c r="AL125" i="4" a="1"/>
  <c r="AL125" i="4" s="1"/>
  <c r="W125" i="4" a="1"/>
  <c r="W125" i="4" s="1"/>
  <c r="AE125" i="4" a="1"/>
  <c r="AE125" i="4" s="1"/>
  <c r="P125" i="4" a="1"/>
  <c r="P125" i="4" s="1"/>
  <c r="R125" i="4" a="1"/>
  <c r="R125" i="4" s="1"/>
  <c r="J125" i="4" a="1"/>
  <c r="J125" i="4" s="1"/>
  <c r="AJ125" i="4" a="1"/>
  <c r="AJ125" i="4" s="1"/>
  <c r="N125" i="4" a="1"/>
  <c r="N125" i="4" s="1"/>
  <c r="X125" i="4" a="1"/>
  <c r="X125" i="4" s="1"/>
  <c r="G125" i="4" a="1"/>
  <c r="G125" i="4" s="1"/>
  <c r="AG125" i="4" a="1"/>
  <c r="AG125" i="4" s="1"/>
  <c r="Q125" i="4" a="1"/>
  <c r="Q125" i="4" s="1"/>
  <c r="Y125" i="4" a="1"/>
  <c r="Y125" i="4" s="1"/>
  <c r="AF125" i="4" a="1"/>
  <c r="AF125" i="4" s="1"/>
  <c r="F125" i="4" a="1"/>
  <c r="F125" i="4" s="1"/>
  <c r="O125" i="4" a="1"/>
  <c r="O125" i="4" s="1"/>
  <c r="B126" i="4"/>
  <c r="V126" i="4" l="1" a="1"/>
  <c r="V126" i="4" s="1"/>
  <c r="C126" i="4" a="1"/>
  <c r="C126" i="4" s="1"/>
  <c r="AO126" i="4" a="1"/>
  <c r="AO126" i="4" s="1"/>
  <c r="BB126" i="4" a="1"/>
  <c r="BB126" i="4" s="1"/>
  <c r="AT126" i="4" a="1"/>
  <c r="AT126" i="4" s="1"/>
  <c r="AX126" i="4" a="1"/>
  <c r="AX126" i="4" s="1"/>
  <c r="BE126" i="4" a="1"/>
  <c r="BE126" i="4" s="1"/>
  <c r="BF126" i="4" a="1"/>
  <c r="BF126" i="4" s="1"/>
  <c r="BG126" i="4" a="1"/>
  <c r="BG126" i="4" s="1"/>
  <c r="AR126" i="4" a="1"/>
  <c r="AR126" i="4" s="1"/>
  <c r="BD126" i="4" a="1"/>
  <c r="BD126" i="4" s="1"/>
  <c r="AZ126" i="4" a="1"/>
  <c r="AZ126" i="4" s="1"/>
  <c r="AY126" i="4" a="1"/>
  <c r="AY126" i="4" s="1"/>
  <c r="AS126" i="4" a="1"/>
  <c r="AS126" i="4" s="1"/>
  <c r="AP126" i="4" a="1"/>
  <c r="AP126" i="4" s="1"/>
  <c r="AQ126" i="4" a="1"/>
  <c r="AQ126" i="4" s="1"/>
  <c r="AW126" i="4" a="1"/>
  <c r="AW126" i="4" s="1"/>
  <c r="AV126" i="4" a="1"/>
  <c r="AV126" i="4" s="1"/>
  <c r="AU126" i="4" a="1"/>
  <c r="AU126" i="4" s="1"/>
  <c r="BA126" i="4" a="1"/>
  <c r="BA126" i="4" s="1"/>
  <c r="BC126" i="4" a="1"/>
  <c r="BC126" i="4" s="1"/>
  <c r="U126" i="4" a="1"/>
  <c r="U126" i="4" s="1"/>
  <c r="AN126" i="4" a="1"/>
  <c r="AN126" i="4" s="1"/>
  <c r="AK126" i="4" a="1"/>
  <c r="AK126" i="4" s="1"/>
  <c r="L126" i="4" a="1"/>
  <c r="L126" i="4" s="1"/>
  <c r="AI126" i="4" a="1"/>
  <c r="AI126" i="4" s="1"/>
  <c r="D126" i="4" a="1"/>
  <c r="D126" i="4" s="1"/>
  <c r="AH126" i="4" a="1"/>
  <c r="AH126" i="4" s="1"/>
  <c r="S126" i="4" a="1"/>
  <c r="S126" i="4" s="1"/>
  <c r="H126" i="4" a="1"/>
  <c r="H126" i="4" s="1"/>
  <c r="Z126" i="4" a="1"/>
  <c r="Z126" i="4" s="1"/>
  <c r="AC126" i="4" a="1"/>
  <c r="AC126" i="4" s="1"/>
  <c r="T126" i="4" a="1"/>
  <c r="T126" i="4" s="1"/>
  <c r="AB126" i="4" a="1"/>
  <c r="AB126" i="4" s="1"/>
  <c r="K126" i="4" a="1"/>
  <c r="K126" i="4" s="1"/>
  <c r="AA126" i="4" a="1"/>
  <c r="AA126" i="4" s="1"/>
  <c r="W126" i="4" a="1"/>
  <c r="W126" i="4" s="1"/>
  <c r="AM126" i="4" a="1"/>
  <c r="AM126" i="4" s="1"/>
  <c r="M126" i="4" a="1"/>
  <c r="M126" i="4" s="1"/>
  <c r="P126" i="4" a="1"/>
  <c r="P126" i="4" s="1"/>
  <c r="AD126" i="4" a="1"/>
  <c r="AD126" i="4" s="1"/>
  <c r="J126" i="4" a="1"/>
  <c r="J126" i="4" s="1"/>
  <c r="AE126" i="4" a="1"/>
  <c r="AE126" i="4" s="1"/>
  <c r="R126" i="4" a="1"/>
  <c r="R126" i="4" s="1"/>
  <c r="F126" i="4" a="1"/>
  <c r="F126" i="4" s="1"/>
  <c r="AL126" i="4" a="1"/>
  <c r="AL126" i="4" s="1"/>
  <c r="I126" i="4" a="1"/>
  <c r="I126" i="4" s="1"/>
  <c r="E126" i="4" a="1"/>
  <c r="E126" i="4" s="1"/>
  <c r="G126" i="4" a="1"/>
  <c r="G126" i="4" s="1"/>
  <c r="Y126" i="4" a="1"/>
  <c r="Y126" i="4" s="1"/>
  <c r="O126" i="4" a="1"/>
  <c r="O126" i="4" s="1"/>
  <c r="AG126" i="4" a="1"/>
  <c r="AG126" i="4" s="1"/>
  <c r="N126" i="4" a="1"/>
  <c r="N126" i="4" s="1"/>
  <c r="AF126" i="4" a="1"/>
  <c r="AF126" i="4" s="1"/>
  <c r="Q126" i="4" a="1"/>
  <c r="Q126" i="4" s="1"/>
  <c r="X126" i="4" a="1"/>
  <c r="X126" i="4" s="1"/>
  <c r="AJ126" i="4" a="1"/>
  <c r="AJ126" i="4" s="1"/>
  <c r="B127" i="4"/>
  <c r="AO127" i="4" l="1" a="1"/>
  <c r="AO127" i="4" s="1"/>
  <c r="V127" i="4" a="1"/>
  <c r="V127" i="4" s="1"/>
  <c r="C127" i="4" a="1"/>
  <c r="C127" i="4" s="1"/>
  <c r="AZ127" i="4" a="1"/>
  <c r="AZ127" i="4" s="1"/>
  <c r="BG127" i="4" a="1"/>
  <c r="BG127" i="4" s="1"/>
  <c r="DS36" i="4" s="1"/>
  <c r="BE127" i="4" a="1"/>
  <c r="BE127" i="4" s="1"/>
  <c r="AS127" i="4" a="1"/>
  <c r="AS127" i="4" s="1"/>
  <c r="AP127" i="4" a="1"/>
  <c r="AP127" i="4" s="1"/>
  <c r="BF127" i="4" a="1"/>
  <c r="BF127" i="4" s="1"/>
  <c r="DR36" i="4" s="1"/>
  <c r="BB127" i="4" a="1"/>
  <c r="BB127" i="4" s="1"/>
  <c r="AR127" i="4" a="1"/>
  <c r="AR127" i="4" s="1"/>
  <c r="AQ127" i="4" a="1"/>
  <c r="AQ127" i="4" s="1"/>
  <c r="AT127" i="4" a="1"/>
  <c r="AT127" i="4" s="1"/>
  <c r="AX127" i="4" a="1"/>
  <c r="AX127" i="4" s="1"/>
  <c r="BD127" i="4" a="1"/>
  <c r="BD127" i="4" s="1"/>
  <c r="BC127" i="4" a="1"/>
  <c r="BC127" i="4" s="1"/>
  <c r="AV127" i="4" a="1"/>
  <c r="AV127" i="4" s="1"/>
  <c r="DH36" i="4" s="1"/>
  <c r="AU127" i="4" a="1"/>
  <c r="AU127" i="4" s="1"/>
  <c r="AW127" i="4" a="1"/>
  <c r="AW127" i="4" s="1"/>
  <c r="AY127" i="4" a="1"/>
  <c r="AY127" i="4" s="1"/>
  <c r="BA127" i="4" a="1"/>
  <c r="BA127" i="4" s="1"/>
  <c r="U127" i="4" a="1"/>
  <c r="U127" i="4" s="1"/>
  <c r="AN127" i="4" a="1"/>
  <c r="AN127" i="4" s="1"/>
  <c r="D127" i="4" a="1"/>
  <c r="D127" i="4" s="1"/>
  <c r="AH127" i="4" a="1"/>
  <c r="AH127" i="4" s="1"/>
  <c r="AB127" i="4" a="1"/>
  <c r="AB127" i="4" s="1"/>
  <c r="AA127" i="4" a="1"/>
  <c r="AA127" i="4" s="1"/>
  <c r="S127" i="4" a="1"/>
  <c r="S127" i="4" s="1"/>
  <c r="H127" i="4" a="1"/>
  <c r="H127" i="4" s="1"/>
  <c r="AC127" i="4" a="1"/>
  <c r="AC127" i="4" s="1"/>
  <c r="L127" i="4" a="1"/>
  <c r="L127" i="4" s="1"/>
  <c r="K127" i="4" a="1"/>
  <c r="K127" i="4" s="1"/>
  <c r="AI127" i="4" a="1"/>
  <c r="AI127" i="4" s="1"/>
  <c r="Z127" i="4" a="1"/>
  <c r="Z127" i="4" s="1"/>
  <c r="AK127" i="4" a="1"/>
  <c r="AK127" i="4" s="1"/>
  <c r="E127" i="4" a="1"/>
  <c r="E127" i="4" s="1"/>
  <c r="F127" i="4" a="1"/>
  <c r="F127" i="4" s="1"/>
  <c r="AE127" i="4" a="1"/>
  <c r="AE127" i="4" s="1"/>
  <c r="T127" i="4" a="1"/>
  <c r="T127" i="4" s="1"/>
  <c r="M127" i="4" a="1"/>
  <c r="M127" i="4" s="1"/>
  <c r="P127" i="4" a="1"/>
  <c r="P127" i="4" s="1"/>
  <c r="AM127" i="4" a="1"/>
  <c r="AM127" i="4" s="1"/>
  <c r="AL127" i="4" a="1"/>
  <c r="AL127" i="4" s="1"/>
  <c r="J127" i="4" a="1"/>
  <c r="J127" i="4" s="1"/>
  <c r="W127" i="4" a="1"/>
  <c r="W127" i="4" s="1"/>
  <c r="R127" i="4" a="1"/>
  <c r="R127" i="4" s="1"/>
  <c r="AD127" i="4" a="1"/>
  <c r="AD127" i="4" s="1"/>
  <c r="I127" i="4" a="1"/>
  <c r="I127" i="4" s="1"/>
  <c r="X127" i="4" a="1"/>
  <c r="X127" i="4" s="1"/>
  <c r="G127" i="4" a="1"/>
  <c r="G127" i="4" s="1"/>
  <c r="O127" i="4" a="1"/>
  <c r="O127" i="4" s="1"/>
  <c r="AF127" i="4" a="1"/>
  <c r="AF127" i="4" s="1"/>
  <c r="AG127" i="4" a="1"/>
  <c r="AG127" i="4" s="1"/>
  <c r="N127" i="4" a="1"/>
  <c r="N127" i="4" s="1"/>
  <c r="AJ127" i="4" a="1"/>
  <c r="AJ127" i="4" s="1"/>
  <c r="Q127" i="4" a="1"/>
  <c r="Q127" i="4" s="1"/>
  <c r="Y127" i="4" a="1"/>
  <c r="Y127" i="4" s="1"/>
  <c r="DD36" i="4"/>
  <c r="DI36" i="4"/>
  <c r="DC36" i="4"/>
  <c r="DO13" i="5" s="1"/>
  <c r="CZ36" i="4"/>
  <c r="CG36" i="4"/>
  <c r="BV36" i="4"/>
  <c r="O13" i="5" s="1"/>
  <c r="B128" i="4"/>
  <c r="CY36" i="4"/>
  <c r="DB13" i="5" s="1"/>
  <c r="CF36" i="4"/>
  <c r="DA13" i="5" s="1"/>
  <c r="CO36" i="4"/>
  <c r="P13" i="5" s="1"/>
  <c r="CE36" i="4"/>
  <c r="CH36" i="4"/>
  <c r="CV36" i="4"/>
  <c r="BS36" i="4"/>
  <c r="DK13" i="5" l="1"/>
  <c r="AO128" i="4" a="1"/>
  <c r="AO128" i="4" s="1"/>
  <c r="V128" i="4" a="1"/>
  <c r="V128" i="4" s="1"/>
  <c r="C128" i="4" a="1"/>
  <c r="C128" i="4" s="1"/>
  <c r="AR128" i="4" a="1"/>
  <c r="AR128" i="4" s="1"/>
  <c r="AQ128" i="4" a="1"/>
  <c r="AQ128" i="4" s="1"/>
  <c r="BE128" i="4" a="1"/>
  <c r="BE128" i="4" s="1"/>
  <c r="BG128" i="4" a="1"/>
  <c r="BG128" i="4" s="1"/>
  <c r="AT128" i="4" a="1"/>
  <c r="AT128" i="4" s="1"/>
  <c r="BF128" i="4" a="1"/>
  <c r="BF128" i="4" s="1"/>
  <c r="AX128" i="4" a="1"/>
  <c r="AX128" i="4" s="1"/>
  <c r="BB128" i="4" a="1"/>
  <c r="BB128" i="4" s="1"/>
  <c r="AP128" i="4" a="1"/>
  <c r="AP128" i="4" s="1"/>
  <c r="AY128" i="4" a="1"/>
  <c r="AY128" i="4" s="1"/>
  <c r="AS128" i="4" a="1"/>
  <c r="AS128" i="4" s="1"/>
  <c r="AZ128" i="4" a="1"/>
  <c r="AZ128" i="4" s="1"/>
  <c r="BD128" i="4" a="1"/>
  <c r="BD128" i="4" s="1"/>
  <c r="BC128" i="4" a="1"/>
  <c r="BC128" i="4" s="1"/>
  <c r="AW128" i="4" a="1"/>
  <c r="AW128" i="4" s="1"/>
  <c r="AU128" i="4" a="1"/>
  <c r="AU128" i="4" s="1"/>
  <c r="BA128" i="4" a="1"/>
  <c r="BA128" i="4" s="1"/>
  <c r="AV128" i="4" a="1"/>
  <c r="AV128" i="4" s="1"/>
  <c r="AN128" i="4" a="1"/>
  <c r="AN128" i="4" s="1"/>
  <c r="U128" i="4" a="1"/>
  <c r="U128" i="4" s="1"/>
  <c r="AC128" i="4" a="1"/>
  <c r="AC128" i="4" s="1"/>
  <c r="AK128" i="4" a="1"/>
  <c r="AK128" i="4" s="1"/>
  <c r="H128" i="4" a="1"/>
  <c r="H128" i="4" s="1"/>
  <c r="AH128" i="4" a="1"/>
  <c r="AH128" i="4" s="1"/>
  <c r="K128" i="4" a="1"/>
  <c r="K128" i="4" s="1"/>
  <c r="L128" i="4" a="1"/>
  <c r="L128" i="4" s="1"/>
  <c r="AA128" i="4" a="1"/>
  <c r="AA128" i="4" s="1"/>
  <c r="Z128" i="4" a="1"/>
  <c r="Z128" i="4" s="1"/>
  <c r="AB128" i="4" a="1"/>
  <c r="AB128" i="4" s="1"/>
  <c r="S128" i="4" a="1"/>
  <c r="S128" i="4" s="1"/>
  <c r="AI128" i="4" a="1"/>
  <c r="AI128" i="4" s="1"/>
  <c r="D128" i="4" a="1"/>
  <c r="D128" i="4" s="1"/>
  <c r="T128" i="4" a="1"/>
  <c r="T128" i="4" s="1"/>
  <c r="F128" i="4" a="1"/>
  <c r="F128" i="4" s="1"/>
  <c r="AE128" i="4" a="1"/>
  <c r="AE128" i="4" s="1"/>
  <c r="J128" i="4" a="1"/>
  <c r="J128" i="4" s="1"/>
  <c r="M128" i="4" a="1"/>
  <c r="M128" i="4" s="1"/>
  <c r="W128" i="4" a="1"/>
  <c r="W128" i="4" s="1"/>
  <c r="AM128" i="4" a="1"/>
  <c r="AM128" i="4" s="1"/>
  <c r="R128" i="4" a="1"/>
  <c r="R128" i="4" s="1"/>
  <c r="E128" i="4" a="1"/>
  <c r="E128" i="4" s="1"/>
  <c r="AD128" i="4" a="1"/>
  <c r="AD128" i="4" s="1"/>
  <c r="I128" i="4" a="1"/>
  <c r="I128" i="4" s="1"/>
  <c r="AL128" i="4" a="1"/>
  <c r="AL128" i="4" s="1"/>
  <c r="N128" i="4" a="1"/>
  <c r="N128" i="4" s="1"/>
  <c r="P128" i="4" a="1"/>
  <c r="P128" i="4" s="1"/>
  <c r="O128" i="4" a="1"/>
  <c r="O128" i="4" s="1"/>
  <c r="Y128" i="4" a="1"/>
  <c r="Y128" i="4" s="1"/>
  <c r="Q128" i="4" a="1"/>
  <c r="Q128" i="4" s="1"/>
  <c r="AJ128" i="4" a="1"/>
  <c r="AJ128" i="4" s="1"/>
  <c r="AG128" i="4" a="1"/>
  <c r="AG128" i="4" s="1"/>
  <c r="AF128" i="4" a="1"/>
  <c r="AF128" i="4" s="1"/>
  <c r="X128" i="4" a="1"/>
  <c r="X128" i="4" s="1"/>
  <c r="G128" i="4" a="1"/>
  <c r="G128" i="4" s="1"/>
  <c r="B129" i="4"/>
  <c r="AO129" i="4" l="1" a="1"/>
  <c r="AO129" i="4" s="1"/>
  <c r="C129" i="4" a="1"/>
  <c r="C129" i="4" s="1"/>
  <c r="V129" i="4" a="1"/>
  <c r="V129" i="4" s="1"/>
  <c r="AP129" i="4" a="1"/>
  <c r="AP129" i="4" s="1"/>
  <c r="AQ129" i="4" a="1"/>
  <c r="AQ129" i="4" s="1"/>
  <c r="BD129" i="4" a="1"/>
  <c r="BD129" i="4" s="1"/>
  <c r="AZ129" i="4" a="1"/>
  <c r="AZ129" i="4" s="1"/>
  <c r="AT129" i="4" a="1"/>
  <c r="AT129" i="4" s="1"/>
  <c r="AY129" i="4" a="1"/>
  <c r="AY129" i="4" s="1"/>
  <c r="BG129" i="4" a="1"/>
  <c r="BG129" i="4" s="1"/>
  <c r="AS129" i="4" a="1"/>
  <c r="AS129" i="4" s="1"/>
  <c r="AX129" i="4" a="1"/>
  <c r="AX129" i="4" s="1"/>
  <c r="BB129" i="4" a="1"/>
  <c r="BB129" i="4" s="1"/>
  <c r="AR129" i="4" a="1"/>
  <c r="AR129" i="4" s="1"/>
  <c r="BF129" i="4" a="1"/>
  <c r="BF129" i="4" s="1"/>
  <c r="AW129" i="4" a="1"/>
  <c r="AW129" i="4" s="1"/>
  <c r="BE129" i="4" a="1"/>
  <c r="BE129" i="4" s="1"/>
  <c r="BA129" i="4" a="1"/>
  <c r="BA129" i="4" s="1"/>
  <c r="AV129" i="4" a="1"/>
  <c r="AV129" i="4" s="1"/>
  <c r="AU129" i="4" a="1"/>
  <c r="AU129" i="4" s="1"/>
  <c r="BC129" i="4" a="1"/>
  <c r="BC129" i="4" s="1"/>
  <c r="U129" i="4" a="1"/>
  <c r="U129" i="4" s="1"/>
  <c r="AN129" i="4" a="1"/>
  <c r="AN129" i="4" s="1"/>
  <c r="AH129" i="4" a="1"/>
  <c r="AH129" i="4" s="1"/>
  <c r="K129" i="4" a="1"/>
  <c r="K129" i="4" s="1"/>
  <c r="AI129" i="4" a="1"/>
  <c r="AI129" i="4" s="1"/>
  <c r="L129" i="4" a="1"/>
  <c r="L129" i="4" s="1"/>
  <c r="D129" i="4" a="1"/>
  <c r="D129" i="4" s="1"/>
  <c r="S129" i="4" a="1"/>
  <c r="S129" i="4" s="1"/>
  <c r="T129" i="4" a="1"/>
  <c r="T129" i="4" s="1"/>
  <c r="AA129" i="4" a="1"/>
  <c r="AA129" i="4" s="1"/>
  <c r="AB129" i="4" a="1"/>
  <c r="AB129" i="4" s="1"/>
  <c r="AK129" i="4" a="1"/>
  <c r="AK129" i="4" s="1"/>
  <c r="H129" i="4" a="1"/>
  <c r="H129" i="4" s="1"/>
  <c r="Z129" i="4" a="1"/>
  <c r="Z129" i="4" s="1"/>
  <c r="AC129" i="4" a="1"/>
  <c r="AC129" i="4" s="1"/>
  <c r="I129" i="4" a="1"/>
  <c r="I129" i="4" s="1"/>
  <c r="M129" i="4" a="1"/>
  <c r="M129" i="4" s="1"/>
  <c r="W129" i="4" a="1"/>
  <c r="W129" i="4" s="1"/>
  <c r="AD129" i="4" a="1"/>
  <c r="AD129" i="4" s="1"/>
  <c r="E129" i="4" a="1"/>
  <c r="E129" i="4" s="1"/>
  <c r="AL129" i="4" a="1"/>
  <c r="AL129" i="4" s="1"/>
  <c r="AE129" i="4" a="1"/>
  <c r="AE129" i="4" s="1"/>
  <c r="P129" i="4" a="1"/>
  <c r="P129" i="4" s="1"/>
  <c r="F129" i="4" a="1"/>
  <c r="F129" i="4" s="1"/>
  <c r="J129" i="4" a="1"/>
  <c r="J129" i="4" s="1"/>
  <c r="R129" i="4" a="1"/>
  <c r="R129" i="4" s="1"/>
  <c r="N129" i="4" a="1"/>
  <c r="N129" i="4" s="1"/>
  <c r="AJ129" i="4" a="1"/>
  <c r="AJ129" i="4" s="1"/>
  <c r="X129" i="4" a="1"/>
  <c r="X129" i="4" s="1"/>
  <c r="G129" i="4" a="1"/>
  <c r="G129" i="4" s="1"/>
  <c r="Q129" i="4" a="1"/>
  <c r="Q129" i="4" s="1"/>
  <c r="O129" i="4" a="1"/>
  <c r="O129" i="4" s="1"/>
  <c r="AG129" i="4" a="1"/>
  <c r="AG129" i="4" s="1"/>
  <c r="AM129" i="4" a="1"/>
  <c r="AM129" i="4" s="1"/>
  <c r="AF129" i="4" a="1"/>
  <c r="AF129" i="4" s="1"/>
  <c r="Y129" i="4" a="1"/>
  <c r="Y129" i="4" s="1"/>
  <c r="B130" i="4"/>
  <c r="V130" i="4" l="1" a="1"/>
  <c r="V130" i="4" s="1"/>
  <c r="C130" i="4" a="1"/>
  <c r="C130" i="4" s="1"/>
  <c r="AO130" i="4" a="1"/>
  <c r="AO130" i="4" s="1"/>
  <c r="BD130" i="4" a="1"/>
  <c r="BD130" i="4" s="1"/>
  <c r="BB130" i="4" a="1"/>
  <c r="BB130" i="4" s="1"/>
  <c r="AZ130" i="4" a="1"/>
  <c r="AZ130" i="4" s="1"/>
  <c r="BF130" i="4" a="1"/>
  <c r="BF130" i="4" s="1"/>
  <c r="BG130" i="4" a="1"/>
  <c r="BG130" i="4" s="1"/>
  <c r="BE130" i="4" a="1"/>
  <c r="BE130" i="4" s="1"/>
  <c r="AY130" i="4" a="1"/>
  <c r="AY130" i="4" s="1"/>
  <c r="AP130" i="4" a="1"/>
  <c r="AP130" i="4" s="1"/>
  <c r="AR130" i="4" a="1"/>
  <c r="AR130" i="4" s="1"/>
  <c r="AS130" i="4" a="1"/>
  <c r="AS130" i="4" s="1"/>
  <c r="AX130" i="4" a="1"/>
  <c r="AX130" i="4" s="1"/>
  <c r="AQ130" i="4" a="1"/>
  <c r="AQ130" i="4" s="1"/>
  <c r="AT130" i="4" a="1"/>
  <c r="AT130" i="4" s="1"/>
  <c r="AV130" i="4" a="1"/>
  <c r="AV130" i="4" s="1"/>
  <c r="AU130" i="4" a="1"/>
  <c r="AU130" i="4" s="1"/>
  <c r="AW130" i="4" a="1"/>
  <c r="AW130" i="4" s="1"/>
  <c r="BA130" i="4" a="1"/>
  <c r="BA130" i="4" s="1"/>
  <c r="BC130" i="4" a="1"/>
  <c r="BC130" i="4" s="1"/>
  <c r="U130" i="4" a="1"/>
  <c r="U130" i="4" s="1"/>
  <c r="AN130" i="4" a="1"/>
  <c r="AN130" i="4" s="1"/>
  <c r="AA130" i="4" a="1"/>
  <c r="AA130" i="4" s="1"/>
  <c r="AI130" i="4" a="1"/>
  <c r="AI130" i="4" s="1"/>
  <c r="AB130" i="4" a="1"/>
  <c r="AB130" i="4" s="1"/>
  <c r="D130" i="4" a="1"/>
  <c r="D130" i="4" s="1"/>
  <c r="L130" i="4" a="1"/>
  <c r="L130" i="4" s="1"/>
  <c r="Z130" i="4" a="1"/>
  <c r="Z130" i="4" s="1"/>
  <c r="S130" i="4" a="1"/>
  <c r="S130" i="4" s="1"/>
  <c r="T130" i="4" a="1"/>
  <c r="T130" i="4" s="1"/>
  <c r="K130" i="4" a="1"/>
  <c r="K130" i="4" s="1"/>
  <c r="AK130" i="4" a="1"/>
  <c r="AK130" i="4" s="1"/>
  <c r="H130" i="4" a="1"/>
  <c r="H130" i="4" s="1"/>
  <c r="AH130" i="4" a="1"/>
  <c r="AH130" i="4" s="1"/>
  <c r="AC130" i="4" a="1"/>
  <c r="AC130" i="4" s="1"/>
  <c r="AL130" i="4" a="1"/>
  <c r="AL130" i="4" s="1"/>
  <c r="M130" i="4" a="1"/>
  <c r="M130" i="4" s="1"/>
  <c r="W130" i="4" a="1"/>
  <c r="W130" i="4" s="1"/>
  <c r="J130" i="4" a="1"/>
  <c r="J130" i="4" s="1"/>
  <c r="P130" i="4" a="1"/>
  <c r="P130" i="4" s="1"/>
  <c r="E130" i="4" a="1"/>
  <c r="E130" i="4" s="1"/>
  <c r="AE130" i="4" a="1"/>
  <c r="AE130" i="4" s="1"/>
  <c r="R130" i="4" a="1"/>
  <c r="R130" i="4" s="1"/>
  <c r="AD130" i="4" a="1"/>
  <c r="AD130" i="4" s="1"/>
  <c r="I130" i="4" a="1"/>
  <c r="I130" i="4" s="1"/>
  <c r="AM130" i="4" a="1"/>
  <c r="AM130" i="4" s="1"/>
  <c r="X130" i="4" a="1"/>
  <c r="X130" i="4" s="1"/>
  <c r="O130" i="4" a="1"/>
  <c r="O130" i="4" s="1"/>
  <c r="F130" i="4" a="1"/>
  <c r="F130" i="4" s="1"/>
  <c r="G130" i="4" a="1"/>
  <c r="G130" i="4" s="1"/>
  <c r="N130" i="4" a="1"/>
  <c r="N130" i="4" s="1"/>
  <c r="AF130" i="4" a="1"/>
  <c r="AF130" i="4" s="1"/>
  <c r="Q130" i="4" a="1"/>
  <c r="Q130" i="4" s="1"/>
  <c r="AG130" i="4" a="1"/>
  <c r="AG130" i="4" s="1"/>
  <c r="AJ130" i="4" a="1"/>
  <c r="AJ130" i="4" s="1"/>
  <c r="Y130" i="4" a="1"/>
  <c r="Y130" i="4" s="1"/>
  <c r="B131" i="4"/>
  <c r="V131" i="4" l="1" a="1"/>
  <c r="V131" i="4" s="1"/>
  <c r="C131" i="4" a="1"/>
  <c r="C131" i="4" s="1"/>
  <c r="AO131" i="4" a="1"/>
  <c r="AO131" i="4" s="1"/>
  <c r="BF131" i="4" a="1"/>
  <c r="BF131" i="4" s="1"/>
  <c r="DR37" i="4" s="1"/>
  <c r="AX131" i="4" a="1"/>
  <c r="AX131" i="4" s="1"/>
  <c r="BG131" i="4" a="1"/>
  <c r="BG131" i="4" s="1"/>
  <c r="DS37" i="4" s="1"/>
  <c r="BE131" i="4" a="1"/>
  <c r="BE131" i="4" s="1"/>
  <c r="AS131" i="4" a="1"/>
  <c r="AS131" i="4" s="1"/>
  <c r="AP131" i="4" a="1"/>
  <c r="AP131" i="4" s="1"/>
  <c r="AR131" i="4" a="1"/>
  <c r="AR131" i="4" s="1"/>
  <c r="BD131" i="4" a="1"/>
  <c r="BD131" i="4" s="1"/>
  <c r="BB131" i="4" a="1"/>
  <c r="BB131" i="4" s="1"/>
  <c r="AT131" i="4" a="1"/>
  <c r="AT131" i="4" s="1"/>
  <c r="AY131" i="4" a="1"/>
  <c r="AY131" i="4" s="1"/>
  <c r="AZ131" i="4" a="1"/>
  <c r="AZ131" i="4" s="1"/>
  <c r="AU131" i="4" a="1"/>
  <c r="AU131" i="4" s="1"/>
  <c r="BC131" i="4" a="1"/>
  <c r="BC131" i="4" s="1"/>
  <c r="AQ131" i="4" a="1"/>
  <c r="AQ131" i="4" s="1"/>
  <c r="AW131" i="4" a="1"/>
  <c r="AW131" i="4" s="1"/>
  <c r="AV131" i="4" a="1"/>
  <c r="AV131" i="4" s="1"/>
  <c r="DH37" i="4" s="1"/>
  <c r="BA131" i="4" a="1"/>
  <c r="BA131" i="4" s="1"/>
  <c r="U131" i="4" a="1"/>
  <c r="U131" i="4" s="1"/>
  <c r="AN131" i="4" a="1"/>
  <c r="AN131" i="4" s="1"/>
  <c r="AB131" i="4" a="1"/>
  <c r="AB131" i="4" s="1"/>
  <c r="AK131" i="4" a="1"/>
  <c r="AK131" i="4" s="1"/>
  <c r="H131" i="4" a="1"/>
  <c r="H131" i="4" s="1"/>
  <c r="L131" i="4" a="1"/>
  <c r="L131" i="4" s="1"/>
  <c r="Z131" i="4" a="1"/>
  <c r="Z131" i="4" s="1"/>
  <c r="D131" i="4" a="1"/>
  <c r="D131" i="4" s="1"/>
  <c r="T131" i="4" a="1"/>
  <c r="T131" i="4" s="1"/>
  <c r="K131" i="4" a="1"/>
  <c r="K131" i="4" s="1"/>
  <c r="AC131" i="4" a="1"/>
  <c r="AC131" i="4" s="1"/>
  <c r="CO37" i="4" s="1"/>
  <c r="P14" i="5" s="1"/>
  <c r="S131" i="4" a="1"/>
  <c r="S131" i="4" s="1"/>
  <c r="AI131" i="4" a="1"/>
  <c r="AI131" i="4" s="1"/>
  <c r="AH131" i="4" a="1"/>
  <c r="AH131" i="4" s="1"/>
  <c r="AA131" i="4" a="1"/>
  <c r="AA131" i="4" s="1"/>
  <c r="E131" i="4" a="1"/>
  <c r="E131" i="4" s="1"/>
  <c r="P131" i="4" a="1"/>
  <c r="P131" i="4" s="1"/>
  <c r="F131" i="4" a="1"/>
  <c r="F131" i="4" s="1"/>
  <c r="J131" i="4" a="1"/>
  <c r="J131" i="4" s="1"/>
  <c r="AE131" i="4" a="1"/>
  <c r="AE131" i="4" s="1"/>
  <c r="AM131" i="4" a="1"/>
  <c r="AM131" i="4" s="1"/>
  <c r="I131" i="4" a="1"/>
  <c r="I131" i="4" s="1"/>
  <c r="R131" i="4" a="1"/>
  <c r="R131" i="4" s="1"/>
  <c r="AD131" i="4" a="1"/>
  <c r="AD131" i="4" s="1"/>
  <c r="W131" i="4" a="1"/>
  <c r="W131" i="4" s="1"/>
  <c r="M131" i="4" a="1"/>
  <c r="M131" i="4" s="1"/>
  <c r="AL131" i="4" a="1"/>
  <c r="AL131" i="4" s="1"/>
  <c r="AF131" i="4" a="1"/>
  <c r="AF131" i="4" s="1"/>
  <c r="O131" i="4" a="1"/>
  <c r="O131" i="4" s="1"/>
  <c r="N131" i="4" a="1"/>
  <c r="N131" i="4" s="1"/>
  <c r="Q131" i="4" a="1"/>
  <c r="Q131" i="4" s="1"/>
  <c r="AJ131" i="4" a="1"/>
  <c r="AJ131" i="4" s="1"/>
  <c r="AG131" i="4" a="1"/>
  <c r="AG131" i="4" s="1"/>
  <c r="G131" i="4" a="1"/>
  <c r="G131" i="4" s="1"/>
  <c r="X131" i="4" a="1"/>
  <c r="X131" i="4" s="1"/>
  <c r="Y131" i="4" a="1"/>
  <c r="Y131" i="4" s="1"/>
  <c r="DO37" i="4"/>
  <c r="DA37" i="4"/>
  <c r="CZ37" i="4"/>
  <c r="CG37" i="4"/>
  <c r="B132" i="4"/>
  <c r="CY37" i="4"/>
  <c r="DB14" i="5" s="1"/>
  <c r="BV37" i="4"/>
  <c r="O14" i="5" s="1"/>
  <c r="CF37" i="4"/>
  <c r="DA14" i="5" s="1"/>
  <c r="V132" i="4" l="1" a="1"/>
  <c r="V132" i="4" s="1"/>
  <c r="C132" i="4" a="1"/>
  <c r="C132" i="4" s="1"/>
  <c r="AO132" i="4" a="1"/>
  <c r="AO132" i="4" s="1"/>
  <c r="BG132" i="4" a="1"/>
  <c r="BG132" i="4" s="1"/>
  <c r="AQ132" i="4" a="1"/>
  <c r="AQ132" i="4" s="1"/>
  <c r="AT132" i="4" a="1"/>
  <c r="AT132" i="4" s="1"/>
  <c r="BB132" i="4" a="1"/>
  <c r="BB132" i="4" s="1"/>
  <c r="AZ132" i="4" a="1"/>
  <c r="AZ132" i="4" s="1"/>
  <c r="AR132" i="4" a="1"/>
  <c r="AR132" i="4" s="1"/>
  <c r="BF132" i="4" a="1"/>
  <c r="BF132" i="4" s="1"/>
  <c r="AY132" i="4" a="1"/>
  <c r="AY132" i="4" s="1"/>
  <c r="AS132" i="4" a="1"/>
  <c r="AS132" i="4" s="1"/>
  <c r="AP132" i="4" a="1"/>
  <c r="AP132" i="4" s="1"/>
  <c r="AX132" i="4" a="1"/>
  <c r="AX132" i="4" s="1"/>
  <c r="BD132" i="4" a="1"/>
  <c r="BD132" i="4" s="1"/>
  <c r="AU132" i="4" a="1"/>
  <c r="AU132" i="4" s="1"/>
  <c r="BE132" i="4" a="1"/>
  <c r="BE132" i="4" s="1"/>
  <c r="AV132" i="4" a="1"/>
  <c r="AV132" i="4" s="1"/>
  <c r="BC132" i="4" a="1"/>
  <c r="BC132" i="4" s="1"/>
  <c r="AW132" i="4" a="1"/>
  <c r="AW132" i="4" s="1"/>
  <c r="BA132" i="4" a="1"/>
  <c r="BA132" i="4" s="1"/>
  <c r="AN132" i="4" a="1"/>
  <c r="AN132" i="4" s="1"/>
  <c r="U132" i="4" a="1"/>
  <c r="U132" i="4" s="1"/>
  <c r="AB132" i="4" a="1"/>
  <c r="AB132" i="4" s="1"/>
  <c r="H132" i="4" a="1"/>
  <c r="H132" i="4" s="1"/>
  <c r="D132" i="4" a="1"/>
  <c r="D132" i="4" s="1"/>
  <c r="K132" i="4" a="1"/>
  <c r="K132" i="4" s="1"/>
  <c r="Z132" i="4" a="1"/>
  <c r="Z132" i="4" s="1"/>
  <c r="AA132" i="4" a="1"/>
  <c r="AA132" i="4" s="1"/>
  <c r="S132" i="4" a="1"/>
  <c r="S132" i="4" s="1"/>
  <c r="AI132" i="4" a="1"/>
  <c r="AI132" i="4" s="1"/>
  <c r="L132" i="4" a="1"/>
  <c r="L132" i="4" s="1"/>
  <c r="T132" i="4" a="1"/>
  <c r="T132" i="4" s="1"/>
  <c r="AH132" i="4" a="1"/>
  <c r="AH132" i="4" s="1"/>
  <c r="AC132" i="4" a="1"/>
  <c r="AC132" i="4" s="1"/>
  <c r="AK132" i="4" a="1"/>
  <c r="AK132" i="4" s="1"/>
  <c r="AD132" i="4" a="1"/>
  <c r="AD132" i="4" s="1"/>
  <c r="W132" i="4" a="1"/>
  <c r="W132" i="4" s="1"/>
  <c r="R132" i="4" a="1"/>
  <c r="R132" i="4" s="1"/>
  <c r="M132" i="4" a="1"/>
  <c r="M132" i="4" s="1"/>
  <c r="AM132" i="4" a="1"/>
  <c r="AM132" i="4" s="1"/>
  <c r="I132" i="4" a="1"/>
  <c r="I132" i="4" s="1"/>
  <c r="J132" i="4" a="1"/>
  <c r="J132" i="4" s="1"/>
  <c r="AL132" i="4" a="1"/>
  <c r="AL132" i="4" s="1"/>
  <c r="AE132" i="4" a="1"/>
  <c r="AE132" i="4" s="1"/>
  <c r="E132" i="4" a="1"/>
  <c r="E132" i="4" s="1"/>
  <c r="Q132" i="4" a="1"/>
  <c r="Q132" i="4" s="1"/>
  <c r="O132" i="4" a="1"/>
  <c r="O132" i="4" s="1"/>
  <c r="AJ132" i="4" a="1"/>
  <c r="AJ132" i="4" s="1"/>
  <c r="Y132" i="4" a="1"/>
  <c r="Y132" i="4" s="1"/>
  <c r="AG132" i="4" a="1"/>
  <c r="AG132" i="4" s="1"/>
  <c r="F132" i="4" a="1"/>
  <c r="F132" i="4" s="1"/>
  <c r="N132" i="4" a="1"/>
  <c r="N132" i="4" s="1"/>
  <c r="P132" i="4" a="1"/>
  <c r="P132" i="4" s="1"/>
  <c r="X132" i="4" a="1"/>
  <c r="X132" i="4" s="1"/>
  <c r="AF132" i="4" a="1"/>
  <c r="AF132" i="4" s="1"/>
  <c r="G132" i="4" a="1"/>
  <c r="G132" i="4" s="1"/>
  <c r="B133" i="4"/>
  <c r="AO133" i="4" l="1" a="1"/>
  <c r="AO133" i="4" s="1"/>
  <c r="V133" i="4" a="1"/>
  <c r="V133" i="4" s="1"/>
  <c r="C133" i="4" a="1"/>
  <c r="C133" i="4" s="1"/>
  <c r="AR133" i="4" a="1"/>
  <c r="AR133" i="4" s="1"/>
  <c r="BF133" i="4" a="1"/>
  <c r="BF133" i="4" s="1"/>
  <c r="AX133" i="4" a="1"/>
  <c r="AX133" i="4" s="1"/>
  <c r="AY133" i="4" a="1"/>
  <c r="AY133" i="4" s="1"/>
  <c r="AP133" i="4" a="1"/>
  <c r="AP133" i="4" s="1"/>
  <c r="AZ133" i="4" a="1"/>
  <c r="AZ133" i="4" s="1"/>
  <c r="AT133" i="4" a="1"/>
  <c r="AT133" i="4" s="1"/>
  <c r="AS133" i="4" a="1"/>
  <c r="AS133" i="4" s="1"/>
  <c r="BE133" i="4" a="1"/>
  <c r="BE133" i="4" s="1"/>
  <c r="BB133" i="4" a="1"/>
  <c r="BB133" i="4" s="1"/>
  <c r="BG133" i="4" a="1"/>
  <c r="BG133" i="4" s="1"/>
  <c r="BD133" i="4" a="1"/>
  <c r="BD133" i="4" s="1"/>
  <c r="AQ133" i="4" a="1"/>
  <c r="AQ133" i="4" s="1"/>
  <c r="AW133" i="4" a="1"/>
  <c r="AW133" i="4" s="1"/>
  <c r="BA133" i="4" a="1"/>
  <c r="BA133" i="4" s="1"/>
  <c r="AV133" i="4" a="1"/>
  <c r="AV133" i="4" s="1"/>
  <c r="BC133" i="4" a="1"/>
  <c r="BC133" i="4" s="1"/>
  <c r="AU133" i="4" a="1"/>
  <c r="AU133" i="4" s="1"/>
  <c r="U133" i="4" a="1"/>
  <c r="U133" i="4" s="1"/>
  <c r="AN133" i="4" a="1"/>
  <c r="AN133" i="4" s="1"/>
  <c r="Z133" i="4" a="1"/>
  <c r="Z133" i="4" s="1"/>
  <c r="AI133" i="4" a="1"/>
  <c r="AI133" i="4" s="1"/>
  <c r="D133" i="4" a="1"/>
  <c r="D133" i="4" s="1"/>
  <c r="K133" i="4" a="1"/>
  <c r="K133" i="4" s="1"/>
  <c r="AK133" i="4" a="1"/>
  <c r="AK133" i="4" s="1"/>
  <c r="T133" i="4" a="1"/>
  <c r="T133" i="4" s="1"/>
  <c r="AA133" i="4" a="1"/>
  <c r="AA133" i="4" s="1"/>
  <c r="H133" i="4" a="1"/>
  <c r="H133" i="4" s="1"/>
  <c r="AC133" i="4" a="1"/>
  <c r="AC133" i="4" s="1"/>
  <c r="AB133" i="4" a="1"/>
  <c r="AB133" i="4" s="1"/>
  <c r="AH133" i="4" a="1"/>
  <c r="AH133" i="4" s="1"/>
  <c r="S133" i="4" a="1"/>
  <c r="S133" i="4" s="1"/>
  <c r="L133" i="4" a="1"/>
  <c r="L133" i="4" s="1"/>
  <c r="I133" i="4" a="1"/>
  <c r="I133" i="4" s="1"/>
  <c r="AE133" i="4" a="1"/>
  <c r="AE133" i="4" s="1"/>
  <c r="AL133" i="4" a="1"/>
  <c r="AL133" i="4" s="1"/>
  <c r="E133" i="4" a="1"/>
  <c r="E133" i="4" s="1"/>
  <c r="M133" i="4" a="1"/>
  <c r="M133" i="4" s="1"/>
  <c r="R133" i="4" a="1"/>
  <c r="R133" i="4" s="1"/>
  <c r="F133" i="4" a="1"/>
  <c r="F133" i="4" s="1"/>
  <c r="AD133" i="4" a="1"/>
  <c r="AD133" i="4" s="1"/>
  <c r="AM133" i="4" a="1"/>
  <c r="AM133" i="4" s="1"/>
  <c r="P133" i="4" a="1"/>
  <c r="P133" i="4" s="1"/>
  <c r="J133" i="4" a="1"/>
  <c r="J133" i="4" s="1"/>
  <c r="W133" i="4" a="1"/>
  <c r="W133" i="4" s="1"/>
  <c r="AJ133" i="4" a="1"/>
  <c r="AJ133" i="4" s="1"/>
  <c r="AG133" i="4" a="1"/>
  <c r="AG133" i="4" s="1"/>
  <c r="G133" i="4" a="1"/>
  <c r="G133" i="4" s="1"/>
  <c r="X133" i="4" a="1"/>
  <c r="X133" i="4" s="1"/>
  <c r="Q133" i="4" a="1"/>
  <c r="Q133" i="4" s="1"/>
  <c r="O133" i="4" a="1"/>
  <c r="O133" i="4" s="1"/>
  <c r="Y133" i="4" a="1"/>
  <c r="Y133" i="4" s="1"/>
  <c r="N133" i="4" a="1"/>
  <c r="N133" i="4" s="1"/>
  <c r="AF133" i="4" a="1"/>
  <c r="AF133" i="4" s="1"/>
  <c r="B134" i="4"/>
  <c r="V134" i="4" l="1" a="1"/>
  <c r="V134" i="4" s="1"/>
  <c r="C134" i="4" a="1"/>
  <c r="C134" i="4" s="1"/>
  <c r="AO134" i="4" a="1"/>
  <c r="AO134" i="4" s="1"/>
  <c r="AP134" i="4" a="1"/>
  <c r="AP134" i="4" s="1"/>
  <c r="AZ134" i="4" a="1"/>
  <c r="AZ134" i="4" s="1"/>
  <c r="AQ134" i="4" a="1"/>
  <c r="AQ134" i="4" s="1"/>
  <c r="BE134" i="4" a="1"/>
  <c r="BE134" i="4" s="1"/>
  <c r="AS134" i="4" a="1"/>
  <c r="AS134" i="4" s="1"/>
  <c r="BG134" i="4" a="1"/>
  <c r="BG134" i="4" s="1"/>
  <c r="AY134" i="4" a="1"/>
  <c r="AY134" i="4" s="1"/>
  <c r="AT134" i="4" a="1"/>
  <c r="AT134" i="4" s="1"/>
  <c r="AX134" i="4" a="1"/>
  <c r="AX134" i="4" s="1"/>
  <c r="BD134" i="4" a="1"/>
  <c r="BD134" i="4" s="1"/>
  <c r="BB134" i="4" a="1"/>
  <c r="BB134" i="4" s="1"/>
  <c r="AR134" i="4" a="1"/>
  <c r="AR134" i="4" s="1"/>
  <c r="BF134" i="4" a="1"/>
  <c r="BF134" i="4" s="1"/>
  <c r="AU134" i="4" a="1"/>
  <c r="AU134" i="4" s="1"/>
  <c r="AV134" i="4" a="1"/>
  <c r="AV134" i="4" s="1"/>
  <c r="BA134" i="4" a="1"/>
  <c r="BA134" i="4" s="1"/>
  <c r="AW134" i="4" a="1"/>
  <c r="AW134" i="4" s="1"/>
  <c r="BC134" i="4" a="1"/>
  <c r="BC134" i="4" s="1"/>
  <c r="AN134" i="4" a="1"/>
  <c r="AN134" i="4" s="1"/>
  <c r="U134" i="4" a="1"/>
  <c r="U134" i="4" s="1"/>
  <c r="Z134" i="4" a="1"/>
  <c r="Z134" i="4" s="1"/>
  <c r="AA134" i="4" a="1"/>
  <c r="AA134" i="4" s="1"/>
  <c r="K134" i="4" a="1"/>
  <c r="K134" i="4" s="1"/>
  <c r="D134" i="4" a="1"/>
  <c r="D134" i="4" s="1"/>
  <c r="S134" i="4" a="1"/>
  <c r="S134" i="4" s="1"/>
  <c r="T134" i="4" a="1"/>
  <c r="T134" i="4" s="1"/>
  <c r="AB134" i="4" a="1"/>
  <c r="AB134" i="4" s="1"/>
  <c r="AI134" i="4" a="1"/>
  <c r="AI134" i="4" s="1"/>
  <c r="AH134" i="4" a="1"/>
  <c r="AH134" i="4" s="1"/>
  <c r="H134" i="4" a="1"/>
  <c r="H134" i="4" s="1"/>
  <c r="L134" i="4" a="1"/>
  <c r="L134" i="4" s="1"/>
  <c r="AC134" i="4" a="1"/>
  <c r="AC134" i="4" s="1"/>
  <c r="AK134" i="4" a="1"/>
  <c r="AK134" i="4" s="1"/>
  <c r="W134" i="4" a="1"/>
  <c r="W134" i="4" s="1"/>
  <c r="R134" i="4" a="1"/>
  <c r="R134" i="4" s="1"/>
  <c r="AD134" i="4" a="1"/>
  <c r="AD134" i="4" s="1"/>
  <c r="P134" i="4" a="1"/>
  <c r="P134" i="4" s="1"/>
  <c r="AL134" i="4" a="1"/>
  <c r="AL134" i="4" s="1"/>
  <c r="I134" i="4" a="1"/>
  <c r="I134" i="4" s="1"/>
  <c r="E134" i="4" a="1"/>
  <c r="E134" i="4" s="1"/>
  <c r="M134" i="4" a="1"/>
  <c r="M134" i="4" s="1"/>
  <c r="AE134" i="4" a="1"/>
  <c r="AE134" i="4" s="1"/>
  <c r="J134" i="4" a="1"/>
  <c r="J134" i="4" s="1"/>
  <c r="AF134" i="4" a="1"/>
  <c r="AF134" i="4" s="1"/>
  <c r="X134" i="4" a="1"/>
  <c r="X134" i="4" s="1"/>
  <c r="AG134" i="4" a="1"/>
  <c r="AG134" i="4" s="1"/>
  <c r="G134" i="4" a="1"/>
  <c r="G134" i="4" s="1"/>
  <c r="AM134" i="4" a="1"/>
  <c r="AM134" i="4" s="1"/>
  <c r="Y134" i="4" a="1"/>
  <c r="Y134" i="4" s="1"/>
  <c r="F134" i="4" a="1"/>
  <c r="F134" i="4" s="1"/>
  <c r="N134" i="4" a="1"/>
  <c r="N134" i="4" s="1"/>
  <c r="Q134" i="4" a="1"/>
  <c r="Q134" i="4" s="1"/>
  <c r="AJ134" i="4" a="1"/>
  <c r="AJ134" i="4" s="1"/>
  <c r="O134" i="4" a="1"/>
  <c r="O134" i="4" s="1"/>
  <c r="B135" i="4"/>
  <c r="AO135" i="4" l="1" a="1"/>
  <c r="AO135" i="4" s="1"/>
  <c r="C135" i="4" a="1"/>
  <c r="C135" i="4" s="1"/>
  <c r="V135" i="4" a="1"/>
  <c r="V135" i="4" s="1"/>
  <c r="AS135" i="4" a="1"/>
  <c r="AS135" i="4" s="1"/>
  <c r="AX135" i="4" a="1"/>
  <c r="AX135" i="4" s="1"/>
  <c r="BE135" i="4" a="1"/>
  <c r="BE135" i="4" s="1"/>
  <c r="AT135" i="4" a="1"/>
  <c r="AT135" i="4" s="1"/>
  <c r="BF135" i="4" a="1"/>
  <c r="BF135" i="4" s="1"/>
  <c r="DR38" i="4" s="1"/>
  <c r="BB135" i="4" a="1"/>
  <c r="BB135" i="4" s="1"/>
  <c r="BG135" i="4" a="1"/>
  <c r="BG135" i="4" s="1"/>
  <c r="DS38" i="4" s="1"/>
  <c r="AQ135" i="4" a="1"/>
  <c r="AQ135" i="4" s="1"/>
  <c r="BD135" i="4" a="1"/>
  <c r="BD135" i="4" s="1"/>
  <c r="AZ135" i="4" a="1"/>
  <c r="AZ135" i="4" s="1"/>
  <c r="AR135" i="4" a="1"/>
  <c r="AR135" i="4" s="1"/>
  <c r="AP135" i="4" a="1"/>
  <c r="AP135" i="4" s="1"/>
  <c r="AW135" i="4" a="1"/>
  <c r="AW135" i="4" s="1"/>
  <c r="BA135" i="4" a="1"/>
  <c r="BA135" i="4" s="1"/>
  <c r="AV135" i="4" a="1"/>
  <c r="AV135" i="4" s="1"/>
  <c r="DH38" i="4" s="1"/>
  <c r="BC135" i="4" a="1"/>
  <c r="BC135" i="4" s="1"/>
  <c r="AU135" i="4" a="1"/>
  <c r="AU135" i="4" s="1"/>
  <c r="AY135" i="4" a="1"/>
  <c r="AY135" i="4" s="1"/>
  <c r="U135" i="4" a="1"/>
  <c r="U135" i="4" s="1"/>
  <c r="AN135" i="4" a="1"/>
  <c r="AN135" i="4" s="1"/>
  <c r="AB135" i="4" a="1"/>
  <c r="AB135" i="4" s="1"/>
  <c r="S135" i="4" a="1"/>
  <c r="S135" i="4" s="1"/>
  <c r="H135" i="4" a="1"/>
  <c r="H135" i="4" s="1"/>
  <c r="AI135" i="4" a="1"/>
  <c r="AI135" i="4" s="1"/>
  <c r="D135" i="4" a="1"/>
  <c r="D135" i="4" s="1"/>
  <c r="Z135" i="4" a="1"/>
  <c r="Z135" i="4" s="1"/>
  <c r="AC135" i="4" a="1"/>
  <c r="AC135" i="4" s="1"/>
  <c r="AK135" i="4" a="1"/>
  <c r="AK135" i="4" s="1"/>
  <c r="AH135" i="4" a="1"/>
  <c r="AH135" i="4" s="1"/>
  <c r="T135" i="4" a="1"/>
  <c r="T135" i="4" s="1"/>
  <c r="AA135" i="4" a="1"/>
  <c r="AA135" i="4" s="1"/>
  <c r="K135" i="4" a="1"/>
  <c r="K135" i="4" s="1"/>
  <c r="L135" i="4" a="1"/>
  <c r="L135" i="4" s="1"/>
  <c r="AL135" i="4" a="1"/>
  <c r="AL135" i="4" s="1"/>
  <c r="I135" i="4" a="1"/>
  <c r="I135" i="4" s="1"/>
  <c r="AE135" i="4" a="1"/>
  <c r="AE135" i="4" s="1"/>
  <c r="AD135" i="4" a="1"/>
  <c r="AD135" i="4" s="1"/>
  <c r="P135" i="4" a="1"/>
  <c r="P135" i="4" s="1"/>
  <c r="J135" i="4" a="1"/>
  <c r="J135" i="4" s="1"/>
  <c r="BV38" i="4" s="1"/>
  <c r="O15" i="5" s="1"/>
  <c r="E135" i="4" a="1"/>
  <c r="E135" i="4" s="1"/>
  <c r="M135" i="4" a="1"/>
  <c r="M135" i="4" s="1"/>
  <c r="W135" i="4" a="1"/>
  <c r="W135" i="4" s="1"/>
  <c r="R135" i="4" a="1"/>
  <c r="R135" i="4" s="1"/>
  <c r="AM135" i="4" a="1"/>
  <c r="AM135" i="4" s="1"/>
  <c r="F135" i="4" a="1"/>
  <c r="F135" i="4" s="1"/>
  <c r="O135" i="4" a="1"/>
  <c r="O135" i="4" s="1"/>
  <c r="N135" i="4" a="1"/>
  <c r="N135" i="4" s="1"/>
  <c r="X135" i="4" a="1"/>
  <c r="X135" i="4" s="1"/>
  <c r="G135" i="4" a="1"/>
  <c r="G135" i="4" s="1"/>
  <c r="Q135" i="4" a="1"/>
  <c r="Q135" i="4" s="1"/>
  <c r="AJ135" i="4" a="1"/>
  <c r="AJ135" i="4" s="1"/>
  <c r="Y135" i="4" a="1"/>
  <c r="Y135" i="4" s="1"/>
  <c r="AF135" i="4" a="1"/>
  <c r="AF135" i="4" s="1"/>
  <c r="AG135" i="4" a="1"/>
  <c r="AG135" i="4" s="1"/>
  <c r="DD38" i="4"/>
  <c r="DQ38" i="4"/>
  <c r="CZ38" i="4"/>
  <c r="CG38" i="4"/>
  <c r="B136" i="4"/>
  <c r="CY38" i="4"/>
  <c r="DB15" i="5" s="1"/>
  <c r="CF38" i="4"/>
  <c r="DA15" i="5" s="1"/>
  <c r="CO38" i="4"/>
  <c r="P15" i="5" s="1"/>
  <c r="AO136" i="4" l="1" a="1"/>
  <c r="AO136" i="4" s="1"/>
  <c r="V136" i="4" a="1"/>
  <c r="V136" i="4" s="1"/>
  <c r="C136" i="4" a="1"/>
  <c r="C136" i="4" s="1"/>
  <c r="BB136" i="4" a="1"/>
  <c r="BB136" i="4" s="1"/>
  <c r="AZ136" i="4" a="1"/>
  <c r="AZ136" i="4" s="1"/>
  <c r="AS136" i="4" a="1"/>
  <c r="AS136" i="4" s="1"/>
  <c r="AR136" i="4" a="1"/>
  <c r="AR136" i="4" s="1"/>
  <c r="AY136" i="4" a="1"/>
  <c r="AY136" i="4" s="1"/>
  <c r="BF136" i="4" a="1"/>
  <c r="BF136" i="4" s="1"/>
  <c r="AQ136" i="4" a="1"/>
  <c r="AQ136" i="4" s="1"/>
  <c r="AX136" i="4" a="1"/>
  <c r="AX136" i="4" s="1"/>
  <c r="AT136" i="4" a="1"/>
  <c r="AT136" i="4" s="1"/>
  <c r="BE136" i="4" a="1"/>
  <c r="BE136" i="4" s="1"/>
  <c r="BG136" i="4" a="1"/>
  <c r="BG136" i="4" s="1"/>
  <c r="BD136" i="4" a="1"/>
  <c r="BD136" i="4" s="1"/>
  <c r="AP136" i="4" a="1"/>
  <c r="AP136" i="4" s="1"/>
  <c r="AV136" i="4" a="1"/>
  <c r="AV136" i="4" s="1"/>
  <c r="AU136" i="4" a="1"/>
  <c r="AU136" i="4" s="1"/>
  <c r="AW136" i="4" a="1"/>
  <c r="AW136" i="4" s="1"/>
  <c r="BA136" i="4" a="1"/>
  <c r="BA136" i="4" s="1"/>
  <c r="BC136" i="4" a="1"/>
  <c r="BC136" i="4" s="1"/>
  <c r="U136" i="4" a="1"/>
  <c r="U136" i="4" s="1"/>
  <c r="AN136" i="4" a="1"/>
  <c r="AN136" i="4" s="1"/>
  <c r="Z136" i="4" a="1"/>
  <c r="Z136" i="4" s="1"/>
  <c r="T136" i="4" a="1"/>
  <c r="T136" i="4" s="1"/>
  <c r="H136" i="4" a="1"/>
  <c r="H136" i="4" s="1"/>
  <c r="AC136" i="4" a="1"/>
  <c r="AC136" i="4" s="1"/>
  <c r="AH136" i="4" a="1"/>
  <c r="AH136" i="4" s="1"/>
  <c r="S136" i="4" a="1"/>
  <c r="S136" i="4" s="1"/>
  <c r="AI136" i="4" a="1"/>
  <c r="AI136" i="4" s="1"/>
  <c r="L136" i="4" a="1"/>
  <c r="L136" i="4" s="1"/>
  <c r="K136" i="4" a="1"/>
  <c r="K136" i="4" s="1"/>
  <c r="AA136" i="4" a="1"/>
  <c r="AA136" i="4" s="1"/>
  <c r="AK136" i="4" a="1"/>
  <c r="AK136" i="4" s="1"/>
  <c r="AB136" i="4" a="1"/>
  <c r="AB136" i="4" s="1"/>
  <c r="D136" i="4" a="1"/>
  <c r="D136" i="4" s="1"/>
  <c r="M136" i="4" a="1"/>
  <c r="M136" i="4" s="1"/>
  <c r="AM136" i="4" a="1"/>
  <c r="AM136" i="4" s="1"/>
  <c r="R136" i="4" a="1"/>
  <c r="R136" i="4" s="1"/>
  <c r="F136" i="4" a="1"/>
  <c r="F136" i="4" s="1"/>
  <c r="AL136" i="4" a="1"/>
  <c r="AL136" i="4" s="1"/>
  <c r="I136" i="4" a="1"/>
  <c r="I136" i="4" s="1"/>
  <c r="J136" i="4" a="1"/>
  <c r="J136" i="4" s="1"/>
  <c r="E136" i="4" a="1"/>
  <c r="E136" i="4" s="1"/>
  <c r="W136" i="4" a="1"/>
  <c r="W136" i="4" s="1"/>
  <c r="AE136" i="4" a="1"/>
  <c r="AE136" i="4" s="1"/>
  <c r="P136" i="4" a="1"/>
  <c r="P136" i="4" s="1"/>
  <c r="AD136" i="4" a="1"/>
  <c r="AD136" i="4" s="1"/>
  <c r="G136" i="4" a="1"/>
  <c r="G136" i="4" s="1"/>
  <c r="AJ136" i="4" a="1"/>
  <c r="AJ136" i="4" s="1"/>
  <c r="Y136" i="4" a="1"/>
  <c r="Y136" i="4" s="1"/>
  <c r="AG136" i="4" a="1"/>
  <c r="AG136" i="4" s="1"/>
  <c r="Q136" i="4" a="1"/>
  <c r="Q136" i="4" s="1"/>
  <c r="O136" i="4" a="1"/>
  <c r="O136" i="4" s="1"/>
  <c r="N136" i="4" a="1"/>
  <c r="N136" i="4" s="1"/>
  <c r="X136" i="4" a="1"/>
  <c r="X136" i="4" s="1"/>
  <c r="AF136" i="4" a="1"/>
  <c r="AF136" i="4" s="1"/>
  <c r="B137" i="4"/>
  <c r="AO137" i="4" l="1" a="1"/>
  <c r="AO137" i="4" s="1"/>
  <c r="V137" i="4" a="1"/>
  <c r="V137" i="4" s="1"/>
  <c r="C137" i="4" a="1"/>
  <c r="C137" i="4" s="1"/>
  <c r="BF137" i="4" a="1"/>
  <c r="BF137" i="4" s="1"/>
  <c r="BG137" i="4" a="1"/>
  <c r="BG137" i="4" s="1"/>
  <c r="AY137" i="4" a="1"/>
  <c r="AY137" i="4" s="1"/>
  <c r="BB137" i="4" a="1"/>
  <c r="BB137" i="4" s="1"/>
  <c r="AS137" i="4" a="1"/>
  <c r="AS137" i="4" s="1"/>
  <c r="AZ137" i="4" a="1"/>
  <c r="AZ137" i="4" s="1"/>
  <c r="AP137" i="4" a="1"/>
  <c r="AP137" i="4" s="1"/>
  <c r="AX137" i="4" a="1"/>
  <c r="AX137" i="4" s="1"/>
  <c r="AR137" i="4" a="1"/>
  <c r="AR137" i="4" s="1"/>
  <c r="AT137" i="4" a="1"/>
  <c r="AT137" i="4" s="1"/>
  <c r="AQ137" i="4" a="1"/>
  <c r="AQ137" i="4" s="1"/>
  <c r="BD137" i="4" a="1"/>
  <c r="BD137" i="4" s="1"/>
  <c r="BE137" i="4" a="1"/>
  <c r="BE137" i="4" s="1"/>
  <c r="BC137" i="4" a="1"/>
  <c r="BC137" i="4" s="1"/>
  <c r="AV137" i="4" a="1"/>
  <c r="AV137" i="4" s="1"/>
  <c r="AU137" i="4" a="1"/>
  <c r="AU137" i="4" s="1"/>
  <c r="AW137" i="4" a="1"/>
  <c r="AW137" i="4" s="1"/>
  <c r="BA137" i="4" a="1"/>
  <c r="BA137" i="4" s="1"/>
  <c r="U137" i="4" a="1"/>
  <c r="U137" i="4" s="1"/>
  <c r="AN137" i="4" a="1"/>
  <c r="AN137" i="4" s="1"/>
  <c r="AH137" i="4" a="1"/>
  <c r="AH137" i="4" s="1"/>
  <c r="K137" i="4" a="1"/>
  <c r="K137" i="4" s="1"/>
  <c r="D137" i="4" a="1"/>
  <c r="D137" i="4" s="1"/>
  <c r="AK137" i="4" a="1"/>
  <c r="AK137" i="4" s="1"/>
  <c r="AB137" i="4" a="1"/>
  <c r="AB137" i="4" s="1"/>
  <c r="L137" i="4" a="1"/>
  <c r="L137" i="4" s="1"/>
  <c r="Z137" i="4" a="1"/>
  <c r="Z137" i="4" s="1"/>
  <c r="AA137" i="4" a="1"/>
  <c r="AA137" i="4" s="1"/>
  <c r="H137" i="4" a="1"/>
  <c r="H137" i="4" s="1"/>
  <c r="S137" i="4" a="1"/>
  <c r="S137" i="4" s="1"/>
  <c r="AC137" i="4" a="1"/>
  <c r="AC137" i="4" s="1"/>
  <c r="AI137" i="4" a="1"/>
  <c r="AI137" i="4" s="1"/>
  <c r="T137" i="4" a="1"/>
  <c r="T137" i="4" s="1"/>
  <c r="M137" i="4" a="1"/>
  <c r="M137" i="4" s="1"/>
  <c r="AD137" i="4" a="1"/>
  <c r="AD137" i="4" s="1"/>
  <c r="E137" i="4" a="1"/>
  <c r="E137" i="4" s="1"/>
  <c r="AE137" i="4" a="1"/>
  <c r="AE137" i="4" s="1"/>
  <c r="AM137" i="4" a="1"/>
  <c r="AM137" i="4" s="1"/>
  <c r="AL137" i="4" a="1"/>
  <c r="AL137" i="4" s="1"/>
  <c r="P137" i="4" a="1"/>
  <c r="P137" i="4" s="1"/>
  <c r="J137" i="4" a="1"/>
  <c r="J137" i="4" s="1"/>
  <c r="I137" i="4" a="1"/>
  <c r="I137" i="4" s="1"/>
  <c r="W137" i="4" a="1"/>
  <c r="W137" i="4" s="1"/>
  <c r="AF137" i="4" a="1"/>
  <c r="AF137" i="4" s="1"/>
  <c r="G137" i="4" a="1"/>
  <c r="G137" i="4" s="1"/>
  <c r="Q137" i="4" a="1"/>
  <c r="Q137" i="4" s="1"/>
  <c r="AG137" i="4" a="1"/>
  <c r="AG137" i="4" s="1"/>
  <c r="F137" i="4" a="1"/>
  <c r="F137" i="4" s="1"/>
  <c r="O137" i="4" a="1"/>
  <c r="O137" i="4" s="1"/>
  <c r="Y137" i="4" a="1"/>
  <c r="Y137" i="4" s="1"/>
  <c r="AJ137" i="4" a="1"/>
  <c r="AJ137" i="4" s="1"/>
  <c r="R137" i="4" a="1"/>
  <c r="R137" i="4" s="1"/>
  <c r="N137" i="4" a="1"/>
  <c r="N137" i="4" s="1"/>
  <c r="X137" i="4" a="1"/>
  <c r="X137" i="4" s="1"/>
  <c r="B138" i="4"/>
  <c r="V138" i="4" l="1" a="1"/>
  <c r="V138" i="4" s="1"/>
  <c r="C138" i="4" a="1"/>
  <c r="C138" i="4" s="1"/>
  <c r="AO138" i="4" a="1"/>
  <c r="AO138" i="4" s="1"/>
  <c r="AX138" i="4" a="1"/>
  <c r="AX138" i="4" s="1"/>
  <c r="BB138" i="4" a="1"/>
  <c r="BB138" i="4" s="1"/>
  <c r="AT138" i="4" a="1"/>
  <c r="AT138" i="4" s="1"/>
  <c r="BD138" i="4" a="1"/>
  <c r="BD138" i="4" s="1"/>
  <c r="BE138" i="4" a="1"/>
  <c r="BE138" i="4" s="1"/>
  <c r="BF138" i="4" a="1"/>
  <c r="BF138" i="4" s="1"/>
  <c r="BG138" i="4" a="1"/>
  <c r="BG138" i="4" s="1"/>
  <c r="AP138" i="4" a="1"/>
  <c r="AP138" i="4" s="1"/>
  <c r="AZ138" i="4" a="1"/>
  <c r="AZ138" i="4" s="1"/>
  <c r="AR138" i="4" a="1"/>
  <c r="AR138" i="4" s="1"/>
  <c r="AS138" i="4" a="1"/>
  <c r="AS138" i="4" s="1"/>
  <c r="AY138" i="4" a="1"/>
  <c r="AY138" i="4" s="1"/>
  <c r="AQ138" i="4" a="1"/>
  <c r="AQ138" i="4" s="1"/>
  <c r="AW138" i="4" a="1"/>
  <c r="AW138" i="4" s="1"/>
  <c r="BA138" i="4" a="1"/>
  <c r="BA138" i="4" s="1"/>
  <c r="AV138" i="4" a="1"/>
  <c r="AV138" i="4" s="1"/>
  <c r="BC138" i="4" a="1"/>
  <c r="BC138" i="4" s="1"/>
  <c r="AU138" i="4" a="1"/>
  <c r="AU138" i="4" s="1"/>
  <c r="AN138" i="4" a="1"/>
  <c r="AN138" i="4" s="1"/>
  <c r="U138" i="4" a="1"/>
  <c r="U138" i="4" s="1"/>
  <c r="L138" i="4" a="1"/>
  <c r="L138" i="4" s="1"/>
  <c r="K138" i="4" a="1"/>
  <c r="K138" i="4" s="1"/>
  <c r="S138" i="4" a="1"/>
  <c r="S138" i="4" s="1"/>
  <c r="AC138" i="4" a="1"/>
  <c r="AC138" i="4" s="1"/>
  <c r="AK138" i="4" a="1"/>
  <c r="AK138" i="4" s="1"/>
  <c r="AH138" i="4" a="1"/>
  <c r="AH138" i="4" s="1"/>
  <c r="AI138" i="4" a="1"/>
  <c r="AI138" i="4" s="1"/>
  <c r="T138" i="4" a="1"/>
  <c r="T138" i="4" s="1"/>
  <c r="H138" i="4" a="1"/>
  <c r="H138" i="4" s="1"/>
  <c r="D138" i="4" a="1"/>
  <c r="D138" i="4" s="1"/>
  <c r="AA138" i="4" a="1"/>
  <c r="AA138" i="4" s="1"/>
  <c r="Z138" i="4" a="1"/>
  <c r="Z138" i="4" s="1"/>
  <c r="AB138" i="4" a="1"/>
  <c r="AB138" i="4" s="1"/>
  <c r="AL138" i="4" a="1"/>
  <c r="AL138" i="4" s="1"/>
  <c r="W138" i="4" a="1"/>
  <c r="W138" i="4" s="1"/>
  <c r="AD138" i="4" a="1"/>
  <c r="AD138" i="4" s="1"/>
  <c r="I138" i="4" a="1"/>
  <c r="I138" i="4" s="1"/>
  <c r="AE138" i="4" a="1"/>
  <c r="AE138" i="4" s="1"/>
  <c r="P138" i="4" a="1"/>
  <c r="P138" i="4" s="1"/>
  <c r="J138" i="4" a="1"/>
  <c r="J138" i="4" s="1"/>
  <c r="AM138" i="4" a="1"/>
  <c r="AM138" i="4" s="1"/>
  <c r="E138" i="4" a="1"/>
  <c r="E138" i="4" s="1"/>
  <c r="F138" i="4" a="1"/>
  <c r="F138" i="4" s="1"/>
  <c r="M138" i="4" a="1"/>
  <c r="M138" i="4" s="1"/>
  <c r="X138" i="4" a="1"/>
  <c r="X138" i="4" s="1"/>
  <c r="O138" i="4" a="1"/>
  <c r="O138" i="4" s="1"/>
  <c r="N138" i="4" a="1"/>
  <c r="N138" i="4" s="1"/>
  <c r="R138" i="4" a="1"/>
  <c r="R138" i="4" s="1"/>
  <c r="G138" i="4" a="1"/>
  <c r="G138" i="4" s="1"/>
  <c r="Y138" i="4" a="1"/>
  <c r="Y138" i="4" s="1"/>
  <c r="AF138" i="4" a="1"/>
  <c r="AF138" i="4" s="1"/>
  <c r="Q138" i="4" a="1"/>
  <c r="Q138" i="4" s="1"/>
  <c r="AJ138" i="4" a="1"/>
  <c r="AJ138" i="4" s="1"/>
  <c r="AG138" i="4" a="1"/>
  <c r="AG138" i="4" s="1"/>
  <c r="B139" i="4"/>
  <c r="AO139" i="4" l="1" a="1"/>
  <c r="AO139" i="4" s="1"/>
  <c r="V139" i="4" a="1"/>
  <c r="V139" i="4" s="1"/>
  <c r="C139" i="4" a="1"/>
  <c r="C139" i="4" s="1"/>
  <c r="AR139" i="4" a="1"/>
  <c r="AR139" i="4" s="1"/>
  <c r="AY139" i="4" a="1"/>
  <c r="AY139" i="4" s="1"/>
  <c r="AP139" i="4" a="1"/>
  <c r="AP139" i="4" s="1"/>
  <c r="AT139" i="4" a="1"/>
  <c r="AT139" i="4" s="1"/>
  <c r="AQ139" i="4" a="1"/>
  <c r="AQ139" i="4" s="1"/>
  <c r="DC39" i="4" s="1"/>
  <c r="AX139" i="4" a="1"/>
  <c r="AX139" i="4" s="1"/>
  <c r="AS139" i="4" a="1"/>
  <c r="AS139" i="4" s="1"/>
  <c r="BG139" i="4" a="1"/>
  <c r="BG139" i="4" s="1"/>
  <c r="DS39" i="4" s="1"/>
  <c r="BD139" i="4" a="1"/>
  <c r="BD139" i="4" s="1"/>
  <c r="BF139" i="4" a="1"/>
  <c r="BF139" i="4" s="1"/>
  <c r="DR39" i="4" s="1"/>
  <c r="BB139" i="4" a="1"/>
  <c r="BB139" i="4" s="1"/>
  <c r="AZ139" i="4" a="1"/>
  <c r="AZ139" i="4" s="1"/>
  <c r="AW139" i="4" a="1"/>
  <c r="AW139" i="4" s="1"/>
  <c r="BE139" i="4" a="1"/>
  <c r="BE139" i="4" s="1"/>
  <c r="BA139" i="4" a="1"/>
  <c r="BA139" i="4" s="1"/>
  <c r="BC139" i="4" a="1"/>
  <c r="BC139" i="4" s="1"/>
  <c r="AV139" i="4" a="1"/>
  <c r="AV139" i="4" s="1"/>
  <c r="DH39" i="4" s="1"/>
  <c r="AU139" i="4" a="1"/>
  <c r="AU139" i="4" s="1"/>
  <c r="AN139" i="4" a="1"/>
  <c r="AN139" i="4" s="1"/>
  <c r="U139" i="4" a="1"/>
  <c r="U139" i="4" s="1"/>
  <c r="AC139" i="4" a="1"/>
  <c r="AC139" i="4" s="1"/>
  <c r="CO39" i="4" s="1"/>
  <c r="P16" i="5" s="1"/>
  <c r="H139" i="4" a="1"/>
  <c r="H139" i="4" s="1"/>
  <c r="AH139" i="4" a="1"/>
  <c r="AH139" i="4" s="1"/>
  <c r="S139" i="4" a="1"/>
  <c r="S139" i="4" s="1"/>
  <c r="AK139" i="4" a="1"/>
  <c r="AK139" i="4" s="1"/>
  <c r="AI139" i="4" a="1"/>
  <c r="AI139" i="4" s="1"/>
  <c r="L139" i="4" a="1"/>
  <c r="L139" i="4" s="1"/>
  <c r="Z139" i="4" a="1"/>
  <c r="Z139" i="4" s="1"/>
  <c r="K139" i="4" a="1"/>
  <c r="K139" i="4" s="1"/>
  <c r="AA139" i="4" a="1"/>
  <c r="AA139" i="4" s="1"/>
  <c r="AB139" i="4" a="1"/>
  <c r="AB139" i="4" s="1"/>
  <c r="D139" i="4" a="1"/>
  <c r="D139" i="4" s="1"/>
  <c r="T139" i="4" a="1"/>
  <c r="T139" i="4" s="1"/>
  <c r="AE139" i="4" a="1"/>
  <c r="AE139" i="4" s="1"/>
  <c r="R139" i="4" a="1"/>
  <c r="R139" i="4" s="1"/>
  <c r="E139" i="4" a="1"/>
  <c r="E139" i="4" s="1"/>
  <c r="F139" i="4" a="1"/>
  <c r="F139" i="4" s="1"/>
  <c r="AL139" i="4" a="1"/>
  <c r="AL139" i="4" s="1"/>
  <c r="I139" i="4" a="1"/>
  <c r="I139" i="4" s="1"/>
  <c r="AD139" i="4" a="1"/>
  <c r="AD139" i="4" s="1"/>
  <c r="W139" i="4" a="1"/>
  <c r="W139" i="4" s="1"/>
  <c r="J139" i="4" a="1"/>
  <c r="J139" i="4" s="1"/>
  <c r="BV39" i="4" s="1"/>
  <c r="O16" i="5" s="1"/>
  <c r="P139" i="4" a="1"/>
  <c r="P139" i="4" s="1"/>
  <c r="AM139" i="4" a="1"/>
  <c r="AM139" i="4" s="1"/>
  <c r="M139" i="4" a="1"/>
  <c r="M139" i="4" s="1"/>
  <c r="Q139" i="4" a="1"/>
  <c r="Q139" i="4" s="1"/>
  <c r="AJ139" i="4" a="1"/>
  <c r="AJ139" i="4" s="1"/>
  <c r="Y139" i="4" a="1"/>
  <c r="Y139" i="4" s="1"/>
  <c r="N139" i="4" a="1"/>
  <c r="N139" i="4" s="1"/>
  <c r="X139" i="4" a="1"/>
  <c r="X139" i="4" s="1"/>
  <c r="AF139" i="4" a="1"/>
  <c r="AF139" i="4" s="1"/>
  <c r="AG139" i="4" a="1"/>
  <c r="AG139" i="4" s="1"/>
  <c r="G139" i="4" a="1"/>
  <c r="G139" i="4" s="1"/>
  <c r="O139" i="4" a="1"/>
  <c r="O139" i="4" s="1"/>
  <c r="DG39" i="4"/>
  <c r="CZ39" i="4"/>
  <c r="CG39" i="4"/>
  <c r="B140" i="4"/>
  <c r="CY39" i="4"/>
  <c r="DB16" i="5" s="1"/>
  <c r="CF39" i="4"/>
  <c r="DA16" i="5" s="1"/>
  <c r="AO140" i="4" l="1" a="1"/>
  <c r="AO140" i="4" s="1"/>
  <c r="C140" i="4" a="1"/>
  <c r="C140" i="4" s="1"/>
  <c r="V140" i="4" a="1"/>
  <c r="V140" i="4" s="1"/>
  <c r="AT140" i="4" a="1"/>
  <c r="AT140" i="4" s="1"/>
  <c r="AR140" i="4" a="1"/>
  <c r="AR140" i="4" s="1"/>
  <c r="AS140" i="4" a="1"/>
  <c r="AS140" i="4" s="1"/>
  <c r="AQ140" i="4" a="1"/>
  <c r="AQ140" i="4" s="1"/>
  <c r="AP140" i="4" a="1"/>
  <c r="AP140" i="4" s="1"/>
  <c r="AZ140" i="4" a="1"/>
  <c r="AZ140" i="4" s="1"/>
  <c r="BG140" i="4" a="1"/>
  <c r="BG140" i="4" s="1"/>
  <c r="AY140" i="4" a="1"/>
  <c r="AY140" i="4" s="1"/>
  <c r="BB140" i="4" a="1"/>
  <c r="BB140" i="4" s="1"/>
  <c r="BF140" i="4" a="1"/>
  <c r="BF140" i="4" s="1"/>
  <c r="AX140" i="4" a="1"/>
  <c r="AX140" i="4" s="1"/>
  <c r="BD140" i="4" a="1"/>
  <c r="BD140" i="4" s="1"/>
  <c r="BE140" i="4" a="1"/>
  <c r="BE140" i="4" s="1"/>
  <c r="BA140" i="4" a="1"/>
  <c r="BA140" i="4" s="1"/>
  <c r="BC140" i="4" a="1"/>
  <c r="BC140" i="4" s="1"/>
  <c r="AV140" i="4" a="1"/>
  <c r="AV140" i="4" s="1"/>
  <c r="AU140" i="4" a="1"/>
  <c r="AU140" i="4" s="1"/>
  <c r="AW140" i="4" a="1"/>
  <c r="AW140" i="4" s="1"/>
  <c r="U140" i="4" a="1"/>
  <c r="U140" i="4" s="1"/>
  <c r="AN140" i="4" a="1"/>
  <c r="AN140" i="4" s="1"/>
  <c r="K140" i="4" a="1"/>
  <c r="K140" i="4" s="1"/>
  <c r="AK140" i="4" a="1"/>
  <c r="AK140" i="4" s="1"/>
  <c r="D140" i="4" a="1"/>
  <c r="D140" i="4" s="1"/>
  <c r="AH140" i="4" a="1"/>
  <c r="AH140" i="4" s="1"/>
  <c r="AB140" i="4" a="1"/>
  <c r="AB140" i="4" s="1"/>
  <c r="S140" i="4" a="1"/>
  <c r="S140" i="4" s="1"/>
  <c r="L140" i="4" a="1"/>
  <c r="L140" i="4" s="1"/>
  <c r="Z140" i="4" a="1"/>
  <c r="Z140" i="4" s="1"/>
  <c r="AA140" i="4" a="1"/>
  <c r="AA140" i="4" s="1"/>
  <c r="H140" i="4" a="1"/>
  <c r="H140" i="4" s="1"/>
  <c r="AC140" i="4" a="1"/>
  <c r="AC140" i="4" s="1"/>
  <c r="AI140" i="4" a="1"/>
  <c r="AI140" i="4" s="1"/>
  <c r="J140" i="4" a="1"/>
  <c r="J140" i="4" s="1"/>
  <c r="E140" i="4" a="1"/>
  <c r="E140" i="4" s="1"/>
  <c r="AM140" i="4" a="1"/>
  <c r="AM140" i="4" s="1"/>
  <c r="T140" i="4" a="1"/>
  <c r="T140" i="4" s="1"/>
  <c r="W140" i="4" a="1"/>
  <c r="W140" i="4" s="1"/>
  <c r="I140" i="4" a="1"/>
  <c r="I140" i="4" s="1"/>
  <c r="P140" i="4" a="1"/>
  <c r="P140" i="4" s="1"/>
  <c r="AE140" i="4" a="1"/>
  <c r="AE140" i="4" s="1"/>
  <c r="AL140" i="4" a="1"/>
  <c r="AL140" i="4" s="1"/>
  <c r="M140" i="4" a="1"/>
  <c r="M140" i="4" s="1"/>
  <c r="AD140" i="4" a="1"/>
  <c r="AD140" i="4" s="1"/>
  <c r="O140" i="4" a="1"/>
  <c r="O140" i="4" s="1"/>
  <c r="Y140" i="4" a="1"/>
  <c r="Y140" i="4" s="1"/>
  <c r="R140" i="4" a="1"/>
  <c r="R140" i="4" s="1"/>
  <c r="X140" i="4" a="1"/>
  <c r="X140" i="4" s="1"/>
  <c r="AF140" i="4" a="1"/>
  <c r="AF140" i="4" s="1"/>
  <c r="AJ140" i="4" a="1"/>
  <c r="AJ140" i="4" s="1"/>
  <c r="AG140" i="4" a="1"/>
  <c r="AG140" i="4" s="1"/>
  <c r="N140" i="4" a="1"/>
  <c r="N140" i="4" s="1"/>
  <c r="G140" i="4" a="1"/>
  <c r="G140" i="4" s="1"/>
  <c r="F140" i="4" a="1"/>
  <c r="F140" i="4" s="1"/>
  <c r="Q140" i="4" a="1"/>
  <c r="Q140" i="4" s="1"/>
  <c r="B141" i="4"/>
  <c r="AO141" i="4" l="1" a="1"/>
  <c r="AO141" i="4" s="1"/>
  <c r="V141" i="4" a="1"/>
  <c r="V141" i="4" s="1"/>
  <c r="C141" i="4" a="1"/>
  <c r="C141" i="4" s="1"/>
  <c r="AR141" i="4" a="1"/>
  <c r="AR141" i="4" s="1"/>
  <c r="AY141" i="4" a="1"/>
  <c r="AY141" i="4" s="1"/>
  <c r="AQ141" i="4" a="1"/>
  <c r="AQ141" i="4" s="1"/>
  <c r="BE141" i="4" a="1"/>
  <c r="BE141" i="4" s="1"/>
  <c r="AT141" i="4" a="1"/>
  <c r="AT141" i="4" s="1"/>
  <c r="AX141" i="4" a="1"/>
  <c r="AX141" i="4" s="1"/>
  <c r="AP141" i="4" a="1"/>
  <c r="AP141" i="4" s="1"/>
  <c r="AZ141" i="4" a="1"/>
  <c r="AZ141" i="4" s="1"/>
  <c r="BF141" i="4" a="1"/>
  <c r="BF141" i="4" s="1"/>
  <c r="BD141" i="4" a="1"/>
  <c r="BD141" i="4" s="1"/>
  <c r="AS141" i="4" a="1"/>
  <c r="AS141" i="4" s="1"/>
  <c r="BB141" i="4" a="1"/>
  <c r="BB141" i="4" s="1"/>
  <c r="BG141" i="4" a="1"/>
  <c r="BG141" i="4" s="1"/>
  <c r="AW141" i="4" a="1"/>
  <c r="AW141" i="4" s="1"/>
  <c r="BA141" i="4" a="1"/>
  <c r="BA141" i="4" s="1"/>
  <c r="AV141" i="4" a="1"/>
  <c r="AV141" i="4" s="1"/>
  <c r="BC141" i="4" a="1"/>
  <c r="BC141" i="4" s="1"/>
  <c r="AU141" i="4" a="1"/>
  <c r="AU141" i="4" s="1"/>
  <c r="U141" i="4" a="1"/>
  <c r="U141" i="4" s="1"/>
  <c r="AN141" i="4" a="1"/>
  <c r="AN141" i="4" s="1"/>
  <c r="AA141" i="4" a="1"/>
  <c r="AA141" i="4" s="1"/>
  <c r="AB141" i="4" a="1"/>
  <c r="AB141" i="4" s="1"/>
  <c r="S141" i="4" a="1"/>
  <c r="S141" i="4" s="1"/>
  <c r="AK141" i="4" a="1"/>
  <c r="AK141" i="4" s="1"/>
  <c r="H141" i="4" a="1"/>
  <c r="H141" i="4" s="1"/>
  <c r="AI141" i="4" a="1"/>
  <c r="AI141" i="4" s="1"/>
  <c r="L141" i="4" a="1"/>
  <c r="L141" i="4" s="1"/>
  <c r="Z141" i="4" a="1"/>
  <c r="Z141" i="4" s="1"/>
  <c r="AH141" i="4" a="1"/>
  <c r="AH141" i="4" s="1"/>
  <c r="AC141" i="4" a="1"/>
  <c r="AC141" i="4" s="1"/>
  <c r="D141" i="4" a="1"/>
  <c r="D141" i="4" s="1"/>
  <c r="T141" i="4" a="1"/>
  <c r="T141" i="4" s="1"/>
  <c r="K141" i="4" a="1"/>
  <c r="K141" i="4" s="1"/>
  <c r="AL141" i="4" a="1"/>
  <c r="AL141" i="4" s="1"/>
  <c r="E141" i="4" a="1"/>
  <c r="E141" i="4" s="1"/>
  <c r="AE141" i="4" a="1"/>
  <c r="AE141" i="4" s="1"/>
  <c r="AM141" i="4" a="1"/>
  <c r="AM141" i="4" s="1"/>
  <c r="P141" i="4" a="1"/>
  <c r="P141" i="4" s="1"/>
  <c r="R141" i="4" a="1"/>
  <c r="R141" i="4" s="1"/>
  <c r="AD141" i="4" a="1"/>
  <c r="AD141" i="4" s="1"/>
  <c r="I141" i="4" a="1"/>
  <c r="I141" i="4" s="1"/>
  <c r="J141" i="4" a="1"/>
  <c r="J141" i="4" s="1"/>
  <c r="M141" i="4" a="1"/>
  <c r="M141" i="4" s="1"/>
  <c r="W141" i="4" a="1"/>
  <c r="W141" i="4" s="1"/>
  <c r="AG141" i="4" a="1"/>
  <c r="AG141" i="4" s="1"/>
  <c r="Q141" i="4" a="1"/>
  <c r="Q141" i="4" s="1"/>
  <c r="G141" i="4" a="1"/>
  <c r="G141" i="4" s="1"/>
  <c r="F141" i="4" a="1"/>
  <c r="F141" i="4" s="1"/>
  <c r="N141" i="4" a="1"/>
  <c r="N141" i="4" s="1"/>
  <c r="X141" i="4" a="1"/>
  <c r="X141" i="4" s="1"/>
  <c r="AF141" i="4" a="1"/>
  <c r="AF141" i="4" s="1"/>
  <c r="O141" i="4" a="1"/>
  <c r="O141" i="4" s="1"/>
  <c r="Y141" i="4" a="1"/>
  <c r="Y141" i="4" s="1"/>
  <c r="AJ141" i="4" a="1"/>
  <c r="AJ141" i="4" s="1"/>
  <c r="B142" i="4"/>
  <c r="AO142" i="4" l="1" a="1"/>
  <c r="AO142" i="4" s="1"/>
  <c r="V142" i="4" a="1"/>
  <c r="V142" i="4" s="1"/>
  <c r="C142" i="4" a="1"/>
  <c r="C142" i="4" s="1"/>
  <c r="AS142" i="4" a="1"/>
  <c r="AS142" i="4" s="1"/>
  <c r="AX142" i="4" a="1"/>
  <c r="AX142" i="4" s="1"/>
  <c r="BE142" i="4" a="1"/>
  <c r="BE142" i="4" s="1"/>
  <c r="AT142" i="4" a="1"/>
  <c r="AT142" i="4" s="1"/>
  <c r="AR142" i="4" a="1"/>
  <c r="AR142" i="4" s="1"/>
  <c r="BB142" i="4" a="1"/>
  <c r="BB142" i="4" s="1"/>
  <c r="AP142" i="4" a="1"/>
  <c r="AP142" i="4" s="1"/>
  <c r="AZ142" i="4" a="1"/>
  <c r="AZ142" i="4" s="1"/>
  <c r="BF142" i="4" a="1"/>
  <c r="BF142" i="4" s="1"/>
  <c r="BG142" i="4" a="1"/>
  <c r="BG142" i="4" s="1"/>
  <c r="AQ142" i="4" a="1"/>
  <c r="AQ142" i="4" s="1"/>
  <c r="AY142" i="4" a="1"/>
  <c r="AY142" i="4" s="1"/>
  <c r="AV142" i="4" a="1"/>
  <c r="AV142" i="4" s="1"/>
  <c r="BC142" i="4" a="1"/>
  <c r="BC142" i="4" s="1"/>
  <c r="BA142" i="4" a="1"/>
  <c r="BA142" i="4" s="1"/>
  <c r="AW142" i="4" a="1"/>
  <c r="AW142" i="4" s="1"/>
  <c r="BD142" i="4" a="1"/>
  <c r="BD142" i="4" s="1"/>
  <c r="AU142" i="4" a="1"/>
  <c r="AU142" i="4" s="1"/>
  <c r="U142" i="4" a="1"/>
  <c r="U142" i="4" s="1"/>
  <c r="AN142" i="4" a="1"/>
  <c r="AN142" i="4" s="1"/>
  <c r="AA142" i="4" a="1"/>
  <c r="AA142" i="4" s="1"/>
  <c r="AB142" i="4" a="1"/>
  <c r="AB142" i="4" s="1"/>
  <c r="L142" i="4" a="1"/>
  <c r="L142" i="4" s="1"/>
  <c r="T142" i="4" a="1"/>
  <c r="T142" i="4" s="1"/>
  <c r="S142" i="4" a="1"/>
  <c r="S142" i="4" s="1"/>
  <c r="AC142" i="4" a="1"/>
  <c r="AC142" i="4" s="1"/>
  <c r="H142" i="4" a="1"/>
  <c r="H142" i="4" s="1"/>
  <c r="K142" i="4" a="1"/>
  <c r="K142" i="4" s="1"/>
  <c r="AI142" i="4" a="1"/>
  <c r="AI142" i="4" s="1"/>
  <c r="AH142" i="4" a="1"/>
  <c r="AH142" i="4" s="1"/>
  <c r="AK142" i="4" a="1"/>
  <c r="AK142" i="4" s="1"/>
  <c r="Z142" i="4" a="1"/>
  <c r="Z142" i="4" s="1"/>
  <c r="D142" i="4" a="1"/>
  <c r="D142" i="4" s="1"/>
  <c r="W142" i="4" a="1"/>
  <c r="W142" i="4" s="1"/>
  <c r="R142" i="4" a="1"/>
  <c r="R142" i="4" s="1"/>
  <c r="M142" i="4" a="1"/>
  <c r="M142" i="4" s="1"/>
  <c r="AM142" i="4" a="1"/>
  <c r="AM142" i="4" s="1"/>
  <c r="E142" i="4" a="1"/>
  <c r="E142" i="4" s="1"/>
  <c r="I142" i="4" a="1"/>
  <c r="I142" i="4" s="1"/>
  <c r="J142" i="4" a="1"/>
  <c r="J142" i="4" s="1"/>
  <c r="AD142" i="4" a="1"/>
  <c r="AD142" i="4" s="1"/>
  <c r="AL142" i="4" a="1"/>
  <c r="AL142" i="4" s="1"/>
  <c r="AE142" i="4" a="1"/>
  <c r="AE142" i="4" s="1"/>
  <c r="N142" i="4" a="1"/>
  <c r="N142" i="4" s="1"/>
  <c r="AJ142" i="4" a="1"/>
  <c r="AJ142" i="4" s="1"/>
  <c r="P142" i="4" a="1"/>
  <c r="P142" i="4" s="1"/>
  <c r="F142" i="4" a="1"/>
  <c r="F142" i="4" s="1"/>
  <c r="AF142" i="4" a="1"/>
  <c r="AF142" i="4" s="1"/>
  <c r="AG142" i="4" a="1"/>
  <c r="AG142" i="4" s="1"/>
  <c r="G142" i="4" a="1"/>
  <c r="G142" i="4" s="1"/>
  <c r="Q142" i="4" a="1"/>
  <c r="Q142" i="4" s="1"/>
  <c r="O142" i="4" a="1"/>
  <c r="O142" i="4" s="1"/>
  <c r="X142" i="4" a="1"/>
  <c r="X142" i="4" s="1"/>
  <c r="Y142" i="4" a="1"/>
  <c r="Y142" i="4" s="1"/>
  <c r="B143" i="4"/>
  <c r="AO143" i="4" l="1" a="1"/>
  <c r="AO143" i="4" s="1"/>
  <c r="V143" i="4" a="1"/>
  <c r="V143" i="4" s="1"/>
  <c r="C143" i="4" a="1"/>
  <c r="C143" i="4" s="1"/>
  <c r="AT143" i="4" a="1"/>
  <c r="AT143" i="4" s="1"/>
  <c r="AZ143" i="4" a="1"/>
  <c r="AZ143" i="4" s="1"/>
  <c r="AP143" i="4" a="1"/>
  <c r="AP143" i="4" s="1"/>
  <c r="BG143" i="4" a="1"/>
  <c r="BG143" i="4" s="1"/>
  <c r="DS40" i="4" s="1"/>
  <c r="AX143" i="4" a="1"/>
  <c r="AX143" i="4" s="1"/>
  <c r="AY143" i="4" a="1"/>
  <c r="AY143" i="4" s="1"/>
  <c r="BB143" i="4" a="1"/>
  <c r="BB143" i="4" s="1"/>
  <c r="AS143" i="4" a="1"/>
  <c r="AS143" i="4" s="1"/>
  <c r="AR143" i="4" a="1"/>
  <c r="AR143" i="4" s="1"/>
  <c r="AQ143" i="4" a="1"/>
  <c r="AQ143" i="4" s="1"/>
  <c r="BD143" i="4" a="1"/>
  <c r="BD143" i="4" s="1"/>
  <c r="BF143" i="4" a="1"/>
  <c r="BF143" i="4" s="1"/>
  <c r="DR40" i="4" s="1"/>
  <c r="AV143" i="4" a="1"/>
  <c r="AV143" i="4" s="1"/>
  <c r="DH40" i="4" s="1"/>
  <c r="BA143" i="4" a="1"/>
  <c r="BA143" i="4" s="1"/>
  <c r="BE143" i="4" a="1"/>
  <c r="BE143" i="4" s="1"/>
  <c r="AW143" i="4" a="1"/>
  <c r="AW143" i="4" s="1"/>
  <c r="BC143" i="4" a="1"/>
  <c r="BC143" i="4" s="1"/>
  <c r="AU143" i="4" a="1"/>
  <c r="AU143" i="4" s="1"/>
  <c r="U143" i="4" a="1"/>
  <c r="U143" i="4" s="1"/>
  <c r="AN143" i="4" a="1"/>
  <c r="AN143" i="4" s="1"/>
  <c r="D143" i="4" a="1"/>
  <c r="D143" i="4" s="1"/>
  <c r="S143" i="4" a="1"/>
  <c r="S143" i="4" s="1"/>
  <c r="AC143" i="4" a="1"/>
  <c r="AC143" i="4" s="1"/>
  <c r="AK143" i="4" a="1"/>
  <c r="AK143" i="4" s="1"/>
  <c r="AI143" i="4" a="1"/>
  <c r="AI143" i="4" s="1"/>
  <c r="AH143" i="4" a="1"/>
  <c r="AH143" i="4" s="1"/>
  <c r="T143" i="4" a="1"/>
  <c r="T143" i="4" s="1"/>
  <c r="Z143" i="4" a="1"/>
  <c r="Z143" i="4" s="1"/>
  <c r="AA143" i="4" a="1"/>
  <c r="AA143" i="4" s="1"/>
  <c r="AB143" i="4" a="1"/>
  <c r="AB143" i="4" s="1"/>
  <c r="K143" i="4" a="1"/>
  <c r="K143" i="4" s="1"/>
  <c r="H143" i="4" a="1"/>
  <c r="H143" i="4" s="1"/>
  <c r="L143" i="4" a="1"/>
  <c r="L143" i="4" s="1"/>
  <c r="F143" i="4" a="1"/>
  <c r="F143" i="4" s="1"/>
  <c r="J143" i="4" a="1"/>
  <c r="J143" i="4" s="1"/>
  <c r="AM143" i="4" a="1"/>
  <c r="AM143" i="4" s="1"/>
  <c r="CY40" i="4" s="1"/>
  <c r="DB17" i="5" s="1"/>
  <c r="AL143" i="4" a="1"/>
  <c r="AL143" i="4" s="1"/>
  <c r="I143" i="4" a="1"/>
  <c r="I143" i="4" s="1"/>
  <c r="P143" i="4" a="1"/>
  <c r="P143" i="4" s="1"/>
  <c r="AD143" i="4" a="1"/>
  <c r="AD143" i="4" s="1"/>
  <c r="E143" i="4" a="1"/>
  <c r="E143" i="4" s="1"/>
  <c r="M143" i="4" a="1"/>
  <c r="M143" i="4" s="1"/>
  <c r="R143" i="4" a="1"/>
  <c r="R143" i="4" s="1"/>
  <c r="W143" i="4" a="1"/>
  <c r="W143" i="4" s="1"/>
  <c r="AE143" i="4" a="1"/>
  <c r="AE143" i="4" s="1"/>
  <c r="G143" i="4" a="1"/>
  <c r="G143" i="4" s="1"/>
  <c r="Y143" i="4" a="1"/>
  <c r="Y143" i="4" s="1"/>
  <c r="AF143" i="4" a="1"/>
  <c r="AF143" i="4" s="1"/>
  <c r="O143" i="4" a="1"/>
  <c r="O143" i="4" s="1"/>
  <c r="N143" i="4" a="1"/>
  <c r="N143" i="4" s="1"/>
  <c r="Q143" i="4" a="1"/>
  <c r="Q143" i="4" s="1"/>
  <c r="AJ143" i="4" a="1"/>
  <c r="AJ143" i="4" s="1"/>
  <c r="AG143" i="4" a="1"/>
  <c r="AG143" i="4" s="1"/>
  <c r="X143" i="4" a="1"/>
  <c r="X143" i="4" s="1"/>
  <c r="CZ40" i="4"/>
  <c r="CG40" i="4"/>
  <c r="B144" i="4"/>
  <c r="BV40" i="4"/>
  <c r="O17" i="5" s="1"/>
  <c r="CO40" i="4"/>
  <c r="P17" i="5" s="1"/>
  <c r="CF40" i="4"/>
  <c r="DA17" i="5" s="1"/>
  <c r="AO144" i="4" l="1" a="1"/>
  <c r="AO144" i="4" s="1"/>
  <c r="V144" i="4" a="1"/>
  <c r="V144" i="4" s="1"/>
  <c r="C144" i="4" a="1"/>
  <c r="C144" i="4" s="1"/>
  <c r="BB144" i="4" a="1"/>
  <c r="BB144" i="4" s="1"/>
  <c r="BD144" i="4" a="1"/>
  <c r="BD144" i="4" s="1"/>
  <c r="AP144" i="4" a="1"/>
  <c r="AP144" i="4" s="1"/>
  <c r="AZ144" i="4" a="1"/>
  <c r="AZ144" i="4" s="1"/>
  <c r="AQ144" i="4" a="1"/>
  <c r="AQ144" i="4" s="1"/>
  <c r="AR144" i="4" a="1"/>
  <c r="AR144" i="4" s="1"/>
  <c r="BG144" i="4" a="1"/>
  <c r="BG144" i="4" s="1"/>
  <c r="AT144" i="4" a="1"/>
  <c r="AT144" i="4" s="1"/>
  <c r="BF144" i="4" a="1"/>
  <c r="BF144" i="4" s="1"/>
  <c r="AS144" i="4" a="1"/>
  <c r="AS144" i="4" s="1"/>
  <c r="AX144" i="4" a="1"/>
  <c r="AX144" i="4" s="1"/>
  <c r="BE144" i="4" a="1"/>
  <c r="BE144" i="4" s="1"/>
  <c r="AV144" i="4" a="1"/>
  <c r="AV144" i="4" s="1"/>
  <c r="BA144" i="4" a="1"/>
  <c r="BA144" i="4" s="1"/>
  <c r="BC144" i="4" a="1"/>
  <c r="BC144" i="4" s="1"/>
  <c r="AY144" i="4" a="1"/>
  <c r="AY144" i="4" s="1"/>
  <c r="AW144" i="4" a="1"/>
  <c r="AW144" i="4" s="1"/>
  <c r="AU144" i="4" a="1"/>
  <c r="AU144" i="4" s="1"/>
  <c r="U144" i="4" a="1"/>
  <c r="U144" i="4" s="1"/>
  <c r="AN144" i="4" a="1"/>
  <c r="AN144" i="4" s="1"/>
  <c r="S144" i="4" a="1"/>
  <c r="S144" i="4" s="1"/>
  <c r="AC144" i="4" a="1"/>
  <c r="AC144" i="4" s="1"/>
  <c r="L144" i="4" a="1"/>
  <c r="L144" i="4" s="1"/>
  <c r="Z144" i="4" a="1"/>
  <c r="Z144" i="4" s="1"/>
  <c r="AK144" i="4" a="1"/>
  <c r="AK144" i="4" s="1"/>
  <c r="D144" i="4" a="1"/>
  <c r="D144" i="4" s="1"/>
  <c r="AA144" i="4" a="1"/>
  <c r="AA144" i="4" s="1"/>
  <c r="K144" i="4" a="1"/>
  <c r="K144" i="4" s="1"/>
  <c r="AI144" i="4" a="1"/>
  <c r="AI144" i="4" s="1"/>
  <c r="AH144" i="4" a="1"/>
  <c r="AH144" i="4" s="1"/>
  <c r="AB144" i="4" a="1"/>
  <c r="AB144" i="4" s="1"/>
  <c r="H144" i="4" a="1"/>
  <c r="H144" i="4" s="1"/>
  <c r="T144" i="4" a="1"/>
  <c r="T144" i="4" s="1"/>
  <c r="J144" i="4" a="1"/>
  <c r="J144" i="4" s="1"/>
  <c r="AL144" i="4" a="1"/>
  <c r="AL144" i="4" s="1"/>
  <c r="W144" i="4" a="1"/>
  <c r="W144" i="4" s="1"/>
  <c r="F144" i="4" a="1"/>
  <c r="F144" i="4" s="1"/>
  <c r="M144" i="4" a="1"/>
  <c r="M144" i="4" s="1"/>
  <c r="AE144" i="4" a="1"/>
  <c r="AE144" i="4" s="1"/>
  <c r="AM144" i="4" a="1"/>
  <c r="AM144" i="4" s="1"/>
  <c r="I144" i="4" a="1"/>
  <c r="I144" i="4" s="1"/>
  <c r="P144" i="4" a="1"/>
  <c r="P144" i="4" s="1"/>
  <c r="AD144" i="4" a="1"/>
  <c r="AD144" i="4" s="1"/>
  <c r="E144" i="4" a="1"/>
  <c r="E144" i="4" s="1"/>
  <c r="AF144" i="4" a="1"/>
  <c r="AF144" i="4" s="1"/>
  <c r="N144" i="4" a="1"/>
  <c r="N144" i="4" s="1"/>
  <c r="AJ144" i="4" a="1"/>
  <c r="AJ144" i="4" s="1"/>
  <c r="G144" i="4" a="1"/>
  <c r="G144" i="4" s="1"/>
  <c r="O144" i="4" a="1"/>
  <c r="O144" i="4" s="1"/>
  <c r="R144" i="4" a="1"/>
  <c r="R144" i="4" s="1"/>
  <c r="Q144" i="4" a="1"/>
  <c r="Q144" i="4" s="1"/>
  <c r="AG144" i="4" a="1"/>
  <c r="AG144" i="4" s="1"/>
  <c r="X144" i="4" a="1"/>
  <c r="X144" i="4" s="1"/>
  <c r="Y144" i="4" a="1"/>
  <c r="Y144" i="4" s="1"/>
  <c r="B145" i="4"/>
  <c r="C145" i="4" l="1" a="1"/>
  <c r="C145" i="4" s="1"/>
  <c r="AO145" i="4" a="1"/>
  <c r="AO145" i="4" s="1"/>
  <c r="V145" i="4" a="1"/>
  <c r="V145" i="4" s="1"/>
  <c r="BB145" i="4" a="1"/>
  <c r="BB145" i="4" s="1"/>
  <c r="AX145" i="4" a="1"/>
  <c r="AX145" i="4" s="1"/>
  <c r="BG145" i="4" a="1"/>
  <c r="BG145" i="4" s="1"/>
  <c r="BE145" i="4" a="1"/>
  <c r="BE145" i="4" s="1"/>
  <c r="AS145" i="4" a="1"/>
  <c r="AS145" i="4" s="1"/>
  <c r="AZ145" i="4" a="1"/>
  <c r="AZ145" i="4" s="1"/>
  <c r="BD145" i="4" a="1"/>
  <c r="BD145" i="4" s="1"/>
  <c r="AP145" i="4" a="1"/>
  <c r="AP145" i="4" s="1"/>
  <c r="AT145" i="4" a="1"/>
  <c r="AT145" i="4" s="1"/>
  <c r="BF145" i="4" a="1"/>
  <c r="BF145" i="4" s="1"/>
  <c r="AQ145" i="4" a="1"/>
  <c r="AQ145" i="4" s="1"/>
  <c r="AR145" i="4" a="1"/>
  <c r="AR145" i="4" s="1"/>
  <c r="AY145" i="4" a="1"/>
  <c r="AY145" i="4" s="1"/>
  <c r="AU145" i="4" a="1"/>
  <c r="AU145" i="4" s="1"/>
  <c r="AV145" i="4" a="1"/>
  <c r="AV145" i="4" s="1"/>
  <c r="AW145" i="4" a="1"/>
  <c r="AW145" i="4" s="1"/>
  <c r="BC145" i="4" a="1"/>
  <c r="BC145" i="4" s="1"/>
  <c r="BA145" i="4" a="1"/>
  <c r="BA145" i="4" s="1"/>
  <c r="AN145" i="4" a="1"/>
  <c r="AN145" i="4" s="1"/>
  <c r="U145" i="4" a="1"/>
  <c r="U145" i="4" s="1"/>
  <c r="K145" i="4" a="1"/>
  <c r="K145" i="4" s="1"/>
  <c r="S145" i="4" a="1"/>
  <c r="S145" i="4" s="1"/>
  <c r="AK145" i="4" a="1"/>
  <c r="AK145" i="4" s="1"/>
  <c r="H145" i="4" a="1"/>
  <c r="H145" i="4" s="1"/>
  <c r="Z145" i="4" a="1"/>
  <c r="Z145" i="4" s="1"/>
  <c r="AH145" i="4" a="1"/>
  <c r="AH145" i="4" s="1"/>
  <c r="AA145" i="4" a="1"/>
  <c r="AA145" i="4" s="1"/>
  <c r="AI145" i="4" a="1"/>
  <c r="AI145" i="4" s="1"/>
  <c r="L145" i="4" a="1"/>
  <c r="L145" i="4" s="1"/>
  <c r="AB145" i="4" a="1"/>
  <c r="AB145" i="4" s="1"/>
  <c r="T145" i="4" a="1"/>
  <c r="T145" i="4" s="1"/>
  <c r="AC145" i="4" a="1"/>
  <c r="AC145" i="4" s="1"/>
  <c r="D145" i="4" a="1"/>
  <c r="D145" i="4" s="1"/>
  <c r="E145" i="4" a="1"/>
  <c r="E145" i="4" s="1"/>
  <c r="P145" i="4" a="1"/>
  <c r="P145" i="4" s="1"/>
  <c r="I145" i="4" a="1"/>
  <c r="I145" i="4" s="1"/>
  <c r="R145" i="4" a="1"/>
  <c r="R145" i="4" s="1"/>
  <c r="AD145" i="4" a="1"/>
  <c r="AD145" i="4" s="1"/>
  <c r="J145" i="4" a="1"/>
  <c r="J145" i="4" s="1"/>
  <c r="W145" i="4" a="1"/>
  <c r="W145" i="4" s="1"/>
  <c r="AE145" i="4" a="1"/>
  <c r="AE145" i="4" s="1"/>
  <c r="M145" i="4" a="1"/>
  <c r="M145" i="4" s="1"/>
  <c r="AM145" i="4" a="1"/>
  <c r="AM145" i="4" s="1"/>
  <c r="AL145" i="4" a="1"/>
  <c r="AL145" i="4" s="1"/>
  <c r="X145" i="4" a="1"/>
  <c r="X145" i="4" s="1"/>
  <c r="AJ145" i="4" a="1"/>
  <c r="AJ145" i="4" s="1"/>
  <c r="AG145" i="4" a="1"/>
  <c r="AG145" i="4" s="1"/>
  <c r="Y145" i="4" a="1"/>
  <c r="Y145" i="4" s="1"/>
  <c r="N145" i="4" a="1"/>
  <c r="N145" i="4" s="1"/>
  <c r="G145" i="4" a="1"/>
  <c r="G145" i="4" s="1"/>
  <c r="F145" i="4" a="1"/>
  <c r="F145" i="4" s="1"/>
  <c r="AF145" i="4" a="1"/>
  <c r="AF145" i="4" s="1"/>
  <c r="O145" i="4" a="1"/>
  <c r="O145" i="4" s="1"/>
  <c r="Q145" i="4" a="1"/>
  <c r="Q145" i="4" s="1"/>
  <c r="B146" i="4"/>
  <c r="C146" i="4" l="1" a="1"/>
  <c r="C146" i="4" s="1"/>
  <c r="AO146" i="4" a="1"/>
  <c r="AO146" i="4" s="1"/>
  <c r="V146" i="4" a="1"/>
  <c r="V146" i="4" s="1"/>
  <c r="AT146" i="4" a="1"/>
  <c r="AT146" i="4" s="1"/>
  <c r="AS146" i="4" a="1"/>
  <c r="AS146" i="4" s="1"/>
  <c r="AP146" i="4" a="1"/>
  <c r="AP146" i="4" s="1"/>
  <c r="BB146" i="4" a="1"/>
  <c r="BB146" i="4" s="1"/>
  <c r="BG146" i="4" a="1"/>
  <c r="BG146" i="4" s="1"/>
  <c r="AZ146" i="4" a="1"/>
  <c r="AZ146" i="4" s="1"/>
  <c r="AR146" i="4" a="1"/>
  <c r="AR146" i="4" s="1"/>
  <c r="AY146" i="4" a="1"/>
  <c r="AY146" i="4" s="1"/>
  <c r="AQ146" i="4" a="1"/>
  <c r="AQ146" i="4" s="1"/>
  <c r="BF146" i="4" a="1"/>
  <c r="BF146" i="4" s="1"/>
  <c r="AX146" i="4" a="1"/>
  <c r="AX146" i="4" s="1"/>
  <c r="BD146" i="4" a="1"/>
  <c r="BD146" i="4" s="1"/>
  <c r="AU146" i="4" a="1"/>
  <c r="AU146" i="4" s="1"/>
  <c r="BE146" i="4" a="1"/>
  <c r="BE146" i="4" s="1"/>
  <c r="AV146" i="4" a="1"/>
  <c r="AV146" i="4" s="1"/>
  <c r="BC146" i="4" a="1"/>
  <c r="BC146" i="4" s="1"/>
  <c r="AW146" i="4" a="1"/>
  <c r="AW146" i="4" s="1"/>
  <c r="BA146" i="4" a="1"/>
  <c r="BA146" i="4" s="1"/>
  <c r="U146" i="4" a="1"/>
  <c r="U146" i="4" s="1"/>
  <c r="AN146" i="4" a="1"/>
  <c r="AN146" i="4" s="1"/>
  <c r="L146" i="4" a="1"/>
  <c r="L146" i="4" s="1"/>
  <c r="AB146" i="4" a="1"/>
  <c r="AB146" i="4" s="1"/>
  <c r="AI146" i="4" a="1"/>
  <c r="AI146" i="4" s="1"/>
  <c r="AH146" i="4" a="1"/>
  <c r="AH146" i="4" s="1"/>
  <c r="S146" i="4" a="1"/>
  <c r="S146" i="4" s="1"/>
  <c r="Z146" i="4" a="1"/>
  <c r="Z146" i="4" s="1"/>
  <c r="AA146" i="4" a="1"/>
  <c r="AA146" i="4" s="1"/>
  <c r="H146" i="4" a="1"/>
  <c r="H146" i="4" s="1"/>
  <c r="D146" i="4" a="1"/>
  <c r="D146" i="4" s="1"/>
  <c r="K146" i="4" a="1"/>
  <c r="K146" i="4" s="1"/>
  <c r="T146" i="4" a="1"/>
  <c r="T146" i="4" s="1"/>
  <c r="AC146" i="4" a="1"/>
  <c r="AC146" i="4" s="1"/>
  <c r="AK146" i="4" a="1"/>
  <c r="AK146" i="4" s="1"/>
  <c r="M146" i="4" a="1"/>
  <c r="M146" i="4" s="1"/>
  <c r="AM146" i="4" a="1"/>
  <c r="AM146" i="4" s="1"/>
  <c r="P146" i="4" a="1"/>
  <c r="P146" i="4" s="1"/>
  <c r="I146" i="4" a="1"/>
  <c r="I146" i="4" s="1"/>
  <c r="J146" i="4" a="1"/>
  <c r="J146" i="4" s="1"/>
  <c r="R146" i="4" a="1"/>
  <c r="R146" i="4" s="1"/>
  <c r="AD146" i="4" a="1"/>
  <c r="AD146" i="4" s="1"/>
  <c r="E146" i="4" a="1"/>
  <c r="E146" i="4" s="1"/>
  <c r="W146" i="4" a="1"/>
  <c r="W146" i="4" s="1"/>
  <c r="F146" i="4" a="1"/>
  <c r="F146" i="4" s="1"/>
  <c r="AL146" i="4" a="1"/>
  <c r="AL146" i="4" s="1"/>
  <c r="AE146" i="4" a="1"/>
  <c r="AE146" i="4" s="1"/>
  <c r="Q146" i="4" a="1"/>
  <c r="Q146" i="4" s="1"/>
  <c r="AJ146" i="4" a="1"/>
  <c r="AJ146" i="4" s="1"/>
  <c r="AG146" i="4" a="1"/>
  <c r="AG146" i="4" s="1"/>
  <c r="N146" i="4" a="1"/>
  <c r="N146" i="4" s="1"/>
  <c r="X146" i="4" a="1"/>
  <c r="X146" i="4" s="1"/>
  <c r="AF146" i="4" a="1"/>
  <c r="AF146" i="4" s="1"/>
  <c r="G146" i="4" a="1"/>
  <c r="G146" i="4" s="1"/>
  <c r="O146" i="4" a="1"/>
  <c r="O146" i="4" s="1"/>
  <c r="Y146" i="4" a="1"/>
  <c r="Y146" i="4" s="1"/>
  <c r="B147" i="4"/>
  <c r="V147" i="4" l="1" a="1"/>
  <c r="V147" i="4" s="1"/>
  <c r="C147" i="4" a="1"/>
  <c r="C147" i="4" s="1"/>
  <c r="AO147" i="4" a="1"/>
  <c r="AO147" i="4" s="1"/>
  <c r="AZ147" i="4" a="1"/>
  <c r="AZ147" i="4" s="1"/>
  <c r="BE147" i="4" a="1"/>
  <c r="BE147" i="4" s="1"/>
  <c r="BG147" i="4" a="1"/>
  <c r="BG147" i="4" s="1"/>
  <c r="DS41" i="4" s="1"/>
  <c r="AP147" i="4" a="1"/>
  <c r="AP147" i="4" s="1"/>
  <c r="BD147" i="4" a="1"/>
  <c r="BD147" i="4" s="1"/>
  <c r="AY147" i="4" a="1"/>
  <c r="AY147" i="4" s="1"/>
  <c r="AR147" i="4" a="1"/>
  <c r="AR147" i="4" s="1"/>
  <c r="AS147" i="4" a="1"/>
  <c r="AS147" i="4" s="1"/>
  <c r="BF147" i="4" a="1"/>
  <c r="BF147" i="4" s="1"/>
  <c r="DR41" i="4" s="1"/>
  <c r="AQ147" i="4" a="1"/>
  <c r="AQ147" i="4" s="1"/>
  <c r="AX147" i="4" a="1"/>
  <c r="AX147" i="4" s="1"/>
  <c r="BB147" i="4" a="1"/>
  <c r="BB147" i="4" s="1"/>
  <c r="AT147" i="4" a="1"/>
  <c r="AT147" i="4" s="1"/>
  <c r="BC147" i="4" a="1"/>
  <c r="BC147" i="4" s="1"/>
  <c r="AV147" i="4" a="1"/>
  <c r="AV147" i="4" s="1"/>
  <c r="DH41" i="4" s="1"/>
  <c r="BA147" i="4" a="1"/>
  <c r="BA147" i="4" s="1"/>
  <c r="AW147" i="4" a="1"/>
  <c r="AW147" i="4" s="1"/>
  <c r="AU147" i="4" a="1"/>
  <c r="AU147" i="4" s="1"/>
  <c r="U147" i="4" a="1"/>
  <c r="U147" i="4" s="1"/>
  <c r="AN147" i="4" a="1"/>
  <c r="AN147" i="4" s="1"/>
  <c r="S147" i="4" a="1"/>
  <c r="S147" i="4" s="1"/>
  <c r="AK147" i="4" a="1"/>
  <c r="AK147" i="4" s="1"/>
  <c r="T147" i="4" a="1"/>
  <c r="T147" i="4" s="1"/>
  <c r="AC147" i="4" a="1"/>
  <c r="AC147" i="4" s="1"/>
  <c r="AI147" i="4" a="1"/>
  <c r="AI147" i="4" s="1"/>
  <c r="AH147" i="4" a="1"/>
  <c r="AH147" i="4" s="1"/>
  <c r="L147" i="4" a="1"/>
  <c r="L147" i="4" s="1"/>
  <c r="Z147" i="4" a="1"/>
  <c r="Z147" i="4" s="1"/>
  <c r="AA147" i="4" a="1"/>
  <c r="AA147" i="4" s="1"/>
  <c r="AB147" i="4" a="1"/>
  <c r="AB147" i="4" s="1"/>
  <c r="K147" i="4" a="1"/>
  <c r="K147" i="4" s="1"/>
  <c r="D147" i="4" a="1"/>
  <c r="D147" i="4" s="1"/>
  <c r="H147" i="4" a="1"/>
  <c r="H147" i="4" s="1"/>
  <c r="AE147" i="4" a="1"/>
  <c r="AE147" i="4" s="1"/>
  <c r="J147" i="4" a="1"/>
  <c r="J147" i="4" s="1"/>
  <c r="P147" i="4" a="1"/>
  <c r="P147" i="4" s="1"/>
  <c r="F147" i="4" a="1"/>
  <c r="F147" i="4" s="1"/>
  <c r="AL147" i="4" a="1"/>
  <c r="AL147" i="4" s="1"/>
  <c r="I147" i="4" a="1"/>
  <c r="I147" i="4" s="1"/>
  <c r="E147" i="4" a="1"/>
  <c r="E147" i="4" s="1"/>
  <c r="R147" i="4" a="1"/>
  <c r="R147" i="4" s="1"/>
  <c r="AD147" i="4" a="1"/>
  <c r="AD147" i="4" s="1"/>
  <c r="W147" i="4" a="1"/>
  <c r="W147" i="4" s="1"/>
  <c r="AM147" i="4" a="1"/>
  <c r="AM147" i="4" s="1"/>
  <c r="M147" i="4" a="1"/>
  <c r="M147" i="4" s="1"/>
  <c r="Y147" i="4" a="1"/>
  <c r="Y147" i="4" s="1"/>
  <c r="Q147" i="4" a="1"/>
  <c r="Q147" i="4" s="1"/>
  <c r="AJ147" i="4" a="1"/>
  <c r="AJ147" i="4" s="1"/>
  <c r="AG147" i="4" a="1"/>
  <c r="AG147" i="4" s="1"/>
  <c r="G147" i="4" a="1"/>
  <c r="G147" i="4" s="1"/>
  <c r="X147" i="4" a="1"/>
  <c r="X147" i="4" s="1"/>
  <c r="N147" i="4" a="1"/>
  <c r="N147" i="4" s="1"/>
  <c r="AF147" i="4" a="1"/>
  <c r="AF147" i="4" s="1"/>
  <c r="O147" i="4" a="1"/>
  <c r="O147" i="4" s="1"/>
  <c r="DM41" i="4"/>
  <c r="CZ41" i="4"/>
  <c r="CG41" i="4"/>
  <c r="B148" i="4"/>
  <c r="CY41" i="4"/>
  <c r="DB18" i="5" s="1"/>
  <c r="BV41" i="4"/>
  <c r="O18" i="5" s="1"/>
  <c r="CF41" i="4"/>
  <c r="DA18" i="5" s="1"/>
  <c r="CO41" i="4"/>
  <c r="P18" i="5" s="1"/>
  <c r="C148" i="4" l="1" a="1"/>
  <c r="C148" i="4" s="1"/>
  <c r="V148" i="4" a="1"/>
  <c r="V148" i="4" s="1"/>
  <c r="AO148" i="4" a="1"/>
  <c r="AO148" i="4" s="1"/>
  <c r="BG148" i="4" a="1"/>
  <c r="BG148" i="4" s="1"/>
  <c r="AP148" i="4" a="1"/>
  <c r="AP148" i="4" s="1"/>
  <c r="AY148" i="4" a="1"/>
  <c r="AY148" i="4" s="1"/>
  <c r="AR148" i="4" a="1"/>
  <c r="AR148" i="4" s="1"/>
  <c r="AS148" i="4" a="1"/>
  <c r="AS148" i="4" s="1"/>
  <c r="BF148" i="4" a="1"/>
  <c r="BF148" i="4" s="1"/>
  <c r="AX148" i="4" a="1"/>
  <c r="AX148" i="4" s="1"/>
  <c r="BB148" i="4" a="1"/>
  <c r="BB148" i="4" s="1"/>
  <c r="AT148" i="4" a="1"/>
  <c r="AT148" i="4" s="1"/>
  <c r="AZ148" i="4" a="1"/>
  <c r="AZ148" i="4" s="1"/>
  <c r="BD148" i="4" a="1"/>
  <c r="BD148" i="4" s="1"/>
  <c r="BE148" i="4" a="1"/>
  <c r="BE148" i="4" s="1"/>
  <c r="BC148" i="4" a="1"/>
  <c r="BC148" i="4" s="1"/>
  <c r="BA148" i="4" a="1"/>
  <c r="BA148" i="4" s="1"/>
  <c r="AW148" i="4" a="1"/>
  <c r="AW148" i="4" s="1"/>
  <c r="AU148" i="4" a="1"/>
  <c r="AU148" i="4" s="1"/>
  <c r="AQ148" i="4" a="1"/>
  <c r="AQ148" i="4" s="1"/>
  <c r="AV148" i="4" a="1"/>
  <c r="AV148" i="4" s="1"/>
  <c r="AN148" i="4" a="1"/>
  <c r="AN148" i="4" s="1"/>
  <c r="U148" i="4" a="1"/>
  <c r="U148" i="4" s="1"/>
  <c r="S148" i="4" a="1"/>
  <c r="S148" i="4" s="1"/>
  <c r="AH148" i="4" a="1"/>
  <c r="AH148" i="4" s="1"/>
  <c r="AI148" i="4" a="1"/>
  <c r="AI148" i="4" s="1"/>
  <c r="AA148" i="4" a="1"/>
  <c r="AA148" i="4" s="1"/>
  <c r="AB148" i="4" a="1"/>
  <c r="AB148" i="4" s="1"/>
  <c r="T148" i="4" a="1"/>
  <c r="T148" i="4" s="1"/>
  <c r="AC148" i="4" a="1"/>
  <c r="AC148" i="4" s="1"/>
  <c r="D148" i="4" a="1"/>
  <c r="D148" i="4" s="1"/>
  <c r="K148" i="4" a="1"/>
  <c r="K148" i="4" s="1"/>
  <c r="H148" i="4" a="1"/>
  <c r="H148" i="4" s="1"/>
  <c r="AK148" i="4" a="1"/>
  <c r="AK148" i="4" s="1"/>
  <c r="Z148" i="4" a="1"/>
  <c r="Z148" i="4" s="1"/>
  <c r="L148" i="4" a="1"/>
  <c r="L148" i="4" s="1"/>
  <c r="AD148" i="4" a="1"/>
  <c r="AD148" i="4" s="1"/>
  <c r="J148" i="4" a="1"/>
  <c r="J148" i="4" s="1"/>
  <c r="W148" i="4" a="1"/>
  <c r="W148" i="4" s="1"/>
  <c r="F148" i="4" a="1"/>
  <c r="F148" i="4" s="1"/>
  <c r="AL148" i="4" a="1"/>
  <c r="AL148" i="4" s="1"/>
  <c r="I148" i="4" a="1"/>
  <c r="I148" i="4" s="1"/>
  <c r="M148" i="4" a="1"/>
  <c r="M148" i="4" s="1"/>
  <c r="P148" i="4" a="1"/>
  <c r="P148" i="4" s="1"/>
  <c r="AM148" i="4" a="1"/>
  <c r="AM148" i="4" s="1"/>
  <c r="R148" i="4" a="1"/>
  <c r="R148" i="4" s="1"/>
  <c r="E148" i="4" a="1"/>
  <c r="E148" i="4" s="1"/>
  <c r="AE148" i="4" a="1"/>
  <c r="AE148" i="4" s="1"/>
  <c r="Y148" i="4" a="1"/>
  <c r="Y148" i="4" s="1"/>
  <c r="N148" i="4" a="1"/>
  <c r="N148" i="4" s="1"/>
  <c r="Q148" i="4" a="1"/>
  <c r="Q148" i="4" s="1"/>
  <c r="G148" i="4" a="1"/>
  <c r="G148" i="4" s="1"/>
  <c r="O148" i="4" a="1"/>
  <c r="O148" i="4" s="1"/>
  <c r="AF148" i="4" a="1"/>
  <c r="AF148" i="4" s="1"/>
  <c r="AG148" i="4" a="1"/>
  <c r="AG148" i="4" s="1"/>
  <c r="X148" i="4" a="1"/>
  <c r="X148" i="4" s="1"/>
  <c r="AJ148" i="4" a="1"/>
  <c r="AJ148" i="4" s="1"/>
  <c r="B149" i="4"/>
  <c r="C149" i="4" l="1" a="1"/>
  <c r="C149" i="4" s="1"/>
  <c r="V149" i="4" a="1"/>
  <c r="V149" i="4" s="1"/>
  <c r="AO149" i="4" a="1"/>
  <c r="AO149" i="4" s="1"/>
  <c r="AP149" i="4" a="1"/>
  <c r="AP149" i="4" s="1"/>
  <c r="AY149" i="4" a="1"/>
  <c r="AY149" i="4" s="1"/>
  <c r="AR149" i="4" a="1"/>
  <c r="AR149" i="4" s="1"/>
  <c r="AS149" i="4" a="1"/>
  <c r="AS149" i="4" s="1"/>
  <c r="BF149" i="4" a="1"/>
  <c r="BF149" i="4" s="1"/>
  <c r="AQ149" i="4" a="1"/>
  <c r="AQ149" i="4" s="1"/>
  <c r="AX149" i="4" a="1"/>
  <c r="AX149" i="4" s="1"/>
  <c r="BB149" i="4" a="1"/>
  <c r="BB149" i="4" s="1"/>
  <c r="AT149" i="4" a="1"/>
  <c r="AT149" i="4" s="1"/>
  <c r="AZ149" i="4" a="1"/>
  <c r="AZ149" i="4" s="1"/>
  <c r="BD149" i="4" a="1"/>
  <c r="BD149" i="4" s="1"/>
  <c r="BG149" i="4" a="1"/>
  <c r="BG149" i="4" s="1"/>
  <c r="BC149" i="4" a="1"/>
  <c r="BC149" i="4" s="1"/>
  <c r="BA149" i="4" a="1"/>
  <c r="BA149" i="4" s="1"/>
  <c r="BE149" i="4" a="1"/>
  <c r="BE149" i="4" s="1"/>
  <c r="AW149" i="4" a="1"/>
  <c r="AW149" i="4" s="1"/>
  <c r="AV149" i="4" a="1"/>
  <c r="AV149" i="4" s="1"/>
  <c r="AU149" i="4" a="1"/>
  <c r="AU149" i="4" s="1"/>
  <c r="AN149" i="4" a="1"/>
  <c r="AN149" i="4" s="1"/>
  <c r="U149" i="4" a="1"/>
  <c r="U149" i="4" s="1"/>
  <c r="AH149" i="4" a="1"/>
  <c r="AH149" i="4" s="1"/>
  <c r="AI149" i="4" a="1"/>
  <c r="AI149" i="4" s="1"/>
  <c r="AA149" i="4" a="1"/>
  <c r="AA149" i="4" s="1"/>
  <c r="AB149" i="4" a="1"/>
  <c r="AB149" i="4" s="1"/>
  <c r="T149" i="4" a="1"/>
  <c r="T149" i="4" s="1"/>
  <c r="AC149" i="4" a="1"/>
  <c r="AC149" i="4" s="1"/>
  <c r="D149" i="4" a="1"/>
  <c r="D149" i="4" s="1"/>
  <c r="K149" i="4" a="1"/>
  <c r="K149" i="4" s="1"/>
  <c r="H149" i="4" a="1"/>
  <c r="H149" i="4" s="1"/>
  <c r="AK149" i="4" a="1"/>
  <c r="AK149" i="4" s="1"/>
  <c r="Z149" i="4" a="1"/>
  <c r="Z149" i="4" s="1"/>
  <c r="L149" i="4" a="1"/>
  <c r="L149" i="4" s="1"/>
  <c r="S149" i="4" a="1"/>
  <c r="S149" i="4" s="1"/>
  <c r="AD149" i="4" a="1"/>
  <c r="AD149" i="4" s="1"/>
  <c r="J149" i="4" a="1"/>
  <c r="J149" i="4" s="1"/>
  <c r="F149" i="4" a="1"/>
  <c r="F149" i="4" s="1"/>
  <c r="AL149" i="4" a="1"/>
  <c r="AL149" i="4" s="1"/>
  <c r="I149" i="4" a="1"/>
  <c r="I149" i="4" s="1"/>
  <c r="M149" i="4" a="1"/>
  <c r="M149" i="4" s="1"/>
  <c r="P149" i="4" a="1"/>
  <c r="P149" i="4" s="1"/>
  <c r="AE149" i="4" a="1"/>
  <c r="AE149" i="4" s="1"/>
  <c r="AM149" i="4" a="1"/>
  <c r="AM149" i="4" s="1"/>
  <c r="E149" i="4" a="1"/>
  <c r="E149" i="4" s="1"/>
  <c r="W149" i="4" a="1"/>
  <c r="W149" i="4" s="1"/>
  <c r="N149" i="4" a="1"/>
  <c r="N149" i="4" s="1"/>
  <c r="Q149" i="4" a="1"/>
  <c r="Q149" i="4" s="1"/>
  <c r="O149" i="4" a="1"/>
  <c r="O149" i="4" s="1"/>
  <c r="AF149" i="4" a="1"/>
  <c r="AF149" i="4" s="1"/>
  <c r="AG149" i="4" a="1"/>
  <c r="AG149" i="4" s="1"/>
  <c r="R149" i="4" a="1"/>
  <c r="R149" i="4" s="1"/>
  <c r="X149" i="4" a="1"/>
  <c r="X149" i="4" s="1"/>
  <c r="AJ149" i="4" a="1"/>
  <c r="AJ149" i="4" s="1"/>
  <c r="G149" i="4" a="1"/>
  <c r="G149" i="4" s="1"/>
  <c r="Y149" i="4" a="1"/>
  <c r="Y149" i="4" s="1"/>
  <c r="B150" i="4"/>
  <c r="C150" i="4" l="1" a="1"/>
  <c r="C150" i="4" s="1"/>
  <c r="V150" i="4" a="1"/>
  <c r="V150" i="4" s="1"/>
  <c r="AO150" i="4" a="1"/>
  <c r="AO150" i="4" s="1"/>
  <c r="AY150" i="4" a="1"/>
  <c r="AY150" i="4" s="1"/>
  <c r="AR150" i="4" a="1"/>
  <c r="AR150" i="4" s="1"/>
  <c r="AS150" i="4" a="1"/>
  <c r="AS150" i="4" s="1"/>
  <c r="BF150" i="4" a="1"/>
  <c r="BF150" i="4" s="1"/>
  <c r="AQ150" i="4" a="1"/>
  <c r="AQ150" i="4" s="1"/>
  <c r="AT150" i="4" a="1"/>
  <c r="AT150" i="4" s="1"/>
  <c r="AX150" i="4" a="1"/>
  <c r="AX150" i="4" s="1"/>
  <c r="BB150" i="4" a="1"/>
  <c r="BB150" i="4" s="1"/>
  <c r="AZ150" i="4" a="1"/>
  <c r="AZ150" i="4" s="1"/>
  <c r="BD150" i="4" a="1"/>
  <c r="BD150" i="4" s="1"/>
  <c r="BE150" i="4" a="1"/>
  <c r="BE150" i="4" s="1"/>
  <c r="BG150" i="4" a="1"/>
  <c r="BG150" i="4" s="1"/>
  <c r="AP150" i="4" a="1"/>
  <c r="AP150" i="4" s="1"/>
  <c r="AW150" i="4" a="1"/>
  <c r="AW150" i="4" s="1"/>
  <c r="AV150" i="4" a="1"/>
  <c r="AV150" i="4" s="1"/>
  <c r="AU150" i="4" a="1"/>
  <c r="AU150" i="4" s="1"/>
  <c r="BC150" i="4" a="1"/>
  <c r="BC150" i="4" s="1"/>
  <c r="BA150" i="4" a="1"/>
  <c r="BA150" i="4" s="1"/>
  <c r="AN150" i="4" a="1"/>
  <c r="AN150" i="4" s="1"/>
  <c r="U150" i="4" a="1"/>
  <c r="U150" i="4" s="1"/>
  <c r="AA150" i="4" a="1"/>
  <c r="AA150" i="4" s="1"/>
  <c r="AB150" i="4" a="1"/>
  <c r="AB150" i="4" s="1"/>
  <c r="T150" i="4" a="1"/>
  <c r="T150" i="4" s="1"/>
  <c r="AC150" i="4" a="1"/>
  <c r="AC150" i="4" s="1"/>
  <c r="D150" i="4" a="1"/>
  <c r="D150" i="4" s="1"/>
  <c r="K150" i="4" a="1"/>
  <c r="K150" i="4" s="1"/>
  <c r="H150" i="4" a="1"/>
  <c r="H150" i="4" s="1"/>
  <c r="AK150" i="4" a="1"/>
  <c r="AK150" i="4" s="1"/>
  <c r="Z150" i="4" a="1"/>
  <c r="Z150" i="4" s="1"/>
  <c r="L150" i="4" a="1"/>
  <c r="L150" i="4" s="1"/>
  <c r="S150" i="4" a="1"/>
  <c r="S150" i="4" s="1"/>
  <c r="AH150" i="4" a="1"/>
  <c r="AH150" i="4" s="1"/>
  <c r="AI150" i="4" a="1"/>
  <c r="AI150" i="4" s="1"/>
  <c r="I150" i="4" a="1"/>
  <c r="I150" i="4" s="1"/>
  <c r="M150" i="4" a="1"/>
  <c r="M150" i="4" s="1"/>
  <c r="P150" i="4" a="1"/>
  <c r="P150" i="4" s="1"/>
  <c r="AE150" i="4" a="1"/>
  <c r="AE150" i="4" s="1"/>
  <c r="AM150" i="4" a="1"/>
  <c r="AM150" i="4" s="1"/>
  <c r="R150" i="4" a="1"/>
  <c r="R150" i="4" s="1"/>
  <c r="E150" i="4" a="1"/>
  <c r="E150" i="4" s="1"/>
  <c r="W150" i="4" a="1"/>
  <c r="W150" i="4" s="1"/>
  <c r="AD150" i="4" a="1"/>
  <c r="AD150" i="4" s="1"/>
  <c r="AL150" i="4" a="1"/>
  <c r="AL150" i="4" s="1"/>
  <c r="J150" i="4" a="1"/>
  <c r="J150" i="4" s="1"/>
  <c r="F150" i="4" a="1"/>
  <c r="F150" i="4" s="1"/>
  <c r="Q150" i="4" a="1"/>
  <c r="Q150" i="4" s="1"/>
  <c r="O150" i="4" a="1"/>
  <c r="O150" i="4" s="1"/>
  <c r="AF150" i="4" a="1"/>
  <c r="AF150" i="4" s="1"/>
  <c r="AG150" i="4" a="1"/>
  <c r="AG150" i="4" s="1"/>
  <c r="X150" i="4" a="1"/>
  <c r="X150" i="4" s="1"/>
  <c r="AJ150" i="4" a="1"/>
  <c r="AJ150" i="4" s="1"/>
  <c r="N150" i="4" a="1"/>
  <c r="N150" i="4" s="1"/>
  <c r="G150" i="4" a="1"/>
  <c r="G150" i="4" s="1"/>
  <c r="Y150" i="4" a="1"/>
  <c r="Y150" i="4" s="1"/>
  <c r="B151" i="4"/>
  <c r="C151" i="4" l="1" a="1"/>
  <c r="C151" i="4" s="1"/>
  <c r="V151" i="4" a="1"/>
  <c r="V151" i="4" s="1"/>
  <c r="AO151" i="4" a="1"/>
  <c r="AO151" i="4" s="1"/>
  <c r="AR151" i="4" a="1"/>
  <c r="AR151" i="4" s="1"/>
  <c r="BF151" i="4" a="1"/>
  <c r="BF151" i="4" s="1"/>
  <c r="DR42" i="4" s="1"/>
  <c r="AQ151" i="4" a="1"/>
  <c r="AQ151" i="4" s="1"/>
  <c r="AT151" i="4" a="1"/>
  <c r="AT151" i="4" s="1"/>
  <c r="AX151" i="4" a="1"/>
  <c r="AX151" i="4" s="1"/>
  <c r="BB151" i="4" a="1"/>
  <c r="BB151" i="4" s="1"/>
  <c r="AZ151" i="4" a="1"/>
  <c r="AZ151" i="4" s="1"/>
  <c r="BG151" i="4" a="1"/>
  <c r="BG151" i="4" s="1"/>
  <c r="DS42" i="4" s="1"/>
  <c r="AP151" i="4" a="1"/>
  <c r="AP151" i="4" s="1"/>
  <c r="AS151" i="4" a="1"/>
  <c r="AS151" i="4" s="1"/>
  <c r="AY151" i="4" a="1"/>
  <c r="AY151" i="4" s="1"/>
  <c r="BE151" i="4" a="1"/>
  <c r="BE151" i="4" s="1"/>
  <c r="AW151" i="4" a="1"/>
  <c r="AW151" i="4" s="1"/>
  <c r="AV151" i="4" a="1"/>
  <c r="AV151" i="4" s="1"/>
  <c r="DH42" i="4" s="1"/>
  <c r="AU151" i="4" a="1"/>
  <c r="AU151" i="4" s="1"/>
  <c r="BA151" i="4" a="1"/>
  <c r="BA151" i="4" s="1"/>
  <c r="BC151" i="4" a="1"/>
  <c r="BC151" i="4" s="1"/>
  <c r="BD151" i="4" a="1"/>
  <c r="BD151" i="4" s="1"/>
  <c r="AN151" i="4" a="1"/>
  <c r="AN151" i="4" s="1"/>
  <c r="U151" i="4" a="1"/>
  <c r="U151" i="4" s="1"/>
  <c r="AC151" i="4" a="1"/>
  <c r="AC151" i="4" s="1"/>
  <c r="CO42" i="4" s="1"/>
  <c r="P19" i="5" s="1"/>
  <c r="AK151" i="4" a="1"/>
  <c r="AK151" i="4" s="1"/>
  <c r="T151" i="4" a="1"/>
  <c r="T151" i="4" s="1"/>
  <c r="D151" i="4" a="1"/>
  <c r="D151" i="4" s="1"/>
  <c r="K151" i="4" a="1"/>
  <c r="K151" i="4" s="1"/>
  <c r="H151" i="4" a="1"/>
  <c r="H151" i="4" s="1"/>
  <c r="Z151" i="4" a="1"/>
  <c r="Z151" i="4" s="1"/>
  <c r="L151" i="4" a="1"/>
  <c r="L151" i="4" s="1"/>
  <c r="S151" i="4" a="1"/>
  <c r="S151" i="4" s="1"/>
  <c r="AH151" i="4" a="1"/>
  <c r="AH151" i="4" s="1"/>
  <c r="AI151" i="4" a="1"/>
  <c r="AI151" i="4" s="1"/>
  <c r="AA151" i="4" a="1"/>
  <c r="AA151" i="4" s="1"/>
  <c r="AB151" i="4" a="1"/>
  <c r="AB151" i="4" s="1"/>
  <c r="P151" i="4" a="1"/>
  <c r="P151" i="4" s="1"/>
  <c r="AE151" i="4" a="1"/>
  <c r="AE151" i="4" s="1"/>
  <c r="AM151" i="4" a="1"/>
  <c r="AM151" i="4" s="1"/>
  <c r="R151" i="4" a="1"/>
  <c r="R151" i="4" s="1"/>
  <c r="W151" i="4" a="1"/>
  <c r="W151" i="4" s="1"/>
  <c r="AD151" i="4" a="1"/>
  <c r="AD151" i="4" s="1"/>
  <c r="AL151" i="4" a="1"/>
  <c r="AL151" i="4" s="1"/>
  <c r="J151" i="4" a="1"/>
  <c r="J151" i="4" s="1"/>
  <c r="M151" i="4" a="1"/>
  <c r="M151" i="4" s="1"/>
  <c r="I151" i="4" a="1"/>
  <c r="I151" i="4" s="1"/>
  <c r="E151" i="4" a="1"/>
  <c r="E151" i="4" s="1"/>
  <c r="AF151" i="4" a="1"/>
  <c r="AF151" i="4" s="1"/>
  <c r="AG151" i="4" a="1"/>
  <c r="AG151" i="4" s="1"/>
  <c r="X151" i="4" a="1"/>
  <c r="X151" i="4" s="1"/>
  <c r="AJ151" i="4" a="1"/>
  <c r="AJ151" i="4" s="1"/>
  <c r="N151" i="4" a="1"/>
  <c r="N151" i="4" s="1"/>
  <c r="G151" i="4" a="1"/>
  <c r="G151" i="4" s="1"/>
  <c r="Y151" i="4" a="1"/>
  <c r="Y151" i="4" s="1"/>
  <c r="F151" i="4" a="1"/>
  <c r="F151" i="4" s="1"/>
  <c r="Q151" i="4" a="1"/>
  <c r="Q151" i="4" s="1"/>
  <c r="O151" i="4" a="1"/>
  <c r="O151" i="4" s="1"/>
  <c r="DM42" i="4"/>
  <c r="CZ42" i="4"/>
  <c r="CG42" i="4"/>
  <c r="B152" i="4"/>
  <c r="CY42" i="4"/>
  <c r="DB19" i="5" s="1"/>
  <c r="BV42" i="4"/>
  <c r="O19" i="5" s="1"/>
  <c r="CF42" i="4"/>
  <c r="DA19" i="5" s="1"/>
  <c r="C152" i="4" l="1" a="1"/>
  <c r="C152" i="4" s="1"/>
  <c r="V152" i="4" a="1"/>
  <c r="V152" i="4" s="1"/>
  <c r="AO152" i="4" a="1"/>
  <c r="AO152" i="4" s="1"/>
  <c r="BF152" i="4" a="1"/>
  <c r="BF152" i="4" s="1"/>
  <c r="AQ152" i="4" a="1"/>
  <c r="AQ152" i="4" s="1"/>
  <c r="AT152" i="4" a="1"/>
  <c r="AT152" i="4" s="1"/>
  <c r="AZ152" i="4" a="1"/>
  <c r="AZ152" i="4" s="1"/>
  <c r="AX152" i="4" a="1"/>
  <c r="AX152" i="4" s="1"/>
  <c r="BB152" i="4" a="1"/>
  <c r="BB152" i="4" s="1"/>
  <c r="BD152" i="4" a="1"/>
  <c r="BD152" i="4" s="1"/>
  <c r="BE152" i="4" a="1"/>
  <c r="BE152" i="4" s="1"/>
  <c r="BG152" i="4" a="1"/>
  <c r="BG152" i="4" s="1"/>
  <c r="AP152" i="4" a="1"/>
  <c r="AP152" i="4" s="1"/>
  <c r="AR152" i="4" a="1"/>
  <c r="AR152" i="4" s="1"/>
  <c r="AS152" i="4" a="1"/>
  <c r="AS152" i="4" s="1"/>
  <c r="AY152" i="4" a="1"/>
  <c r="AY152" i="4" s="1"/>
  <c r="AW152" i="4" a="1"/>
  <c r="AW152" i="4" s="1"/>
  <c r="AV152" i="4" a="1"/>
  <c r="AV152" i="4" s="1"/>
  <c r="AU152" i="4" a="1"/>
  <c r="AU152" i="4" s="1"/>
  <c r="BA152" i="4" a="1"/>
  <c r="BA152" i="4" s="1"/>
  <c r="BC152" i="4" a="1"/>
  <c r="BC152" i="4" s="1"/>
  <c r="U152" i="4" a="1"/>
  <c r="U152" i="4" s="1"/>
  <c r="AN152" i="4" a="1"/>
  <c r="AN152" i="4" s="1"/>
  <c r="K152" i="4" a="1"/>
  <c r="K152" i="4" s="1"/>
  <c r="H152" i="4" a="1"/>
  <c r="H152" i="4" s="1"/>
  <c r="Z152" i="4" a="1"/>
  <c r="Z152" i="4" s="1"/>
  <c r="S152" i="4" a="1"/>
  <c r="S152" i="4" s="1"/>
  <c r="AH152" i="4" a="1"/>
  <c r="AH152" i="4" s="1"/>
  <c r="AB152" i="4" a="1"/>
  <c r="AB152" i="4" s="1"/>
  <c r="AI152" i="4" a="1"/>
  <c r="AI152" i="4" s="1"/>
  <c r="AA152" i="4" a="1"/>
  <c r="AA152" i="4" s="1"/>
  <c r="T152" i="4" a="1"/>
  <c r="T152" i="4" s="1"/>
  <c r="AC152" i="4" a="1"/>
  <c r="AC152" i="4" s="1"/>
  <c r="AK152" i="4" a="1"/>
  <c r="AK152" i="4" s="1"/>
  <c r="D152" i="4" a="1"/>
  <c r="D152" i="4" s="1"/>
  <c r="L152" i="4" a="1"/>
  <c r="L152" i="4" s="1"/>
  <c r="AE152" i="4" a="1"/>
  <c r="AE152" i="4" s="1"/>
  <c r="AM152" i="4" a="1"/>
  <c r="AM152" i="4" s="1"/>
  <c r="R152" i="4" a="1"/>
  <c r="R152" i="4" s="1"/>
  <c r="W152" i="4" a="1"/>
  <c r="W152" i="4" s="1"/>
  <c r="F152" i="4" a="1"/>
  <c r="F152" i="4" s="1"/>
  <c r="AD152" i="4" a="1"/>
  <c r="AD152" i="4" s="1"/>
  <c r="AL152" i="4" a="1"/>
  <c r="AL152" i="4" s="1"/>
  <c r="J152" i="4" a="1"/>
  <c r="J152" i="4" s="1"/>
  <c r="M152" i="4" a="1"/>
  <c r="M152" i="4" s="1"/>
  <c r="I152" i="4" a="1"/>
  <c r="I152" i="4" s="1"/>
  <c r="E152" i="4" a="1"/>
  <c r="E152" i="4" s="1"/>
  <c r="AG152" i="4" a="1"/>
  <c r="AG152" i="4" s="1"/>
  <c r="P152" i="4" a="1"/>
  <c r="P152" i="4" s="1"/>
  <c r="X152" i="4" a="1"/>
  <c r="X152" i="4" s="1"/>
  <c r="N152" i="4" a="1"/>
  <c r="N152" i="4" s="1"/>
  <c r="G152" i="4" a="1"/>
  <c r="G152" i="4" s="1"/>
  <c r="Y152" i="4" a="1"/>
  <c r="Y152" i="4" s="1"/>
  <c r="Q152" i="4" a="1"/>
  <c r="Q152" i="4" s="1"/>
  <c r="O152" i="4" a="1"/>
  <c r="O152" i="4" s="1"/>
  <c r="AF152" i="4" a="1"/>
  <c r="AF152" i="4" s="1"/>
  <c r="AJ152" i="4" a="1"/>
  <c r="AJ152" i="4" s="1"/>
  <c r="B153" i="4"/>
  <c r="C153" i="4" l="1" a="1"/>
  <c r="C153" i="4" s="1"/>
  <c r="V153" i="4" a="1"/>
  <c r="V153" i="4" s="1"/>
  <c r="AO153" i="4" a="1"/>
  <c r="AO153" i="4" s="1"/>
  <c r="AT153" i="4" a="1"/>
  <c r="AT153" i="4" s="1"/>
  <c r="AZ153" i="4" a="1"/>
  <c r="AZ153" i="4" s="1"/>
  <c r="AX153" i="4" a="1"/>
  <c r="AX153" i="4" s="1"/>
  <c r="BG153" i="4" a="1"/>
  <c r="BG153" i="4" s="1"/>
  <c r="BB153" i="4" a="1"/>
  <c r="BB153" i="4" s="1"/>
  <c r="BD153" i="4" a="1"/>
  <c r="BD153" i="4" s="1"/>
  <c r="BE153" i="4" a="1"/>
  <c r="BE153" i="4" s="1"/>
  <c r="AP153" i="4" a="1"/>
  <c r="AP153" i="4" s="1"/>
  <c r="AR153" i="4" a="1"/>
  <c r="AR153" i="4" s="1"/>
  <c r="AS153" i="4" a="1"/>
  <c r="AS153" i="4" s="1"/>
  <c r="AQ153" i="4" a="1"/>
  <c r="AQ153" i="4" s="1"/>
  <c r="BF153" i="4" a="1"/>
  <c r="BF153" i="4" s="1"/>
  <c r="AV153" i="4" a="1"/>
  <c r="AV153" i="4" s="1"/>
  <c r="AU153" i="4" a="1"/>
  <c r="AU153" i="4" s="1"/>
  <c r="BA153" i="4" a="1"/>
  <c r="BA153" i="4" s="1"/>
  <c r="AY153" i="4" a="1"/>
  <c r="AY153" i="4" s="1"/>
  <c r="BC153" i="4" a="1"/>
  <c r="BC153" i="4" s="1"/>
  <c r="AW153" i="4" a="1"/>
  <c r="AW153" i="4" s="1"/>
  <c r="U153" i="4" a="1"/>
  <c r="U153" i="4" s="1"/>
  <c r="AN153" i="4" a="1"/>
  <c r="AN153" i="4" s="1"/>
  <c r="H153" i="4" a="1"/>
  <c r="H153" i="4" s="1"/>
  <c r="AI153" i="4" a="1"/>
  <c r="AI153" i="4" s="1"/>
  <c r="Z153" i="4" a="1"/>
  <c r="Z153" i="4" s="1"/>
  <c r="AH153" i="4" a="1"/>
  <c r="AH153" i="4" s="1"/>
  <c r="AA153" i="4" a="1"/>
  <c r="AA153" i="4" s="1"/>
  <c r="AB153" i="4" a="1"/>
  <c r="AB153" i="4" s="1"/>
  <c r="T153" i="4" a="1"/>
  <c r="T153" i="4" s="1"/>
  <c r="AC153" i="4" a="1"/>
  <c r="AC153" i="4" s="1"/>
  <c r="AK153" i="4" a="1"/>
  <c r="AK153" i="4" s="1"/>
  <c r="D153" i="4" a="1"/>
  <c r="D153" i="4" s="1"/>
  <c r="L153" i="4" a="1"/>
  <c r="L153" i="4" s="1"/>
  <c r="K153" i="4" a="1"/>
  <c r="K153" i="4" s="1"/>
  <c r="S153" i="4" a="1"/>
  <c r="S153" i="4" s="1"/>
  <c r="AE153" i="4" a="1"/>
  <c r="AE153" i="4" s="1"/>
  <c r="AM153" i="4" a="1"/>
  <c r="AM153" i="4" s="1"/>
  <c r="R153" i="4" a="1"/>
  <c r="R153" i="4" s="1"/>
  <c r="W153" i="4" a="1"/>
  <c r="W153" i="4" s="1"/>
  <c r="F153" i="4" a="1"/>
  <c r="F153" i="4" s="1"/>
  <c r="AD153" i="4" a="1"/>
  <c r="AD153" i="4" s="1"/>
  <c r="AL153" i="4" a="1"/>
  <c r="AL153" i="4" s="1"/>
  <c r="J153" i="4" a="1"/>
  <c r="J153" i="4" s="1"/>
  <c r="M153" i="4" a="1"/>
  <c r="M153" i="4" s="1"/>
  <c r="I153" i="4" a="1"/>
  <c r="I153" i="4" s="1"/>
  <c r="E153" i="4" a="1"/>
  <c r="E153" i="4" s="1"/>
  <c r="P153" i="4" a="1"/>
  <c r="P153" i="4" s="1"/>
  <c r="X153" i="4" a="1"/>
  <c r="X153" i="4" s="1"/>
  <c r="N153" i="4" a="1"/>
  <c r="N153" i="4" s="1"/>
  <c r="G153" i="4" a="1"/>
  <c r="G153" i="4" s="1"/>
  <c r="Y153" i="4" a="1"/>
  <c r="Y153" i="4" s="1"/>
  <c r="Q153" i="4" a="1"/>
  <c r="Q153" i="4" s="1"/>
  <c r="O153" i="4" a="1"/>
  <c r="O153" i="4" s="1"/>
  <c r="AF153" i="4" a="1"/>
  <c r="AF153" i="4" s="1"/>
  <c r="AJ153" i="4" a="1"/>
  <c r="AJ153" i="4" s="1"/>
  <c r="AG153" i="4" a="1"/>
  <c r="AG153" i="4" s="1"/>
  <c r="B154" i="4"/>
  <c r="C154" i="4" l="1" a="1"/>
  <c r="C154" i="4" s="1"/>
  <c r="V154" i="4" a="1"/>
  <c r="V154" i="4" s="1"/>
  <c r="AO154" i="4" a="1"/>
  <c r="AO154" i="4" s="1"/>
  <c r="AP154" i="4" a="1"/>
  <c r="AP154" i="4" s="1"/>
  <c r="BG154" i="4" a="1"/>
  <c r="BG154" i="4" s="1"/>
  <c r="BB154" i="4" a="1"/>
  <c r="BB154" i="4" s="1"/>
  <c r="BD154" i="4" a="1"/>
  <c r="BD154" i="4" s="1"/>
  <c r="BE154" i="4" a="1"/>
  <c r="BE154" i="4" s="1"/>
  <c r="AR154" i="4" a="1"/>
  <c r="AR154" i="4" s="1"/>
  <c r="AY154" i="4" a="1"/>
  <c r="AY154" i="4" s="1"/>
  <c r="AS154" i="4" a="1"/>
  <c r="AS154" i="4" s="1"/>
  <c r="BF154" i="4" a="1"/>
  <c r="BF154" i="4" s="1"/>
  <c r="AX154" i="4" a="1"/>
  <c r="AX154" i="4" s="1"/>
  <c r="AT154" i="4" a="1"/>
  <c r="AT154" i="4" s="1"/>
  <c r="AZ154" i="4" a="1"/>
  <c r="AZ154" i="4" s="1"/>
  <c r="AV154" i="4" a="1"/>
  <c r="AV154" i="4" s="1"/>
  <c r="AU154" i="4" a="1"/>
  <c r="AU154" i="4" s="1"/>
  <c r="BA154" i="4" a="1"/>
  <c r="BA154" i="4" s="1"/>
  <c r="BC154" i="4" a="1"/>
  <c r="BC154" i="4" s="1"/>
  <c r="AQ154" i="4" a="1"/>
  <c r="AQ154" i="4" s="1"/>
  <c r="AW154" i="4" a="1"/>
  <c r="AW154" i="4" s="1"/>
  <c r="AN154" i="4" a="1"/>
  <c r="AN154" i="4" s="1"/>
  <c r="U154" i="4" a="1"/>
  <c r="U154" i="4" s="1"/>
  <c r="AI154" i="4" a="1"/>
  <c r="AI154" i="4" s="1"/>
  <c r="Z154" i="4" a="1"/>
  <c r="Z154" i="4" s="1"/>
  <c r="AH154" i="4" a="1"/>
  <c r="AH154" i="4" s="1"/>
  <c r="AA154" i="4" a="1"/>
  <c r="AA154" i="4" s="1"/>
  <c r="AB154" i="4" a="1"/>
  <c r="AB154" i="4" s="1"/>
  <c r="T154" i="4" a="1"/>
  <c r="T154" i="4" s="1"/>
  <c r="AC154" i="4" a="1"/>
  <c r="AC154" i="4" s="1"/>
  <c r="AK154" i="4" a="1"/>
  <c r="AK154" i="4" s="1"/>
  <c r="D154" i="4" a="1"/>
  <c r="D154" i="4" s="1"/>
  <c r="L154" i="4" a="1"/>
  <c r="L154" i="4" s="1"/>
  <c r="K154" i="4" a="1"/>
  <c r="K154" i="4" s="1"/>
  <c r="S154" i="4" a="1"/>
  <c r="S154" i="4" s="1"/>
  <c r="H154" i="4" a="1"/>
  <c r="H154" i="4" s="1"/>
  <c r="W154" i="4" a="1"/>
  <c r="W154" i="4" s="1"/>
  <c r="F154" i="4" a="1"/>
  <c r="F154" i="4" s="1"/>
  <c r="AD154" i="4" a="1"/>
  <c r="AD154" i="4" s="1"/>
  <c r="AL154" i="4" a="1"/>
  <c r="AL154" i="4" s="1"/>
  <c r="J154" i="4" a="1"/>
  <c r="J154" i="4" s="1"/>
  <c r="R154" i="4" a="1"/>
  <c r="R154" i="4" s="1"/>
  <c r="M154" i="4" a="1"/>
  <c r="M154" i="4" s="1"/>
  <c r="I154" i="4" a="1"/>
  <c r="I154" i="4" s="1"/>
  <c r="E154" i="4" a="1"/>
  <c r="E154" i="4" s="1"/>
  <c r="P154" i="4" a="1"/>
  <c r="P154" i="4" s="1"/>
  <c r="AE154" i="4" a="1"/>
  <c r="AE154" i="4" s="1"/>
  <c r="AM154" i="4" a="1"/>
  <c r="AM154" i="4" s="1"/>
  <c r="N154" i="4" a="1"/>
  <c r="N154" i="4" s="1"/>
  <c r="G154" i="4" a="1"/>
  <c r="G154" i="4" s="1"/>
  <c r="Y154" i="4" a="1"/>
  <c r="Y154" i="4" s="1"/>
  <c r="Q154" i="4" a="1"/>
  <c r="Q154" i="4" s="1"/>
  <c r="O154" i="4" a="1"/>
  <c r="O154" i="4" s="1"/>
  <c r="AF154" i="4" a="1"/>
  <c r="AF154" i="4" s="1"/>
  <c r="AJ154" i="4" a="1"/>
  <c r="AJ154" i="4" s="1"/>
  <c r="AG154" i="4" a="1"/>
  <c r="AG154" i="4" s="1"/>
  <c r="X154" i="4" a="1"/>
  <c r="X154" i="4" s="1"/>
  <c r="B155" i="4"/>
  <c r="C155" i="4" l="1" a="1"/>
  <c r="C155" i="4" s="1"/>
  <c r="V155" i="4" a="1"/>
  <c r="V155" i="4" s="1"/>
  <c r="AO155" i="4" a="1"/>
  <c r="AO155" i="4" s="1"/>
  <c r="BB155" i="4" a="1"/>
  <c r="BB155" i="4" s="1"/>
  <c r="BD155" i="4" a="1"/>
  <c r="BD155" i="4" s="1"/>
  <c r="AR155" i="4" a="1"/>
  <c r="AR155" i="4" s="1"/>
  <c r="AY155" i="4" a="1"/>
  <c r="AY155" i="4" s="1"/>
  <c r="AS155" i="4" a="1"/>
  <c r="AS155" i="4" s="1"/>
  <c r="BF155" i="4" a="1"/>
  <c r="BF155" i="4" s="1"/>
  <c r="DR43" i="4" s="1"/>
  <c r="AX155" i="4" a="1"/>
  <c r="AX155" i="4" s="1"/>
  <c r="AQ155" i="4" a="1"/>
  <c r="AQ155" i="4" s="1"/>
  <c r="AT155" i="4" a="1"/>
  <c r="AT155" i="4" s="1"/>
  <c r="AZ155" i="4" a="1"/>
  <c r="AZ155" i="4" s="1"/>
  <c r="AP155" i="4" a="1"/>
  <c r="AP155" i="4" s="1"/>
  <c r="BG155" i="4" a="1"/>
  <c r="BG155" i="4" s="1"/>
  <c r="DS43" i="4" s="1"/>
  <c r="AV155" i="4" a="1"/>
  <c r="AV155" i="4" s="1"/>
  <c r="DH43" i="4" s="1"/>
  <c r="DK20" i="5" s="1"/>
  <c r="AU155" i="4" a="1"/>
  <c r="AU155" i="4" s="1"/>
  <c r="BA155" i="4" a="1"/>
  <c r="BA155" i="4" s="1"/>
  <c r="AW155" i="4" a="1"/>
  <c r="AW155" i="4" s="1"/>
  <c r="BC155" i="4" a="1"/>
  <c r="BC155" i="4" s="1"/>
  <c r="BE155" i="4" a="1"/>
  <c r="BE155" i="4" s="1"/>
  <c r="AN155" i="4" a="1"/>
  <c r="AN155" i="4" s="1"/>
  <c r="U155" i="4" a="1"/>
  <c r="U155" i="4" s="1"/>
  <c r="Z155" i="4" a="1"/>
  <c r="Z155" i="4" s="1"/>
  <c r="AH155" i="4" a="1"/>
  <c r="AH155" i="4" s="1"/>
  <c r="AA155" i="4" a="1"/>
  <c r="AA155" i="4" s="1"/>
  <c r="AB155" i="4" a="1"/>
  <c r="AB155" i="4" s="1"/>
  <c r="T155" i="4" a="1"/>
  <c r="T155" i="4" s="1"/>
  <c r="AC155" i="4" a="1"/>
  <c r="AC155" i="4" s="1"/>
  <c r="AK155" i="4" a="1"/>
  <c r="AK155" i="4" s="1"/>
  <c r="D155" i="4" a="1"/>
  <c r="D155" i="4" s="1"/>
  <c r="L155" i="4" a="1"/>
  <c r="L155" i="4" s="1"/>
  <c r="K155" i="4" a="1"/>
  <c r="K155" i="4" s="1"/>
  <c r="S155" i="4" a="1"/>
  <c r="S155" i="4" s="1"/>
  <c r="H155" i="4" a="1"/>
  <c r="H155" i="4" s="1"/>
  <c r="AI155" i="4" a="1"/>
  <c r="AI155" i="4" s="1"/>
  <c r="W155" i="4" a="1"/>
  <c r="W155" i="4" s="1"/>
  <c r="F155" i="4" a="1"/>
  <c r="F155" i="4" s="1"/>
  <c r="AD155" i="4" a="1"/>
  <c r="AD155" i="4" s="1"/>
  <c r="AL155" i="4" a="1"/>
  <c r="AL155" i="4" s="1"/>
  <c r="J155" i="4" a="1"/>
  <c r="J155" i="4" s="1"/>
  <c r="R155" i="4" a="1"/>
  <c r="R155" i="4" s="1"/>
  <c r="I155" i="4" a="1"/>
  <c r="I155" i="4" s="1"/>
  <c r="M155" i="4" a="1"/>
  <c r="M155" i="4" s="1"/>
  <c r="E155" i="4" a="1"/>
  <c r="E155" i="4" s="1"/>
  <c r="P155" i="4" a="1"/>
  <c r="P155" i="4" s="1"/>
  <c r="AE155" i="4" a="1"/>
  <c r="AE155" i="4" s="1"/>
  <c r="AM155" i="4" a="1"/>
  <c r="AM155" i="4" s="1"/>
  <c r="CY43" i="4" s="1"/>
  <c r="DB20" i="5" s="1"/>
  <c r="N155" i="4" a="1"/>
  <c r="N155" i="4" s="1"/>
  <c r="Q155" i="4" a="1"/>
  <c r="Q155" i="4" s="1"/>
  <c r="G155" i="4" a="1"/>
  <c r="G155" i="4" s="1"/>
  <c r="O155" i="4" a="1"/>
  <c r="O155" i="4" s="1"/>
  <c r="AF155" i="4" a="1"/>
  <c r="AF155" i="4" s="1"/>
  <c r="AJ155" i="4" a="1"/>
  <c r="AJ155" i="4" s="1"/>
  <c r="Y155" i="4" a="1"/>
  <c r="Y155" i="4" s="1"/>
  <c r="X155" i="4" a="1"/>
  <c r="X155" i="4" s="1"/>
  <c r="AG155" i="4" a="1"/>
  <c r="AG155" i="4" s="1"/>
  <c r="DP43" i="4"/>
  <c r="DN43" i="4"/>
  <c r="DI43" i="4"/>
  <c r="CZ43" i="4"/>
  <c r="CG43" i="4"/>
  <c r="B156" i="4"/>
  <c r="BV43" i="4"/>
  <c r="O20" i="5" s="1"/>
  <c r="CF43" i="4"/>
  <c r="DA20" i="5" s="1"/>
  <c r="CO43" i="4"/>
  <c r="P20" i="5" s="1"/>
  <c r="C156" i="4" l="1" a="1"/>
  <c r="C156" i="4" s="1"/>
  <c r="V156" i="4" a="1"/>
  <c r="V156" i="4" s="1"/>
  <c r="AO156" i="4" a="1"/>
  <c r="AO156" i="4" s="1"/>
  <c r="AR156" i="4" a="1"/>
  <c r="AR156" i="4" s="1"/>
  <c r="AY156" i="4" a="1"/>
  <c r="AY156" i="4" s="1"/>
  <c r="AS156" i="4" a="1"/>
  <c r="AS156" i="4" s="1"/>
  <c r="BF156" i="4" a="1"/>
  <c r="BF156" i="4" s="1"/>
  <c r="AX156" i="4" a="1"/>
  <c r="AX156" i="4" s="1"/>
  <c r="AQ156" i="4" a="1"/>
  <c r="AQ156" i="4" s="1"/>
  <c r="AT156" i="4" a="1"/>
  <c r="AT156" i="4" s="1"/>
  <c r="AZ156" i="4" a="1"/>
  <c r="AZ156" i="4" s="1"/>
  <c r="BD156" i="4" a="1"/>
  <c r="BD156" i="4" s="1"/>
  <c r="BE156" i="4" a="1"/>
  <c r="BE156" i="4" s="1"/>
  <c r="AP156" i="4" a="1"/>
  <c r="AP156" i="4" s="1"/>
  <c r="BG156" i="4" a="1"/>
  <c r="BG156" i="4" s="1"/>
  <c r="BB156" i="4" a="1"/>
  <c r="BB156" i="4" s="1"/>
  <c r="AW156" i="4" a="1"/>
  <c r="AW156" i="4" s="1"/>
  <c r="BC156" i="4" a="1"/>
  <c r="BC156" i="4" s="1"/>
  <c r="AV156" i="4" a="1"/>
  <c r="AV156" i="4" s="1"/>
  <c r="AU156" i="4" a="1"/>
  <c r="AU156" i="4" s="1"/>
  <c r="BA156" i="4" a="1"/>
  <c r="BA156" i="4" s="1"/>
  <c r="AN156" i="4" a="1"/>
  <c r="AN156" i="4" s="1"/>
  <c r="U156" i="4" a="1"/>
  <c r="U156" i="4" s="1"/>
  <c r="AA156" i="4" a="1"/>
  <c r="AA156" i="4" s="1"/>
  <c r="AB156" i="4" a="1"/>
  <c r="AB156" i="4" s="1"/>
  <c r="T156" i="4" a="1"/>
  <c r="T156" i="4" s="1"/>
  <c r="AC156" i="4" a="1"/>
  <c r="AC156" i="4" s="1"/>
  <c r="AK156" i="4" a="1"/>
  <c r="AK156" i="4" s="1"/>
  <c r="D156" i="4" a="1"/>
  <c r="D156" i="4" s="1"/>
  <c r="L156" i="4" a="1"/>
  <c r="L156" i="4" s="1"/>
  <c r="K156" i="4" a="1"/>
  <c r="K156" i="4" s="1"/>
  <c r="S156" i="4" a="1"/>
  <c r="S156" i="4" s="1"/>
  <c r="H156" i="4" a="1"/>
  <c r="H156" i="4" s="1"/>
  <c r="AI156" i="4" a="1"/>
  <c r="AI156" i="4" s="1"/>
  <c r="Z156" i="4" a="1"/>
  <c r="Z156" i="4" s="1"/>
  <c r="AH156" i="4" a="1"/>
  <c r="AH156" i="4" s="1"/>
  <c r="AD156" i="4" a="1"/>
  <c r="AD156" i="4" s="1"/>
  <c r="AL156" i="4" a="1"/>
  <c r="AL156" i="4" s="1"/>
  <c r="J156" i="4" a="1"/>
  <c r="J156" i="4" s="1"/>
  <c r="R156" i="4" a="1"/>
  <c r="R156" i="4" s="1"/>
  <c r="I156" i="4" a="1"/>
  <c r="I156" i="4" s="1"/>
  <c r="M156" i="4" a="1"/>
  <c r="M156" i="4" s="1"/>
  <c r="P156" i="4" a="1"/>
  <c r="P156" i="4" s="1"/>
  <c r="E156" i="4" a="1"/>
  <c r="E156" i="4" s="1"/>
  <c r="AE156" i="4" a="1"/>
  <c r="AE156" i="4" s="1"/>
  <c r="AM156" i="4" a="1"/>
  <c r="AM156" i="4" s="1"/>
  <c r="W156" i="4" a="1"/>
  <c r="W156" i="4" s="1"/>
  <c r="N156" i="4" a="1"/>
  <c r="N156" i="4" s="1"/>
  <c r="Q156" i="4" a="1"/>
  <c r="Q156" i="4" s="1"/>
  <c r="G156" i="4" a="1"/>
  <c r="G156" i="4" s="1"/>
  <c r="O156" i="4" a="1"/>
  <c r="O156" i="4" s="1"/>
  <c r="AJ156" i="4" a="1"/>
  <c r="AJ156" i="4" s="1"/>
  <c r="Y156" i="4" a="1"/>
  <c r="Y156" i="4" s="1"/>
  <c r="X156" i="4" a="1"/>
  <c r="X156" i="4" s="1"/>
  <c r="AF156" i="4" a="1"/>
  <c r="AF156" i="4" s="1"/>
  <c r="F156" i="4" a="1"/>
  <c r="F156" i="4" s="1"/>
  <c r="AG156" i="4" a="1"/>
  <c r="AG156" i="4" s="1"/>
  <c r="B157" i="4"/>
  <c r="AO157" i="4" l="1" a="1"/>
  <c r="AO157" i="4" s="1"/>
  <c r="C157" i="4" a="1"/>
  <c r="C157" i="4" s="1"/>
  <c r="V157" i="4" a="1"/>
  <c r="V157" i="4" s="1"/>
  <c r="BF157" i="4" a="1"/>
  <c r="BF157" i="4" s="1"/>
  <c r="AT157" i="4" a="1"/>
  <c r="AT157" i="4" s="1"/>
  <c r="AZ157" i="4" a="1"/>
  <c r="AZ157" i="4" s="1"/>
  <c r="BG157" i="4" a="1"/>
  <c r="BG157" i="4" s="1"/>
  <c r="AP157" i="4" a="1"/>
  <c r="AP157" i="4" s="1"/>
  <c r="AX157" i="4" a="1"/>
  <c r="AX157" i="4" s="1"/>
  <c r="BD157" i="4" a="1"/>
  <c r="BD157" i="4" s="1"/>
  <c r="BE157" i="4" a="1"/>
  <c r="BE157" i="4" s="1"/>
  <c r="BB157" i="4" a="1"/>
  <c r="BB157" i="4" s="1"/>
  <c r="AS157" i="4" a="1"/>
  <c r="AS157" i="4" s="1"/>
  <c r="AY157" i="4" a="1"/>
  <c r="AY157" i="4" s="1"/>
  <c r="AR157" i="4" a="1"/>
  <c r="AR157" i="4" s="1"/>
  <c r="AQ157" i="4" a="1"/>
  <c r="AQ157" i="4" s="1"/>
  <c r="BC157" i="4" a="1"/>
  <c r="BC157" i="4" s="1"/>
  <c r="AW157" i="4" a="1"/>
  <c r="AW157" i="4" s="1"/>
  <c r="AU157" i="4" a="1"/>
  <c r="AU157" i="4" s="1"/>
  <c r="AV157" i="4" a="1"/>
  <c r="AV157" i="4" s="1"/>
  <c r="BA157" i="4" a="1"/>
  <c r="BA157" i="4" s="1"/>
  <c r="U157" i="4" a="1"/>
  <c r="U157" i="4" s="1"/>
  <c r="AN157" i="4" a="1"/>
  <c r="AN157" i="4" s="1"/>
  <c r="AC157" i="4" a="1"/>
  <c r="AC157" i="4" s="1"/>
  <c r="AB157" i="4" a="1"/>
  <c r="AB157" i="4" s="1"/>
  <c r="AK157" i="4" a="1"/>
  <c r="AK157" i="4" s="1"/>
  <c r="Z157" i="4" a="1"/>
  <c r="Z157" i="4" s="1"/>
  <c r="D157" i="4" a="1"/>
  <c r="D157" i="4" s="1"/>
  <c r="AA157" i="4" a="1"/>
  <c r="AA157" i="4" s="1"/>
  <c r="K157" i="4" a="1"/>
  <c r="K157" i="4" s="1"/>
  <c r="H157" i="4" a="1"/>
  <c r="H157" i="4" s="1"/>
  <c r="AI157" i="4" a="1"/>
  <c r="AI157" i="4" s="1"/>
  <c r="L157" i="4" a="1"/>
  <c r="L157" i="4" s="1"/>
  <c r="AH157" i="4" a="1"/>
  <c r="AH157" i="4" s="1"/>
  <c r="S157" i="4" a="1"/>
  <c r="S157" i="4" s="1"/>
  <c r="T157" i="4" a="1"/>
  <c r="T157" i="4" s="1"/>
  <c r="AD157" i="4" a="1"/>
  <c r="AD157" i="4" s="1"/>
  <c r="I157" i="4" a="1"/>
  <c r="I157" i="4" s="1"/>
  <c r="M157" i="4" a="1"/>
  <c r="M157" i="4" s="1"/>
  <c r="E157" i="4" a="1"/>
  <c r="E157" i="4" s="1"/>
  <c r="W157" i="4" a="1"/>
  <c r="W157" i="4" s="1"/>
  <c r="AE157" i="4" a="1"/>
  <c r="AE157" i="4" s="1"/>
  <c r="P157" i="4" a="1"/>
  <c r="P157" i="4" s="1"/>
  <c r="AL157" i="4" a="1"/>
  <c r="AL157" i="4" s="1"/>
  <c r="AM157" i="4" a="1"/>
  <c r="AM157" i="4" s="1"/>
  <c r="F157" i="4" a="1"/>
  <c r="F157" i="4" s="1"/>
  <c r="J157" i="4" a="1"/>
  <c r="J157" i="4" s="1"/>
  <c r="AF157" i="4" a="1"/>
  <c r="AF157" i="4" s="1"/>
  <c r="AJ157" i="4" a="1"/>
  <c r="AJ157" i="4" s="1"/>
  <c r="O157" i="4" a="1"/>
  <c r="O157" i="4" s="1"/>
  <c r="AG157" i="4" a="1"/>
  <c r="AG157" i="4" s="1"/>
  <c r="R157" i="4" a="1"/>
  <c r="R157" i="4" s="1"/>
  <c r="X157" i="4" a="1"/>
  <c r="X157" i="4" s="1"/>
  <c r="Q157" i="4" a="1"/>
  <c r="Q157" i="4" s="1"/>
  <c r="Y157" i="4" a="1"/>
  <c r="Y157" i="4" s="1"/>
  <c r="G157" i="4" a="1"/>
  <c r="G157" i="4" s="1"/>
  <c r="N157" i="4" a="1"/>
  <c r="N157" i="4" s="1"/>
  <c r="B158" i="4"/>
  <c r="AO158" i="4" l="1" a="1"/>
  <c r="AO158" i="4" s="1"/>
  <c r="V158" i="4" a="1"/>
  <c r="V158" i="4" s="1"/>
  <c r="C158" i="4" a="1"/>
  <c r="C158" i="4" s="1"/>
  <c r="AZ158" i="4" a="1"/>
  <c r="AZ158" i="4" s="1"/>
  <c r="BD158" i="4" a="1"/>
  <c r="BD158" i="4" s="1"/>
  <c r="BG158" i="4" a="1"/>
  <c r="BG158" i="4" s="1"/>
  <c r="AP158" i="4" a="1"/>
  <c r="AP158" i="4" s="1"/>
  <c r="BB158" i="4" a="1"/>
  <c r="BB158" i="4" s="1"/>
  <c r="AR158" i="4" a="1"/>
  <c r="AR158" i="4" s="1"/>
  <c r="AY158" i="4" a="1"/>
  <c r="AY158" i="4" s="1"/>
  <c r="AS158" i="4" a="1"/>
  <c r="AS158" i="4" s="1"/>
  <c r="AQ158" i="4" a="1"/>
  <c r="AQ158" i="4" s="1"/>
  <c r="BF158" i="4" a="1"/>
  <c r="BF158" i="4" s="1"/>
  <c r="AT158" i="4" a="1"/>
  <c r="AT158" i="4" s="1"/>
  <c r="AX158" i="4" a="1"/>
  <c r="AX158" i="4" s="1"/>
  <c r="BE158" i="4" a="1"/>
  <c r="BE158" i="4" s="1"/>
  <c r="AU158" i="4" a="1"/>
  <c r="AU158" i="4" s="1"/>
  <c r="BA158" i="4" a="1"/>
  <c r="BA158" i="4" s="1"/>
  <c r="AW158" i="4" a="1"/>
  <c r="AW158" i="4" s="1"/>
  <c r="AV158" i="4" a="1"/>
  <c r="AV158" i="4" s="1"/>
  <c r="BC158" i="4" a="1"/>
  <c r="BC158" i="4" s="1"/>
  <c r="AN158" i="4" a="1"/>
  <c r="AN158" i="4" s="1"/>
  <c r="U158" i="4" a="1"/>
  <c r="U158" i="4" s="1"/>
  <c r="AH158" i="4" a="1"/>
  <c r="AH158" i="4" s="1"/>
  <c r="AA158" i="4" a="1"/>
  <c r="AA158" i="4" s="1"/>
  <c r="AC158" i="4" a="1"/>
  <c r="AC158" i="4" s="1"/>
  <c r="Z158" i="4" a="1"/>
  <c r="Z158" i="4" s="1"/>
  <c r="K158" i="4" a="1"/>
  <c r="K158" i="4" s="1"/>
  <c r="T158" i="4" a="1"/>
  <c r="T158" i="4" s="1"/>
  <c r="L158" i="4" a="1"/>
  <c r="L158" i="4" s="1"/>
  <c r="AI158" i="4" a="1"/>
  <c r="AI158" i="4" s="1"/>
  <c r="D158" i="4" a="1"/>
  <c r="D158" i="4" s="1"/>
  <c r="AB158" i="4" a="1"/>
  <c r="AB158" i="4" s="1"/>
  <c r="S158" i="4" a="1"/>
  <c r="S158" i="4" s="1"/>
  <c r="H158" i="4" a="1"/>
  <c r="H158" i="4" s="1"/>
  <c r="AK158" i="4" a="1"/>
  <c r="AK158" i="4" s="1"/>
  <c r="W158" i="4" a="1"/>
  <c r="W158" i="4" s="1"/>
  <c r="AM158" i="4" a="1"/>
  <c r="AM158" i="4" s="1"/>
  <c r="E158" i="4" a="1"/>
  <c r="E158" i="4" s="1"/>
  <c r="AD158" i="4" a="1"/>
  <c r="AD158" i="4" s="1"/>
  <c r="I158" i="4" a="1"/>
  <c r="I158" i="4" s="1"/>
  <c r="P158" i="4" a="1"/>
  <c r="P158" i="4" s="1"/>
  <c r="M158" i="4" a="1"/>
  <c r="M158" i="4" s="1"/>
  <c r="AL158" i="4" a="1"/>
  <c r="AL158" i="4" s="1"/>
  <c r="J158" i="4" a="1"/>
  <c r="J158" i="4" s="1"/>
  <c r="AE158" i="4" a="1"/>
  <c r="AE158" i="4" s="1"/>
  <c r="R158" i="4" a="1"/>
  <c r="R158" i="4" s="1"/>
  <c r="AG158" i="4" a="1"/>
  <c r="AG158" i="4" s="1"/>
  <c r="F158" i="4" a="1"/>
  <c r="F158" i="4" s="1"/>
  <c r="N158" i="4" a="1"/>
  <c r="N158" i="4" s="1"/>
  <c r="G158" i="4" a="1"/>
  <c r="G158" i="4" s="1"/>
  <c r="X158" i="4" a="1"/>
  <c r="X158" i="4" s="1"/>
  <c r="AF158" i="4" a="1"/>
  <c r="AF158" i="4" s="1"/>
  <c r="AJ158" i="4" a="1"/>
  <c r="AJ158" i="4" s="1"/>
  <c r="Y158" i="4" a="1"/>
  <c r="Y158" i="4" s="1"/>
  <c r="O158" i="4" a="1"/>
  <c r="O158" i="4" s="1"/>
  <c r="Q158" i="4" a="1"/>
  <c r="Q158" i="4" s="1"/>
  <c r="B159" i="4"/>
  <c r="AO159" i="4" l="1" a="1"/>
  <c r="AO159" i="4" s="1"/>
  <c r="V159" i="4" a="1"/>
  <c r="V159" i="4" s="1"/>
  <c r="C159" i="4" a="1"/>
  <c r="C159" i="4" s="1"/>
  <c r="AS159" i="4" a="1"/>
  <c r="AS159" i="4" s="1"/>
  <c r="BG159" i="4" a="1"/>
  <c r="BG159" i="4" s="1"/>
  <c r="DS44" i="4" s="1"/>
  <c r="BD159" i="4" a="1"/>
  <c r="BD159" i="4" s="1"/>
  <c r="BE159" i="4" a="1"/>
  <c r="BE159" i="4" s="1"/>
  <c r="AP159" i="4" a="1"/>
  <c r="AP159" i="4" s="1"/>
  <c r="BB159" i="4" a="1"/>
  <c r="BB159" i="4" s="1"/>
  <c r="AR159" i="4" a="1"/>
  <c r="AR159" i="4" s="1"/>
  <c r="AY159" i="4" a="1"/>
  <c r="AY159" i="4" s="1"/>
  <c r="BF159" i="4" a="1"/>
  <c r="BF159" i="4" s="1"/>
  <c r="DR44" i="4" s="1"/>
  <c r="AT159" i="4" a="1"/>
  <c r="AT159" i="4" s="1"/>
  <c r="AX159" i="4" a="1"/>
  <c r="AX159" i="4" s="1"/>
  <c r="AZ159" i="4" a="1"/>
  <c r="AZ159" i="4" s="1"/>
  <c r="BA159" i="4" a="1"/>
  <c r="BA159" i="4" s="1"/>
  <c r="DM44" i="4" s="1"/>
  <c r="AU159" i="4" a="1"/>
  <c r="AU159" i="4" s="1"/>
  <c r="AQ159" i="4" a="1"/>
  <c r="AQ159" i="4" s="1"/>
  <c r="AW159" i="4" a="1"/>
  <c r="AW159" i="4" s="1"/>
  <c r="AV159" i="4" a="1"/>
  <c r="AV159" i="4" s="1"/>
  <c r="DH44" i="4" s="1"/>
  <c r="BC159" i="4" a="1"/>
  <c r="BC159" i="4" s="1"/>
  <c r="AN159" i="4" a="1"/>
  <c r="AN159" i="4" s="1"/>
  <c r="U159" i="4" a="1"/>
  <c r="U159" i="4" s="1"/>
  <c r="Z159" i="4" a="1"/>
  <c r="Z159" i="4" s="1"/>
  <c r="K159" i="4" a="1"/>
  <c r="K159" i="4" s="1"/>
  <c r="T159" i="4" a="1"/>
  <c r="T159" i="4" s="1"/>
  <c r="L159" i="4" a="1"/>
  <c r="L159" i="4" s="1"/>
  <c r="AI159" i="4" a="1"/>
  <c r="AI159" i="4" s="1"/>
  <c r="D159" i="4" a="1"/>
  <c r="D159" i="4" s="1"/>
  <c r="AB159" i="4" a="1"/>
  <c r="AB159" i="4" s="1"/>
  <c r="S159" i="4" a="1"/>
  <c r="S159" i="4" s="1"/>
  <c r="AK159" i="4" a="1"/>
  <c r="AK159" i="4" s="1"/>
  <c r="AC159" i="4" a="1"/>
  <c r="AC159" i="4" s="1"/>
  <c r="AH159" i="4" a="1"/>
  <c r="AH159" i="4" s="1"/>
  <c r="AA159" i="4" a="1"/>
  <c r="AA159" i="4" s="1"/>
  <c r="H159" i="4" a="1"/>
  <c r="H159" i="4" s="1"/>
  <c r="AD159" i="4" a="1"/>
  <c r="AD159" i="4" s="1"/>
  <c r="I159" i="4" a="1"/>
  <c r="I159" i="4" s="1"/>
  <c r="P159" i="4" a="1"/>
  <c r="P159" i="4" s="1"/>
  <c r="M159" i="4" a="1"/>
  <c r="M159" i="4" s="1"/>
  <c r="AL159" i="4" a="1"/>
  <c r="AL159" i="4" s="1"/>
  <c r="J159" i="4" a="1"/>
  <c r="J159" i="4" s="1"/>
  <c r="AE159" i="4" a="1"/>
  <c r="AE159" i="4" s="1"/>
  <c r="E159" i="4" a="1"/>
  <c r="E159" i="4" s="1"/>
  <c r="W159" i="4" a="1"/>
  <c r="W159" i="4" s="1"/>
  <c r="N159" i="4" a="1"/>
  <c r="N159" i="4" s="1"/>
  <c r="X159" i="4" a="1"/>
  <c r="X159" i="4" s="1"/>
  <c r="AF159" i="4" a="1"/>
  <c r="AF159" i="4" s="1"/>
  <c r="Q159" i="4" a="1"/>
  <c r="Q159" i="4" s="1"/>
  <c r="AJ159" i="4" a="1"/>
  <c r="AJ159" i="4" s="1"/>
  <c r="AM159" i="4" a="1"/>
  <c r="AM159" i="4" s="1"/>
  <c r="Y159" i="4" a="1"/>
  <c r="Y159" i="4" s="1"/>
  <c r="O159" i="4" a="1"/>
  <c r="O159" i="4" s="1"/>
  <c r="F159" i="4" a="1"/>
  <c r="F159" i="4" s="1"/>
  <c r="R159" i="4" a="1"/>
  <c r="R159" i="4" s="1"/>
  <c r="G159" i="4" a="1"/>
  <c r="G159" i="4" s="1"/>
  <c r="AG159" i="4" a="1"/>
  <c r="AG159" i="4" s="1"/>
  <c r="DK44" i="4"/>
  <c r="DG44" i="4"/>
  <c r="DD44" i="4"/>
  <c r="DA44" i="4"/>
  <c r="CZ44" i="4"/>
  <c r="CG44" i="4"/>
  <c r="B160" i="4"/>
  <c r="CY44" i="4"/>
  <c r="DB21" i="5" s="1"/>
  <c r="BV44" i="4"/>
  <c r="O21" i="5" s="1"/>
  <c r="CF44" i="4"/>
  <c r="DA21" i="5" s="1"/>
  <c r="CO44" i="4"/>
  <c r="P21" i="5" s="1"/>
  <c r="AO160" i="4" l="1" a="1"/>
  <c r="AO160" i="4" s="1"/>
  <c r="V160" i="4" a="1"/>
  <c r="V160" i="4" s="1"/>
  <c r="C160" i="4" a="1"/>
  <c r="C160" i="4" s="1"/>
  <c r="AT160" i="4" a="1"/>
  <c r="AT160" i="4" s="1"/>
  <c r="AS160" i="4" a="1"/>
  <c r="AS160" i="4" s="1"/>
  <c r="AR160" i="4" a="1"/>
  <c r="AR160" i="4" s="1"/>
  <c r="AQ160" i="4" a="1"/>
  <c r="AQ160" i="4" s="1"/>
  <c r="BB160" i="4" a="1"/>
  <c r="BB160" i="4" s="1"/>
  <c r="AY160" i="4" a="1"/>
  <c r="AY160" i="4" s="1"/>
  <c r="BD160" i="4" a="1"/>
  <c r="BD160" i="4" s="1"/>
  <c r="BE160" i="4" a="1"/>
  <c r="BE160" i="4" s="1"/>
  <c r="AZ160" i="4" a="1"/>
  <c r="AZ160" i="4" s="1"/>
  <c r="BF160" i="4" a="1"/>
  <c r="BF160" i="4" s="1"/>
  <c r="AP160" i="4" a="1"/>
  <c r="AP160" i="4" s="1"/>
  <c r="AX160" i="4" a="1"/>
  <c r="AX160" i="4" s="1"/>
  <c r="BG160" i="4" a="1"/>
  <c r="BG160" i="4" s="1"/>
  <c r="AW160" i="4" a="1"/>
  <c r="AW160" i="4" s="1"/>
  <c r="BA160" i="4" a="1"/>
  <c r="BA160" i="4" s="1"/>
  <c r="AU160" i="4" a="1"/>
  <c r="AU160" i="4" s="1"/>
  <c r="AV160" i="4" a="1"/>
  <c r="AV160" i="4" s="1"/>
  <c r="BC160" i="4" a="1"/>
  <c r="BC160" i="4" s="1"/>
  <c r="AN160" i="4" a="1"/>
  <c r="AN160" i="4" s="1"/>
  <c r="U160" i="4" a="1"/>
  <c r="U160" i="4" s="1"/>
  <c r="D160" i="4" a="1"/>
  <c r="D160" i="4" s="1"/>
  <c r="L160" i="4" a="1"/>
  <c r="L160" i="4" s="1"/>
  <c r="K160" i="4" a="1"/>
  <c r="K160" i="4" s="1"/>
  <c r="S160" i="4" a="1"/>
  <c r="S160" i="4" s="1"/>
  <c r="AK160" i="4" a="1"/>
  <c r="AK160" i="4" s="1"/>
  <c r="AB160" i="4" a="1"/>
  <c r="AB160" i="4" s="1"/>
  <c r="AC160" i="4" a="1"/>
  <c r="AC160" i="4" s="1"/>
  <c r="AI160" i="4" a="1"/>
  <c r="AI160" i="4" s="1"/>
  <c r="AH160" i="4" a="1"/>
  <c r="AH160" i="4" s="1"/>
  <c r="AA160" i="4" a="1"/>
  <c r="AA160" i="4" s="1"/>
  <c r="H160" i="4" a="1"/>
  <c r="H160" i="4" s="1"/>
  <c r="Z160" i="4" a="1"/>
  <c r="Z160" i="4" s="1"/>
  <c r="T160" i="4" a="1"/>
  <c r="T160" i="4" s="1"/>
  <c r="AD160" i="4" a="1"/>
  <c r="AD160" i="4" s="1"/>
  <c r="I160" i="4" a="1"/>
  <c r="I160" i="4" s="1"/>
  <c r="J160" i="4" a="1"/>
  <c r="J160" i="4" s="1"/>
  <c r="P160" i="4" a="1"/>
  <c r="P160" i="4" s="1"/>
  <c r="AE160" i="4" a="1"/>
  <c r="AE160" i="4" s="1"/>
  <c r="F160" i="4" a="1"/>
  <c r="F160" i="4" s="1"/>
  <c r="R160" i="4" a="1"/>
  <c r="R160" i="4" s="1"/>
  <c r="AL160" i="4" a="1"/>
  <c r="AL160" i="4" s="1"/>
  <c r="E160" i="4" a="1"/>
  <c r="E160" i="4" s="1"/>
  <c r="W160" i="4" a="1"/>
  <c r="W160" i="4" s="1"/>
  <c r="AM160" i="4" a="1"/>
  <c r="AM160" i="4" s="1"/>
  <c r="M160" i="4" a="1"/>
  <c r="M160" i="4" s="1"/>
  <c r="O160" i="4" a="1"/>
  <c r="O160" i="4" s="1"/>
  <c r="Y160" i="4" a="1"/>
  <c r="Y160" i="4" s="1"/>
  <c r="X160" i="4" a="1"/>
  <c r="X160" i="4" s="1"/>
  <c r="Q160" i="4" a="1"/>
  <c r="Q160" i="4" s="1"/>
  <c r="G160" i="4" a="1"/>
  <c r="G160" i="4" s="1"/>
  <c r="AF160" i="4" a="1"/>
  <c r="AF160" i="4" s="1"/>
  <c r="N160" i="4" a="1"/>
  <c r="N160" i="4" s="1"/>
  <c r="AJ160" i="4" a="1"/>
  <c r="AJ160" i="4" s="1"/>
  <c r="AG160" i="4" a="1"/>
  <c r="AG160" i="4" s="1"/>
  <c r="B161" i="4"/>
  <c r="AO161" i="4" l="1" a="1"/>
  <c r="AO161" i="4" s="1"/>
  <c r="C161" i="4" a="1"/>
  <c r="C161" i="4" s="1"/>
  <c r="V161" i="4" a="1"/>
  <c r="V161" i="4" s="1"/>
  <c r="AR161" i="4" a="1"/>
  <c r="AR161" i="4" s="1"/>
  <c r="AX161" i="4" a="1"/>
  <c r="AX161" i="4" s="1"/>
  <c r="AY161" i="4" a="1"/>
  <c r="AY161" i="4" s="1"/>
  <c r="BB161" i="4" a="1"/>
  <c r="BB161" i="4" s="1"/>
  <c r="BE161" i="4" a="1"/>
  <c r="BE161" i="4" s="1"/>
  <c r="BD161" i="4" a="1"/>
  <c r="BD161" i="4" s="1"/>
  <c r="BF161" i="4" a="1"/>
  <c r="BF161" i="4" s="1"/>
  <c r="AQ161" i="4" a="1"/>
  <c r="AQ161" i="4" s="1"/>
  <c r="AS161" i="4" a="1"/>
  <c r="AS161" i="4" s="1"/>
  <c r="AP161" i="4" a="1"/>
  <c r="AP161" i="4" s="1"/>
  <c r="AZ161" i="4" a="1"/>
  <c r="AZ161" i="4" s="1"/>
  <c r="BG161" i="4" a="1"/>
  <c r="BG161" i="4" s="1"/>
  <c r="AT161" i="4" a="1"/>
  <c r="AT161" i="4" s="1"/>
  <c r="AU161" i="4" a="1"/>
  <c r="AU161" i="4" s="1"/>
  <c r="AV161" i="4" a="1"/>
  <c r="AV161" i="4" s="1"/>
  <c r="BC161" i="4" a="1"/>
  <c r="BC161" i="4" s="1"/>
  <c r="AW161" i="4" a="1"/>
  <c r="AW161" i="4" s="1"/>
  <c r="BA161" i="4" a="1"/>
  <c r="BA161" i="4" s="1"/>
  <c r="U161" i="4" a="1"/>
  <c r="U161" i="4" s="1"/>
  <c r="AN161" i="4" a="1"/>
  <c r="AN161" i="4" s="1"/>
  <c r="S161" i="4" a="1"/>
  <c r="S161" i="4" s="1"/>
  <c r="AI161" i="4" a="1"/>
  <c r="AI161" i="4" s="1"/>
  <c r="AK161" i="4" a="1"/>
  <c r="AK161" i="4" s="1"/>
  <c r="AA161" i="4" a="1"/>
  <c r="AA161" i="4" s="1"/>
  <c r="AB161" i="4" a="1"/>
  <c r="AB161" i="4" s="1"/>
  <c r="AC161" i="4" a="1"/>
  <c r="AC161" i="4" s="1"/>
  <c r="AH161" i="4" a="1"/>
  <c r="AH161" i="4" s="1"/>
  <c r="H161" i="4" a="1"/>
  <c r="H161" i="4" s="1"/>
  <c r="Z161" i="4" a="1"/>
  <c r="Z161" i="4" s="1"/>
  <c r="T161" i="4" a="1"/>
  <c r="T161" i="4" s="1"/>
  <c r="K161" i="4" a="1"/>
  <c r="K161" i="4" s="1"/>
  <c r="D161" i="4" a="1"/>
  <c r="D161" i="4" s="1"/>
  <c r="L161" i="4" a="1"/>
  <c r="L161" i="4" s="1"/>
  <c r="I161" i="4" a="1"/>
  <c r="I161" i="4" s="1"/>
  <c r="P161" i="4" a="1"/>
  <c r="P161" i="4" s="1"/>
  <c r="AL161" i="4" a="1"/>
  <c r="AL161" i="4" s="1"/>
  <c r="M161" i="4" a="1"/>
  <c r="M161" i="4" s="1"/>
  <c r="F161" i="4" a="1"/>
  <c r="F161" i="4" s="1"/>
  <c r="E161" i="4" a="1"/>
  <c r="E161" i="4" s="1"/>
  <c r="W161" i="4" a="1"/>
  <c r="W161" i="4" s="1"/>
  <c r="AM161" i="4" a="1"/>
  <c r="AM161" i="4" s="1"/>
  <c r="AD161" i="4" a="1"/>
  <c r="AD161" i="4" s="1"/>
  <c r="J161" i="4" a="1"/>
  <c r="J161" i="4" s="1"/>
  <c r="AE161" i="4" a="1"/>
  <c r="AE161" i="4" s="1"/>
  <c r="R161" i="4" a="1"/>
  <c r="R161" i="4" s="1"/>
  <c r="Q161" i="4" a="1"/>
  <c r="Q161" i="4" s="1"/>
  <c r="G161" i="4" a="1"/>
  <c r="G161" i="4" s="1"/>
  <c r="O161" i="4" a="1"/>
  <c r="O161" i="4" s="1"/>
  <c r="Y161" i="4" a="1"/>
  <c r="Y161" i="4" s="1"/>
  <c r="AF161" i="4" a="1"/>
  <c r="AF161" i="4" s="1"/>
  <c r="N161" i="4" a="1"/>
  <c r="N161" i="4" s="1"/>
  <c r="X161" i="4" a="1"/>
  <c r="X161" i="4" s="1"/>
  <c r="AJ161" i="4" a="1"/>
  <c r="AJ161" i="4" s="1"/>
  <c r="AG161" i="4" a="1"/>
  <c r="AG161" i="4" s="1"/>
  <c r="B162" i="4"/>
  <c r="V162" i="4" l="1" a="1"/>
  <c r="V162" i="4" s="1"/>
  <c r="C162" i="4" a="1"/>
  <c r="C162" i="4" s="1"/>
  <c r="AO162" i="4" a="1"/>
  <c r="AO162" i="4" s="1"/>
  <c r="BB162" i="4" a="1"/>
  <c r="BB162" i="4" s="1"/>
  <c r="BF162" i="4" a="1"/>
  <c r="BF162" i="4" s="1"/>
  <c r="AZ162" i="4" a="1"/>
  <c r="AZ162" i="4" s="1"/>
  <c r="AR162" i="4" a="1"/>
  <c r="AR162" i="4" s="1"/>
  <c r="AP162" i="4" a="1"/>
  <c r="AP162" i="4" s="1"/>
  <c r="BG162" i="4" a="1"/>
  <c r="BG162" i="4" s="1"/>
  <c r="AS162" i="4" a="1"/>
  <c r="AS162" i="4" s="1"/>
  <c r="AX162" i="4" a="1"/>
  <c r="AX162" i="4" s="1"/>
  <c r="BE162" i="4" a="1"/>
  <c r="BE162" i="4" s="1"/>
  <c r="AY162" i="4" a="1"/>
  <c r="AY162" i="4" s="1"/>
  <c r="AQ162" i="4" a="1"/>
  <c r="AQ162" i="4" s="1"/>
  <c r="BD162" i="4" a="1"/>
  <c r="BD162" i="4" s="1"/>
  <c r="AT162" i="4" a="1"/>
  <c r="AT162" i="4" s="1"/>
  <c r="AU162" i="4" a="1"/>
  <c r="AU162" i="4" s="1"/>
  <c r="BC162" i="4" a="1"/>
  <c r="BC162" i="4" s="1"/>
  <c r="AV162" i="4" a="1"/>
  <c r="AV162" i="4" s="1"/>
  <c r="BA162" i="4" a="1"/>
  <c r="BA162" i="4" s="1"/>
  <c r="AW162" i="4" a="1"/>
  <c r="AW162" i="4" s="1"/>
  <c r="AN162" i="4" a="1"/>
  <c r="AN162" i="4" s="1"/>
  <c r="U162" i="4" a="1"/>
  <c r="U162" i="4" s="1"/>
  <c r="H162" i="4" a="1"/>
  <c r="H162" i="4" s="1"/>
  <c r="AH162" i="4" a="1"/>
  <c r="AH162" i="4" s="1"/>
  <c r="AA162" i="4" a="1"/>
  <c r="AA162" i="4" s="1"/>
  <c r="AI162" i="4" a="1"/>
  <c r="AI162" i="4" s="1"/>
  <c r="K162" i="4" a="1"/>
  <c r="K162" i="4" s="1"/>
  <c r="S162" i="4" a="1"/>
  <c r="S162" i="4" s="1"/>
  <c r="AB162" i="4" a="1"/>
  <c r="AB162" i="4" s="1"/>
  <c r="L162" i="4" a="1"/>
  <c r="L162" i="4" s="1"/>
  <c r="Z162" i="4" a="1"/>
  <c r="Z162" i="4" s="1"/>
  <c r="D162" i="4" a="1"/>
  <c r="D162" i="4" s="1"/>
  <c r="AC162" i="4" a="1"/>
  <c r="AC162" i="4" s="1"/>
  <c r="AK162" i="4" a="1"/>
  <c r="AK162" i="4" s="1"/>
  <c r="T162" i="4" a="1"/>
  <c r="T162" i="4" s="1"/>
  <c r="AL162" i="4" a="1"/>
  <c r="AL162" i="4" s="1"/>
  <c r="AM162" i="4" a="1"/>
  <c r="AM162" i="4" s="1"/>
  <c r="J162" i="4" a="1"/>
  <c r="J162" i="4" s="1"/>
  <c r="I162" i="4" a="1"/>
  <c r="I162" i="4" s="1"/>
  <c r="E162" i="4" a="1"/>
  <c r="E162" i="4" s="1"/>
  <c r="P162" i="4" a="1"/>
  <c r="P162" i="4" s="1"/>
  <c r="AE162" i="4" a="1"/>
  <c r="AE162" i="4" s="1"/>
  <c r="R162" i="4" a="1"/>
  <c r="R162" i="4" s="1"/>
  <c r="AD162" i="4" a="1"/>
  <c r="AD162" i="4" s="1"/>
  <c r="M162" i="4" a="1"/>
  <c r="M162" i="4" s="1"/>
  <c r="W162" i="4" a="1"/>
  <c r="W162" i="4" s="1"/>
  <c r="F162" i="4" a="1"/>
  <c r="F162" i="4" s="1"/>
  <c r="X162" i="4" a="1"/>
  <c r="X162" i="4" s="1"/>
  <c r="AF162" i="4" a="1"/>
  <c r="AF162" i="4" s="1"/>
  <c r="Q162" i="4" a="1"/>
  <c r="Q162" i="4" s="1"/>
  <c r="N162" i="4" a="1"/>
  <c r="N162" i="4" s="1"/>
  <c r="AJ162" i="4" a="1"/>
  <c r="AJ162" i="4" s="1"/>
  <c r="AG162" i="4" a="1"/>
  <c r="AG162" i="4" s="1"/>
  <c r="O162" i="4" a="1"/>
  <c r="O162" i="4" s="1"/>
  <c r="G162" i="4" a="1"/>
  <c r="G162" i="4" s="1"/>
  <c r="Y162" i="4" a="1"/>
  <c r="Y162" i="4" s="1"/>
  <c r="B163" i="4"/>
  <c r="AO163" i="4" l="1" a="1"/>
  <c r="AO163" i="4" s="1"/>
  <c r="V163" i="4" a="1"/>
  <c r="V163" i="4" s="1"/>
  <c r="C163" i="4" a="1"/>
  <c r="C163" i="4" s="1"/>
  <c r="BE163" i="4" a="1"/>
  <c r="BE163" i="4" s="1"/>
  <c r="BB163" i="4" a="1"/>
  <c r="BB163" i="4" s="1"/>
  <c r="AS163" i="4" a="1"/>
  <c r="AS163" i="4" s="1"/>
  <c r="AX163" i="4" a="1"/>
  <c r="AX163" i="4" s="1"/>
  <c r="AQ163" i="4" a="1"/>
  <c r="AQ163" i="4" s="1"/>
  <c r="AT163" i="4" a="1"/>
  <c r="AT163" i="4" s="1"/>
  <c r="AY163" i="4" a="1"/>
  <c r="AY163" i="4" s="1"/>
  <c r="BD163" i="4" a="1"/>
  <c r="BD163" i="4" s="1"/>
  <c r="AP163" i="4" a="1"/>
  <c r="AP163" i="4" s="1"/>
  <c r="AR163" i="4" a="1"/>
  <c r="AR163" i="4" s="1"/>
  <c r="BG163" i="4" a="1"/>
  <c r="BG163" i="4" s="1"/>
  <c r="DS45" i="4" s="1"/>
  <c r="AZ163" i="4" a="1"/>
  <c r="AZ163" i="4" s="1"/>
  <c r="BF163" i="4" a="1"/>
  <c r="BF163" i="4" s="1"/>
  <c r="DR45" i="4" s="1"/>
  <c r="BC163" i="4" a="1"/>
  <c r="BC163" i="4" s="1"/>
  <c r="AU163" i="4" a="1"/>
  <c r="AU163" i="4" s="1"/>
  <c r="BA163" i="4" a="1"/>
  <c r="BA163" i="4" s="1"/>
  <c r="AW163" i="4" a="1"/>
  <c r="AW163" i="4" s="1"/>
  <c r="AV163" i="4" a="1"/>
  <c r="AV163" i="4" s="1"/>
  <c r="DH45" i="4" s="1"/>
  <c r="U163" i="4" a="1"/>
  <c r="U163" i="4" s="1"/>
  <c r="AN163" i="4" a="1"/>
  <c r="AN163" i="4" s="1"/>
  <c r="AB163" i="4" a="1"/>
  <c r="AB163" i="4" s="1"/>
  <c r="AK163" i="4" a="1"/>
  <c r="AK163" i="4" s="1"/>
  <c r="D163" i="4" a="1"/>
  <c r="D163" i="4" s="1"/>
  <c r="AH163" i="4" a="1"/>
  <c r="AH163" i="4" s="1"/>
  <c r="AC163" i="4" a="1"/>
  <c r="AC163" i="4" s="1"/>
  <c r="T163" i="4" a="1"/>
  <c r="T163" i="4" s="1"/>
  <c r="AA163" i="4" a="1"/>
  <c r="AA163" i="4" s="1"/>
  <c r="H163" i="4" a="1"/>
  <c r="H163" i="4" s="1"/>
  <c r="AI163" i="4" a="1"/>
  <c r="AI163" i="4" s="1"/>
  <c r="Z163" i="4" a="1"/>
  <c r="Z163" i="4" s="1"/>
  <c r="L163" i="4" a="1"/>
  <c r="L163" i="4" s="1"/>
  <c r="K163" i="4" a="1"/>
  <c r="K163" i="4" s="1"/>
  <c r="S163" i="4" a="1"/>
  <c r="S163" i="4" s="1"/>
  <c r="F163" i="4" a="1"/>
  <c r="F163" i="4" s="1"/>
  <c r="M163" i="4" a="1"/>
  <c r="M163" i="4" s="1"/>
  <c r="AM163" i="4" a="1"/>
  <c r="AM163" i="4" s="1"/>
  <c r="AE163" i="4" a="1"/>
  <c r="AE163" i="4" s="1"/>
  <c r="E163" i="4" a="1"/>
  <c r="E163" i="4" s="1"/>
  <c r="P163" i="4" a="1"/>
  <c r="P163" i="4" s="1"/>
  <c r="J163" i="4" a="1"/>
  <c r="J163" i="4" s="1"/>
  <c r="R163" i="4" a="1"/>
  <c r="R163" i="4" s="1"/>
  <c r="AD163" i="4" a="1"/>
  <c r="AD163" i="4" s="1"/>
  <c r="AL163" i="4" a="1"/>
  <c r="AL163" i="4" s="1"/>
  <c r="I163" i="4" a="1"/>
  <c r="I163" i="4" s="1"/>
  <c r="W163" i="4" a="1"/>
  <c r="W163" i="4" s="1"/>
  <c r="AF163" i="4" a="1"/>
  <c r="AF163" i="4" s="1"/>
  <c r="AJ163" i="4" a="1"/>
  <c r="AJ163" i="4" s="1"/>
  <c r="Y163" i="4" a="1"/>
  <c r="Y163" i="4" s="1"/>
  <c r="Q163" i="4" a="1"/>
  <c r="Q163" i="4" s="1"/>
  <c r="O163" i="4" a="1"/>
  <c r="O163" i="4" s="1"/>
  <c r="AG163" i="4" a="1"/>
  <c r="AG163" i="4" s="1"/>
  <c r="N163" i="4" a="1"/>
  <c r="N163" i="4" s="1"/>
  <c r="X163" i="4" a="1"/>
  <c r="X163" i="4" s="1"/>
  <c r="G163" i="4" a="1"/>
  <c r="G163" i="4" s="1"/>
  <c r="DP45" i="4"/>
  <c r="CZ45" i="4"/>
  <c r="CG45" i="4"/>
  <c r="B164" i="4"/>
  <c r="CY45" i="4"/>
  <c r="DB22" i="5" s="1"/>
  <c r="BV45" i="4"/>
  <c r="O22" i="5" s="1"/>
  <c r="CF45" i="4"/>
  <c r="DA22" i="5" s="1"/>
  <c r="CO45" i="4"/>
  <c r="P22" i="5" s="1"/>
  <c r="AO164" i="4" l="1" a="1"/>
  <c r="AO164" i="4" s="1"/>
  <c r="V164" i="4" a="1"/>
  <c r="V164" i="4" s="1"/>
  <c r="C164" i="4" a="1"/>
  <c r="C164" i="4" s="1"/>
  <c r="AS164" i="4" a="1"/>
  <c r="AS164" i="4" s="1"/>
  <c r="BG164" i="4" a="1"/>
  <c r="BG164" i="4" s="1"/>
  <c r="BD164" i="4" a="1"/>
  <c r="BD164" i="4" s="1"/>
  <c r="AP164" i="4" a="1"/>
  <c r="AP164" i="4" s="1"/>
  <c r="BE164" i="4" a="1"/>
  <c r="BE164" i="4" s="1"/>
  <c r="BB164" i="4" a="1"/>
  <c r="BB164" i="4" s="1"/>
  <c r="AT164" i="4" a="1"/>
  <c r="AT164" i="4" s="1"/>
  <c r="AZ164" i="4" a="1"/>
  <c r="AZ164" i="4" s="1"/>
  <c r="AX164" i="4" a="1"/>
  <c r="AX164" i="4" s="1"/>
  <c r="BF164" i="4" a="1"/>
  <c r="BF164" i="4" s="1"/>
  <c r="AY164" i="4" a="1"/>
  <c r="AY164" i="4" s="1"/>
  <c r="AR164" i="4" a="1"/>
  <c r="AR164" i="4" s="1"/>
  <c r="AQ164" i="4" a="1"/>
  <c r="AQ164" i="4" s="1"/>
  <c r="AV164" i="4" a="1"/>
  <c r="AV164" i="4" s="1"/>
  <c r="BC164" i="4" a="1"/>
  <c r="BC164" i="4" s="1"/>
  <c r="BA164" i="4" a="1"/>
  <c r="BA164" i="4" s="1"/>
  <c r="AW164" i="4" a="1"/>
  <c r="AW164" i="4" s="1"/>
  <c r="AU164" i="4" a="1"/>
  <c r="AU164" i="4" s="1"/>
  <c r="U164" i="4" a="1"/>
  <c r="U164" i="4" s="1"/>
  <c r="AN164" i="4" a="1"/>
  <c r="AN164" i="4" s="1"/>
  <c r="AA164" i="4" a="1"/>
  <c r="AA164" i="4" s="1"/>
  <c r="K164" i="4" a="1"/>
  <c r="K164" i="4" s="1"/>
  <c r="AI164" i="4" a="1"/>
  <c r="AI164" i="4" s="1"/>
  <c r="Z164" i="4" a="1"/>
  <c r="Z164" i="4" s="1"/>
  <c r="AH164" i="4" a="1"/>
  <c r="AH164" i="4" s="1"/>
  <c r="AB164" i="4" a="1"/>
  <c r="AB164" i="4" s="1"/>
  <c r="AK164" i="4" a="1"/>
  <c r="AK164" i="4" s="1"/>
  <c r="H164" i="4" a="1"/>
  <c r="H164" i="4" s="1"/>
  <c r="D164" i="4" a="1"/>
  <c r="D164" i="4" s="1"/>
  <c r="S164" i="4" a="1"/>
  <c r="S164" i="4" s="1"/>
  <c r="AC164" i="4" a="1"/>
  <c r="AC164" i="4" s="1"/>
  <c r="L164" i="4" a="1"/>
  <c r="L164" i="4" s="1"/>
  <c r="T164" i="4" a="1"/>
  <c r="T164" i="4" s="1"/>
  <c r="AD164" i="4" a="1"/>
  <c r="AD164" i="4" s="1"/>
  <c r="W164" i="4" a="1"/>
  <c r="W164" i="4" s="1"/>
  <c r="AM164" i="4" a="1"/>
  <c r="AM164" i="4" s="1"/>
  <c r="R164" i="4" a="1"/>
  <c r="R164" i="4" s="1"/>
  <c r="E164" i="4" a="1"/>
  <c r="E164" i="4" s="1"/>
  <c r="M164" i="4" a="1"/>
  <c r="M164" i="4" s="1"/>
  <c r="I164" i="4" a="1"/>
  <c r="I164" i="4" s="1"/>
  <c r="AL164" i="4" a="1"/>
  <c r="AL164" i="4" s="1"/>
  <c r="F164" i="4" a="1"/>
  <c r="F164" i="4" s="1"/>
  <c r="J164" i="4" a="1"/>
  <c r="J164" i="4" s="1"/>
  <c r="AE164" i="4" a="1"/>
  <c r="AE164" i="4" s="1"/>
  <c r="O164" i="4" a="1"/>
  <c r="O164" i="4" s="1"/>
  <c r="Y164" i="4" a="1"/>
  <c r="Y164" i="4" s="1"/>
  <c r="AF164" i="4" a="1"/>
  <c r="AF164" i="4" s="1"/>
  <c r="AJ164" i="4" a="1"/>
  <c r="AJ164" i="4" s="1"/>
  <c r="AG164" i="4" a="1"/>
  <c r="AG164" i="4" s="1"/>
  <c r="X164" i="4" a="1"/>
  <c r="X164" i="4" s="1"/>
  <c r="G164" i="4" a="1"/>
  <c r="G164" i="4" s="1"/>
  <c r="Q164" i="4" a="1"/>
  <c r="Q164" i="4" s="1"/>
  <c r="P164" i="4" a="1"/>
  <c r="P164" i="4" s="1"/>
  <c r="N164" i="4" a="1"/>
  <c r="N164" i="4" s="1"/>
  <c r="B165" i="4"/>
  <c r="C165" i="4" l="1" a="1"/>
  <c r="C165" i="4" s="1"/>
  <c r="AO165" i="4" a="1"/>
  <c r="AO165" i="4" s="1"/>
  <c r="V165" i="4" a="1"/>
  <c r="V165" i="4" s="1"/>
  <c r="BB165" i="4" a="1"/>
  <c r="BB165" i="4" s="1"/>
  <c r="AS165" i="4" a="1"/>
  <c r="AS165" i="4" s="1"/>
  <c r="AP165" i="4" a="1"/>
  <c r="AP165" i="4" s="1"/>
  <c r="BF165" i="4" a="1"/>
  <c r="BF165" i="4" s="1"/>
  <c r="AX165" i="4" a="1"/>
  <c r="AX165" i="4" s="1"/>
  <c r="AQ165" i="4" a="1"/>
  <c r="AQ165" i="4" s="1"/>
  <c r="BD165" i="4" a="1"/>
  <c r="BD165" i="4" s="1"/>
  <c r="AT165" i="4" a="1"/>
  <c r="AT165" i="4" s="1"/>
  <c r="AZ165" i="4" a="1"/>
  <c r="AZ165" i="4" s="1"/>
  <c r="BG165" i="4" a="1"/>
  <c r="BG165" i="4" s="1"/>
  <c r="AR165" i="4" a="1"/>
  <c r="AR165" i="4" s="1"/>
  <c r="AY165" i="4" a="1"/>
  <c r="AY165" i="4" s="1"/>
  <c r="AV165" i="4" a="1"/>
  <c r="AV165" i="4" s="1"/>
  <c r="BC165" i="4" a="1"/>
  <c r="BC165" i="4" s="1"/>
  <c r="BE165" i="4" a="1"/>
  <c r="BE165" i="4" s="1"/>
  <c r="BA165" i="4" a="1"/>
  <c r="BA165" i="4" s="1"/>
  <c r="AW165" i="4" a="1"/>
  <c r="AW165" i="4" s="1"/>
  <c r="AU165" i="4" a="1"/>
  <c r="AU165" i="4" s="1"/>
  <c r="U165" i="4" a="1"/>
  <c r="U165" i="4" s="1"/>
  <c r="AN165" i="4" a="1"/>
  <c r="AN165" i="4" s="1"/>
  <c r="Z165" i="4" a="1"/>
  <c r="Z165" i="4" s="1"/>
  <c r="AK165" i="4" a="1"/>
  <c r="AK165" i="4" s="1"/>
  <c r="H165" i="4" a="1"/>
  <c r="H165" i="4" s="1"/>
  <c r="AI165" i="4" a="1"/>
  <c r="AI165" i="4" s="1"/>
  <c r="D165" i="4" a="1"/>
  <c r="D165" i="4" s="1"/>
  <c r="AA165" i="4" a="1"/>
  <c r="AA165" i="4" s="1"/>
  <c r="AB165" i="4" a="1"/>
  <c r="AB165" i="4" s="1"/>
  <c r="K165" i="4" a="1"/>
  <c r="K165" i="4" s="1"/>
  <c r="AC165" i="4" a="1"/>
  <c r="AC165" i="4" s="1"/>
  <c r="AH165" i="4" a="1"/>
  <c r="AH165" i="4" s="1"/>
  <c r="S165" i="4" a="1"/>
  <c r="S165" i="4" s="1"/>
  <c r="L165" i="4" a="1"/>
  <c r="L165" i="4" s="1"/>
  <c r="T165" i="4" a="1"/>
  <c r="T165" i="4" s="1"/>
  <c r="E165" i="4" a="1"/>
  <c r="E165" i="4" s="1"/>
  <c r="AD165" i="4" a="1"/>
  <c r="AD165" i="4" s="1"/>
  <c r="AL165" i="4" a="1"/>
  <c r="AL165" i="4" s="1"/>
  <c r="AM165" i="4" a="1"/>
  <c r="AM165" i="4" s="1"/>
  <c r="W165" i="4" a="1"/>
  <c r="W165" i="4" s="1"/>
  <c r="R165" i="4" a="1"/>
  <c r="R165" i="4" s="1"/>
  <c r="F165" i="4" a="1"/>
  <c r="F165" i="4" s="1"/>
  <c r="J165" i="4" a="1"/>
  <c r="J165" i="4" s="1"/>
  <c r="AE165" i="4" a="1"/>
  <c r="AE165" i="4" s="1"/>
  <c r="P165" i="4" a="1"/>
  <c r="P165" i="4" s="1"/>
  <c r="I165" i="4" a="1"/>
  <c r="I165" i="4" s="1"/>
  <c r="M165" i="4" a="1"/>
  <c r="M165" i="4" s="1"/>
  <c r="O165" i="4" a="1"/>
  <c r="O165" i="4" s="1"/>
  <c r="AG165" i="4" a="1"/>
  <c r="AG165" i="4" s="1"/>
  <c r="X165" i="4" a="1"/>
  <c r="X165" i="4" s="1"/>
  <c r="Y165" i="4" a="1"/>
  <c r="Y165" i="4" s="1"/>
  <c r="N165" i="4" a="1"/>
  <c r="N165" i="4" s="1"/>
  <c r="AF165" i="4" a="1"/>
  <c r="AF165" i="4" s="1"/>
  <c r="Q165" i="4" a="1"/>
  <c r="Q165" i="4" s="1"/>
  <c r="AJ165" i="4" a="1"/>
  <c r="AJ165" i="4" s="1"/>
  <c r="G165" i="4" a="1"/>
  <c r="G165" i="4" s="1"/>
  <c r="B166" i="4"/>
  <c r="V166" i="4" l="1" a="1"/>
  <c r="V166" i="4" s="1"/>
  <c r="C166" i="4" a="1"/>
  <c r="C166" i="4" s="1"/>
  <c r="AO166" i="4" a="1"/>
  <c r="AO166" i="4" s="1"/>
  <c r="BE166" i="4" a="1"/>
  <c r="BE166" i="4" s="1"/>
  <c r="BF166" i="4" a="1"/>
  <c r="BF166" i="4" s="1"/>
  <c r="BD166" i="4" a="1"/>
  <c r="BD166" i="4" s="1"/>
  <c r="AT166" i="4" a="1"/>
  <c r="AT166" i="4" s="1"/>
  <c r="AS166" i="4" a="1"/>
  <c r="AS166" i="4" s="1"/>
  <c r="AP166" i="4" a="1"/>
  <c r="AP166" i="4" s="1"/>
  <c r="AZ166" i="4" a="1"/>
  <c r="AZ166" i="4" s="1"/>
  <c r="BG166" i="4" a="1"/>
  <c r="BG166" i="4" s="1"/>
  <c r="AX166" i="4" a="1"/>
  <c r="AX166" i="4" s="1"/>
  <c r="AY166" i="4" a="1"/>
  <c r="AY166" i="4" s="1"/>
  <c r="AQ166" i="4" a="1"/>
  <c r="AQ166" i="4" s="1"/>
  <c r="BB166" i="4" a="1"/>
  <c r="BB166" i="4" s="1"/>
  <c r="AR166" i="4" a="1"/>
  <c r="AR166" i="4" s="1"/>
  <c r="AV166" i="4" a="1"/>
  <c r="AV166" i="4" s="1"/>
  <c r="BC166" i="4" a="1"/>
  <c r="BC166" i="4" s="1"/>
  <c r="AW166" i="4" a="1"/>
  <c r="AW166" i="4" s="1"/>
  <c r="BA166" i="4" a="1"/>
  <c r="BA166" i="4" s="1"/>
  <c r="AU166" i="4" a="1"/>
  <c r="AU166" i="4" s="1"/>
  <c r="AN166" i="4" a="1"/>
  <c r="AN166" i="4" s="1"/>
  <c r="U166" i="4" a="1"/>
  <c r="U166" i="4" s="1"/>
  <c r="AH166" i="4" a="1"/>
  <c r="AH166" i="4" s="1"/>
  <c r="S166" i="4" a="1"/>
  <c r="S166" i="4" s="1"/>
  <c r="AC166" i="4" a="1"/>
  <c r="AC166" i="4" s="1"/>
  <c r="D166" i="4" a="1"/>
  <c r="D166" i="4" s="1"/>
  <c r="Z166" i="4" a="1"/>
  <c r="Z166" i="4" s="1"/>
  <c r="AA166" i="4" a="1"/>
  <c r="AA166" i="4" s="1"/>
  <c r="AK166" i="4" a="1"/>
  <c r="AK166" i="4" s="1"/>
  <c r="L166" i="4" a="1"/>
  <c r="L166" i="4" s="1"/>
  <c r="AI166" i="4" a="1"/>
  <c r="AI166" i="4" s="1"/>
  <c r="T166" i="4" a="1"/>
  <c r="T166" i="4" s="1"/>
  <c r="AB166" i="4" a="1"/>
  <c r="AB166" i="4" s="1"/>
  <c r="K166" i="4" a="1"/>
  <c r="K166" i="4" s="1"/>
  <c r="H166" i="4" a="1"/>
  <c r="H166" i="4" s="1"/>
  <c r="AL166" i="4" a="1"/>
  <c r="AL166" i="4" s="1"/>
  <c r="J166" i="4" a="1"/>
  <c r="J166" i="4" s="1"/>
  <c r="E166" i="4" a="1"/>
  <c r="E166" i="4" s="1"/>
  <c r="I166" i="4" a="1"/>
  <c r="I166" i="4" s="1"/>
  <c r="R166" i="4" a="1"/>
  <c r="R166" i="4" s="1"/>
  <c r="F166" i="4" a="1"/>
  <c r="F166" i="4" s="1"/>
  <c r="M166" i="4" a="1"/>
  <c r="M166" i="4" s="1"/>
  <c r="W166" i="4" a="1"/>
  <c r="W166" i="4" s="1"/>
  <c r="AE166" i="4" a="1"/>
  <c r="AE166" i="4" s="1"/>
  <c r="P166" i="4" a="1"/>
  <c r="P166" i="4" s="1"/>
  <c r="AD166" i="4" a="1"/>
  <c r="AD166" i="4" s="1"/>
  <c r="N166" i="4" a="1"/>
  <c r="N166" i="4" s="1"/>
  <c r="AF166" i="4" a="1"/>
  <c r="AF166" i="4" s="1"/>
  <c r="Y166" i="4" a="1"/>
  <c r="Y166" i="4" s="1"/>
  <c r="AG166" i="4" a="1"/>
  <c r="AG166" i="4" s="1"/>
  <c r="AM166" i="4" a="1"/>
  <c r="AM166" i="4" s="1"/>
  <c r="G166" i="4" a="1"/>
  <c r="G166" i="4" s="1"/>
  <c r="X166" i="4" a="1"/>
  <c r="X166" i="4" s="1"/>
  <c r="AJ166" i="4" a="1"/>
  <c r="AJ166" i="4" s="1"/>
  <c r="Q166" i="4" a="1"/>
  <c r="Q166" i="4" s="1"/>
  <c r="O166" i="4" a="1"/>
  <c r="O166" i="4" s="1"/>
  <c r="B167" i="4"/>
  <c r="V167" i="4" l="1" a="1"/>
  <c r="V167" i="4" s="1"/>
  <c r="C167" i="4" a="1"/>
  <c r="C167" i="4" s="1"/>
  <c r="AO167" i="4" a="1"/>
  <c r="AO167" i="4" s="1"/>
  <c r="AX167" i="4" a="1"/>
  <c r="AX167" i="4" s="1"/>
  <c r="AY167" i="4" a="1"/>
  <c r="AY167" i="4" s="1"/>
  <c r="AR167" i="4" a="1"/>
  <c r="AR167" i="4" s="1"/>
  <c r="BF167" i="4" a="1"/>
  <c r="BF167" i="4" s="1"/>
  <c r="DR46" i="4" s="1"/>
  <c r="AS167" i="4" a="1"/>
  <c r="AS167" i="4" s="1"/>
  <c r="AT167" i="4" a="1"/>
  <c r="AT167" i="4" s="1"/>
  <c r="BG167" i="4" a="1"/>
  <c r="BG167" i="4" s="1"/>
  <c r="DS46" i="4" s="1"/>
  <c r="AP167" i="4" a="1"/>
  <c r="AP167" i="4" s="1"/>
  <c r="BD167" i="4" a="1"/>
  <c r="BD167" i="4" s="1"/>
  <c r="BB167" i="4" a="1"/>
  <c r="BB167" i="4" s="1"/>
  <c r="AZ167" i="4" a="1"/>
  <c r="AZ167" i="4" s="1"/>
  <c r="AU167" i="4" a="1"/>
  <c r="AU167" i="4" s="1"/>
  <c r="BE167" i="4" a="1"/>
  <c r="BE167" i="4" s="1"/>
  <c r="AQ167" i="4" a="1"/>
  <c r="AQ167" i="4" s="1"/>
  <c r="BC167" i="4" a="1"/>
  <c r="BC167" i="4" s="1"/>
  <c r="AV167" i="4" a="1"/>
  <c r="AV167" i="4" s="1"/>
  <c r="DH46" i="4" s="1"/>
  <c r="BA167" i="4" a="1"/>
  <c r="BA167" i="4" s="1"/>
  <c r="AW167" i="4" a="1"/>
  <c r="AW167" i="4" s="1"/>
  <c r="AN167" i="4" a="1"/>
  <c r="AN167" i="4" s="1"/>
  <c r="U167" i="4" a="1"/>
  <c r="U167" i="4" s="1"/>
  <c r="K167" i="4" a="1"/>
  <c r="K167" i="4" s="1"/>
  <c r="H167" i="4" a="1"/>
  <c r="H167" i="4" s="1"/>
  <c r="T167" i="4" a="1"/>
  <c r="T167" i="4" s="1"/>
  <c r="AA167" i="4" a="1"/>
  <c r="AA167" i="4" s="1"/>
  <c r="AC167" i="4" a="1"/>
  <c r="AC167" i="4" s="1"/>
  <c r="AH167" i="4" a="1"/>
  <c r="AH167" i="4" s="1"/>
  <c r="Z167" i="4" a="1"/>
  <c r="Z167" i="4" s="1"/>
  <c r="L167" i="4" a="1"/>
  <c r="L167" i="4" s="1"/>
  <c r="S167" i="4" a="1"/>
  <c r="S167" i="4" s="1"/>
  <c r="D167" i="4" a="1"/>
  <c r="D167" i="4" s="1"/>
  <c r="AK167" i="4" a="1"/>
  <c r="AK167" i="4" s="1"/>
  <c r="AB167" i="4" a="1"/>
  <c r="AB167" i="4" s="1"/>
  <c r="AI167" i="4" a="1"/>
  <c r="AI167" i="4" s="1"/>
  <c r="E167" i="4" a="1"/>
  <c r="E167" i="4" s="1"/>
  <c r="P167" i="4" a="1"/>
  <c r="P167" i="4" s="1"/>
  <c r="F167" i="4" a="1"/>
  <c r="F167" i="4" s="1"/>
  <c r="M167" i="4" a="1"/>
  <c r="M167" i="4" s="1"/>
  <c r="AD167" i="4" a="1"/>
  <c r="AD167" i="4" s="1"/>
  <c r="J167" i="4" a="1"/>
  <c r="J167" i="4" s="1"/>
  <c r="W167" i="4" a="1"/>
  <c r="W167" i="4" s="1"/>
  <c r="AL167" i="4" a="1"/>
  <c r="AL167" i="4" s="1"/>
  <c r="I167" i="4" a="1"/>
  <c r="I167" i="4" s="1"/>
  <c r="AE167" i="4" a="1"/>
  <c r="AE167" i="4" s="1"/>
  <c r="R167" i="4" a="1"/>
  <c r="R167" i="4" s="1"/>
  <c r="Q167" i="4" a="1"/>
  <c r="Q167" i="4" s="1"/>
  <c r="N167" i="4" a="1"/>
  <c r="N167" i="4" s="1"/>
  <c r="AF167" i="4" a="1"/>
  <c r="AF167" i="4" s="1"/>
  <c r="AJ167" i="4" a="1"/>
  <c r="AJ167" i="4" s="1"/>
  <c r="O167" i="4" a="1"/>
  <c r="O167" i="4" s="1"/>
  <c r="AG167" i="4" a="1"/>
  <c r="AG167" i="4" s="1"/>
  <c r="G167" i="4" a="1"/>
  <c r="G167" i="4" s="1"/>
  <c r="Y167" i="4" a="1"/>
  <c r="Y167" i="4" s="1"/>
  <c r="AM167" i="4" a="1"/>
  <c r="AM167" i="4" s="1"/>
  <c r="CY46" i="4" s="1"/>
  <c r="DB23" i="5" s="1"/>
  <c r="X167" i="4" a="1"/>
  <c r="X167" i="4" s="1"/>
  <c r="CZ46" i="4"/>
  <c r="CG46" i="4"/>
  <c r="B168" i="4"/>
  <c r="BV46" i="4"/>
  <c r="O23" i="5" s="1"/>
  <c r="CF46" i="4"/>
  <c r="DA23" i="5" s="1"/>
  <c r="CO46" i="4"/>
  <c r="P23" i="5" s="1"/>
  <c r="V168" i="4" l="1" a="1"/>
  <c r="V168" i="4" s="1"/>
  <c r="C168" i="4" a="1"/>
  <c r="C168" i="4" s="1"/>
  <c r="AO168" i="4" a="1"/>
  <c r="AO168" i="4" s="1"/>
  <c r="AQ168" i="4" a="1"/>
  <c r="AQ168" i="4" s="1"/>
  <c r="AT168" i="4" a="1"/>
  <c r="AT168" i="4" s="1"/>
  <c r="AY168" i="4" a="1"/>
  <c r="AY168" i="4" s="1"/>
  <c r="BD168" i="4" a="1"/>
  <c r="BD168" i="4" s="1"/>
  <c r="BB168" i="4" a="1"/>
  <c r="BB168" i="4" s="1"/>
  <c r="BE168" i="4" a="1"/>
  <c r="BE168" i="4" s="1"/>
  <c r="BF168" i="4" a="1"/>
  <c r="BF168" i="4" s="1"/>
  <c r="AR168" i="4" a="1"/>
  <c r="AR168" i="4" s="1"/>
  <c r="AZ168" i="4" a="1"/>
  <c r="AZ168" i="4" s="1"/>
  <c r="AS168" i="4" a="1"/>
  <c r="AS168" i="4" s="1"/>
  <c r="AP168" i="4" a="1"/>
  <c r="AP168" i="4" s="1"/>
  <c r="AX168" i="4" a="1"/>
  <c r="AX168" i="4" s="1"/>
  <c r="BG168" i="4" a="1"/>
  <c r="BG168" i="4" s="1"/>
  <c r="AW168" i="4" a="1"/>
  <c r="AW168" i="4" s="1"/>
  <c r="AU168" i="4" a="1"/>
  <c r="AU168" i="4" s="1"/>
  <c r="AV168" i="4" a="1"/>
  <c r="AV168" i="4" s="1"/>
  <c r="BA168" i="4" a="1"/>
  <c r="BA168" i="4" s="1"/>
  <c r="BC168" i="4" a="1"/>
  <c r="BC168" i="4" s="1"/>
  <c r="U168" i="4" a="1"/>
  <c r="U168" i="4" s="1"/>
  <c r="AN168" i="4" a="1"/>
  <c r="AN168" i="4" s="1"/>
  <c r="AB168" i="4" a="1"/>
  <c r="AB168" i="4" s="1"/>
  <c r="T168" i="4" a="1"/>
  <c r="T168" i="4" s="1"/>
  <c r="AH168" i="4" a="1"/>
  <c r="AH168" i="4" s="1"/>
  <c r="AC168" i="4" a="1"/>
  <c r="AC168" i="4" s="1"/>
  <c r="H168" i="4" a="1"/>
  <c r="H168" i="4" s="1"/>
  <c r="D168" i="4" a="1"/>
  <c r="D168" i="4" s="1"/>
  <c r="L168" i="4" a="1"/>
  <c r="L168" i="4" s="1"/>
  <c r="K168" i="4" a="1"/>
  <c r="K168" i="4" s="1"/>
  <c r="S168" i="4" a="1"/>
  <c r="S168" i="4" s="1"/>
  <c r="AK168" i="4" a="1"/>
  <c r="AK168" i="4" s="1"/>
  <c r="AI168" i="4" a="1"/>
  <c r="AI168" i="4" s="1"/>
  <c r="Z168" i="4" a="1"/>
  <c r="Z168" i="4" s="1"/>
  <c r="AA168" i="4" a="1"/>
  <c r="AA168" i="4" s="1"/>
  <c r="E168" i="4" a="1"/>
  <c r="E168" i="4" s="1"/>
  <c r="M168" i="4" a="1"/>
  <c r="M168" i="4" s="1"/>
  <c r="AL168" i="4" a="1"/>
  <c r="AL168" i="4" s="1"/>
  <c r="AE168" i="4" a="1"/>
  <c r="AE168" i="4" s="1"/>
  <c r="F168" i="4" a="1"/>
  <c r="F168" i="4" s="1"/>
  <c r="AM168" i="4" a="1"/>
  <c r="AM168" i="4" s="1"/>
  <c r="AD168" i="4" a="1"/>
  <c r="AD168" i="4" s="1"/>
  <c r="I168" i="4" a="1"/>
  <c r="I168" i="4" s="1"/>
  <c r="J168" i="4" a="1"/>
  <c r="J168" i="4" s="1"/>
  <c r="W168" i="4" a="1"/>
  <c r="W168" i="4" s="1"/>
  <c r="P168" i="4" a="1"/>
  <c r="P168" i="4" s="1"/>
  <c r="R168" i="4" a="1"/>
  <c r="R168" i="4" s="1"/>
  <c r="G168" i="4" a="1"/>
  <c r="G168" i="4" s="1"/>
  <c r="Y168" i="4" a="1"/>
  <c r="Y168" i="4" s="1"/>
  <c r="AJ168" i="4" a="1"/>
  <c r="AJ168" i="4" s="1"/>
  <c r="AG168" i="4" a="1"/>
  <c r="AG168" i="4" s="1"/>
  <c r="X168" i="4" a="1"/>
  <c r="X168" i="4" s="1"/>
  <c r="Q168" i="4" a="1"/>
  <c r="Q168" i="4" s="1"/>
  <c r="N168" i="4" a="1"/>
  <c r="N168" i="4" s="1"/>
  <c r="O168" i="4" a="1"/>
  <c r="O168" i="4" s="1"/>
  <c r="AF168" i="4" a="1"/>
  <c r="AF168" i="4" s="1"/>
  <c r="B169" i="4"/>
  <c r="AO169" i="4" l="1" a="1"/>
  <c r="AO169" i="4" s="1"/>
  <c r="V169" i="4" a="1"/>
  <c r="V169" i="4" s="1"/>
  <c r="C169" i="4" a="1"/>
  <c r="C169" i="4" s="1"/>
  <c r="AQ169" i="4" a="1"/>
  <c r="AQ169" i="4" s="1"/>
  <c r="BE169" i="4" a="1"/>
  <c r="BE169" i="4" s="1"/>
  <c r="AZ169" i="4" a="1"/>
  <c r="AZ169" i="4" s="1"/>
  <c r="AR169" i="4" a="1"/>
  <c r="AR169" i="4" s="1"/>
  <c r="AS169" i="4" a="1"/>
  <c r="AS169" i="4" s="1"/>
  <c r="AX169" i="4" a="1"/>
  <c r="AX169" i="4" s="1"/>
  <c r="BF169" i="4" a="1"/>
  <c r="BF169" i="4" s="1"/>
  <c r="AY169" i="4" a="1"/>
  <c r="AY169" i="4" s="1"/>
  <c r="BB169" i="4" a="1"/>
  <c r="BB169" i="4" s="1"/>
  <c r="AT169" i="4" a="1"/>
  <c r="AT169" i="4" s="1"/>
  <c r="AP169" i="4" a="1"/>
  <c r="AP169" i="4" s="1"/>
  <c r="BG169" i="4" a="1"/>
  <c r="BG169" i="4" s="1"/>
  <c r="AV169" i="4" a="1"/>
  <c r="AV169" i="4" s="1"/>
  <c r="AW169" i="4" a="1"/>
  <c r="AW169" i="4" s="1"/>
  <c r="BA169" i="4" a="1"/>
  <c r="BA169" i="4" s="1"/>
  <c r="BC169" i="4" a="1"/>
  <c r="BC169" i="4" s="1"/>
  <c r="BD169" i="4" a="1"/>
  <c r="BD169" i="4" s="1"/>
  <c r="AU169" i="4" a="1"/>
  <c r="AU169" i="4" s="1"/>
  <c r="U169" i="4" a="1"/>
  <c r="U169" i="4" s="1"/>
  <c r="AN169" i="4" a="1"/>
  <c r="AN169" i="4" s="1"/>
  <c r="Z169" i="4" a="1"/>
  <c r="Z169" i="4" s="1"/>
  <c r="AK169" i="4" a="1"/>
  <c r="AK169" i="4" s="1"/>
  <c r="H169" i="4" a="1"/>
  <c r="H169" i="4" s="1"/>
  <c r="L169" i="4" a="1"/>
  <c r="L169" i="4" s="1"/>
  <c r="T169" i="4" a="1"/>
  <c r="T169" i="4" s="1"/>
  <c r="AB169" i="4" a="1"/>
  <c r="AB169" i="4" s="1"/>
  <c r="D169" i="4" a="1"/>
  <c r="D169" i="4" s="1"/>
  <c r="K169" i="4" a="1"/>
  <c r="K169" i="4" s="1"/>
  <c r="AC169" i="4" a="1"/>
  <c r="AC169" i="4" s="1"/>
  <c r="AH169" i="4" a="1"/>
  <c r="AH169" i="4" s="1"/>
  <c r="S169" i="4" a="1"/>
  <c r="S169" i="4" s="1"/>
  <c r="AA169" i="4" a="1"/>
  <c r="AA169" i="4" s="1"/>
  <c r="AI169" i="4" a="1"/>
  <c r="AI169" i="4" s="1"/>
  <c r="J169" i="4" a="1"/>
  <c r="J169" i="4" s="1"/>
  <c r="R169" i="4" a="1"/>
  <c r="R169" i="4" s="1"/>
  <c r="E169" i="4" a="1"/>
  <c r="E169" i="4" s="1"/>
  <c r="M169" i="4" a="1"/>
  <c r="M169" i="4" s="1"/>
  <c r="W169" i="4" a="1"/>
  <c r="W169" i="4" s="1"/>
  <c r="I169" i="4" a="1"/>
  <c r="I169" i="4" s="1"/>
  <c r="AL169" i="4" a="1"/>
  <c r="AL169" i="4" s="1"/>
  <c r="AE169" i="4" a="1"/>
  <c r="AE169" i="4" s="1"/>
  <c r="P169" i="4" a="1"/>
  <c r="P169" i="4" s="1"/>
  <c r="AD169" i="4" a="1"/>
  <c r="AD169" i="4" s="1"/>
  <c r="AM169" i="4" a="1"/>
  <c r="AM169" i="4" s="1"/>
  <c r="N169" i="4" a="1"/>
  <c r="N169" i="4" s="1"/>
  <c r="AJ169" i="4" a="1"/>
  <c r="AJ169" i="4" s="1"/>
  <c r="AF169" i="4" a="1"/>
  <c r="AF169" i="4" s="1"/>
  <c r="G169" i="4" a="1"/>
  <c r="G169" i="4" s="1"/>
  <c r="Q169" i="4" a="1"/>
  <c r="Q169" i="4" s="1"/>
  <c r="AG169" i="4" a="1"/>
  <c r="AG169" i="4" s="1"/>
  <c r="F169" i="4" a="1"/>
  <c r="F169" i="4" s="1"/>
  <c r="X169" i="4" a="1"/>
  <c r="X169" i="4" s="1"/>
  <c r="O169" i="4" a="1"/>
  <c r="O169" i="4" s="1"/>
  <c r="Y169" i="4" a="1"/>
  <c r="Y169" i="4" s="1"/>
  <c r="B170" i="4"/>
  <c r="AO170" i="4" l="1" a="1"/>
  <c r="AO170" i="4" s="1"/>
  <c r="V170" i="4" a="1"/>
  <c r="V170" i="4" s="1"/>
  <c r="C170" i="4" a="1"/>
  <c r="C170" i="4" s="1"/>
  <c r="AT170" i="4" a="1"/>
  <c r="AT170" i="4" s="1"/>
  <c r="AY170" i="4" a="1"/>
  <c r="AY170" i="4" s="1"/>
  <c r="BG170" i="4" a="1"/>
  <c r="BG170" i="4" s="1"/>
  <c r="AX170" i="4" a="1"/>
  <c r="AX170" i="4" s="1"/>
  <c r="AZ170" i="4" a="1"/>
  <c r="AZ170" i="4" s="1"/>
  <c r="AR170" i="4" a="1"/>
  <c r="AR170" i="4" s="1"/>
  <c r="BE170" i="4" a="1"/>
  <c r="BE170" i="4" s="1"/>
  <c r="BD170" i="4" a="1"/>
  <c r="BD170" i="4" s="1"/>
  <c r="BB170" i="4" a="1"/>
  <c r="BB170" i="4" s="1"/>
  <c r="AS170" i="4" a="1"/>
  <c r="AS170" i="4" s="1"/>
  <c r="AP170" i="4" a="1"/>
  <c r="AP170" i="4" s="1"/>
  <c r="BF170" i="4" a="1"/>
  <c r="BF170" i="4" s="1"/>
  <c r="AQ170" i="4" a="1"/>
  <c r="AQ170" i="4" s="1"/>
  <c r="AW170" i="4" a="1"/>
  <c r="AW170" i="4" s="1"/>
  <c r="BC170" i="4" a="1"/>
  <c r="BC170" i="4" s="1"/>
  <c r="AU170" i="4" a="1"/>
  <c r="AU170" i="4" s="1"/>
  <c r="BA170" i="4" a="1"/>
  <c r="BA170" i="4" s="1"/>
  <c r="AV170" i="4" a="1"/>
  <c r="AV170" i="4" s="1"/>
  <c r="U170" i="4" a="1"/>
  <c r="U170" i="4" s="1"/>
  <c r="AN170" i="4" a="1"/>
  <c r="AN170" i="4" s="1"/>
  <c r="Z170" i="4" a="1"/>
  <c r="Z170" i="4" s="1"/>
  <c r="AK170" i="4" a="1"/>
  <c r="AK170" i="4" s="1"/>
  <c r="D170" i="4" a="1"/>
  <c r="D170" i="4" s="1"/>
  <c r="AA170" i="4" a="1"/>
  <c r="AA170" i="4" s="1"/>
  <c r="AI170" i="4" a="1"/>
  <c r="AI170" i="4" s="1"/>
  <c r="S170" i="4" a="1"/>
  <c r="S170" i="4" s="1"/>
  <c r="K170" i="4" a="1"/>
  <c r="K170" i="4" s="1"/>
  <c r="AH170" i="4" a="1"/>
  <c r="AH170" i="4" s="1"/>
  <c r="AB170" i="4" a="1"/>
  <c r="AB170" i="4" s="1"/>
  <c r="H170" i="4" a="1"/>
  <c r="H170" i="4" s="1"/>
  <c r="T170" i="4" a="1"/>
  <c r="T170" i="4" s="1"/>
  <c r="L170" i="4" a="1"/>
  <c r="L170" i="4" s="1"/>
  <c r="AC170" i="4" a="1"/>
  <c r="AC170" i="4" s="1"/>
  <c r="AL170" i="4" a="1"/>
  <c r="AL170" i="4" s="1"/>
  <c r="I170" i="4" a="1"/>
  <c r="I170" i="4" s="1"/>
  <c r="W170" i="4" a="1"/>
  <c r="W170" i="4" s="1"/>
  <c r="AE170" i="4" a="1"/>
  <c r="AE170" i="4" s="1"/>
  <c r="R170" i="4" a="1"/>
  <c r="R170" i="4" s="1"/>
  <c r="F170" i="4" a="1"/>
  <c r="F170" i="4" s="1"/>
  <c r="AD170" i="4" a="1"/>
  <c r="AD170" i="4" s="1"/>
  <c r="J170" i="4" a="1"/>
  <c r="J170" i="4" s="1"/>
  <c r="AM170" i="4" a="1"/>
  <c r="AM170" i="4" s="1"/>
  <c r="P170" i="4" a="1"/>
  <c r="P170" i="4" s="1"/>
  <c r="M170" i="4" a="1"/>
  <c r="M170" i="4" s="1"/>
  <c r="E170" i="4" a="1"/>
  <c r="E170" i="4" s="1"/>
  <c r="X170" i="4" a="1"/>
  <c r="X170" i="4" s="1"/>
  <c r="AF170" i="4" a="1"/>
  <c r="AF170" i="4" s="1"/>
  <c r="G170" i="4" a="1"/>
  <c r="G170" i="4" s="1"/>
  <c r="Q170" i="4" a="1"/>
  <c r="Q170" i="4" s="1"/>
  <c r="N170" i="4" a="1"/>
  <c r="N170" i="4" s="1"/>
  <c r="Y170" i="4" a="1"/>
  <c r="Y170" i="4" s="1"/>
  <c r="AJ170" i="4" a="1"/>
  <c r="AJ170" i="4" s="1"/>
  <c r="O170" i="4" a="1"/>
  <c r="O170" i="4" s="1"/>
  <c r="AG170" i="4" a="1"/>
  <c r="AG170" i="4" s="1"/>
  <c r="B171" i="4"/>
  <c r="C171" i="4" l="1" a="1"/>
  <c r="C171" i="4" s="1"/>
  <c r="AO171" i="4" a="1"/>
  <c r="AO171" i="4" s="1"/>
  <c r="V171" i="4" a="1"/>
  <c r="V171" i="4" s="1"/>
  <c r="AS171" i="4" a="1"/>
  <c r="AS171" i="4" s="1"/>
  <c r="AP171" i="4" a="1"/>
  <c r="AP171" i="4" s="1"/>
  <c r="AZ171" i="4" a="1"/>
  <c r="AZ171" i="4" s="1"/>
  <c r="BF171" i="4" a="1"/>
  <c r="BF171" i="4" s="1"/>
  <c r="DR47" i="4" s="1"/>
  <c r="AX171" i="4" a="1"/>
  <c r="AX171" i="4" s="1"/>
  <c r="AQ171" i="4" a="1"/>
  <c r="AQ171" i="4" s="1"/>
  <c r="BE171" i="4" a="1"/>
  <c r="BE171" i="4" s="1"/>
  <c r="AT171" i="4" a="1"/>
  <c r="AT171" i="4" s="1"/>
  <c r="BB171" i="4" a="1"/>
  <c r="BB171" i="4" s="1"/>
  <c r="BG171" i="4" a="1"/>
  <c r="BG171" i="4" s="1"/>
  <c r="DS47" i="4" s="1"/>
  <c r="AY171" i="4" a="1"/>
  <c r="AY171" i="4" s="1"/>
  <c r="AR171" i="4" a="1"/>
  <c r="AR171" i="4" s="1"/>
  <c r="AU171" i="4" a="1"/>
  <c r="AU171" i="4" s="1"/>
  <c r="BC171" i="4" a="1"/>
  <c r="BC171" i="4" s="1"/>
  <c r="AW171" i="4" a="1"/>
  <c r="AW171" i="4" s="1"/>
  <c r="AV171" i="4" a="1"/>
  <c r="AV171" i="4" s="1"/>
  <c r="DH47" i="4" s="1"/>
  <c r="BA171" i="4" a="1"/>
  <c r="BA171" i="4" s="1"/>
  <c r="BD171" i="4" a="1"/>
  <c r="BD171" i="4" s="1"/>
  <c r="AN171" i="4" a="1"/>
  <c r="AN171" i="4" s="1"/>
  <c r="U171" i="4" a="1"/>
  <c r="U171" i="4" s="1"/>
  <c r="AH171" i="4" a="1"/>
  <c r="AH171" i="4" s="1"/>
  <c r="AB171" i="4" a="1"/>
  <c r="AB171" i="4" s="1"/>
  <c r="K171" i="4" a="1"/>
  <c r="K171" i="4" s="1"/>
  <c r="S171" i="4" a="1"/>
  <c r="S171" i="4" s="1"/>
  <c r="AC171" i="4" a="1"/>
  <c r="AC171" i="4" s="1"/>
  <c r="AA171" i="4" a="1"/>
  <c r="AA171" i="4" s="1"/>
  <c r="L171" i="4" a="1"/>
  <c r="L171" i="4" s="1"/>
  <c r="AK171" i="4" a="1"/>
  <c r="AK171" i="4" s="1"/>
  <c r="AI171" i="4" a="1"/>
  <c r="AI171" i="4" s="1"/>
  <c r="D171" i="4" a="1"/>
  <c r="D171" i="4" s="1"/>
  <c r="T171" i="4" a="1"/>
  <c r="T171" i="4" s="1"/>
  <c r="Z171" i="4" a="1"/>
  <c r="Z171" i="4" s="1"/>
  <c r="H171" i="4" a="1"/>
  <c r="H171" i="4" s="1"/>
  <c r="I171" i="4" a="1"/>
  <c r="I171" i="4" s="1"/>
  <c r="R171" i="4" a="1"/>
  <c r="R171" i="4" s="1"/>
  <c r="P171" i="4" a="1"/>
  <c r="P171" i="4" s="1"/>
  <c r="AD171" i="4" a="1"/>
  <c r="AD171" i="4" s="1"/>
  <c r="M171" i="4" a="1"/>
  <c r="M171" i="4" s="1"/>
  <c r="AL171" i="4" a="1"/>
  <c r="AL171" i="4" s="1"/>
  <c r="E171" i="4" a="1"/>
  <c r="E171" i="4" s="1"/>
  <c r="W171" i="4" a="1"/>
  <c r="W171" i="4" s="1"/>
  <c r="AE171" i="4" a="1"/>
  <c r="AE171" i="4" s="1"/>
  <c r="AM171" i="4" a="1"/>
  <c r="AM171" i="4" s="1"/>
  <c r="J171" i="4" a="1"/>
  <c r="J171" i="4" s="1"/>
  <c r="AJ171" i="4" a="1"/>
  <c r="AJ171" i="4" s="1"/>
  <c r="AG171" i="4" a="1"/>
  <c r="AG171" i="4" s="1"/>
  <c r="F171" i="4" a="1"/>
  <c r="F171" i="4" s="1"/>
  <c r="G171" i="4" a="1"/>
  <c r="G171" i="4" s="1"/>
  <c r="O171" i="4" a="1"/>
  <c r="O171" i="4" s="1"/>
  <c r="N171" i="4" a="1"/>
  <c r="N171" i="4" s="1"/>
  <c r="Y171" i="4" a="1"/>
  <c r="Y171" i="4" s="1"/>
  <c r="X171" i="4" a="1"/>
  <c r="X171" i="4" s="1"/>
  <c r="Q171" i="4" a="1"/>
  <c r="Q171" i="4" s="1"/>
  <c r="AF171" i="4" a="1"/>
  <c r="AF171" i="4" s="1"/>
  <c r="CZ47" i="4"/>
  <c r="CG47" i="4"/>
  <c r="B172" i="4"/>
  <c r="CY47" i="4"/>
  <c r="DB24" i="5" s="1"/>
  <c r="BV47" i="4"/>
  <c r="O24" i="5" s="1"/>
  <c r="CF47" i="4"/>
  <c r="DA24" i="5" s="1"/>
  <c r="CO47" i="4"/>
  <c r="P24" i="5" s="1"/>
  <c r="AO172" i="4" l="1" a="1"/>
  <c r="AO172" i="4" s="1"/>
  <c r="V172" i="4" a="1"/>
  <c r="V172" i="4" s="1"/>
  <c r="C172" i="4" a="1"/>
  <c r="C172" i="4" s="1"/>
  <c r="AP172" i="4" a="1"/>
  <c r="AP172" i="4" s="1"/>
  <c r="BG172" i="4" a="1"/>
  <c r="BG172" i="4" s="1"/>
  <c r="AZ172" i="4" a="1"/>
  <c r="AZ172" i="4" s="1"/>
  <c r="AS172" i="4" a="1"/>
  <c r="AS172" i="4" s="1"/>
  <c r="AQ172" i="4" a="1"/>
  <c r="AQ172" i="4" s="1"/>
  <c r="AT172" i="4" a="1"/>
  <c r="AT172" i="4" s="1"/>
  <c r="AX172" i="4" a="1"/>
  <c r="AX172" i="4" s="1"/>
  <c r="BF172" i="4" a="1"/>
  <c r="BF172" i="4" s="1"/>
  <c r="AY172" i="4" a="1"/>
  <c r="AY172" i="4" s="1"/>
  <c r="BB172" i="4" a="1"/>
  <c r="BB172" i="4" s="1"/>
  <c r="BD172" i="4" a="1"/>
  <c r="BD172" i="4" s="1"/>
  <c r="AR172" i="4" a="1"/>
  <c r="AR172" i="4" s="1"/>
  <c r="AV172" i="4" a="1"/>
  <c r="AV172" i="4" s="1"/>
  <c r="AW172" i="4" a="1"/>
  <c r="AW172" i="4" s="1"/>
  <c r="BC172" i="4" a="1"/>
  <c r="BC172" i="4" s="1"/>
  <c r="BA172" i="4" a="1"/>
  <c r="BA172" i="4" s="1"/>
  <c r="BE172" i="4" a="1"/>
  <c r="BE172" i="4" s="1"/>
  <c r="AU172" i="4" a="1"/>
  <c r="AU172" i="4" s="1"/>
  <c r="AN172" i="4" a="1"/>
  <c r="AN172" i="4" s="1"/>
  <c r="U172" i="4" a="1"/>
  <c r="U172" i="4" s="1"/>
  <c r="AC172" i="4" a="1"/>
  <c r="AC172" i="4" s="1"/>
  <c r="AK172" i="4" a="1"/>
  <c r="AK172" i="4" s="1"/>
  <c r="H172" i="4" a="1"/>
  <c r="H172" i="4" s="1"/>
  <c r="AA172" i="4" a="1"/>
  <c r="AA172" i="4" s="1"/>
  <c r="Z172" i="4" a="1"/>
  <c r="Z172" i="4" s="1"/>
  <c r="S172" i="4" a="1"/>
  <c r="S172" i="4" s="1"/>
  <c r="AI172" i="4" a="1"/>
  <c r="AI172" i="4" s="1"/>
  <c r="AH172" i="4" a="1"/>
  <c r="AH172" i="4" s="1"/>
  <c r="K172" i="4" a="1"/>
  <c r="K172" i="4" s="1"/>
  <c r="D172" i="4" a="1"/>
  <c r="D172" i="4" s="1"/>
  <c r="AB172" i="4" a="1"/>
  <c r="AB172" i="4" s="1"/>
  <c r="L172" i="4" a="1"/>
  <c r="L172" i="4" s="1"/>
  <c r="T172" i="4" a="1"/>
  <c r="T172" i="4" s="1"/>
  <c r="P172" i="4" a="1"/>
  <c r="P172" i="4" s="1"/>
  <c r="AL172" i="4" a="1"/>
  <c r="AL172" i="4" s="1"/>
  <c r="AE172" i="4" a="1"/>
  <c r="AE172" i="4" s="1"/>
  <c r="E172" i="4" a="1"/>
  <c r="E172" i="4" s="1"/>
  <c r="J172" i="4" a="1"/>
  <c r="J172" i="4" s="1"/>
  <c r="AM172" i="4" a="1"/>
  <c r="AM172" i="4" s="1"/>
  <c r="I172" i="4" a="1"/>
  <c r="I172" i="4" s="1"/>
  <c r="AD172" i="4" a="1"/>
  <c r="AD172" i="4" s="1"/>
  <c r="M172" i="4" a="1"/>
  <c r="M172" i="4" s="1"/>
  <c r="W172" i="4" a="1"/>
  <c r="W172" i="4" s="1"/>
  <c r="AJ172" i="4" a="1"/>
  <c r="AJ172" i="4" s="1"/>
  <c r="N172" i="4" a="1"/>
  <c r="N172" i="4" s="1"/>
  <c r="R172" i="4" a="1"/>
  <c r="R172" i="4" s="1"/>
  <c r="F172" i="4" a="1"/>
  <c r="F172" i="4" s="1"/>
  <c r="X172" i="4" a="1"/>
  <c r="X172" i="4" s="1"/>
  <c r="O172" i="4" a="1"/>
  <c r="O172" i="4" s="1"/>
  <c r="AG172" i="4" a="1"/>
  <c r="AG172" i="4" s="1"/>
  <c r="G172" i="4" a="1"/>
  <c r="G172" i="4" s="1"/>
  <c r="Q172" i="4" a="1"/>
  <c r="Q172" i="4" s="1"/>
  <c r="AF172" i="4" a="1"/>
  <c r="AF172" i="4" s="1"/>
  <c r="Y172" i="4" a="1"/>
  <c r="Y172" i="4" s="1"/>
  <c r="B173" i="4"/>
  <c r="V173" i="4" l="1" a="1"/>
  <c r="V173" i="4" s="1"/>
  <c r="AO173" i="4" a="1"/>
  <c r="AO173" i="4" s="1"/>
  <c r="C173" i="4" a="1"/>
  <c r="C173" i="4" s="1"/>
  <c r="AT173" i="4" a="1"/>
  <c r="AT173" i="4" s="1"/>
  <c r="AZ173" i="4" a="1"/>
  <c r="AZ173" i="4" s="1"/>
  <c r="BD173" i="4" a="1"/>
  <c r="BD173" i="4" s="1"/>
  <c r="BF173" i="4" a="1"/>
  <c r="BF173" i="4" s="1"/>
  <c r="AX173" i="4" a="1"/>
  <c r="AX173" i="4" s="1"/>
  <c r="BB173" i="4" a="1"/>
  <c r="BB173" i="4" s="1"/>
  <c r="AR173" i="4" a="1"/>
  <c r="AR173" i="4" s="1"/>
  <c r="AY173" i="4" a="1"/>
  <c r="AY173" i="4" s="1"/>
  <c r="BG173" i="4" a="1"/>
  <c r="BG173" i="4" s="1"/>
  <c r="AS173" i="4" a="1"/>
  <c r="AS173" i="4" s="1"/>
  <c r="AP173" i="4" a="1"/>
  <c r="AP173" i="4" s="1"/>
  <c r="AQ173" i="4" a="1"/>
  <c r="AQ173" i="4" s="1"/>
  <c r="BE173" i="4" a="1"/>
  <c r="BE173" i="4" s="1"/>
  <c r="AW173" i="4" a="1"/>
  <c r="AW173" i="4" s="1"/>
  <c r="AU173" i="4" a="1"/>
  <c r="AU173" i="4" s="1"/>
  <c r="AV173" i="4" a="1"/>
  <c r="AV173" i="4" s="1"/>
  <c r="BC173" i="4" a="1"/>
  <c r="BC173" i="4" s="1"/>
  <c r="BA173" i="4" a="1"/>
  <c r="BA173" i="4" s="1"/>
  <c r="U173" i="4" a="1"/>
  <c r="U173" i="4" s="1"/>
  <c r="AN173" i="4" a="1"/>
  <c r="AN173" i="4" s="1"/>
  <c r="L173" i="4" a="1"/>
  <c r="L173" i="4" s="1"/>
  <c r="AH173" i="4" a="1"/>
  <c r="AH173" i="4" s="1"/>
  <c r="S173" i="4" a="1"/>
  <c r="S173" i="4" s="1"/>
  <c r="Z173" i="4" a="1"/>
  <c r="Z173" i="4" s="1"/>
  <c r="AB173" i="4" a="1"/>
  <c r="AB173" i="4" s="1"/>
  <c r="AA173" i="4" a="1"/>
  <c r="AA173" i="4" s="1"/>
  <c r="AK173" i="4" a="1"/>
  <c r="AK173" i="4" s="1"/>
  <c r="H173" i="4" a="1"/>
  <c r="H173" i="4" s="1"/>
  <c r="T173" i="4" a="1"/>
  <c r="T173" i="4" s="1"/>
  <c r="AC173" i="4" a="1"/>
  <c r="AC173" i="4" s="1"/>
  <c r="AI173" i="4" a="1"/>
  <c r="AI173" i="4" s="1"/>
  <c r="K173" i="4" a="1"/>
  <c r="K173" i="4" s="1"/>
  <c r="D173" i="4" a="1"/>
  <c r="D173" i="4" s="1"/>
  <c r="AE173" i="4" a="1"/>
  <c r="AE173" i="4" s="1"/>
  <c r="P173" i="4" a="1"/>
  <c r="P173" i="4" s="1"/>
  <c r="F173" i="4" a="1"/>
  <c r="F173" i="4" s="1"/>
  <c r="M173" i="4" a="1"/>
  <c r="M173" i="4" s="1"/>
  <c r="AM173" i="4" a="1"/>
  <c r="AM173" i="4" s="1"/>
  <c r="W173" i="4" a="1"/>
  <c r="W173" i="4" s="1"/>
  <c r="AD173" i="4" a="1"/>
  <c r="AD173" i="4" s="1"/>
  <c r="R173" i="4" a="1"/>
  <c r="R173" i="4" s="1"/>
  <c r="AL173" i="4" a="1"/>
  <c r="AL173" i="4" s="1"/>
  <c r="J173" i="4" a="1"/>
  <c r="J173" i="4" s="1"/>
  <c r="E173" i="4" a="1"/>
  <c r="E173" i="4" s="1"/>
  <c r="I173" i="4" a="1"/>
  <c r="I173" i="4" s="1"/>
  <c r="G173" i="4" a="1"/>
  <c r="G173" i="4" s="1"/>
  <c r="AF173" i="4" a="1"/>
  <c r="AF173" i="4" s="1"/>
  <c r="AJ173" i="4" a="1"/>
  <c r="AJ173" i="4" s="1"/>
  <c r="AG173" i="4" a="1"/>
  <c r="AG173" i="4" s="1"/>
  <c r="X173" i="4" a="1"/>
  <c r="X173" i="4" s="1"/>
  <c r="Q173" i="4" a="1"/>
  <c r="Q173" i="4" s="1"/>
  <c r="O173" i="4" a="1"/>
  <c r="O173" i="4" s="1"/>
  <c r="N173" i="4" a="1"/>
  <c r="N173" i="4" s="1"/>
  <c r="Y173" i="4" a="1"/>
  <c r="Y173" i="4" s="1"/>
  <c r="B174" i="4"/>
  <c r="AO174" i="4" l="1" a="1"/>
  <c r="AO174" i="4" s="1"/>
  <c r="V174" i="4" a="1"/>
  <c r="V174" i="4" s="1"/>
  <c r="C174" i="4" a="1"/>
  <c r="C174" i="4" s="1"/>
  <c r="AR174" i="4" a="1"/>
  <c r="AR174" i="4" s="1"/>
  <c r="BB174" i="4" a="1"/>
  <c r="BB174" i="4" s="1"/>
  <c r="BF174" i="4" a="1"/>
  <c r="BF174" i="4" s="1"/>
  <c r="AP174" i="4" a="1"/>
  <c r="AP174" i="4" s="1"/>
  <c r="AQ174" i="4" a="1"/>
  <c r="AQ174" i="4" s="1"/>
  <c r="AS174" i="4" a="1"/>
  <c r="AS174" i="4" s="1"/>
  <c r="AZ174" i="4" a="1"/>
  <c r="AZ174" i="4" s="1"/>
  <c r="BG174" i="4" a="1"/>
  <c r="BG174" i="4" s="1"/>
  <c r="AT174" i="4" a="1"/>
  <c r="AT174" i="4" s="1"/>
  <c r="AX174" i="4" a="1"/>
  <c r="AX174" i="4" s="1"/>
  <c r="AY174" i="4" a="1"/>
  <c r="AY174" i="4" s="1"/>
  <c r="BD174" i="4" a="1"/>
  <c r="BD174" i="4" s="1"/>
  <c r="AU174" i="4" a="1"/>
  <c r="AU174" i="4" s="1"/>
  <c r="BE174" i="4" a="1"/>
  <c r="BE174" i="4" s="1"/>
  <c r="AV174" i="4" a="1"/>
  <c r="AV174" i="4" s="1"/>
  <c r="AW174" i="4" a="1"/>
  <c r="AW174" i="4" s="1"/>
  <c r="BC174" i="4" a="1"/>
  <c r="BC174" i="4" s="1"/>
  <c r="BA174" i="4" a="1"/>
  <c r="BA174" i="4" s="1"/>
  <c r="U174" i="4" a="1"/>
  <c r="U174" i="4" s="1"/>
  <c r="AN174" i="4" a="1"/>
  <c r="AN174" i="4" s="1"/>
  <c r="T174" i="4" a="1"/>
  <c r="T174" i="4" s="1"/>
  <c r="S174" i="4" a="1"/>
  <c r="S174" i="4" s="1"/>
  <c r="H174" i="4" a="1"/>
  <c r="H174" i="4" s="1"/>
  <c r="K174" i="4" a="1"/>
  <c r="K174" i="4" s="1"/>
  <c r="AC174" i="4" a="1"/>
  <c r="AC174" i="4" s="1"/>
  <c r="Z174" i="4" a="1"/>
  <c r="Z174" i="4" s="1"/>
  <c r="AA174" i="4" a="1"/>
  <c r="AA174" i="4" s="1"/>
  <c r="AK174" i="4" a="1"/>
  <c r="AK174" i="4" s="1"/>
  <c r="AI174" i="4" a="1"/>
  <c r="AI174" i="4" s="1"/>
  <c r="L174" i="4" a="1"/>
  <c r="L174" i="4" s="1"/>
  <c r="D174" i="4" a="1"/>
  <c r="D174" i="4" s="1"/>
  <c r="AH174" i="4" a="1"/>
  <c r="AH174" i="4" s="1"/>
  <c r="AB174" i="4" a="1"/>
  <c r="AB174" i="4" s="1"/>
  <c r="J174" i="4" a="1"/>
  <c r="J174" i="4" s="1"/>
  <c r="AE174" i="4" a="1"/>
  <c r="AE174" i="4" s="1"/>
  <c r="AD174" i="4" a="1"/>
  <c r="AD174" i="4" s="1"/>
  <c r="AL174" i="4" a="1"/>
  <c r="AL174" i="4" s="1"/>
  <c r="W174" i="4" a="1"/>
  <c r="W174" i="4" s="1"/>
  <c r="P174" i="4" a="1"/>
  <c r="P174" i="4" s="1"/>
  <c r="E174" i="4" a="1"/>
  <c r="E174" i="4" s="1"/>
  <c r="M174" i="4" a="1"/>
  <c r="M174" i="4" s="1"/>
  <c r="AM174" i="4" a="1"/>
  <c r="AM174" i="4" s="1"/>
  <c r="I174" i="4" a="1"/>
  <c r="I174" i="4" s="1"/>
  <c r="F174" i="4" a="1"/>
  <c r="F174" i="4" s="1"/>
  <c r="R174" i="4" a="1"/>
  <c r="R174" i="4" s="1"/>
  <c r="AJ174" i="4" a="1"/>
  <c r="AJ174" i="4" s="1"/>
  <c r="X174" i="4" a="1"/>
  <c r="X174" i="4" s="1"/>
  <c r="Q174" i="4" a="1"/>
  <c r="Q174" i="4" s="1"/>
  <c r="N174" i="4" a="1"/>
  <c r="N174" i="4" s="1"/>
  <c r="O174" i="4" a="1"/>
  <c r="O174" i="4" s="1"/>
  <c r="AF174" i="4" a="1"/>
  <c r="AF174" i="4" s="1"/>
  <c r="G174" i="4" a="1"/>
  <c r="G174" i="4" s="1"/>
  <c r="Y174" i="4" a="1"/>
  <c r="Y174" i="4" s="1"/>
  <c r="AG174" i="4" a="1"/>
  <c r="AG174" i="4" s="1"/>
  <c r="B175" i="4"/>
  <c r="V175" i="4" l="1" a="1"/>
  <c r="V175" i="4" s="1"/>
  <c r="AO175" i="4" a="1"/>
  <c r="AO175" i="4" s="1"/>
  <c r="C175" i="4" a="1"/>
  <c r="C175" i="4" s="1"/>
  <c r="AS175" i="4" a="1"/>
  <c r="AS175" i="4" s="1"/>
  <c r="AX175" i="4" a="1"/>
  <c r="AX175" i="4" s="1"/>
  <c r="AY175" i="4" a="1"/>
  <c r="AY175" i="4" s="1"/>
  <c r="BD175" i="4" a="1"/>
  <c r="BD175" i="4" s="1"/>
  <c r="BB175" i="4" a="1"/>
  <c r="BB175" i="4" s="1"/>
  <c r="BF175" i="4" a="1"/>
  <c r="BF175" i="4" s="1"/>
  <c r="DR48" i="4" s="1"/>
  <c r="BG175" i="4" a="1"/>
  <c r="BG175" i="4" s="1"/>
  <c r="DS48" i="4" s="1"/>
  <c r="BE175" i="4" a="1"/>
  <c r="BE175" i="4" s="1"/>
  <c r="AT175" i="4" a="1"/>
  <c r="AT175" i="4" s="1"/>
  <c r="AP175" i="4" a="1"/>
  <c r="AP175" i="4" s="1"/>
  <c r="AR175" i="4" a="1"/>
  <c r="AR175" i="4" s="1"/>
  <c r="AQ175" i="4" a="1"/>
  <c r="AQ175" i="4" s="1"/>
  <c r="AZ175" i="4" a="1"/>
  <c r="AZ175" i="4" s="1"/>
  <c r="BA175" i="4" a="1"/>
  <c r="BA175" i="4" s="1"/>
  <c r="BC175" i="4" a="1"/>
  <c r="BC175" i="4" s="1"/>
  <c r="AV175" i="4" a="1"/>
  <c r="AV175" i="4" s="1"/>
  <c r="DH48" i="4" s="1"/>
  <c r="AW175" i="4" a="1"/>
  <c r="AW175" i="4" s="1"/>
  <c r="AU175" i="4" a="1"/>
  <c r="AU175" i="4" s="1"/>
  <c r="AN175" i="4" a="1"/>
  <c r="AN175" i="4" s="1"/>
  <c r="U175" i="4" a="1"/>
  <c r="U175" i="4" s="1"/>
  <c r="H175" i="4" a="1"/>
  <c r="H175" i="4" s="1"/>
  <c r="L175" i="4" a="1"/>
  <c r="L175" i="4" s="1"/>
  <c r="AI175" i="4" a="1"/>
  <c r="AI175" i="4" s="1"/>
  <c r="T175" i="4" a="1"/>
  <c r="T175" i="4" s="1"/>
  <c r="AH175" i="4" a="1"/>
  <c r="AH175" i="4" s="1"/>
  <c r="AA175" i="4" a="1"/>
  <c r="AA175" i="4" s="1"/>
  <c r="AK175" i="4" a="1"/>
  <c r="AK175" i="4" s="1"/>
  <c r="D175" i="4" a="1"/>
  <c r="D175" i="4" s="1"/>
  <c r="AB175" i="4" a="1"/>
  <c r="AB175" i="4" s="1"/>
  <c r="K175" i="4" a="1"/>
  <c r="K175" i="4" s="1"/>
  <c r="Z175" i="4" a="1"/>
  <c r="Z175" i="4" s="1"/>
  <c r="S175" i="4" a="1"/>
  <c r="S175" i="4" s="1"/>
  <c r="AC175" i="4" a="1"/>
  <c r="AC175" i="4" s="1"/>
  <c r="AD175" i="4" a="1"/>
  <c r="AD175" i="4" s="1"/>
  <c r="M175" i="4" a="1"/>
  <c r="M175" i="4" s="1"/>
  <c r="AE175" i="4" a="1"/>
  <c r="AE175" i="4" s="1"/>
  <c r="AM175" i="4" a="1"/>
  <c r="AM175" i="4" s="1"/>
  <c r="CY48" i="4" s="1"/>
  <c r="DB25" i="5" s="1"/>
  <c r="J175" i="4" a="1"/>
  <c r="J175" i="4" s="1"/>
  <c r="AL175" i="4" a="1"/>
  <c r="AL175" i="4" s="1"/>
  <c r="E175" i="4" a="1"/>
  <c r="E175" i="4" s="1"/>
  <c r="W175" i="4" a="1"/>
  <c r="W175" i="4" s="1"/>
  <c r="I175" i="4" a="1"/>
  <c r="I175" i="4" s="1"/>
  <c r="R175" i="4" a="1"/>
  <c r="R175" i="4" s="1"/>
  <c r="P175" i="4" a="1"/>
  <c r="P175" i="4" s="1"/>
  <c r="Y175" i="4" a="1"/>
  <c r="Y175" i="4" s="1"/>
  <c r="X175" i="4" a="1"/>
  <c r="X175" i="4" s="1"/>
  <c r="Q175" i="4" a="1"/>
  <c r="Q175" i="4" s="1"/>
  <c r="AG175" i="4" a="1"/>
  <c r="AG175" i="4" s="1"/>
  <c r="N175" i="4" a="1"/>
  <c r="N175" i="4" s="1"/>
  <c r="G175" i="4" a="1"/>
  <c r="G175" i="4" s="1"/>
  <c r="O175" i="4" a="1"/>
  <c r="O175" i="4" s="1"/>
  <c r="AF175" i="4" a="1"/>
  <c r="AF175" i="4" s="1"/>
  <c r="F175" i="4" a="1"/>
  <c r="F175" i="4" s="1"/>
  <c r="AJ175" i="4" a="1"/>
  <c r="AJ175" i="4" s="1"/>
  <c r="DA48" i="4"/>
  <c r="CZ48" i="4"/>
  <c r="CG48" i="4"/>
  <c r="B176" i="4"/>
  <c r="BV48" i="4"/>
  <c r="O25" i="5" s="1"/>
  <c r="CF48" i="4"/>
  <c r="DA25" i="5" s="1"/>
  <c r="CO48" i="4"/>
  <c r="P25" i="5" s="1"/>
  <c r="C176" i="4" l="1" a="1"/>
  <c r="C176" i="4" s="1"/>
  <c r="AO176" i="4" a="1"/>
  <c r="AO176" i="4" s="1"/>
  <c r="V176" i="4" a="1"/>
  <c r="V176" i="4" s="1"/>
  <c r="AZ176" i="4" a="1"/>
  <c r="AZ176" i="4" s="1"/>
  <c r="BD176" i="4" a="1"/>
  <c r="BD176" i="4" s="1"/>
  <c r="BE176" i="4" a="1"/>
  <c r="BE176" i="4" s="1"/>
  <c r="BF176" i="4" a="1"/>
  <c r="BF176" i="4" s="1"/>
  <c r="AQ176" i="4" a="1"/>
  <c r="AQ176" i="4" s="1"/>
  <c r="BB176" i="4" a="1"/>
  <c r="BB176" i="4" s="1"/>
  <c r="AT176" i="4" a="1"/>
  <c r="AT176" i="4" s="1"/>
  <c r="AP176" i="4" a="1"/>
  <c r="AP176" i="4" s="1"/>
  <c r="AX176" i="4" a="1"/>
  <c r="AX176" i="4" s="1"/>
  <c r="BG176" i="4" a="1"/>
  <c r="BG176" i="4" s="1"/>
  <c r="AR176" i="4" a="1"/>
  <c r="AR176" i="4" s="1"/>
  <c r="AY176" i="4" a="1"/>
  <c r="AY176" i="4" s="1"/>
  <c r="AS176" i="4" a="1"/>
  <c r="AS176" i="4" s="1"/>
  <c r="BA176" i="4" a="1"/>
  <c r="BA176" i="4" s="1"/>
  <c r="AW176" i="4" a="1"/>
  <c r="AW176" i="4" s="1"/>
  <c r="BC176" i="4" a="1"/>
  <c r="BC176" i="4" s="1"/>
  <c r="AU176" i="4" a="1"/>
  <c r="AU176" i="4" s="1"/>
  <c r="AV176" i="4" a="1"/>
  <c r="AV176" i="4" s="1"/>
  <c r="AN176" i="4" a="1"/>
  <c r="AN176" i="4" s="1"/>
  <c r="U176" i="4" a="1"/>
  <c r="U176" i="4" s="1"/>
  <c r="AH176" i="4" a="1"/>
  <c r="AH176" i="4" s="1"/>
  <c r="AB176" i="4" a="1"/>
  <c r="AB176" i="4" s="1"/>
  <c r="H176" i="4" a="1"/>
  <c r="H176" i="4" s="1"/>
  <c r="AC176" i="4" a="1"/>
  <c r="AC176" i="4" s="1"/>
  <c r="AK176" i="4" a="1"/>
  <c r="AK176" i="4" s="1"/>
  <c r="L176" i="4" a="1"/>
  <c r="L176" i="4" s="1"/>
  <c r="AA176" i="4" a="1"/>
  <c r="AA176" i="4" s="1"/>
  <c r="K176" i="4" a="1"/>
  <c r="K176" i="4" s="1"/>
  <c r="D176" i="4" a="1"/>
  <c r="D176" i="4" s="1"/>
  <c r="T176" i="4" a="1"/>
  <c r="T176" i="4" s="1"/>
  <c r="Z176" i="4" a="1"/>
  <c r="Z176" i="4" s="1"/>
  <c r="S176" i="4" a="1"/>
  <c r="S176" i="4" s="1"/>
  <c r="AI176" i="4" a="1"/>
  <c r="AI176" i="4" s="1"/>
  <c r="I176" i="4" a="1"/>
  <c r="I176" i="4" s="1"/>
  <c r="J176" i="4" a="1"/>
  <c r="J176" i="4" s="1"/>
  <c r="W176" i="4" a="1"/>
  <c r="W176" i="4" s="1"/>
  <c r="AE176" i="4" a="1"/>
  <c r="AE176" i="4" s="1"/>
  <c r="R176" i="4" a="1"/>
  <c r="R176" i="4" s="1"/>
  <c r="E176" i="4" a="1"/>
  <c r="E176" i="4" s="1"/>
  <c r="AD176" i="4" a="1"/>
  <c r="AD176" i="4" s="1"/>
  <c r="AL176" i="4" a="1"/>
  <c r="AL176" i="4" s="1"/>
  <c r="AM176" i="4" a="1"/>
  <c r="AM176" i="4" s="1"/>
  <c r="P176" i="4" a="1"/>
  <c r="P176" i="4" s="1"/>
  <c r="M176" i="4" a="1"/>
  <c r="M176" i="4" s="1"/>
  <c r="F176" i="4" a="1"/>
  <c r="F176" i="4" s="1"/>
  <c r="Q176" i="4" a="1"/>
  <c r="Q176" i="4" s="1"/>
  <c r="N176" i="4" a="1"/>
  <c r="N176" i="4" s="1"/>
  <c r="O176" i="4" a="1"/>
  <c r="O176" i="4" s="1"/>
  <c r="Y176" i="4" a="1"/>
  <c r="Y176" i="4" s="1"/>
  <c r="AJ176" i="4" a="1"/>
  <c r="AJ176" i="4" s="1"/>
  <c r="G176" i="4" a="1"/>
  <c r="G176" i="4" s="1"/>
  <c r="X176" i="4" a="1"/>
  <c r="X176" i="4" s="1"/>
  <c r="AF176" i="4" a="1"/>
  <c r="AF176" i="4" s="1"/>
  <c r="AG176" i="4" a="1"/>
  <c r="AG176" i="4" s="1"/>
  <c r="B177" i="4"/>
  <c r="V177" i="4" l="1" a="1"/>
  <c r="V177" i="4" s="1"/>
  <c r="C177" i="4" a="1"/>
  <c r="C177" i="4" s="1"/>
  <c r="AO177" i="4" a="1"/>
  <c r="AO177" i="4" s="1"/>
  <c r="BB177" i="4" a="1"/>
  <c r="BB177" i="4" s="1"/>
  <c r="AP177" i="4" a="1"/>
  <c r="AP177" i="4" s="1"/>
  <c r="AT177" i="4" a="1"/>
  <c r="AT177" i="4" s="1"/>
  <c r="BD177" i="4" a="1"/>
  <c r="BD177" i="4" s="1"/>
  <c r="AX177" i="4" a="1"/>
  <c r="AX177" i="4" s="1"/>
  <c r="BG177" i="4" a="1"/>
  <c r="BG177" i="4" s="1"/>
  <c r="BE177" i="4" a="1"/>
  <c r="BE177" i="4" s="1"/>
  <c r="BF177" i="4" a="1"/>
  <c r="BF177" i="4" s="1"/>
  <c r="AY177" i="4" a="1"/>
  <c r="AY177" i="4" s="1"/>
  <c r="AS177" i="4" a="1"/>
  <c r="AS177" i="4" s="1"/>
  <c r="AR177" i="4" a="1"/>
  <c r="AR177" i="4" s="1"/>
  <c r="AQ177" i="4" a="1"/>
  <c r="AQ177" i="4" s="1"/>
  <c r="AZ177" i="4" a="1"/>
  <c r="AZ177" i="4" s="1"/>
  <c r="BA177" i="4" a="1"/>
  <c r="BA177" i="4" s="1"/>
  <c r="AW177" i="4" a="1"/>
  <c r="AW177" i="4" s="1"/>
  <c r="AU177" i="4" a="1"/>
  <c r="AU177" i="4" s="1"/>
  <c r="AV177" i="4" a="1"/>
  <c r="AV177" i="4" s="1"/>
  <c r="BC177" i="4" a="1"/>
  <c r="BC177" i="4" s="1"/>
  <c r="U177" i="4" a="1"/>
  <c r="U177" i="4" s="1"/>
  <c r="AN177" i="4" a="1"/>
  <c r="AN177" i="4" s="1"/>
  <c r="AH177" i="4" a="1"/>
  <c r="AH177" i="4" s="1"/>
  <c r="AI177" i="4" a="1"/>
  <c r="AI177" i="4" s="1"/>
  <c r="H177" i="4" a="1"/>
  <c r="H177" i="4" s="1"/>
  <c r="L177" i="4" a="1"/>
  <c r="L177" i="4" s="1"/>
  <c r="AB177" i="4" a="1"/>
  <c r="AB177" i="4" s="1"/>
  <c r="AC177" i="4" a="1"/>
  <c r="AC177" i="4" s="1"/>
  <c r="K177" i="4" a="1"/>
  <c r="K177" i="4" s="1"/>
  <c r="S177" i="4" a="1"/>
  <c r="S177" i="4" s="1"/>
  <c r="Z177" i="4" a="1"/>
  <c r="Z177" i="4" s="1"/>
  <c r="AA177" i="4" a="1"/>
  <c r="AA177" i="4" s="1"/>
  <c r="D177" i="4" a="1"/>
  <c r="D177" i="4" s="1"/>
  <c r="AK177" i="4" a="1"/>
  <c r="AK177" i="4" s="1"/>
  <c r="T177" i="4" a="1"/>
  <c r="T177" i="4" s="1"/>
  <c r="R177" i="4" a="1"/>
  <c r="R177" i="4" s="1"/>
  <c r="E177" i="4" a="1"/>
  <c r="E177" i="4" s="1"/>
  <c r="J177" i="4" a="1"/>
  <c r="J177" i="4" s="1"/>
  <c r="AE177" i="4" a="1"/>
  <c r="AE177" i="4" s="1"/>
  <c r="AM177" i="4" a="1"/>
  <c r="AM177" i="4" s="1"/>
  <c r="AL177" i="4" a="1"/>
  <c r="AL177" i="4" s="1"/>
  <c r="P177" i="4" a="1"/>
  <c r="P177" i="4" s="1"/>
  <c r="I177" i="4" a="1"/>
  <c r="I177" i="4" s="1"/>
  <c r="M177" i="4" a="1"/>
  <c r="M177" i="4" s="1"/>
  <c r="AD177" i="4" a="1"/>
  <c r="AD177" i="4" s="1"/>
  <c r="W177" i="4" a="1"/>
  <c r="W177" i="4" s="1"/>
  <c r="AJ177" i="4" a="1"/>
  <c r="AJ177" i="4" s="1"/>
  <c r="Y177" i="4" a="1"/>
  <c r="Y177" i="4" s="1"/>
  <c r="G177" i="4" a="1"/>
  <c r="G177" i="4" s="1"/>
  <c r="O177" i="4" a="1"/>
  <c r="O177" i="4" s="1"/>
  <c r="N177" i="4" a="1"/>
  <c r="N177" i="4" s="1"/>
  <c r="F177" i="4" a="1"/>
  <c r="F177" i="4" s="1"/>
  <c r="AG177" i="4" a="1"/>
  <c r="AG177" i="4" s="1"/>
  <c r="X177" i="4" a="1"/>
  <c r="X177" i="4" s="1"/>
  <c r="AF177" i="4" a="1"/>
  <c r="AF177" i="4" s="1"/>
  <c r="Q177" i="4" a="1"/>
  <c r="Q177" i="4" s="1"/>
  <c r="B178" i="4"/>
  <c r="AO178" i="4" l="1" a="1"/>
  <c r="AO178" i="4" s="1"/>
  <c r="V178" i="4" a="1"/>
  <c r="V178" i="4" s="1"/>
  <c r="C178" i="4" a="1"/>
  <c r="C178" i="4" s="1"/>
  <c r="AX178" i="4" a="1"/>
  <c r="AX178" i="4" s="1"/>
  <c r="AY178" i="4" a="1"/>
  <c r="AY178" i="4" s="1"/>
  <c r="BB178" i="4" a="1"/>
  <c r="BB178" i="4" s="1"/>
  <c r="AS178" i="4" a="1"/>
  <c r="AS178" i="4" s="1"/>
  <c r="AR178" i="4" a="1"/>
  <c r="AR178" i="4" s="1"/>
  <c r="AP178" i="4" a="1"/>
  <c r="AP178" i="4" s="1"/>
  <c r="AZ178" i="4" a="1"/>
  <c r="AZ178" i="4" s="1"/>
  <c r="BG178" i="4" a="1"/>
  <c r="BG178" i="4" s="1"/>
  <c r="AT178" i="4" a="1"/>
  <c r="AT178" i="4" s="1"/>
  <c r="AQ178" i="4" a="1"/>
  <c r="AQ178" i="4" s="1"/>
  <c r="BF178" i="4" a="1"/>
  <c r="BF178" i="4" s="1"/>
  <c r="BD178" i="4" a="1"/>
  <c r="BD178" i="4" s="1"/>
  <c r="BE178" i="4" a="1"/>
  <c r="BE178" i="4" s="1"/>
  <c r="AV178" i="4" a="1"/>
  <c r="AV178" i="4" s="1"/>
  <c r="BC178" i="4" a="1"/>
  <c r="BC178" i="4" s="1"/>
  <c r="AU178" i="4" a="1"/>
  <c r="AU178" i="4" s="1"/>
  <c r="AW178" i="4" a="1"/>
  <c r="AW178" i="4" s="1"/>
  <c r="BA178" i="4" a="1"/>
  <c r="BA178" i="4" s="1"/>
  <c r="AN178" i="4" a="1"/>
  <c r="AN178" i="4" s="1"/>
  <c r="U178" i="4" a="1"/>
  <c r="U178" i="4" s="1"/>
  <c r="H178" i="4" a="1"/>
  <c r="H178" i="4" s="1"/>
  <c r="L178" i="4" a="1"/>
  <c r="L178" i="4" s="1"/>
  <c r="AB178" i="4" a="1"/>
  <c r="AB178" i="4" s="1"/>
  <c r="S178" i="4" a="1"/>
  <c r="S178" i="4" s="1"/>
  <c r="Z178" i="4" a="1"/>
  <c r="Z178" i="4" s="1"/>
  <c r="AA178" i="4" a="1"/>
  <c r="AA178" i="4" s="1"/>
  <c r="K178" i="4" a="1"/>
  <c r="K178" i="4" s="1"/>
  <c r="AC178" i="4" a="1"/>
  <c r="AC178" i="4" s="1"/>
  <c r="AK178" i="4" a="1"/>
  <c r="AK178" i="4" s="1"/>
  <c r="AI178" i="4" a="1"/>
  <c r="AI178" i="4" s="1"/>
  <c r="D178" i="4" a="1"/>
  <c r="D178" i="4" s="1"/>
  <c r="T178" i="4" a="1"/>
  <c r="T178" i="4" s="1"/>
  <c r="AH178" i="4" a="1"/>
  <c r="AH178" i="4" s="1"/>
  <c r="AL178" i="4" a="1"/>
  <c r="AL178" i="4" s="1"/>
  <c r="E178" i="4" a="1"/>
  <c r="E178" i="4" s="1"/>
  <c r="AM178" i="4" a="1"/>
  <c r="AM178" i="4" s="1"/>
  <c r="AE178" i="4" a="1"/>
  <c r="AE178" i="4" s="1"/>
  <c r="J178" i="4" a="1"/>
  <c r="J178" i="4" s="1"/>
  <c r="W178" i="4" a="1"/>
  <c r="W178" i="4" s="1"/>
  <c r="P178" i="4" a="1"/>
  <c r="P178" i="4" s="1"/>
  <c r="AD178" i="4" a="1"/>
  <c r="AD178" i="4" s="1"/>
  <c r="F178" i="4" a="1"/>
  <c r="F178" i="4" s="1"/>
  <c r="I178" i="4" a="1"/>
  <c r="I178" i="4" s="1"/>
  <c r="M178" i="4" a="1"/>
  <c r="M178" i="4" s="1"/>
  <c r="AG178" i="4" a="1"/>
  <c r="AG178" i="4" s="1"/>
  <c r="Q178" i="4" a="1"/>
  <c r="Q178" i="4" s="1"/>
  <c r="AJ178" i="4" a="1"/>
  <c r="AJ178" i="4" s="1"/>
  <c r="AF178" i="4" a="1"/>
  <c r="AF178" i="4" s="1"/>
  <c r="G178" i="4" a="1"/>
  <c r="G178" i="4" s="1"/>
  <c r="Y178" i="4" a="1"/>
  <c r="Y178" i="4" s="1"/>
  <c r="X178" i="4" a="1"/>
  <c r="X178" i="4" s="1"/>
  <c r="O178" i="4" a="1"/>
  <c r="O178" i="4" s="1"/>
  <c r="N178" i="4" a="1"/>
  <c r="N178" i="4" s="1"/>
  <c r="R178" i="4" a="1"/>
  <c r="R178" i="4" s="1"/>
  <c r="B179" i="4"/>
  <c r="AO179" i="4" l="1" a="1"/>
  <c r="AO179" i="4" s="1"/>
  <c r="V179" i="4" a="1"/>
  <c r="V179" i="4" s="1"/>
  <c r="C179" i="4" a="1"/>
  <c r="C179" i="4" s="1"/>
  <c r="AZ179" i="4" a="1"/>
  <c r="AZ179" i="4" s="1"/>
  <c r="BD179" i="4" a="1"/>
  <c r="BD179" i="4" s="1"/>
  <c r="BE179" i="4" a="1"/>
  <c r="BE179" i="4" s="1"/>
  <c r="AP179" i="4" a="1"/>
  <c r="AP179" i="4" s="1"/>
  <c r="BF179" i="4" a="1"/>
  <c r="BF179" i="4" s="1"/>
  <c r="DR49" i="4" s="1"/>
  <c r="AQ179" i="4" a="1"/>
  <c r="AQ179" i="4" s="1"/>
  <c r="AT179" i="4" a="1"/>
  <c r="AT179" i="4" s="1"/>
  <c r="BG179" i="4" a="1"/>
  <c r="BG179" i="4" s="1"/>
  <c r="DS49" i="4" s="1"/>
  <c r="AY179" i="4" a="1"/>
  <c r="AY179" i="4" s="1"/>
  <c r="BB179" i="4" a="1"/>
  <c r="BB179" i="4" s="1"/>
  <c r="AR179" i="4" a="1"/>
  <c r="AR179" i="4" s="1"/>
  <c r="AX179" i="4" a="1"/>
  <c r="AX179" i="4" s="1"/>
  <c r="AS179" i="4" a="1"/>
  <c r="AS179" i="4" s="1"/>
  <c r="BC179" i="4" a="1"/>
  <c r="BC179" i="4" s="1"/>
  <c r="BA179" i="4" a="1"/>
  <c r="BA179" i="4" s="1"/>
  <c r="AW179" i="4" a="1"/>
  <c r="AW179" i="4" s="1"/>
  <c r="AV179" i="4" a="1"/>
  <c r="AV179" i="4" s="1"/>
  <c r="DH49" i="4" s="1"/>
  <c r="AU179" i="4" a="1"/>
  <c r="AU179" i="4" s="1"/>
  <c r="U179" i="4" a="1"/>
  <c r="U179" i="4" s="1"/>
  <c r="AN179" i="4" a="1"/>
  <c r="AN179" i="4" s="1"/>
  <c r="CZ49" i="4" s="1"/>
  <c r="Z179" i="4" a="1"/>
  <c r="Z179" i="4" s="1"/>
  <c r="K179" i="4" a="1"/>
  <c r="K179" i="4" s="1"/>
  <c r="AC179" i="4" a="1"/>
  <c r="AC179" i="4" s="1"/>
  <c r="AA179" i="4" a="1"/>
  <c r="AA179" i="4" s="1"/>
  <c r="AI179" i="4" a="1"/>
  <c r="AI179" i="4" s="1"/>
  <c r="AK179" i="4" a="1"/>
  <c r="AK179" i="4" s="1"/>
  <c r="AH179" i="4" a="1"/>
  <c r="AH179" i="4" s="1"/>
  <c r="D179" i="4" a="1"/>
  <c r="D179" i="4" s="1"/>
  <c r="T179" i="4" a="1"/>
  <c r="T179" i="4" s="1"/>
  <c r="CF49" i="4" s="1"/>
  <c r="DA26" i="5" s="1"/>
  <c r="L179" i="4" a="1"/>
  <c r="L179" i="4" s="1"/>
  <c r="AB179" i="4" a="1"/>
  <c r="AB179" i="4" s="1"/>
  <c r="S179" i="4" a="1"/>
  <c r="S179" i="4" s="1"/>
  <c r="H179" i="4" a="1"/>
  <c r="H179" i="4" s="1"/>
  <c r="AE179" i="4" a="1"/>
  <c r="AE179" i="4" s="1"/>
  <c r="W179" i="4" a="1"/>
  <c r="W179" i="4" s="1"/>
  <c r="P179" i="4" a="1"/>
  <c r="P179" i="4" s="1"/>
  <c r="I179" i="4" a="1"/>
  <c r="I179" i="4" s="1"/>
  <c r="M179" i="4" a="1"/>
  <c r="M179" i="4" s="1"/>
  <c r="AD179" i="4" a="1"/>
  <c r="AD179" i="4" s="1"/>
  <c r="AL179" i="4" a="1"/>
  <c r="AL179" i="4" s="1"/>
  <c r="J179" i="4" a="1"/>
  <c r="J179" i="4" s="1"/>
  <c r="E179" i="4" a="1"/>
  <c r="E179" i="4" s="1"/>
  <c r="AJ179" i="4" a="1"/>
  <c r="AJ179" i="4" s="1"/>
  <c r="G179" i="4" a="1"/>
  <c r="G179" i="4" s="1"/>
  <c r="O179" i="4" a="1"/>
  <c r="O179" i="4" s="1"/>
  <c r="AG179" i="4" a="1"/>
  <c r="AG179" i="4" s="1"/>
  <c r="N179" i="4" a="1"/>
  <c r="N179" i="4" s="1"/>
  <c r="X179" i="4" a="1"/>
  <c r="X179" i="4" s="1"/>
  <c r="F179" i="4" a="1"/>
  <c r="F179" i="4" s="1"/>
  <c r="AF179" i="4" a="1"/>
  <c r="AF179" i="4" s="1"/>
  <c r="AM179" i="4" a="1"/>
  <c r="AM179" i="4" s="1"/>
  <c r="R179" i="4" a="1"/>
  <c r="R179" i="4" s="1"/>
  <c r="Q179" i="4" a="1"/>
  <c r="Q179" i="4" s="1"/>
  <c r="Y179" i="4" a="1"/>
  <c r="Y179" i="4" s="1"/>
  <c r="DN49" i="4"/>
  <c r="DM49" i="4"/>
  <c r="CG49" i="4"/>
  <c r="BO49" i="4"/>
  <c r="B180" i="4"/>
  <c r="CY49" i="4"/>
  <c r="DB26" i="5" s="1"/>
  <c r="BV49" i="4"/>
  <c r="O26" i="5" s="1"/>
  <c r="CO49" i="4"/>
  <c r="P26" i="5" s="1"/>
  <c r="CV49" i="4"/>
  <c r="CH49" i="4"/>
  <c r="V180" i="4" l="1" a="1"/>
  <c r="V180" i="4" s="1"/>
  <c r="C180" i="4" a="1"/>
  <c r="C180" i="4" s="1"/>
  <c r="AO180" i="4" a="1"/>
  <c r="AO180" i="4" s="1"/>
  <c r="BF180" i="4" a="1"/>
  <c r="BF180" i="4" s="1"/>
  <c r="BG180" i="4" a="1"/>
  <c r="BG180" i="4" s="1"/>
  <c r="AY180" i="4" a="1"/>
  <c r="AY180" i="4" s="1"/>
  <c r="AQ180" i="4" a="1"/>
  <c r="AQ180" i="4" s="1"/>
  <c r="AT180" i="4" a="1"/>
  <c r="AT180" i="4" s="1"/>
  <c r="BB180" i="4" a="1"/>
  <c r="BB180" i="4" s="1"/>
  <c r="AR180" i="4" a="1"/>
  <c r="AR180" i="4" s="1"/>
  <c r="AS180" i="4" a="1"/>
  <c r="AS180" i="4" s="1"/>
  <c r="AZ180" i="4" a="1"/>
  <c r="AZ180" i="4" s="1"/>
  <c r="AP180" i="4" a="1"/>
  <c r="AP180" i="4" s="1"/>
  <c r="AX180" i="4" a="1"/>
  <c r="AX180" i="4" s="1"/>
  <c r="BD180" i="4" a="1"/>
  <c r="BD180" i="4" s="1"/>
  <c r="BE180" i="4" a="1"/>
  <c r="BE180" i="4" s="1"/>
  <c r="AW180" i="4" a="1"/>
  <c r="AW180" i="4" s="1"/>
  <c r="AV180" i="4" a="1"/>
  <c r="AV180" i="4" s="1"/>
  <c r="BA180" i="4" a="1"/>
  <c r="BA180" i="4" s="1"/>
  <c r="BC180" i="4" a="1"/>
  <c r="BC180" i="4" s="1"/>
  <c r="AU180" i="4" a="1"/>
  <c r="AU180" i="4" s="1"/>
  <c r="AN180" i="4" a="1"/>
  <c r="AN180" i="4" s="1"/>
  <c r="U180" i="4" a="1"/>
  <c r="U180" i="4" s="1"/>
  <c r="K180" i="4" a="1"/>
  <c r="K180" i="4" s="1"/>
  <c r="AK180" i="4" a="1"/>
  <c r="AK180" i="4" s="1"/>
  <c r="D180" i="4" a="1"/>
  <c r="D180" i="4" s="1"/>
  <c r="AH180" i="4" a="1"/>
  <c r="AH180" i="4" s="1"/>
  <c r="AB180" i="4" a="1"/>
  <c r="AB180" i="4" s="1"/>
  <c r="AI180" i="4" a="1"/>
  <c r="AI180" i="4" s="1"/>
  <c r="T180" i="4" a="1"/>
  <c r="T180" i="4" s="1"/>
  <c r="H180" i="4" a="1"/>
  <c r="H180" i="4" s="1"/>
  <c r="AA180" i="4" a="1"/>
  <c r="AA180" i="4" s="1"/>
  <c r="S180" i="4" a="1"/>
  <c r="S180" i="4" s="1"/>
  <c r="L180" i="4" a="1"/>
  <c r="L180" i="4" s="1"/>
  <c r="Z180" i="4" a="1"/>
  <c r="Z180" i="4" s="1"/>
  <c r="AC180" i="4" a="1"/>
  <c r="AC180" i="4" s="1"/>
  <c r="P180" i="4" a="1"/>
  <c r="P180" i="4" s="1"/>
  <c r="R180" i="4" a="1"/>
  <c r="R180" i="4" s="1"/>
  <c r="AD180" i="4" a="1"/>
  <c r="AD180" i="4" s="1"/>
  <c r="M180" i="4" a="1"/>
  <c r="M180" i="4" s="1"/>
  <c r="F180" i="4" a="1"/>
  <c r="F180" i="4" s="1"/>
  <c r="AL180" i="4" a="1"/>
  <c r="AL180" i="4" s="1"/>
  <c r="W180" i="4" a="1"/>
  <c r="W180" i="4" s="1"/>
  <c r="AM180" i="4" a="1"/>
  <c r="AM180" i="4" s="1"/>
  <c r="E180" i="4" a="1"/>
  <c r="E180" i="4" s="1"/>
  <c r="AE180" i="4" a="1"/>
  <c r="AE180" i="4" s="1"/>
  <c r="I180" i="4" a="1"/>
  <c r="I180" i="4" s="1"/>
  <c r="J180" i="4" a="1"/>
  <c r="J180" i="4" s="1"/>
  <c r="AG180" i="4" a="1"/>
  <c r="AG180" i="4" s="1"/>
  <c r="X180" i="4" a="1"/>
  <c r="X180" i="4" s="1"/>
  <c r="O180" i="4" a="1"/>
  <c r="O180" i="4" s="1"/>
  <c r="N180" i="4" a="1"/>
  <c r="N180" i="4" s="1"/>
  <c r="AF180" i="4" a="1"/>
  <c r="AF180" i="4" s="1"/>
  <c r="Y180" i="4" a="1"/>
  <c r="Y180" i="4" s="1"/>
  <c r="AJ180" i="4" a="1"/>
  <c r="AJ180" i="4" s="1"/>
  <c r="Q180" i="4" a="1"/>
  <c r="Q180" i="4" s="1"/>
  <c r="G180" i="4" a="1"/>
  <c r="G180" i="4" s="1"/>
  <c r="B181" i="4"/>
  <c r="V181" i="4" l="1" a="1"/>
  <c r="V181" i="4" s="1"/>
  <c r="AO181" i="4" a="1"/>
  <c r="AO181" i="4" s="1"/>
  <c r="C181" i="4" a="1"/>
  <c r="C181" i="4" s="1"/>
  <c r="AY181" i="4" a="1"/>
  <c r="AY181" i="4" s="1"/>
  <c r="AR181" i="4" a="1"/>
  <c r="AR181" i="4" s="1"/>
  <c r="AS181" i="4" a="1"/>
  <c r="AS181" i="4" s="1"/>
  <c r="BG181" i="4" a="1"/>
  <c r="BG181" i="4" s="1"/>
  <c r="BB181" i="4" a="1"/>
  <c r="BB181" i="4" s="1"/>
  <c r="AP181" i="4" a="1"/>
  <c r="AP181" i="4" s="1"/>
  <c r="AZ181" i="4" a="1"/>
  <c r="AZ181" i="4" s="1"/>
  <c r="BD181" i="4" a="1"/>
  <c r="BD181" i="4" s="1"/>
  <c r="AX181" i="4" a="1"/>
  <c r="AX181" i="4" s="1"/>
  <c r="AQ181" i="4" a="1"/>
  <c r="AQ181" i="4" s="1"/>
  <c r="AT181" i="4" a="1"/>
  <c r="AT181" i="4" s="1"/>
  <c r="BF181" i="4" a="1"/>
  <c r="BF181" i="4" s="1"/>
  <c r="AU181" i="4" a="1"/>
  <c r="AU181" i="4" s="1"/>
  <c r="AV181" i="4" a="1"/>
  <c r="AV181" i="4" s="1"/>
  <c r="BC181" i="4" a="1"/>
  <c r="BC181" i="4" s="1"/>
  <c r="AW181" i="4" a="1"/>
  <c r="AW181" i="4" s="1"/>
  <c r="BE181" i="4" a="1"/>
  <c r="BE181" i="4" s="1"/>
  <c r="BA181" i="4" a="1"/>
  <c r="BA181" i="4" s="1"/>
  <c r="AN181" i="4" a="1"/>
  <c r="AN181" i="4" s="1"/>
  <c r="U181" i="4" a="1"/>
  <c r="U181" i="4" s="1"/>
  <c r="L181" i="4" a="1"/>
  <c r="L181" i="4" s="1"/>
  <c r="AH181" i="4" a="1"/>
  <c r="AH181" i="4" s="1"/>
  <c r="AA181" i="4" a="1"/>
  <c r="AA181" i="4" s="1"/>
  <c r="H181" i="4" a="1"/>
  <c r="H181" i="4" s="1"/>
  <c r="T181" i="4" a="1"/>
  <c r="T181" i="4" s="1"/>
  <c r="Z181" i="4" a="1"/>
  <c r="Z181" i="4" s="1"/>
  <c r="AB181" i="4" a="1"/>
  <c r="AB181" i="4" s="1"/>
  <c r="S181" i="4" a="1"/>
  <c r="S181" i="4" s="1"/>
  <c r="AC181" i="4" a="1"/>
  <c r="AC181" i="4" s="1"/>
  <c r="AK181" i="4" a="1"/>
  <c r="AK181" i="4" s="1"/>
  <c r="K181" i="4" a="1"/>
  <c r="K181" i="4" s="1"/>
  <c r="AI181" i="4" a="1"/>
  <c r="AI181" i="4" s="1"/>
  <c r="D181" i="4" a="1"/>
  <c r="D181" i="4" s="1"/>
  <c r="M181" i="4" a="1"/>
  <c r="M181" i="4" s="1"/>
  <c r="AM181" i="4" a="1"/>
  <c r="AM181" i="4" s="1"/>
  <c r="E181" i="4" a="1"/>
  <c r="E181" i="4" s="1"/>
  <c r="W181" i="4" a="1"/>
  <c r="W181" i="4" s="1"/>
  <c r="AE181" i="4" a="1"/>
  <c r="AE181" i="4" s="1"/>
  <c r="P181" i="4" a="1"/>
  <c r="P181" i="4" s="1"/>
  <c r="AL181" i="4" a="1"/>
  <c r="AL181" i="4" s="1"/>
  <c r="I181" i="4" a="1"/>
  <c r="I181" i="4" s="1"/>
  <c r="J181" i="4" a="1"/>
  <c r="J181" i="4" s="1"/>
  <c r="F181" i="4" a="1"/>
  <c r="F181" i="4" s="1"/>
  <c r="AD181" i="4" a="1"/>
  <c r="AD181" i="4" s="1"/>
  <c r="AF181" i="4" a="1"/>
  <c r="AF181" i="4" s="1"/>
  <c r="Q181" i="4" a="1"/>
  <c r="Q181" i="4" s="1"/>
  <c r="Y181" i="4" a="1"/>
  <c r="Y181" i="4" s="1"/>
  <c r="AJ181" i="4" a="1"/>
  <c r="AJ181" i="4" s="1"/>
  <c r="G181" i="4" a="1"/>
  <c r="G181" i="4" s="1"/>
  <c r="O181" i="4" a="1"/>
  <c r="O181" i="4" s="1"/>
  <c r="R181" i="4" a="1"/>
  <c r="R181" i="4" s="1"/>
  <c r="AG181" i="4" a="1"/>
  <c r="AG181" i="4" s="1"/>
  <c r="N181" i="4" a="1"/>
  <c r="N181" i="4" s="1"/>
  <c r="X181" i="4" a="1"/>
  <c r="X181" i="4" s="1"/>
  <c r="B182" i="4"/>
  <c r="AO182" i="4" l="1" a="1"/>
  <c r="AO182" i="4" s="1"/>
  <c r="V182" i="4" a="1"/>
  <c r="V182" i="4" s="1"/>
  <c r="C182" i="4" a="1"/>
  <c r="C182" i="4" s="1"/>
  <c r="AS182" i="4" a="1"/>
  <c r="AS182" i="4" s="1"/>
  <c r="AR182" i="4" a="1"/>
  <c r="AR182" i="4" s="1"/>
  <c r="BG182" i="4" a="1"/>
  <c r="BG182" i="4" s="1"/>
  <c r="BB182" i="4" a="1"/>
  <c r="BB182" i="4" s="1"/>
  <c r="AQ182" i="4" a="1"/>
  <c r="AQ182" i="4" s="1"/>
  <c r="BD182" i="4" a="1"/>
  <c r="BD182" i="4" s="1"/>
  <c r="AP182" i="4" a="1"/>
  <c r="AP182" i="4" s="1"/>
  <c r="AZ182" i="4" a="1"/>
  <c r="AZ182" i="4" s="1"/>
  <c r="AT182" i="4" a="1"/>
  <c r="AT182" i="4" s="1"/>
  <c r="AX182" i="4" a="1"/>
  <c r="AX182" i="4" s="1"/>
  <c r="BE182" i="4" a="1"/>
  <c r="BE182" i="4" s="1"/>
  <c r="BF182" i="4" a="1"/>
  <c r="BF182" i="4" s="1"/>
  <c r="AY182" i="4" a="1"/>
  <c r="AY182" i="4" s="1"/>
  <c r="BC182" i="4" a="1"/>
  <c r="BC182" i="4" s="1"/>
  <c r="AU182" i="4" a="1"/>
  <c r="AU182" i="4" s="1"/>
  <c r="AV182" i="4" a="1"/>
  <c r="AV182" i="4" s="1"/>
  <c r="AW182" i="4" a="1"/>
  <c r="AW182" i="4" s="1"/>
  <c r="BA182" i="4" a="1"/>
  <c r="BA182" i="4" s="1"/>
  <c r="AN182" i="4" a="1"/>
  <c r="AN182" i="4" s="1"/>
  <c r="U182" i="4" a="1"/>
  <c r="U182" i="4" s="1"/>
  <c r="AA182" i="4" a="1"/>
  <c r="AA182" i="4" s="1"/>
  <c r="S182" i="4" a="1"/>
  <c r="S182" i="4" s="1"/>
  <c r="Z182" i="4" a="1"/>
  <c r="Z182" i="4" s="1"/>
  <c r="AB182" i="4" a="1"/>
  <c r="AB182" i="4" s="1"/>
  <c r="K182" i="4" a="1"/>
  <c r="K182" i="4" s="1"/>
  <c r="AC182" i="4" a="1"/>
  <c r="AC182" i="4" s="1"/>
  <c r="AK182" i="4" a="1"/>
  <c r="AK182" i="4" s="1"/>
  <c r="AI182" i="4" a="1"/>
  <c r="AI182" i="4" s="1"/>
  <c r="D182" i="4" a="1"/>
  <c r="D182" i="4" s="1"/>
  <c r="L182" i="4" a="1"/>
  <c r="L182" i="4" s="1"/>
  <c r="T182" i="4" a="1"/>
  <c r="T182" i="4" s="1"/>
  <c r="AH182" i="4" a="1"/>
  <c r="AH182" i="4" s="1"/>
  <c r="H182" i="4" a="1"/>
  <c r="H182" i="4" s="1"/>
  <c r="E182" i="4" a="1"/>
  <c r="E182" i="4" s="1"/>
  <c r="AE182" i="4" a="1"/>
  <c r="AE182" i="4" s="1"/>
  <c r="P182" i="4" a="1"/>
  <c r="P182" i="4" s="1"/>
  <c r="J182" i="4" a="1"/>
  <c r="J182" i="4" s="1"/>
  <c r="AD182" i="4" a="1"/>
  <c r="AD182" i="4" s="1"/>
  <c r="AL182" i="4" a="1"/>
  <c r="AL182" i="4" s="1"/>
  <c r="I182" i="4" a="1"/>
  <c r="I182" i="4" s="1"/>
  <c r="W182" i="4" a="1"/>
  <c r="W182" i="4" s="1"/>
  <c r="R182" i="4" a="1"/>
  <c r="R182" i="4" s="1"/>
  <c r="M182" i="4" a="1"/>
  <c r="M182" i="4" s="1"/>
  <c r="AM182" i="4" a="1"/>
  <c r="AM182" i="4" s="1"/>
  <c r="Y182" i="4" a="1"/>
  <c r="Y182" i="4" s="1"/>
  <c r="F182" i="4" a="1"/>
  <c r="F182" i="4" s="1"/>
  <c r="G182" i="4" a="1"/>
  <c r="G182" i="4" s="1"/>
  <c r="N182" i="4" a="1"/>
  <c r="N182" i="4" s="1"/>
  <c r="O182" i="4" a="1"/>
  <c r="O182" i="4" s="1"/>
  <c r="X182" i="4" a="1"/>
  <c r="X182" i="4" s="1"/>
  <c r="AF182" i="4" a="1"/>
  <c r="AF182" i="4" s="1"/>
  <c r="AG182" i="4" a="1"/>
  <c r="AG182" i="4" s="1"/>
  <c r="Q182" i="4" a="1"/>
  <c r="Q182" i="4" s="1"/>
  <c r="AJ182" i="4" a="1"/>
  <c r="AJ182" i="4" s="1"/>
  <c r="B183" i="4"/>
  <c r="AO183" i="4" l="1" a="1"/>
  <c r="AO183" i="4" s="1"/>
  <c r="V183" i="4" a="1"/>
  <c r="V183" i="4" s="1"/>
  <c r="C183" i="4" a="1"/>
  <c r="C183" i="4" s="1"/>
  <c r="BG183" i="4" a="1"/>
  <c r="BG183" i="4" s="1"/>
  <c r="DS50" i="4" s="1"/>
  <c r="AQ183" i="4" a="1"/>
  <c r="AQ183" i="4" s="1"/>
  <c r="BB183" i="4" a="1"/>
  <c r="BB183" i="4" s="1"/>
  <c r="AP183" i="4" a="1"/>
  <c r="AP183" i="4" s="1"/>
  <c r="BD183" i="4" a="1"/>
  <c r="BD183" i="4" s="1"/>
  <c r="AZ183" i="4" a="1"/>
  <c r="AZ183" i="4" s="1"/>
  <c r="BE183" i="4" a="1"/>
  <c r="BE183" i="4" s="1"/>
  <c r="AT183" i="4" a="1"/>
  <c r="AT183" i="4" s="1"/>
  <c r="AX183" i="4" a="1"/>
  <c r="AX183" i="4" s="1"/>
  <c r="AY183" i="4" a="1"/>
  <c r="AY183" i="4" s="1"/>
  <c r="AS183" i="4" a="1"/>
  <c r="AS183" i="4" s="1"/>
  <c r="AR183" i="4" a="1"/>
  <c r="AR183" i="4" s="1"/>
  <c r="BF183" i="4" a="1"/>
  <c r="BF183" i="4" s="1"/>
  <c r="DR50" i="4" s="1"/>
  <c r="BC183" i="4" a="1"/>
  <c r="BC183" i="4" s="1"/>
  <c r="AV183" i="4" a="1"/>
  <c r="AV183" i="4" s="1"/>
  <c r="DH50" i="4" s="1"/>
  <c r="AW183" i="4" a="1"/>
  <c r="AW183" i="4" s="1"/>
  <c r="BA183" i="4" a="1"/>
  <c r="BA183" i="4" s="1"/>
  <c r="AU183" i="4" a="1"/>
  <c r="AU183" i="4" s="1"/>
  <c r="U183" i="4" a="1"/>
  <c r="U183" i="4" s="1"/>
  <c r="AN183" i="4" a="1"/>
  <c r="AN183" i="4" s="1"/>
  <c r="AC183" i="4" a="1"/>
  <c r="AC183" i="4" s="1"/>
  <c r="Z183" i="4" a="1"/>
  <c r="Z183" i="4" s="1"/>
  <c r="AA183" i="4" a="1"/>
  <c r="AA183" i="4" s="1"/>
  <c r="K183" i="4" a="1"/>
  <c r="K183" i="4" s="1"/>
  <c r="AK183" i="4" a="1"/>
  <c r="AK183" i="4" s="1"/>
  <c r="AI183" i="4" a="1"/>
  <c r="AI183" i="4" s="1"/>
  <c r="D183" i="4" a="1"/>
  <c r="D183" i="4" s="1"/>
  <c r="L183" i="4" a="1"/>
  <c r="L183" i="4" s="1"/>
  <c r="T183" i="4" a="1"/>
  <c r="T183" i="4" s="1"/>
  <c r="CF50" i="4" s="1"/>
  <c r="DA27" i="5" s="1"/>
  <c r="AH183" i="4" a="1"/>
  <c r="AH183" i="4" s="1"/>
  <c r="H183" i="4" a="1"/>
  <c r="H183" i="4" s="1"/>
  <c r="AB183" i="4" a="1"/>
  <c r="AB183" i="4" s="1"/>
  <c r="S183" i="4" a="1"/>
  <c r="S183" i="4" s="1"/>
  <c r="W183" i="4" a="1"/>
  <c r="W183" i="4" s="1"/>
  <c r="AD183" i="4" a="1"/>
  <c r="AD183" i="4" s="1"/>
  <c r="J183" i="4" a="1"/>
  <c r="J183" i="4" s="1"/>
  <c r="P183" i="4" a="1"/>
  <c r="P183" i="4" s="1"/>
  <c r="AL183" i="4" a="1"/>
  <c r="AL183" i="4" s="1"/>
  <c r="R183" i="4" a="1"/>
  <c r="R183" i="4" s="1"/>
  <c r="I183" i="4" a="1"/>
  <c r="I183" i="4" s="1"/>
  <c r="AM183" i="4" a="1"/>
  <c r="AM183" i="4" s="1"/>
  <c r="M183" i="4" a="1"/>
  <c r="M183" i="4" s="1"/>
  <c r="E183" i="4" a="1"/>
  <c r="E183" i="4" s="1"/>
  <c r="AE183" i="4" a="1"/>
  <c r="AE183" i="4" s="1"/>
  <c r="F183" i="4" a="1"/>
  <c r="F183" i="4" s="1"/>
  <c r="X183" i="4" a="1"/>
  <c r="X183" i="4" s="1"/>
  <c r="O183" i="4" a="1"/>
  <c r="O183" i="4" s="1"/>
  <c r="N183" i="4" a="1"/>
  <c r="N183" i="4" s="1"/>
  <c r="G183" i="4" a="1"/>
  <c r="G183" i="4" s="1"/>
  <c r="AF183" i="4" a="1"/>
  <c r="AF183" i="4" s="1"/>
  <c r="AG183" i="4" a="1"/>
  <c r="AG183" i="4" s="1"/>
  <c r="Q183" i="4" a="1"/>
  <c r="Q183" i="4" s="1"/>
  <c r="AJ183" i="4" a="1"/>
  <c r="AJ183" i="4" s="1"/>
  <c r="Y183" i="4" a="1"/>
  <c r="Y183" i="4" s="1"/>
  <c r="DN50" i="4"/>
  <c r="DD50" i="4"/>
  <c r="DI50" i="4"/>
  <c r="CZ50" i="4"/>
  <c r="CG50" i="4"/>
  <c r="BV50" i="4"/>
  <c r="O27" i="5" s="1"/>
  <c r="CB50" i="4"/>
  <c r="B184" i="4"/>
  <c r="CY50" i="4"/>
  <c r="DB27" i="5" s="1"/>
  <c r="CO50" i="4"/>
  <c r="P27" i="5" s="1"/>
  <c r="CH50" i="4"/>
  <c r="DK27" i="5" l="1"/>
  <c r="V184" i="4" a="1"/>
  <c r="V184" i="4" s="1"/>
  <c r="AO184" i="4" a="1"/>
  <c r="AO184" i="4" s="1"/>
  <c r="C184" i="4" a="1"/>
  <c r="C184" i="4" s="1"/>
  <c r="AT184" i="4" a="1"/>
  <c r="AT184" i="4" s="1"/>
  <c r="BD184" i="4" a="1"/>
  <c r="BD184" i="4" s="1"/>
  <c r="AP184" i="4" a="1"/>
  <c r="AP184" i="4" s="1"/>
  <c r="AZ184" i="4" a="1"/>
  <c r="AZ184" i="4" s="1"/>
  <c r="AX184" i="4" a="1"/>
  <c r="AX184" i="4" s="1"/>
  <c r="BE184" i="4" a="1"/>
  <c r="BE184" i="4" s="1"/>
  <c r="BF184" i="4" a="1"/>
  <c r="BF184" i="4" s="1"/>
  <c r="AR184" i="4" a="1"/>
  <c r="AR184" i="4" s="1"/>
  <c r="AY184" i="4" a="1"/>
  <c r="AY184" i="4" s="1"/>
  <c r="BG184" i="4" a="1"/>
  <c r="BG184" i="4" s="1"/>
  <c r="AS184" i="4" a="1"/>
  <c r="AS184" i="4" s="1"/>
  <c r="BB184" i="4" a="1"/>
  <c r="BB184" i="4" s="1"/>
  <c r="AQ184" i="4" a="1"/>
  <c r="AQ184" i="4" s="1"/>
  <c r="AW184" i="4" a="1"/>
  <c r="AW184" i="4" s="1"/>
  <c r="BA184" i="4" a="1"/>
  <c r="BA184" i="4" s="1"/>
  <c r="AU184" i="4" a="1"/>
  <c r="AU184" i="4" s="1"/>
  <c r="AV184" i="4" a="1"/>
  <c r="AV184" i="4" s="1"/>
  <c r="BC184" i="4" a="1"/>
  <c r="BC184" i="4" s="1"/>
  <c r="U184" i="4" a="1"/>
  <c r="U184" i="4" s="1"/>
  <c r="AN184" i="4" a="1"/>
  <c r="AN184" i="4" s="1"/>
  <c r="K184" i="4" a="1"/>
  <c r="K184" i="4" s="1"/>
  <c r="AI184" i="4" a="1"/>
  <c r="AI184" i="4" s="1"/>
  <c r="D184" i="4" a="1"/>
  <c r="D184" i="4" s="1"/>
  <c r="L184" i="4" a="1"/>
  <c r="L184" i="4" s="1"/>
  <c r="T184" i="4" a="1"/>
  <c r="T184" i="4" s="1"/>
  <c r="AH184" i="4" a="1"/>
  <c r="AH184" i="4" s="1"/>
  <c r="AB184" i="4" a="1"/>
  <c r="AB184" i="4" s="1"/>
  <c r="H184" i="4" a="1"/>
  <c r="H184" i="4" s="1"/>
  <c r="Z184" i="4" a="1"/>
  <c r="Z184" i="4" s="1"/>
  <c r="S184" i="4" a="1"/>
  <c r="S184" i="4" s="1"/>
  <c r="AC184" i="4" a="1"/>
  <c r="AC184" i="4" s="1"/>
  <c r="AA184" i="4" a="1"/>
  <c r="AA184" i="4" s="1"/>
  <c r="AK184" i="4" a="1"/>
  <c r="AK184" i="4" s="1"/>
  <c r="J184" i="4" a="1"/>
  <c r="J184" i="4" s="1"/>
  <c r="M184" i="4" a="1"/>
  <c r="M184" i="4" s="1"/>
  <c r="R184" i="4" a="1"/>
  <c r="R184" i="4" s="1"/>
  <c r="I184" i="4" a="1"/>
  <c r="I184" i="4" s="1"/>
  <c r="AM184" i="4" a="1"/>
  <c r="AM184" i="4" s="1"/>
  <c r="F184" i="4" a="1"/>
  <c r="F184" i="4" s="1"/>
  <c r="E184" i="4" a="1"/>
  <c r="E184" i="4" s="1"/>
  <c r="AE184" i="4" a="1"/>
  <c r="AE184" i="4" s="1"/>
  <c r="AD184" i="4" a="1"/>
  <c r="AD184" i="4" s="1"/>
  <c r="AL184" i="4" a="1"/>
  <c r="AL184" i="4" s="1"/>
  <c r="W184" i="4" a="1"/>
  <c r="W184" i="4" s="1"/>
  <c r="N184" i="4" a="1"/>
  <c r="N184" i="4" s="1"/>
  <c r="G184" i="4" a="1"/>
  <c r="G184" i="4" s="1"/>
  <c r="AG184" i="4" a="1"/>
  <c r="AG184" i="4" s="1"/>
  <c r="AJ184" i="4" a="1"/>
  <c r="AJ184" i="4" s="1"/>
  <c r="AF184" i="4" a="1"/>
  <c r="AF184" i="4" s="1"/>
  <c r="Q184" i="4" a="1"/>
  <c r="Q184" i="4" s="1"/>
  <c r="P184" i="4" a="1"/>
  <c r="P184" i="4" s="1"/>
  <c r="Y184" i="4" a="1"/>
  <c r="Y184" i="4" s="1"/>
  <c r="X184" i="4" a="1"/>
  <c r="X184" i="4" s="1"/>
  <c r="O184" i="4" a="1"/>
  <c r="O184" i="4" s="1"/>
  <c r="B185" i="4"/>
  <c r="V185" i="4" l="1" a="1"/>
  <c r="V185" i="4" s="1"/>
  <c r="AO185" i="4" a="1"/>
  <c r="AO185" i="4" s="1"/>
  <c r="C185" i="4" a="1"/>
  <c r="C185" i="4" s="1"/>
  <c r="BB185" i="4" a="1"/>
  <c r="BB185" i="4" s="1"/>
  <c r="BF185" i="4" a="1"/>
  <c r="BF185" i="4" s="1"/>
  <c r="AX185" i="4" a="1"/>
  <c r="AX185" i="4" s="1"/>
  <c r="BG185" i="4" a="1"/>
  <c r="BG185" i="4" s="1"/>
  <c r="AY185" i="4" a="1"/>
  <c r="AY185" i="4" s="1"/>
  <c r="AS185" i="4" a="1"/>
  <c r="AS185" i="4" s="1"/>
  <c r="AR185" i="4" a="1"/>
  <c r="AR185" i="4" s="1"/>
  <c r="AZ185" i="4" a="1"/>
  <c r="AZ185" i="4" s="1"/>
  <c r="BD185" i="4" a="1"/>
  <c r="BD185" i="4" s="1"/>
  <c r="AT185" i="4" a="1"/>
  <c r="AT185" i="4" s="1"/>
  <c r="AP185" i="4" a="1"/>
  <c r="AP185" i="4" s="1"/>
  <c r="AQ185" i="4" a="1"/>
  <c r="AQ185" i="4" s="1"/>
  <c r="BE185" i="4" a="1"/>
  <c r="BE185" i="4" s="1"/>
  <c r="BC185" i="4" a="1"/>
  <c r="BC185" i="4" s="1"/>
  <c r="AU185" i="4" a="1"/>
  <c r="AU185" i="4" s="1"/>
  <c r="AV185" i="4" a="1"/>
  <c r="AV185" i="4" s="1"/>
  <c r="BA185" i="4" a="1"/>
  <c r="BA185" i="4" s="1"/>
  <c r="AW185" i="4" a="1"/>
  <c r="AW185" i="4" s="1"/>
  <c r="U185" i="4" a="1"/>
  <c r="U185" i="4" s="1"/>
  <c r="AN185" i="4" a="1"/>
  <c r="AN185" i="4" s="1"/>
  <c r="D185" i="4" a="1"/>
  <c r="D185" i="4" s="1"/>
  <c r="T185" i="4" a="1"/>
  <c r="T185" i="4" s="1"/>
  <c r="AH185" i="4" a="1"/>
  <c r="AH185" i="4" s="1"/>
  <c r="AB185" i="4" a="1"/>
  <c r="AB185" i="4" s="1"/>
  <c r="AC185" i="4" a="1"/>
  <c r="AC185" i="4" s="1"/>
  <c r="H185" i="4" a="1"/>
  <c r="H185" i="4" s="1"/>
  <c r="L185" i="4" a="1"/>
  <c r="L185" i="4" s="1"/>
  <c r="S185" i="4" a="1"/>
  <c r="S185" i="4" s="1"/>
  <c r="Z185" i="4" a="1"/>
  <c r="Z185" i="4" s="1"/>
  <c r="AA185" i="4" a="1"/>
  <c r="AA185" i="4" s="1"/>
  <c r="K185" i="4" a="1"/>
  <c r="K185" i="4" s="1"/>
  <c r="AK185" i="4" a="1"/>
  <c r="AK185" i="4" s="1"/>
  <c r="AI185" i="4" a="1"/>
  <c r="AI185" i="4" s="1"/>
  <c r="J185" i="4" a="1"/>
  <c r="J185" i="4" s="1"/>
  <c r="M185" i="4" a="1"/>
  <c r="M185" i="4" s="1"/>
  <c r="E185" i="4" a="1"/>
  <c r="E185" i="4" s="1"/>
  <c r="AM185" i="4" a="1"/>
  <c r="AM185" i="4" s="1"/>
  <c r="R185" i="4" a="1"/>
  <c r="R185" i="4" s="1"/>
  <c r="F185" i="4" a="1"/>
  <c r="F185" i="4" s="1"/>
  <c r="AL185" i="4" a="1"/>
  <c r="AL185" i="4" s="1"/>
  <c r="I185" i="4" a="1"/>
  <c r="I185" i="4" s="1"/>
  <c r="AE185" i="4" a="1"/>
  <c r="AE185" i="4" s="1"/>
  <c r="W185" i="4" a="1"/>
  <c r="W185" i="4" s="1"/>
  <c r="AD185" i="4" a="1"/>
  <c r="AD185" i="4" s="1"/>
  <c r="P185" i="4" a="1"/>
  <c r="P185" i="4" s="1"/>
  <c r="AF185" i="4" a="1"/>
  <c r="AF185" i="4" s="1"/>
  <c r="AJ185" i="4" a="1"/>
  <c r="AJ185" i="4" s="1"/>
  <c r="Y185" i="4" a="1"/>
  <c r="Y185" i="4" s="1"/>
  <c r="Q185" i="4" a="1"/>
  <c r="Q185" i="4" s="1"/>
  <c r="X185" i="4" a="1"/>
  <c r="X185" i="4" s="1"/>
  <c r="O185" i="4" a="1"/>
  <c r="O185" i="4" s="1"/>
  <c r="N185" i="4" a="1"/>
  <c r="N185" i="4" s="1"/>
  <c r="G185" i="4" a="1"/>
  <c r="G185" i="4" s="1"/>
  <c r="AG185" i="4" a="1"/>
  <c r="AG185" i="4" s="1"/>
  <c r="B186" i="4"/>
  <c r="AO186" i="4" l="1" a="1"/>
  <c r="AO186" i="4" s="1"/>
  <c r="V186" i="4" a="1"/>
  <c r="V186" i="4" s="1"/>
  <c r="C186" i="4" a="1"/>
  <c r="C186" i="4" s="1"/>
  <c r="AS186" i="4" a="1"/>
  <c r="AS186" i="4" s="1"/>
  <c r="AR186" i="4" a="1"/>
  <c r="AR186" i="4" s="1"/>
  <c r="AP186" i="4" a="1"/>
  <c r="AP186" i="4" s="1"/>
  <c r="AZ186" i="4" a="1"/>
  <c r="AZ186" i="4" s="1"/>
  <c r="BG186" i="4" a="1"/>
  <c r="BG186" i="4" s="1"/>
  <c r="AT186" i="4" a="1"/>
  <c r="AT186" i="4" s="1"/>
  <c r="AQ186" i="4" a="1"/>
  <c r="AQ186" i="4" s="1"/>
  <c r="BD186" i="4" a="1"/>
  <c r="BD186" i="4" s="1"/>
  <c r="BE186" i="4" a="1"/>
  <c r="BE186" i="4" s="1"/>
  <c r="BF186" i="4" a="1"/>
  <c r="BF186" i="4" s="1"/>
  <c r="BB186" i="4" a="1"/>
  <c r="BB186" i="4" s="1"/>
  <c r="AX186" i="4" a="1"/>
  <c r="AX186" i="4" s="1"/>
  <c r="AY186" i="4" a="1"/>
  <c r="AY186" i="4" s="1"/>
  <c r="BC186" i="4" a="1"/>
  <c r="BC186" i="4" s="1"/>
  <c r="AV186" i="4" a="1"/>
  <c r="AV186" i="4" s="1"/>
  <c r="AU186" i="4" a="1"/>
  <c r="AU186" i="4" s="1"/>
  <c r="BA186" i="4" a="1"/>
  <c r="BA186" i="4" s="1"/>
  <c r="AW186" i="4" a="1"/>
  <c r="AW186" i="4" s="1"/>
  <c r="U186" i="4" a="1"/>
  <c r="U186" i="4" s="1"/>
  <c r="AN186" i="4" a="1"/>
  <c r="AN186" i="4" s="1"/>
  <c r="S186" i="4" a="1"/>
  <c r="S186" i="4" s="1"/>
  <c r="AC186" i="4" a="1"/>
  <c r="AC186" i="4" s="1"/>
  <c r="Z186" i="4" a="1"/>
  <c r="Z186" i="4" s="1"/>
  <c r="AK186" i="4" a="1"/>
  <c r="AK186" i="4" s="1"/>
  <c r="AA186" i="4" a="1"/>
  <c r="AA186" i="4" s="1"/>
  <c r="K186" i="4" a="1"/>
  <c r="K186" i="4" s="1"/>
  <c r="AI186" i="4" a="1"/>
  <c r="AI186" i="4" s="1"/>
  <c r="D186" i="4" a="1"/>
  <c r="D186" i="4" s="1"/>
  <c r="T186" i="4" a="1"/>
  <c r="T186" i="4" s="1"/>
  <c r="AH186" i="4" a="1"/>
  <c r="AH186" i="4" s="1"/>
  <c r="AB186" i="4" a="1"/>
  <c r="AB186" i="4" s="1"/>
  <c r="H186" i="4" a="1"/>
  <c r="H186" i="4" s="1"/>
  <c r="L186" i="4" a="1"/>
  <c r="L186" i="4" s="1"/>
  <c r="AE186" i="4" a="1"/>
  <c r="AE186" i="4" s="1"/>
  <c r="J186" i="4" a="1"/>
  <c r="J186" i="4" s="1"/>
  <c r="W186" i="4" a="1"/>
  <c r="W186" i="4" s="1"/>
  <c r="AD186" i="4" a="1"/>
  <c r="AD186" i="4" s="1"/>
  <c r="P186" i="4" a="1"/>
  <c r="P186" i="4" s="1"/>
  <c r="AL186" i="4" a="1"/>
  <c r="AL186" i="4" s="1"/>
  <c r="I186" i="4" a="1"/>
  <c r="I186" i="4" s="1"/>
  <c r="E186" i="4" a="1"/>
  <c r="E186" i="4" s="1"/>
  <c r="M186" i="4" a="1"/>
  <c r="M186" i="4" s="1"/>
  <c r="AM186" i="4" a="1"/>
  <c r="AM186" i="4" s="1"/>
  <c r="R186" i="4" a="1"/>
  <c r="R186" i="4" s="1"/>
  <c r="Q186" i="4" a="1"/>
  <c r="Q186" i="4" s="1"/>
  <c r="G186" i="4" a="1"/>
  <c r="G186" i="4" s="1"/>
  <c r="Y186" i="4" a="1"/>
  <c r="Y186" i="4" s="1"/>
  <c r="F186" i="4" a="1"/>
  <c r="F186" i="4" s="1"/>
  <c r="X186" i="4" a="1"/>
  <c r="X186" i="4" s="1"/>
  <c r="AF186" i="4" a="1"/>
  <c r="AF186" i="4" s="1"/>
  <c r="O186" i="4" a="1"/>
  <c r="O186" i="4" s="1"/>
  <c r="AG186" i="4" a="1"/>
  <c r="AG186" i="4" s="1"/>
  <c r="N186" i="4" a="1"/>
  <c r="N186" i="4" s="1"/>
  <c r="AJ186" i="4" a="1"/>
  <c r="AJ186" i="4" s="1"/>
  <c r="B187" i="4"/>
  <c r="C187" i="4" l="1" a="1"/>
  <c r="C187" i="4" s="1"/>
  <c r="AO187" i="4" a="1"/>
  <c r="AO187" i="4" s="1"/>
  <c r="DA51" i="4" s="1"/>
  <c r="V187" i="4" a="1"/>
  <c r="V187" i="4" s="1"/>
  <c r="AZ187" i="4" a="1"/>
  <c r="AZ187" i="4" s="1"/>
  <c r="AQ187" i="4" a="1"/>
  <c r="AQ187" i="4" s="1"/>
  <c r="BD187" i="4" a="1"/>
  <c r="BD187" i="4" s="1"/>
  <c r="BE187" i="4" a="1"/>
  <c r="BE187" i="4" s="1"/>
  <c r="AT187" i="4" a="1"/>
  <c r="AT187" i="4" s="1"/>
  <c r="AP187" i="4" a="1"/>
  <c r="AP187" i="4" s="1"/>
  <c r="BF187" i="4" a="1"/>
  <c r="BF187" i="4" s="1"/>
  <c r="DR51" i="4" s="1"/>
  <c r="BG187" i="4" a="1"/>
  <c r="BG187" i="4" s="1"/>
  <c r="DS51" i="4" s="1"/>
  <c r="AY187" i="4" a="1"/>
  <c r="AY187" i="4" s="1"/>
  <c r="AR187" i="4" a="1"/>
  <c r="AR187" i="4" s="1"/>
  <c r="BB187" i="4" a="1"/>
  <c r="BB187" i="4" s="1"/>
  <c r="AS187" i="4" a="1"/>
  <c r="AS187" i="4" s="1"/>
  <c r="AX187" i="4" a="1"/>
  <c r="AX187" i="4" s="1"/>
  <c r="BC187" i="4" a="1"/>
  <c r="BC187" i="4" s="1"/>
  <c r="BA187" i="4" a="1"/>
  <c r="BA187" i="4" s="1"/>
  <c r="AW187" i="4" a="1"/>
  <c r="AW187" i="4" s="1"/>
  <c r="AU187" i="4" a="1"/>
  <c r="AU187" i="4" s="1"/>
  <c r="AV187" i="4" a="1"/>
  <c r="AV187" i="4" s="1"/>
  <c r="DH51" i="4" s="1"/>
  <c r="AN187" i="4" a="1"/>
  <c r="AN187" i="4" s="1"/>
  <c r="U187" i="4" a="1"/>
  <c r="U187" i="4" s="1"/>
  <c r="AK187" i="4" a="1"/>
  <c r="AK187" i="4" s="1"/>
  <c r="D187" i="4" a="1"/>
  <c r="D187" i="4" s="1"/>
  <c r="AA187" i="4" a="1"/>
  <c r="AA187" i="4" s="1"/>
  <c r="AI187" i="4" a="1"/>
  <c r="AI187" i="4" s="1"/>
  <c r="AH187" i="4" a="1"/>
  <c r="AH187" i="4" s="1"/>
  <c r="L187" i="4" a="1"/>
  <c r="L187" i="4" s="1"/>
  <c r="T187" i="4" a="1"/>
  <c r="T187" i="4" s="1"/>
  <c r="H187" i="4" a="1"/>
  <c r="H187" i="4" s="1"/>
  <c r="AB187" i="4" a="1"/>
  <c r="AB187" i="4" s="1"/>
  <c r="S187" i="4" a="1"/>
  <c r="S187" i="4" s="1"/>
  <c r="Z187" i="4" a="1"/>
  <c r="Z187" i="4" s="1"/>
  <c r="K187" i="4" a="1"/>
  <c r="K187" i="4" s="1"/>
  <c r="AC187" i="4" a="1"/>
  <c r="AC187" i="4" s="1"/>
  <c r="M187" i="4" a="1"/>
  <c r="M187" i="4" s="1"/>
  <c r="W187" i="4" a="1"/>
  <c r="W187" i="4" s="1"/>
  <c r="P187" i="4" a="1"/>
  <c r="P187" i="4" s="1"/>
  <c r="F187" i="4" a="1"/>
  <c r="F187" i="4" s="1"/>
  <c r="AL187" i="4" a="1"/>
  <c r="AL187" i="4" s="1"/>
  <c r="I187" i="4" a="1"/>
  <c r="I187" i="4" s="1"/>
  <c r="BU51" i="4" s="1"/>
  <c r="AD187" i="4" a="1"/>
  <c r="AD187" i="4" s="1"/>
  <c r="AM187" i="4" a="1"/>
  <c r="AM187" i="4" s="1"/>
  <c r="R187" i="4" a="1"/>
  <c r="R187" i="4" s="1"/>
  <c r="E187" i="4" a="1"/>
  <c r="E187" i="4" s="1"/>
  <c r="J187" i="4" a="1"/>
  <c r="J187" i="4" s="1"/>
  <c r="AE187" i="4" a="1"/>
  <c r="AE187" i="4" s="1"/>
  <c r="Q187" i="4" a="1"/>
  <c r="Q187" i="4" s="1"/>
  <c r="O187" i="4" a="1"/>
  <c r="O187" i="4" s="1"/>
  <c r="N187" i="4" a="1"/>
  <c r="N187" i="4" s="1"/>
  <c r="AG187" i="4" a="1"/>
  <c r="AG187" i="4" s="1"/>
  <c r="X187" i="4" a="1"/>
  <c r="X187" i="4" s="1"/>
  <c r="AF187" i="4" a="1"/>
  <c r="AF187" i="4" s="1"/>
  <c r="AJ187" i="4" a="1"/>
  <c r="AJ187" i="4" s="1"/>
  <c r="G187" i="4" a="1"/>
  <c r="G187" i="4" s="1"/>
  <c r="Y187" i="4" a="1"/>
  <c r="Y187" i="4" s="1"/>
  <c r="CZ51" i="4"/>
  <c r="CG51" i="4"/>
  <c r="CF51" i="4"/>
  <c r="DA28" i="5" s="1"/>
  <c r="B188" i="4"/>
  <c r="CY51" i="4"/>
  <c r="DB28" i="5" s="1"/>
  <c r="BV51" i="4"/>
  <c r="O28" i="5" s="1"/>
  <c r="CO51" i="4"/>
  <c r="P28" i="5" s="1"/>
  <c r="CD51" i="4"/>
  <c r="CH51" i="4"/>
  <c r="CX51" i="4"/>
  <c r="AO188" i="4" l="1" a="1"/>
  <c r="AO188" i="4" s="1"/>
  <c r="V188" i="4" a="1"/>
  <c r="V188" i="4" s="1"/>
  <c r="C188" i="4" a="1"/>
  <c r="C188" i="4" s="1"/>
  <c r="AT188" i="4" a="1"/>
  <c r="AT188" i="4" s="1"/>
  <c r="AZ188" i="4" a="1"/>
  <c r="AZ188" i="4" s="1"/>
  <c r="AR188" i="4" a="1"/>
  <c r="AR188" i="4" s="1"/>
  <c r="BG188" i="4" a="1"/>
  <c r="BG188" i="4" s="1"/>
  <c r="AS188" i="4" a="1"/>
  <c r="AS188" i="4" s="1"/>
  <c r="AX188" i="4" a="1"/>
  <c r="AX188" i="4" s="1"/>
  <c r="BF188" i="4" a="1"/>
  <c r="BF188" i="4" s="1"/>
  <c r="BB188" i="4" a="1"/>
  <c r="BB188" i="4" s="1"/>
  <c r="AP188" i="4" a="1"/>
  <c r="AP188" i="4" s="1"/>
  <c r="AY188" i="4" a="1"/>
  <c r="AY188" i="4" s="1"/>
  <c r="AQ188" i="4" a="1"/>
  <c r="AQ188" i="4" s="1"/>
  <c r="BE188" i="4" a="1"/>
  <c r="BE188" i="4" s="1"/>
  <c r="AV188" i="4" a="1"/>
  <c r="AV188" i="4" s="1"/>
  <c r="BA188" i="4" a="1"/>
  <c r="BA188" i="4" s="1"/>
  <c r="AU188" i="4" a="1"/>
  <c r="AU188" i="4" s="1"/>
  <c r="BD188" i="4" a="1"/>
  <c r="BD188" i="4" s="1"/>
  <c r="AW188" i="4" a="1"/>
  <c r="AW188" i="4" s="1"/>
  <c r="BC188" i="4" a="1"/>
  <c r="BC188" i="4" s="1"/>
  <c r="U188" i="4" a="1"/>
  <c r="U188" i="4" s="1"/>
  <c r="AN188" i="4" a="1"/>
  <c r="AN188" i="4" s="1"/>
  <c r="AI188" i="4" a="1"/>
  <c r="AI188" i="4" s="1"/>
  <c r="T188" i="4" a="1"/>
  <c r="T188" i="4" s="1"/>
  <c r="AH188" i="4" a="1"/>
  <c r="AH188" i="4" s="1"/>
  <c r="AB188" i="4" a="1"/>
  <c r="AB188" i="4" s="1"/>
  <c r="S188" i="4" a="1"/>
  <c r="S188" i="4" s="1"/>
  <c r="H188" i="4" a="1"/>
  <c r="H188" i="4" s="1"/>
  <c r="AA188" i="4" a="1"/>
  <c r="AA188" i="4" s="1"/>
  <c r="Z188" i="4" a="1"/>
  <c r="Z188" i="4" s="1"/>
  <c r="K188" i="4" a="1"/>
  <c r="K188" i="4" s="1"/>
  <c r="AC188" i="4" a="1"/>
  <c r="AC188" i="4" s="1"/>
  <c r="AK188" i="4" a="1"/>
  <c r="AK188" i="4" s="1"/>
  <c r="D188" i="4" a="1"/>
  <c r="D188" i="4" s="1"/>
  <c r="L188" i="4" a="1"/>
  <c r="L188" i="4" s="1"/>
  <c r="AD188" i="4" a="1"/>
  <c r="AD188" i="4" s="1"/>
  <c r="F188" i="4" a="1"/>
  <c r="F188" i="4" s="1"/>
  <c r="AL188" i="4" a="1"/>
  <c r="AL188" i="4" s="1"/>
  <c r="W188" i="4" a="1"/>
  <c r="W188" i="4" s="1"/>
  <c r="AM188" i="4" a="1"/>
  <c r="AM188" i="4" s="1"/>
  <c r="E188" i="4" a="1"/>
  <c r="E188" i="4" s="1"/>
  <c r="AE188" i="4" a="1"/>
  <c r="AE188" i="4" s="1"/>
  <c r="J188" i="4" a="1"/>
  <c r="J188" i="4" s="1"/>
  <c r="I188" i="4" a="1"/>
  <c r="I188" i="4" s="1"/>
  <c r="R188" i="4" a="1"/>
  <c r="R188" i="4" s="1"/>
  <c r="M188" i="4" a="1"/>
  <c r="M188" i="4" s="1"/>
  <c r="X188" i="4" a="1"/>
  <c r="X188" i="4" s="1"/>
  <c r="AF188" i="4" a="1"/>
  <c r="AF188" i="4" s="1"/>
  <c r="Y188" i="4" a="1"/>
  <c r="Y188" i="4" s="1"/>
  <c r="P188" i="4" a="1"/>
  <c r="P188" i="4" s="1"/>
  <c r="AJ188" i="4" a="1"/>
  <c r="AJ188" i="4" s="1"/>
  <c r="G188" i="4" a="1"/>
  <c r="G188" i="4" s="1"/>
  <c r="N188" i="4" a="1"/>
  <c r="N188" i="4" s="1"/>
  <c r="Q188" i="4" a="1"/>
  <c r="Q188" i="4" s="1"/>
  <c r="O188" i="4" a="1"/>
  <c r="O188" i="4" s="1"/>
  <c r="AG188" i="4" a="1"/>
  <c r="AG188" i="4" s="1"/>
  <c r="B189" i="4"/>
  <c r="AO189" i="4" l="1" a="1"/>
  <c r="AO189" i="4" s="1"/>
  <c r="C189" i="4" a="1"/>
  <c r="C189" i="4" s="1"/>
  <c r="V189" i="4" a="1"/>
  <c r="V189" i="4" s="1"/>
  <c r="AS189" i="4" a="1"/>
  <c r="AS189" i="4" s="1"/>
  <c r="AP189" i="4" a="1"/>
  <c r="AP189" i="4" s="1"/>
  <c r="AR189" i="4" a="1"/>
  <c r="AR189" i="4" s="1"/>
  <c r="BG189" i="4" a="1"/>
  <c r="BG189" i="4" s="1"/>
  <c r="BF189" i="4" a="1"/>
  <c r="BF189" i="4" s="1"/>
  <c r="BE189" i="4" a="1"/>
  <c r="BE189" i="4" s="1"/>
  <c r="AX189" i="4" a="1"/>
  <c r="AX189" i="4" s="1"/>
  <c r="AQ189" i="4" a="1"/>
  <c r="AQ189" i="4" s="1"/>
  <c r="BD189" i="4" a="1"/>
  <c r="BD189" i="4" s="1"/>
  <c r="AT189" i="4" a="1"/>
  <c r="AT189" i="4" s="1"/>
  <c r="AZ189" i="4" a="1"/>
  <c r="AZ189" i="4" s="1"/>
  <c r="BB189" i="4" a="1"/>
  <c r="BB189" i="4" s="1"/>
  <c r="AY189" i="4" a="1"/>
  <c r="AY189" i="4" s="1"/>
  <c r="AU189" i="4" a="1"/>
  <c r="AU189" i="4" s="1"/>
  <c r="AW189" i="4" a="1"/>
  <c r="AW189" i="4" s="1"/>
  <c r="BC189" i="4" a="1"/>
  <c r="BC189" i="4" s="1"/>
  <c r="AV189" i="4" a="1"/>
  <c r="AV189" i="4" s="1"/>
  <c r="BA189" i="4" a="1"/>
  <c r="BA189" i="4" s="1"/>
  <c r="AN189" i="4" a="1"/>
  <c r="AN189" i="4" s="1"/>
  <c r="U189" i="4" a="1"/>
  <c r="U189" i="4" s="1"/>
  <c r="Z189" i="4" a="1"/>
  <c r="Z189" i="4" s="1"/>
  <c r="AH189" i="4" a="1"/>
  <c r="AH189" i="4" s="1"/>
  <c r="K189" i="4" a="1"/>
  <c r="K189" i="4" s="1"/>
  <c r="D189" i="4" a="1"/>
  <c r="D189" i="4" s="1"/>
  <c r="AB189" i="4" a="1"/>
  <c r="AB189" i="4" s="1"/>
  <c r="L189" i="4" a="1"/>
  <c r="L189" i="4" s="1"/>
  <c r="T189" i="4" a="1"/>
  <c r="T189" i="4" s="1"/>
  <c r="AA189" i="4" a="1"/>
  <c r="AA189" i="4" s="1"/>
  <c r="AC189" i="4" a="1"/>
  <c r="AC189" i="4" s="1"/>
  <c r="H189" i="4" a="1"/>
  <c r="H189" i="4" s="1"/>
  <c r="S189" i="4" a="1"/>
  <c r="S189" i="4" s="1"/>
  <c r="AK189" i="4" a="1"/>
  <c r="AK189" i="4" s="1"/>
  <c r="AI189" i="4" a="1"/>
  <c r="AI189" i="4" s="1"/>
  <c r="AL189" i="4" a="1"/>
  <c r="AL189" i="4" s="1"/>
  <c r="R189" i="4" a="1"/>
  <c r="R189" i="4" s="1"/>
  <c r="I189" i="4" a="1"/>
  <c r="I189" i="4" s="1"/>
  <c r="AM189" i="4" a="1"/>
  <c r="AM189" i="4" s="1"/>
  <c r="P189" i="4" a="1"/>
  <c r="P189" i="4" s="1"/>
  <c r="AE189" i="4" a="1"/>
  <c r="AE189" i="4" s="1"/>
  <c r="F189" i="4" a="1"/>
  <c r="F189" i="4" s="1"/>
  <c r="E189" i="4" a="1"/>
  <c r="E189" i="4" s="1"/>
  <c r="M189" i="4" a="1"/>
  <c r="M189" i="4" s="1"/>
  <c r="AD189" i="4" a="1"/>
  <c r="AD189" i="4" s="1"/>
  <c r="J189" i="4" a="1"/>
  <c r="J189" i="4" s="1"/>
  <c r="W189" i="4" a="1"/>
  <c r="W189" i="4" s="1"/>
  <c r="N189" i="4" a="1"/>
  <c r="N189" i="4" s="1"/>
  <c r="Q189" i="4" a="1"/>
  <c r="Q189" i="4" s="1"/>
  <c r="X189" i="4" a="1"/>
  <c r="X189" i="4" s="1"/>
  <c r="AJ189" i="4" a="1"/>
  <c r="AJ189" i="4" s="1"/>
  <c r="O189" i="4" a="1"/>
  <c r="O189" i="4" s="1"/>
  <c r="AG189" i="4" a="1"/>
  <c r="AG189" i="4" s="1"/>
  <c r="G189" i="4" a="1"/>
  <c r="G189" i="4" s="1"/>
  <c r="Y189" i="4" a="1"/>
  <c r="Y189" i="4" s="1"/>
  <c r="AF189" i="4" a="1"/>
  <c r="AF189" i="4" s="1"/>
  <c r="B190" i="4"/>
  <c r="C190" i="4" l="1" a="1"/>
  <c r="C190" i="4" s="1"/>
  <c r="AO190" i="4" a="1"/>
  <c r="AO190" i="4" s="1"/>
  <c r="V190" i="4" a="1"/>
  <c r="V190" i="4" s="1"/>
  <c r="AP190" i="4" a="1"/>
  <c r="AP190" i="4" s="1"/>
  <c r="AX190" i="4" a="1"/>
  <c r="AX190" i="4" s="1"/>
  <c r="AY190" i="4" a="1"/>
  <c r="AY190" i="4" s="1"/>
  <c r="AQ190" i="4" a="1"/>
  <c r="AQ190" i="4" s="1"/>
  <c r="AZ190" i="4" a="1"/>
  <c r="AZ190" i="4" s="1"/>
  <c r="BB190" i="4" a="1"/>
  <c r="BB190" i="4" s="1"/>
  <c r="BF190" i="4" a="1"/>
  <c r="BF190" i="4" s="1"/>
  <c r="AT190" i="4" a="1"/>
  <c r="AT190" i="4" s="1"/>
  <c r="BG190" i="4" a="1"/>
  <c r="BG190" i="4" s="1"/>
  <c r="BD190" i="4" a="1"/>
  <c r="BD190" i="4" s="1"/>
  <c r="AS190" i="4" a="1"/>
  <c r="AS190" i="4" s="1"/>
  <c r="AR190" i="4" a="1"/>
  <c r="AR190" i="4" s="1"/>
  <c r="AU190" i="4" a="1"/>
  <c r="AU190" i="4" s="1"/>
  <c r="BA190" i="4" a="1"/>
  <c r="BA190" i="4" s="1"/>
  <c r="AV190" i="4" a="1"/>
  <c r="AV190" i="4" s="1"/>
  <c r="BE190" i="4" a="1"/>
  <c r="BE190" i="4" s="1"/>
  <c r="AW190" i="4" a="1"/>
  <c r="AW190" i="4" s="1"/>
  <c r="BC190" i="4" a="1"/>
  <c r="BC190" i="4" s="1"/>
  <c r="U190" i="4" a="1"/>
  <c r="U190" i="4" s="1"/>
  <c r="AN190" i="4" a="1"/>
  <c r="AN190" i="4" s="1"/>
  <c r="AA190" i="4" a="1"/>
  <c r="AA190" i="4" s="1"/>
  <c r="S190" i="4" a="1"/>
  <c r="S190" i="4" s="1"/>
  <c r="AK190" i="4" a="1"/>
  <c r="AK190" i="4" s="1"/>
  <c r="Z190" i="4" a="1"/>
  <c r="Z190" i="4" s="1"/>
  <c r="L190" i="4" a="1"/>
  <c r="L190" i="4" s="1"/>
  <c r="H190" i="4" a="1"/>
  <c r="H190" i="4" s="1"/>
  <c r="AB190" i="4" a="1"/>
  <c r="AB190" i="4" s="1"/>
  <c r="AH190" i="4" a="1"/>
  <c r="AH190" i="4" s="1"/>
  <c r="T190" i="4" a="1"/>
  <c r="T190" i="4" s="1"/>
  <c r="AC190" i="4" a="1"/>
  <c r="AC190" i="4" s="1"/>
  <c r="AI190" i="4" a="1"/>
  <c r="AI190" i="4" s="1"/>
  <c r="K190" i="4" a="1"/>
  <c r="K190" i="4" s="1"/>
  <c r="D190" i="4" a="1"/>
  <c r="D190" i="4" s="1"/>
  <c r="I190" i="4" a="1"/>
  <c r="I190" i="4" s="1"/>
  <c r="W190" i="4" a="1"/>
  <c r="W190" i="4" s="1"/>
  <c r="P190" i="4" a="1"/>
  <c r="P190" i="4" s="1"/>
  <c r="F190" i="4" a="1"/>
  <c r="F190" i="4" s="1"/>
  <c r="E190" i="4" a="1"/>
  <c r="E190" i="4" s="1"/>
  <c r="M190" i="4" a="1"/>
  <c r="M190" i="4" s="1"/>
  <c r="AD190" i="4" a="1"/>
  <c r="AD190" i="4" s="1"/>
  <c r="AM190" i="4" a="1"/>
  <c r="AM190" i="4" s="1"/>
  <c r="AL190" i="4" a="1"/>
  <c r="AL190" i="4" s="1"/>
  <c r="J190" i="4" a="1"/>
  <c r="J190" i="4" s="1"/>
  <c r="AE190" i="4" a="1"/>
  <c r="AE190" i="4" s="1"/>
  <c r="O190" i="4" a="1"/>
  <c r="O190" i="4" s="1"/>
  <c r="Y190" i="4" a="1"/>
  <c r="Y190" i="4" s="1"/>
  <c r="AG190" i="4" a="1"/>
  <c r="AG190" i="4" s="1"/>
  <c r="R190" i="4" a="1"/>
  <c r="R190" i="4" s="1"/>
  <c r="Q190" i="4" a="1"/>
  <c r="Q190" i="4" s="1"/>
  <c r="N190" i="4" a="1"/>
  <c r="N190" i="4" s="1"/>
  <c r="G190" i="4" a="1"/>
  <c r="G190" i="4" s="1"/>
  <c r="X190" i="4" a="1"/>
  <c r="X190" i="4" s="1"/>
  <c r="AF190" i="4" a="1"/>
  <c r="AF190" i="4" s="1"/>
  <c r="AJ190" i="4" a="1"/>
  <c r="AJ190" i="4" s="1"/>
  <c r="B191" i="4"/>
  <c r="C191" i="4" l="1" a="1"/>
  <c r="C191" i="4" s="1"/>
  <c r="AO191" i="4" a="1"/>
  <c r="AO191" i="4" s="1"/>
  <c r="V191" i="4" a="1"/>
  <c r="V191" i="4" s="1"/>
  <c r="CH52" i="4" s="1"/>
  <c r="AP191" i="4" a="1"/>
  <c r="AP191" i="4" s="1"/>
  <c r="BB191" i="4" a="1"/>
  <c r="BB191" i="4" s="1"/>
  <c r="AT191" i="4" a="1"/>
  <c r="AT191" i="4" s="1"/>
  <c r="BD191" i="4" a="1"/>
  <c r="BD191" i="4" s="1"/>
  <c r="AX191" i="4" a="1"/>
  <c r="AX191" i="4" s="1"/>
  <c r="AY191" i="4" a="1"/>
  <c r="AY191" i="4" s="1"/>
  <c r="AS191" i="4" a="1"/>
  <c r="AS191" i="4" s="1"/>
  <c r="BE191" i="4" a="1"/>
  <c r="BE191" i="4" s="1"/>
  <c r="AR191" i="4" a="1"/>
  <c r="AR191" i="4" s="1"/>
  <c r="BF191" i="4" a="1"/>
  <c r="BF191" i="4" s="1"/>
  <c r="DR52" i="4" s="1"/>
  <c r="AZ191" i="4" a="1"/>
  <c r="AZ191" i="4" s="1"/>
  <c r="BG191" i="4" a="1"/>
  <c r="BG191" i="4" s="1"/>
  <c r="DS52" i="4" s="1"/>
  <c r="AQ191" i="4" a="1"/>
  <c r="AQ191" i="4" s="1"/>
  <c r="AV191" i="4" a="1"/>
  <c r="AV191" i="4" s="1"/>
  <c r="DH52" i="4" s="1"/>
  <c r="AU191" i="4" a="1"/>
  <c r="AU191" i="4" s="1"/>
  <c r="BA191" i="4" a="1"/>
  <c r="BA191" i="4" s="1"/>
  <c r="AW191" i="4" a="1"/>
  <c r="AW191" i="4" s="1"/>
  <c r="BC191" i="4" a="1"/>
  <c r="BC191" i="4" s="1"/>
  <c r="AN191" i="4" a="1"/>
  <c r="AN191" i="4" s="1"/>
  <c r="U191" i="4" a="1"/>
  <c r="U191" i="4" s="1"/>
  <c r="Z191" i="4" a="1"/>
  <c r="Z191" i="4" s="1"/>
  <c r="AI191" i="4" a="1"/>
  <c r="AI191" i="4" s="1"/>
  <c r="S191" i="4" a="1"/>
  <c r="S191" i="4" s="1"/>
  <c r="D191" i="4" a="1"/>
  <c r="D191" i="4" s="1"/>
  <c r="AB191" i="4" a="1"/>
  <c r="AB191" i="4" s="1"/>
  <c r="AK191" i="4" a="1"/>
  <c r="AK191" i="4" s="1"/>
  <c r="K191" i="4" a="1"/>
  <c r="K191" i="4" s="1"/>
  <c r="AC191" i="4" a="1"/>
  <c r="AC191" i="4" s="1"/>
  <c r="H191" i="4" a="1"/>
  <c r="H191" i="4" s="1"/>
  <c r="AH191" i="4" a="1"/>
  <c r="AH191" i="4" s="1"/>
  <c r="L191" i="4" a="1"/>
  <c r="L191" i="4" s="1"/>
  <c r="AA191" i="4" a="1"/>
  <c r="AA191" i="4" s="1"/>
  <c r="T191" i="4" a="1"/>
  <c r="T191" i="4" s="1"/>
  <c r="I191" i="4" a="1"/>
  <c r="I191" i="4" s="1"/>
  <c r="F191" i="4" a="1"/>
  <c r="F191" i="4" s="1"/>
  <c r="AD191" i="4" a="1"/>
  <c r="AD191" i="4" s="1"/>
  <c r="J191" i="4" a="1"/>
  <c r="J191" i="4" s="1"/>
  <c r="W191" i="4" a="1"/>
  <c r="W191" i="4" s="1"/>
  <c r="P191" i="4" a="1"/>
  <c r="P191" i="4" s="1"/>
  <c r="R191" i="4" a="1"/>
  <c r="R191" i="4" s="1"/>
  <c r="E191" i="4" a="1"/>
  <c r="E191" i="4" s="1"/>
  <c r="AE191" i="4" a="1"/>
  <c r="AE191" i="4" s="1"/>
  <c r="AL191" i="4" a="1"/>
  <c r="AL191" i="4" s="1"/>
  <c r="M191" i="4" a="1"/>
  <c r="M191" i="4" s="1"/>
  <c r="AF191" i="4" a="1"/>
  <c r="AF191" i="4" s="1"/>
  <c r="G191" i="4" a="1"/>
  <c r="G191" i="4" s="1"/>
  <c r="O191" i="4" a="1"/>
  <c r="O191" i="4" s="1"/>
  <c r="X191" i="4" a="1"/>
  <c r="X191" i="4" s="1"/>
  <c r="Y191" i="4" a="1"/>
  <c r="Y191" i="4" s="1"/>
  <c r="AM191" i="4" a="1"/>
  <c r="AM191" i="4" s="1"/>
  <c r="CY52" i="4" s="1"/>
  <c r="DB29" i="5" s="1"/>
  <c r="N191" i="4" a="1"/>
  <c r="N191" i="4" s="1"/>
  <c r="Q191" i="4" a="1"/>
  <c r="Q191" i="4" s="1"/>
  <c r="AJ191" i="4" a="1"/>
  <c r="AJ191" i="4" s="1"/>
  <c r="AG191" i="4" a="1"/>
  <c r="AG191" i="4" s="1"/>
  <c r="DA52" i="4"/>
  <c r="DM52" i="4"/>
  <c r="DG52" i="4"/>
  <c r="DJ52" i="4"/>
  <c r="CZ52" i="4"/>
  <c r="CG52" i="4"/>
  <c r="BV52" i="4"/>
  <c r="O29" i="5" s="1"/>
  <c r="CB52" i="4"/>
  <c r="B192" i="4"/>
  <c r="CF52" i="4"/>
  <c r="DA29" i="5" s="1"/>
  <c r="CO52" i="4"/>
  <c r="P29" i="5" s="1"/>
  <c r="C192" i="4" l="1" a="1"/>
  <c r="C192" i="4" s="1"/>
  <c r="AO192" i="4" a="1"/>
  <c r="AO192" i="4" s="1"/>
  <c r="V192" i="4" a="1"/>
  <c r="V192" i="4" s="1"/>
  <c r="AX192" i="4" a="1"/>
  <c r="AX192" i="4" s="1"/>
  <c r="AY192" i="4" a="1"/>
  <c r="AY192" i="4" s="1"/>
  <c r="AZ192" i="4" a="1"/>
  <c r="AZ192" i="4" s="1"/>
  <c r="AQ192" i="4" a="1"/>
  <c r="AQ192" i="4" s="1"/>
  <c r="AT192" i="4" a="1"/>
  <c r="AT192" i="4" s="1"/>
  <c r="AR192" i="4" a="1"/>
  <c r="AR192" i="4" s="1"/>
  <c r="BF192" i="4" a="1"/>
  <c r="BF192" i="4" s="1"/>
  <c r="AS192" i="4" a="1"/>
  <c r="AS192" i="4" s="1"/>
  <c r="AP192" i="4" a="1"/>
  <c r="AP192" i="4" s="1"/>
  <c r="BB192" i="4" a="1"/>
  <c r="BB192" i="4" s="1"/>
  <c r="BG192" i="4" a="1"/>
  <c r="BG192" i="4" s="1"/>
  <c r="BD192" i="4" a="1"/>
  <c r="BD192" i="4" s="1"/>
  <c r="BE192" i="4" a="1"/>
  <c r="BE192" i="4" s="1"/>
  <c r="BC192" i="4" a="1"/>
  <c r="BC192" i="4" s="1"/>
  <c r="AU192" i="4" a="1"/>
  <c r="AU192" i="4" s="1"/>
  <c r="BA192" i="4" a="1"/>
  <c r="BA192" i="4" s="1"/>
  <c r="AW192" i="4" a="1"/>
  <c r="AW192" i="4" s="1"/>
  <c r="AV192" i="4" a="1"/>
  <c r="AV192" i="4" s="1"/>
  <c r="AN192" i="4" a="1"/>
  <c r="AN192" i="4" s="1"/>
  <c r="U192" i="4" a="1"/>
  <c r="U192" i="4" s="1"/>
  <c r="AB192" i="4" a="1"/>
  <c r="AB192" i="4" s="1"/>
  <c r="AI192" i="4" a="1"/>
  <c r="AI192" i="4" s="1"/>
  <c r="T192" i="4" a="1"/>
  <c r="T192" i="4" s="1"/>
  <c r="AK192" i="4" a="1"/>
  <c r="AK192" i="4" s="1"/>
  <c r="D192" i="4" a="1"/>
  <c r="D192" i="4" s="1"/>
  <c r="AH192" i="4" a="1"/>
  <c r="AH192" i="4" s="1"/>
  <c r="K192" i="4" a="1"/>
  <c r="K192" i="4" s="1"/>
  <c r="AC192" i="4" a="1"/>
  <c r="AC192" i="4" s="1"/>
  <c r="L192" i="4" a="1"/>
  <c r="L192" i="4" s="1"/>
  <c r="AA192" i="4" a="1"/>
  <c r="AA192" i="4" s="1"/>
  <c r="Z192" i="4" a="1"/>
  <c r="Z192" i="4" s="1"/>
  <c r="S192" i="4" a="1"/>
  <c r="S192" i="4" s="1"/>
  <c r="H192" i="4" a="1"/>
  <c r="H192" i="4" s="1"/>
  <c r="AD192" i="4" a="1"/>
  <c r="AD192" i="4" s="1"/>
  <c r="W192" i="4" a="1"/>
  <c r="W192" i="4" s="1"/>
  <c r="AM192" i="4" a="1"/>
  <c r="AM192" i="4" s="1"/>
  <c r="F192" i="4" a="1"/>
  <c r="F192" i="4" s="1"/>
  <c r="I192" i="4" a="1"/>
  <c r="I192" i="4" s="1"/>
  <c r="J192" i="4" a="1"/>
  <c r="J192" i="4" s="1"/>
  <c r="E192" i="4" a="1"/>
  <c r="E192" i="4" s="1"/>
  <c r="M192" i="4" a="1"/>
  <c r="M192" i="4" s="1"/>
  <c r="AE192" i="4" a="1"/>
  <c r="AE192" i="4" s="1"/>
  <c r="AL192" i="4" a="1"/>
  <c r="AL192" i="4" s="1"/>
  <c r="AJ192" i="4" a="1"/>
  <c r="AJ192" i="4" s="1"/>
  <c r="R192" i="4" a="1"/>
  <c r="R192" i="4" s="1"/>
  <c r="G192" i="4" a="1"/>
  <c r="G192" i="4" s="1"/>
  <c r="O192" i="4" a="1"/>
  <c r="O192" i="4" s="1"/>
  <c r="AG192" i="4" a="1"/>
  <c r="AG192" i="4" s="1"/>
  <c r="AF192" i="4" a="1"/>
  <c r="AF192" i="4" s="1"/>
  <c r="Q192" i="4" a="1"/>
  <c r="Q192" i="4" s="1"/>
  <c r="P192" i="4" a="1"/>
  <c r="P192" i="4" s="1"/>
  <c r="X192" i="4" a="1"/>
  <c r="X192" i="4" s="1"/>
  <c r="N192" i="4" a="1"/>
  <c r="N192" i="4" s="1"/>
  <c r="Y192" i="4" a="1"/>
  <c r="Y192" i="4" s="1"/>
  <c r="B193" i="4"/>
  <c r="AO193" i="4" l="1" a="1"/>
  <c r="AO193" i="4" s="1"/>
  <c r="C193" i="4" a="1"/>
  <c r="C193" i="4" s="1"/>
  <c r="V193" i="4" a="1"/>
  <c r="V193" i="4" s="1"/>
  <c r="BB193" i="4" a="1"/>
  <c r="BB193" i="4" s="1"/>
  <c r="AP193" i="4" a="1"/>
  <c r="AP193" i="4" s="1"/>
  <c r="AY193" i="4" a="1"/>
  <c r="AY193" i="4" s="1"/>
  <c r="AZ193" i="4" a="1"/>
  <c r="AZ193" i="4" s="1"/>
  <c r="AX193" i="4" a="1"/>
  <c r="AX193" i="4" s="1"/>
  <c r="AR193" i="4" a="1"/>
  <c r="AR193" i="4" s="1"/>
  <c r="AQ193" i="4" a="1"/>
  <c r="AQ193" i="4" s="1"/>
  <c r="AS193" i="4" a="1"/>
  <c r="AS193" i="4" s="1"/>
  <c r="AT193" i="4" a="1"/>
  <c r="AT193" i="4" s="1"/>
  <c r="BF193" i="4" a="1"/>
  <c r="BF193" i="4" s="1"/>
  <c r="BG193" i="4" a="1"/>
  <c r="BG193" i="4" s="1"/>
  <c r="BD193" i="4" a="1"/>
  <c r="BD193" i="4" s="1"/>
  <c r="AU193" i="4" a="1"/>
  <c r="AU193" i="4" s="1"/>
  <c r="AV193" i="4" a="1"/>
  <c r="AV193" i="4" s="1"/>
  <c r="BE193" i="4" a="1"/>
  <c r="BE193" i="4" s="1"/>
  <c r="AW193" i="4" a="1"/>
  <c r="AW193" i="4" s="1"/>
  <c r="BA193" i="4" a="1"/>
  <c r="BA193" i="4" s="1"/>
  <c r="BC193" i="4" a="1"/>
  <c r="BC193" i="4" s="1"/>
  <c r="U193" i="4" a="1"/>
  <c r="U193" i="4" s="1"/>
  <c r="AN193" i="4" a="1"/>
  <c r="AN193" i="4" s="1"/>
  <c r="AB193" i="4" a="1"/>
  <c r="AB193" i="4" s="1"/>
  <c r="S193" i="4" a="1"/>
  <c r="S193" i="4" s="1"/>
  <c r="AC193" i="4" a="1"/>
  <c r="AC193" i="4" s="1"/>
  <c r="D193" i="4" a="1"/>
  <c r="D193" i="4" s="1"/>
  <c r="K193" i="4" a="1"/>
  <c r="K193" i="4" s="1"/>
  <c r="L193" i="4" a="1"/>
  <c r="L193" i="4" s="1"/>
  <c r="Z193" i="4" a="1"/>
  <c r="Z193" i="4" s="1"/>
  <c r="AK193" i="4" a="1"/>
  <c r="AK193" i="4" s="1"/>
  <c r="AI193" i="4" a="1"/>
  <c r="AI193" i="4" s="1"/>
  <c r="AH193" i="4" a="1"/>
  <c r="AH193" i="4" s="1"/>
  <c r="AA193" i="4" a="1"/>
  <c r="AA193" i="4" s="1"/>
  <c r="H193" i="4" a="1"/>
  <c r="H193" i="4" s="1"/>
  <c r="T193" i="4" a="1"/>
  <c r="T193" i="4" s="1"/>
  <c r="AM193" i="4" a="1"/>
  <c r="AM193" i="4" s="1"/>
  <c r="R193" i="4" a="1"/>
  <c r="R193" i="4" s="1"/>
  <c r="AD193" i="4" a="1"/>
  <c r="AD193" i="4" s="1"/>
  <c r="E193" i="4" a="1"/>
  <c r="E193" i="4" s="1"/>
  <c r="W193" i="4" a="1"/>
  <c r="W193" i="4" s="1"/>
  <c r="AE193" i="4" a="1"/>
  <c r="AE193" i="4" s="1"/>
  <c r="P193" i="4" a="1"/>
  <c r="P193" i="4" s="1"/>
  <c r="J193" i="4" a="1"/>
  <c r="J193" i="4" s="1"/>
  <c r="AL193" i="4" a="1"/>
  <c r="AL193" i="4" s="1"/>
  <c r="I193" i="4" a="1"/>
  <c r="I193" i="4" s="1"/>
  <c r="M193" i="4" a="1"/>
  <c r="M193" i="4" s="1"/>
  <c r="G193" i="4" a="1"/>
  <c r="G193" i="4" s="1"/>
  <c r="AF193" i="4" a="1"/>
  <c r="AF193" i="4" s="1"/>
  <c r="AJ193" i="4" a="1"/>
  <c r="AJ193" i="4" s="1"/>
  <c r="N193" i="4" a="1"/>
  <c r="N193" i="4" s="1"/>
  <c r="Q193" i="4" a="1"/>
  <c r="Q193" i="4" s="1"/>
  <c r="X193" i="4" a="1"/>
  <c r="X193" i="4" s="1"/>
  <c r="Y193" i="4" a="1"/>
  <c r="Y193" i="4" s="1"/>
  <c r="AG193" i="4" a="1"/>
  <c r="AG193" i="4" s="1"/>
  <c r="F193" i="4" a="1"/>
  <c r="F193" i="4" s="1"/>
  <c r="O193" i="4" a="1"/>
  <c r="O193" i="4" s="1"/>
  <c r="B194" i="4"/>
  <c r="AO194" i="4" l="1" a="1"/>
  <c r="AO194" i="4" s="1"/>
  <c r="V194" i="4" a="1"/>
  <c r="V194" i="4" s="1"/>
  <c r="C194" i="4" a="1"/>
  <c r="C194" i="4" s="1"/>
  <c r="AT194" i="4" a="1"/>
  <c r="AT194" i="4" s="1"/>
  <c r="BD194" i="4" a="1"/>
  <c r="BD194" i="4" s="1"/>
  <c r="AX194" i="4" a="1"/>
  <c r="AX194" i="4" s="1"/>
  <c r="AY194" i="4" a="1"/>
  <c r="AY194" i="4" s="1"/>
  <c r="BE194" i="4" a="1"/>
  <c r="BE194" i="4" s="1"/>
  <c r="BB194" i="4" a="1"/>
  <c r="BB194" i="4" s="1"/>
  <c r="BF194" i="4" a="1"/>
  <c r="BF194" i="4" s="1"/>
  <c r="AR194" i="4" a="1"/>
  <c r="AR194" i="4" s="1"/>
  <c r="AQ194" i="4" a="1"/>
  <c r="AQ194" i="4" s="1"/>
  <c r="AS194" i="4" a="1"/>
  <c r="AS194" i="4" s="1"/>
  <c r="AP194" i="4" a="1"/>
  <c r="AP194" i="4" s="1"/>
  <c r="AZ194" i="4" a="1"/>
  <c r="AZ194" i="4" s="1"/>
  <c r="BG194" i="4" a="1"/>
  <c r="BG194" i="4" s="1"/>
  <c r="AW194" i="4" a="1"/>
  <c r="AW194" i="4" s="1"/>
  <c r="AV194" i="4" a="1"/>
  <c r="AV194" i="4" s="1"/>
  <c r="BC194" i="4" a="1"/>
  <c r="BC194" i="4" s="1"/>
  <c r="AU194" i="4" a="1"/>
  <c r="AU194" i="4" s="1"/>
  <c r="BA194" i="4" a="1"/>
  <c r="BA194" i="4" s="1"/>
  <c r="AN194" i="4" a="1"/>
  <c r="AN194" i="4" s="1"/>
  <c r="U194" i="4" a="1"/>
  <c r="U194" i="4" s="1"/>
  <c r="AI194" i="4" a="1"/>
  <c r="AI194" i="4" s="1"/>
  <c r="S194" i="4" a="1"/>
  <c r="S194" i="4" s="1"/>
  <c r="L194" i="4" a="1"/>
  <c r="L194" i="4" s="1"/>
  <c r="AB194" i="4" a="1"/>
  <c r="AB194" i="4" s="1"/>
  <c r="T194" i="4" a="1"/>
  <c r="T194" i="4" s="1"/>
  <c r="AH194" i="4" a="1"/>
  <c r="AH194" i="4" s="1"/>
  <c r="K194" i="4" a="1"/>
  <c r="K194" i="4" s="1"/>
  <c r="AC194" i="4" a="1"/>
  <c r="AC194" i="4" s="1"/>
  <c r="AA194" i="4" a="1"/>
  <c r="AA194" i="4" s="1"/>
  <c r="AK194" i="4" a="1"/>
  <c r="AK194" i="4" s="1"/>
  <c r="H194" i="4" a="1"/>
  <c r="H194" i="4" s="1"/>
  <c r="Z194" i="4" a="1"/>
  <c r="Z194" i="4" s="1"/>
  <c r="D194" i="4" a="1"/>
  <c r="D194" i="4" s="1"/>
  <c r="W194" i="4" a="1"/>
  <c r="W194" i="4" s="1"/>
  <c r="AD194" i="4" a="1"/>
  <c r="AD194" i="4" s="1"/>
  <c r="AM194" i="4" a="1"/>
  <c r="AM194" i="4" s="1"/>
  <c r="P194" i="4" a="1"/>
  <c r="P194" i="4" s="1"/>
  <c r="I194" i="4" a="1"/>
  <c r="I194" i="4" s="1"/>
  <c r="J194" i="4" a="1"/>
  <c r="J194" i="4" s="1"/>
  <c r="E194" i="4" a="1"/>
  <c r="E194" i="4" s="1"/>
  <c r="F194" i="4" a="1"/>
  <c r="F194" i="4" s="1"/>
  <c r="AE194" i="4" a="1"/>
  <c r="AE194" i="4" s="1"/>
  <c r="AL194" i="4" a="1"/>
  <c r="AL194" i="4" s="1"/>
  <c r="M194" i="4" a="1"/>
  <c r="M194" i="4" s="1"/>
  <c r="R194" i="4" a="1"/>
  <c r="R194" i="4" s="1"/>
  <c r="N194" i="4" a="1"/>
  <c r="N194" i="4" s="1"/>
  <c r="Y194" i="4" a="1"/>
  <c r="Y194" i="4" s="1"/>
  <c r="AG194" i="4" a="1"/>
  <c r="AG194" i="4" s="1"/>
  <c r="G194" i="4" a="1"/>
  <c r="G194" i="4" s="1"/>
  <c r="AJ194" i="4" a="1"/>
  <c r="AJ194" i="4" s="1"/>
  <c r="Q194" i="4" a="1"/>
  <c r="Q194" i="4" s="1"/>
  <c r="O194" i="4" a="1"/>
  <c r="O194" i="4" s="1"/>
  <c r="X194" i="4" a="1"/>
  <c r="X194" i="4" s="1"/>
  <c r="AF194" i="4" a="1"/>
  <c r="AF194" i="4" s="1"/>
  <c r="B195" i="4"/>
  <c r="V195" i="4" l="1" a="1"/>
  <c r="V195" i="4" s="1"/>
  <c r="AO195" i="4" a="1"/>
  <c r="AO195" i="4" s="1"/>
  <c r="C195" i="4" a="1"/>
  <c r="C195" i="4" s="1"/>
  <c r="AP195" i="4" a="1"/>
  <c r="AP195" i="4" s="1"/>
  <c r="AQ195" i="4" a="1"/>
  <c r="AQ195" i="4" s="1"/>
  <c r="AT195" i="4" a="1"/>
  <c r="AT195" i="4" s="1"/>
  <c r="AZ195" i="4" a="1"/>
  <c r="AZ195" i="4" s="1"/>
  <c r="AR195" i="4" a="1"/>
  <c r="AR195" i="4" s="1"/>
  <c r="BE195" i="4" a="1"/>
  <c r="BE195" i="4" s="1"/>
  <c r="AY195" i="4" a="1"/>
  <c r="AY195" i="4" s="1"/>
  <c r="BD195" i="4" a="1"/>
  <c r="BD195" i="4" s="1"/>
  <c r="BB195" i="4" a="1"/>
  <c r="BB195" i="4" s="1"/>
  <c r="AS195" i="4" a="1"/>
  <c r="AS195" i="4" s="1"/>
  <c r="BF195" i="4" a="1"/>
  <c r="BF195" i="4" s="1"/>
  <c r="DR53" i="4" s="1"/>
  <c r="BG195" i="4" a="1"/>
  <c r="BG195" i="4" s="1"/>
  <c r="DS53" i="4" s="1"/>
  <c r="AX195" i="4" a="1"/>
  <c r="AX195" i="4" s="1"/>
  <c r="AV195" i="4" a="1"/>
  <c r="AV195" i="4" s="1"/>
  <c r="DH53" i="4" s="1"/>
  <c r="BA195" i="4" a="1"/>
  <c r="BA195" i="4" s="1"/>
  <c r="AU195" i="4" a="1"/>
  <c r="AU195" i="4" s="1"/>
  <c r="AW195" i="4" a="1"/>
  <c r="AW195" i="4" s="1"/>
  <c r="BC195" i="4" a="1"/>
  <c r="BC195" i="4" s="1"/>
  <c r="U195" i="4" a="1"/>
  <c r="U195" i="4" s="1"/>
  <c r="AN195" i="4" a="1"/>
  <c r="AN195" i="4" s="1"/>
  <c r="AB195" i="4" a="1"/>
  <c r="AB195" i="4" s="1"/>
  <c r="K195" i="4" a="1"/>
  <c r="K195" i="4" s="1"/>
  <c r="H195" i="4" a="1"/>
  <c r="H195" i="4" s="1"/>
  <c r="S195" i="4" a="1"/>
  <c r="S195" i="4" s="1"/>
  <c r="T195" i="4" a="1"/>
  <c r="T195" i="4" s="1"/>
  <c r="AA195" i="4" a="1"/>
  <c r="AA195" i="4" s="1"/>
  <c r="AC195" i="4" a="1"/>
  <c r="AC195" i="4" s="1"/>
  <c r="Z195" i="4" a="1"/>
  <c r="Z195" i="4" s="1"/>
  <c r="AK195" i="4" a="1"/>
  <c r="AK195" i="4" s="1"/>
  <c r="AI195" i="4" a="1"/>
  <c r="AI195" i="4" s="1"/>
  <c r="D195" i="4" a="1"/>
  <c r="D195" i="4" s="1"/>
  <c r="AH195" i="4" a="1"/>
  <c r="AH195" i="4" s="1"/>
  <c r="L195" i="4" a="1"/>
  <c r="L195" i="4" s="1"/>
  <c r="J195" i="4" a="1"/>
  <c r="J195" i="4" s="1"/>
  <c r="F195" i="4" a="1"/>
  <c r="F195" i="4" s="1"/>
  <c r="E195" i="4" a="1"/>
  <c r="E195" i="4" s="1"/>
  <c r="AM195" i="4" a="1"/>
  <c r="AM195" i="4" s="1"/>
  <c r="CY53" i="4" s="1"/>
  <c r="DB30" i="5" s="1"/>
  <c r="AE195" i="4" a="1"/>
  <c r="AE195" i="4" s="1"/>
  <c r="AD195" i="4" a="1"/>
  <c r="AD195" i="4" s="1"/>
  <c r="I195" i="4" a="1"/>
  <c r="I195" i="4" s="1"/>
  <c r="AL195" i="4" a="1"/>
  <c r="AL195" i="4" s="1"/>
  <c r="M195" i="4" a="1"/>
  <c r="M195" i="4" s="1"/>
  <c r="W195" i="4" a="1"/>
  <c r="W195" i="4" s="1"/>
  <c r="P195" i="4" a="1"/>
  <c r="P195" i="4" s="1"/>
  <c r="R195" i="4" a="1"/>
  <c r="R195" i="4" s="1"/>
  <c r="N195" i="4" a="1"/>
  <c r="N195" i="4" s="1"/>
  <c r="AF195" i="4" a="1"/>
  <c r="AF195" i="4" s="1"/>
  <c r="O195" i="4" a="1"/>
  <c r="O195" i="4" s="1"/>
  <c r="X195" i="4" a="1"/>
  <c r="X195" i="4" s="1"/>
  <c r="AJ195" i="4" a="1"/>
  <c r="AJ195" i="4" s="1"/>
  <c r="AG195" i="4" a="1"/>
  <c r="AG195" i="4" s="1"/>
  <c r="Q195" i="4" a="1"/>
  <c r="Q195" i="4" s="1"/>
  <c r="G195" i="4" a="1"/>
  <c r="G195" i="4" s="1"/>
  <c r="Y195" i="4" a="1"/>
  <c r="Y195" i="4" s="1"/>
  <c r="CK53" i="4" s="1"/>
  <c r="DA53" i="4"/>
  <c r="CZ53" i="4"/>
  <c r="CG53" i="4"/>
  <c r="BR53" i="4"/>
  <c r="B196" i="4"/>
  <c r="BV53" i="4"/>
  <c r="O30" i="5" s="1"/>
  <c r="CO53" i="4"/>
  <c r="P30" i="5" s="1"/>
  <c r="CF53" i="4"/>
  <c r="DA30" i="5" s="1"/>
  <c r="CH53" i="4"/>
  <c r="C196" i="4" l="1" a="1"/>
  <c r="C196" i="4" s="1"/>
  <c r="AO196" i="4" a="1"/>
  <c r="AO196" i="4" s="1"/>
  <c r="V196" i="4" a="1"/>
  <c r="V196" i="4" s="1"/>
  <c r="BG196" i="4" a="1"/>
  <c r="BG196" i="4" s="1"/>
  <c r="AZ196" i="4" a="1"/>
  <c r="AZ196" i="4" s="1"/>
  <c r="AR196" i="4" a="1"/>
  <c r="AR196" i="4" s="1"/>
  <c r="BF196" i="4" a="1"/>
  <c r="BF196" i="4" s="1"/>
  <c r="AQ196" i="4" a="1"/>
  <c r="AQ196" i="4" s="1"/>
  <c r="BE196" i="4" a="1"/>
  <c r="BE196" i="4" s="1"/>
  <c r="AS196" i="4" a="1"/>
  <c r="AS196" i="4" s="1"/>
  <c r="AT196" i="4" a="1"/>
  <c r="AT196" i="4" s="1"/>
  <c r="AP196" i="4" a="1"/>
  <c r="AP196" i="4" s="1"/>
  <c r="AY196" i="4" a="1"/>
  <c r="AY196" i="4" s="1"/>
  <c r="AX196" i="4" a="1"/>
  <c r="AX196" i="4" s="1"/>
  <c r="BD196" i="4" a="1"/>
  <c r="BD196" i="4" s="1"/>
  <c r="BB196" i="4" a="1"/>
  <c r="BB196" i="4" s="1"/>
  <c r="AW196" i="4" a="1"/>
  <c r="AW196" i="4" s="1"/>
  <c r="BC196" i="4" a="1"/>
  <c r="BC196" i="4" s="1"/>
  <c r="AV196" i="4" a="1"/>
  <c r="AV196" i="4" s="1"/>
  <c r="BA196" i="4" a="1"/>
  <c r="BA196" i="4" s="1"/>
  <c r="AU196" i="4" a="1"/>
  <c r="AU196" i="4" s="1"/>
  <c r="AN196" i="4" a="1"/>
  <c r="AN196" i="4" s="1"/>
  <c r="U196" i="4" a="1"/>
  <c r="U196" i="4" s="1"/>
  <c r="AC196" i="4" a="1"/>
  <c r="AC196" i="4" s="1"/>
  <c r="Z196" i="4" a="1"/>
  <c r="Z196" i="4" s="1"/>
  <c r="K196" i="4" a="1"/>
  <c r="K196" i="4" s="1"/>
  <c r="AI196" i="4" a="1"/>
  <c r="AI196" i="4" s="1"/>
  <c r="L196" i="4" a="1"/>
  <c r="L196" i="4" s="1"/>
  <c r="AK196" i="4" a="1"/>
  <c r="AK196" i="4" s="1"/>
  <c r="AH196" i="4" a="1"/>
  <c r="AH196" i="4" s="1"/>
  <c r="AA196" i="4" a="1"/>
  <c r="AA196" i="4" s="1"/>
  <c r="H196" i="4" a="1"/>
  <c r="H196" i="4" s="1"/>
  <c r="T196" i="4" a="1"/>
  <c r="T196" i="4" s="1"/>
  <c r="AB196" i="4" a="1"/>
  <c r="AB196" i="4" s="1"/>
  <c r="S196" i="4" a="1"/>
  <c r="S196" i="4" s="1"/>
  <c r="D196" i="4" a="1"/>
  <c r="D196" i="4" s="1"/>
  <c r="E196" i="4" a="1"/>
  <c r="E196" i="4" s="1"/>
  <c r="M196" i="4" a="1"/>
  <c r="M196" i="4" s="1"/>
  <c r="AL196" i="4" a="1"/>
  <c r="AL196" i="4" s="1"/>
  <c r="AE196" i="4" a="1"/>
  <c r="AE196" i="4" s="1"/>
  <c r="P196" i="4" a="1"/>
  <c r="P196" i="4" s="1"/>
  <c r="R196" i="4" a="1"/>
  <c r="R196" i="4" s="1"/>
  <c r="F196" i="4" a="1"/>
  <c r="F196" i="4" s="1"/>
  <c r="I196" i="4" a="1"/>
  <c r="I196" i="4" s="1"/>
  <c r="AM196" i="4" a="1"/>
  <c r="AM196" i="4" s="1"/>
  <c r="W196" i="4" a="1"/>
  <c r="W196" i="4" s="1"/>
  <c r="AD196" i="4" a="1"/>
  <c r="AD196" i="4" s="1"/>
  <c r="J196" i="4" a="1"/>
  <c r="J196" i="4" s="1"/>
  <c r="AF196" i="4" a="1"/>
  <c r="AF196" i="4" s="1"/>
  <c r="AJ196" i="4" a="1"/>
  <c r="AJ196" i="4" s="1"/>
  <c r="N196" i="4" a="1"/>
  <c r="N196" i="4" s="1"/>
  <c r="O196" i="4" a="1"/>
  <c r="O196" i="4" s="1"/>
  <c r="X196" i="4" a="1"/>
  <c r="X196" i="4" s="1"/>
  <c r="Y196" i="4" a="1"/>
  <c r="Y196" i="4" s="1"/>
  <c r="AG196" i="4" a="1"/>
  <c r="AG196" i="4" s="1"/>
  <c r="Q196" i="4" a="1"/>
  <c r="Q196" i="4" s="1"/>
  <c r="G196" i="4" a="1"/>
  <c r="G196" i="4" s="1"/>
  <c r="B197" i="4"/>
  <c r="AO197" i="4" l="1" a="1"/>
  <c r="AO197" i="4" s="1"/>
  <c r="V197" i="4" a="1"/>
  <c r="V197" i="4" s="1"/>
  <c r="C197" i="4" a="1"/>
  <c r="C197" i="4" s="1"/>
  <c r="AP197" i="4" a="1"/>
  <c r="AP197" i="4" s="1"/>
  <c r="AZ197" i="4" a="1"/>
  <c r="AZ197" i="4" s="1"/>
  <c r="BF197" i="4" a="1"/>
  <c r="BF197" i="4" s="1"/>
  <c r="AX197" i="4" a="1"/>
  <c r="AX197" i="4" s="1"/>
  <c r="AY197" i="4" a="1"/>
  <c r="AY197" i="4" s="1"/>
  <c r="BE197" i="4" a="1"/>
  <c r="BE197" i="4" s="1"/>
  <c r="BG197" i="4" a="1"/>
  <c r="BG197" i="4" s="1"/>
  <c r="AQ197" i="4" a="1"/>
  <c r="AQ197" i="4" s="1"/>
  <c r="AS197" i="4" a="1"/>
  <c r="AS197" i="4" s="1"/>
  <c r="BB197" i="4" a="1"/>
  <c r="BB197" i="4" s="1"/>
  <c r="AT197" i="4" a="1"/>
  <c r="AT197" i="4" s="1"/>
  <c r="AR197" i="4" a="1"/>
  <c r="AR197" i="4" s="1"/>
  <c r="AW197" i="4" a="1"/>
  <c r="AW197" i="4" s="1"/>
  <c r="AU197" i="4" a="1"/>
  <c r="AU197" i="4" s="1"/>
  <c r="BD197" i="4" a="1"/>
  <c r="BD197" i="4" s="1"/>
  <c r="AV197" i="4" a="1"/>
  <c r="AV197" i="4" s="1"/>
  <c r="BA197" i="4" a="1"/>
  <c r="BA197" i="4" s="1"/>
  <c r="BC197" i="4" a="1"/>
  <c r="BC197" i="4" s="1"/>
  <c r="AN197" i="4" a="1"/>
  <c r="AN197" i="4" s="1"/>
  <c r="U197" i="4" a="1"/>
  <c r="U197" i="4" s="1"/>
  <c r="AI197" i="4" a="1"/>
  <c r="AI197" i="4" s="1"/>
  <c r="S197" i="4" a="1"/>
  <c r="S197" i="4" s="1"/>
  <c r="L197" i="4" a="1"/>
  <c r="L197" i="4" s="1"/>
  <c r="AH197" i="4" a="1"/>
  <c r="AH197" i="4" s="1"/>
  <c r="AK197" i="4" a="1"/>
  <c r="AK197" i="4" s="1"/>
  <c r="T197" i="4" a="1"/>
  <c r="T197" i="4" s="1"/>
  <c r="K197" i="4" a="1"/>
  <c r="K197" i="4" s="1"/>
  <c r="AB197" i="4" a="1"/>
  <c r="AB197" i="4" s="1"/>
  <c r="H197" i="4" a="1"/>
  <c r="H197" i="4" s="1"/>
  <c r="D197" i="4" a="1"/>
  <c r="D197" i="4" s="1"/>
  <c r="Z197" i="4" a="1"/>
  <c r="Z197" i="4" s="1"/>
  <c r="AC197" i="4" a="1"/>
  <c r="AC197" i="4" s="1"/>
  <c r="AA197" i="4" a="1"/>
  <c r="AA197" i="4" s="1"/>
  <c r="AD197" i="4" a="1"/>
  <c r="AD197" i="4" s="1"/>
  <c r="AM197" i="4" a="1"/>
  <c r="AM197" i="4" s="1"/>
  <c r="P197" i="4" a="1"/>
  <c r="P197" i="4" s="1"/>
  <c r="F197" i="4" a="1"/>
  <c r="F197" i="4" s="1"/>
  <c r="AL197" i="4" a="1"/>
  <c r="AL197" i="4" s="1"/>
  <c r="E197" i="4" a="1"/>
  <c r="E197" i="4" s="1"/>
  <c r="M197" i="4" a="1"/>
  <c r="M197" i="4" s="1"/>
  <c r="J197" i="4" a="1"/>
  <c r="J197" i="4" s="1"/>
  <c r="W197" i="4" a="1"/>
  <c r="W197" i="4" s="1"/>
  <c r="I197" i="4" a="1"/>
  <c r="I197" i="4" s="1"/>
  <c r="AE197" i="4" a="1"/>
  <c r="AE197" i="4" s="1"/>
  <c r="R197" i="4" a="1"/>
  <c r="R197" i="4" s="1"/>
  <c r="N197" i="4" a="1"/>
  <c r="N197" i="4" s="1"/>
  <c r="X197" i="4" a="1"/>
  <c r="X197" i="4" s="1"/>
  <c r="Y197" i="4" a="1"/>
  <c r="Y197" i="4" s="1"/>
  <c r="AG197" i="4" a="1"/>
  <c r="AG197" i="4" s="1"/>
  <c r="Q197" i="4" a="1"/>
  <c r="Q197" i="4" s="1"/>
  <c r="O197" i="4" a="1"/>
  <c r="O197" i="4" s="1"/>
  <c r="AF197" i="4" a="1"/>
  <c r="AF197" i="4" s="1"/>
  <c r="AJ197" i="4" a="1"/>
  <c r="AJ197" i="4" s="1"/>
  <c r="G197" i="4" a="1"/>
  <c r="G197" i="4" s="1"/>
  <c r="B198" i="4"/>
  <c r="C198" i="4" l="1" a="1"/>
  <c r="C198" i="4" s="1"/>
  <c r="AO198" i="4" a="1"/>
  <c r="AO198" i="4" s="1"/>
  <c r="V198" i="4" a="1"/>
  <c r="V198" i="4" s="1"/>
  <c r="AZ198" i="4" a="1"/>
  <c r="AZ198" i="4" s="1"/>
  <c r="AT198" i="4" a="1"/>
  <c r="AT198" i="4" s="1"/>
  <c r="BG198" i="4" a="1"/>
  <c r="BG198" i="4" s="1"/>
  <c r="BD198" i="4" a="1"/>
  <c r="BD198" i="4" s="1"/>
  <c r="BB198" i="4" a="1"/>
  <c r="BB198" i="4" s="1"/>
  <c r="AS198" i="4" a="1"/>
  <c r="AS198" i="4" s="1"/>
  <c r="AP198" i="4" a="1"/>
  <c r="AP198" i="4" s="1"/>
  <c r="BF198" i="4" a="1"/>
  <c r="BF198" i="4" s="1"/>
  <c r="AX198" i="4" a="1"/>
  <c r="AX198" i="4" s="1"/>
  <c r="AQ198" i="4" a="1"/>
  <c r="AQ198" i="4" s="1"/>
  <c r="AR198" i="4" a="1"/>
  <c r="AR198" i="4" s="1"/>
  <c r="AY198" i="4" a="1"/>
  <c r="AY198" i="4" s="1"/>
  <c r="AW198" i="4" a="1"/>
  <c r="AW198" i="4" s="1"/>
  <c r="BA198" i="4" a="1"/>
  <c r="BA198" i="4" s="1"/>
  <c r="BC198" i="4" a="1"/>
  <c r="BC198" i="4" s="1"/>
  <c r="AU198" i="4" a="1"/>
  <c r="AU198" i="4" s="1"/>
  <c r="BE198" i="4" a="1"/>
  <c r="BE198" i="4" s="1"/>
  <c r="AV198" i="4" a="1"/>
  <c r="AV198" i="4" s="1"/>
  <c r="U198" i="4" a="1"/>
  <c r="U198" i="4" s="1"/>
  <c r="AN198" i="4" a="1"/>
  <c r="AN198" i="4" s="1"/>
  <c r="H198" i="4" a="1"/>
  <c r="H198" i="4" s="1"/>
  <c r="D198" i="4" a="1"/>
  <c r="D198" i="4" s="1"/>
  <c r="T198" i="4" a="1"/>
  <c r="T198" i="4" s="1"/>
  <c r="Z198" i="4" a="1"/>
  <c r="Z198" i="4" s="1"/>
  <c r="AH198" i="4" a="1"/>
  <c r="AH198" i="4" s="1"/>
  <c r="AB198" i="4" a="1"/>
  <c r="AB198" i="4" s="1"/>
  <c r="S198" i="4" a="1"/>
  <c r="S198" i="4" s="1"/>
  <c r="L198" i="4" a="1"/>
  <c r="L198" i="4" s="1"/>
  <c r="AK198" i="4" a="1"/>
  <c r="AK198" i="4" s="1"/>
  <c r="AA198" i="4" a="1"/>
  <c r="AA198" i="4" s="1"/>
  <c r="K198" i="4" a="1"/>
  <c r="K198" i="4" s="1"/>
  <c r="AI198" i="4" a="1"/>
  <c r="AI198" i="4" s="1"/>
  <c r="AC198" i="4" a="1"/>
  <c r="AC198" i="4" s="1"/>
  <c r="J198" i="4" a="1"/>
  <c r="J198" i="4" s="1"/>
  <c r="AL198" i="4" a="1"/>
  <c r="AL198" i="4" s="1"/>
  <c r="I198" i="4" a="1"/>
  <c r="I198" i="4" s="1"/>
  <c r="R198" i="4" a="1"/>
  <c r="R198" i="4" s="1"/>
  <c r="M198" i="4" a="1"/>
  <c r="M198" i="4" s="1"/>
  <c r="AE198" i="4" a="1"/>
  <c r="AE198" i="4" s="1"/>
  <c r="E198" i="4" a="1"/>
  <c r="E198" i="4" s="1"/>
  <c r="W198" i="4" a="1"/>
  <c r="W198" i="4" s="1"/>
  <c r="AM198" i="4" a="1"/>
  <c r="AM198" i="4" s="1"/>
  <c r="AD198" i="4" a="1"/>
  <c r="AD198" i="4" s="1"/>
  <c r="P198" i="4" a="1"/>
  <c r="P198" i="4" s="1"/>
  <c r="N198" i="4" a="1"/>
  <c r="N198" i="4" s="1"/>
  <c r="G198" i="4" a="1"/>
  <c r="G198" i="4" s="1"/>
  <c r="X198" i="4" a="1"/>
  <c r="X198" i="4" s="1"/>
  <c r="Q198" i="4" a="1"/>
  <c r="Q198" i="4" s="1"/>
  <c r="AJ198" i="4" a="1"/>
  <c r="AJ198" i="4" s="1"/>
  <c r="Y198" i="4" a="1"/>
  <c r="Y198" i="4" s="1"/>
  <c r="AG198" i="4" a="1"/>
  <c r="AG198" i="4" s="1"/>
  <c r="F198" i="4" a="1"/>
  <c r="F198" i="4" s="1"/>
  <c r="O198" i="4" a="1"/>
  <c r="O198" i="4" s="1"/>
  <c r="AF198" i="4" a="1"/>
  <c r="AF198" i="4" s="1"/>
  <c r="B199" i="4"/>
  <c r="V199" i="4" l="1" a="1"/>
  <c r="V199" i="4" s="1"/>
  <c r="C199" i="4" a="1"/>
  <c r="C199" i="4" s="1"/>
  <c r="AO199" i="4" a="1"/>
  <c r="AO199" i="4" s="1"/>
  <c r="AR199" i="4" a="1"/>
  <c r="AR199" i="4" s="1"/>
  <c r="AS199" i="4" a="1"/>
  <c r="AS199" i="4" s="1"/>
  <c r="AZ199" i="4" a="1"/>
  <c r="AZ199" i="4" s="1"/>
  <c r="BF199" i="4" a="1"/>
  <c r="BF199" i="4" s="1"/>
  <c r="DR54" i="4" s="1"/>
  <c r="BD199" i="4" a="1"/>
  <c r="BD199" i="4" s="1"/>
  <c r="DP54" i="4" s="1"/>
  <c r="BE199" i="4" a="1"/>
  <c r="BE199" i="4" s="1"/>
  <c r="BB199" i="4" a="1"/>
  <c r="BB199" i="4" s="1"/>
  <c r="AT199" i="4" a="1"/>
  <c r="AT199" i="4" s="1"/>
  <c r="AX199" i="4" a="1"/>
  <c r="AX199" i="4" s="1"/>
  <c r="AP199" i="4" a="1"/>
  <c r="AP199" i="4" s="1"/>
  <c r="BG199" i="4" a="1"/>
  <c r="BG199" i="4" s="1"/>
  <c r="DS54" i="4" s="1"/>
  <c r="AY199" i="4" a="1"/>
  <c r="AY199" i="4" s="1"/>
  <c r="AQ199" i="4" a="1"/>
  <c r="AQ199" i="4" s="1"/>
  <c r="AW199" i="4" a="1"/>
  <c r="AW199" i="4" s="1"/>
  <c r="BA199" i="4" a="1"/>
  <c r="BA199" i="4" s="1"/>
  <c r="BC199" i="4" a="1"/>
  <c r="BC199" i="4" s="1"/>
  <c r="AV199" i="4" a="1"/>
  <c r="AV199" i="4" s="1"/>
  <c r="DH54" i="4" s="1"/>
  <c r="AU199" i="4" a="1"/>
  <c r="AU199" i="4" s="1"/>
  <c r="AN199" i="4" a="1"/>
  <c r="AN199" i="4" s="1"/>
  <c r="U199" i="4" a="1"/>
  <c r="U199" i="4" s="1"/>
  <c r="AA199" i="4" a="1"/>
  <c r="AA199" i="4" s="1"/>
  <c r="K199" i="4" a="1"/>
  <c r="K199" i="4" s="1"/>
  <c r="S199" i="4" a="1"/>
  <c r="S199" i="4" s="1"/>
  <c r="AK199" i="4" a="1"/>
  <c r="AK199" i="4" s="1"/>
  <c r="AC199" i="4" a="1"/>
  <c r="AC199" i="4" s="1"/>
  <c r="H199" i="4" a="1"/>
  <c r="H199" i="4" s="1"/>
  <c r="T199" i="4" a="1"/>
  <c r="T199" i="4" s="1"/>
  <c r="AI199" i="4" a="1"/>
  <c r="AI199" i="4" s="1"/>
  <c r="D199" i="4" a="1"/>
  <c r="D199" i="4" s="1"/>
  <c r="Z199" i="4" a="1"/>
  <c r="Z199" i="4" s="1"/>
  <c r="AB199" i="4" a="1"/>
  <c r="AB199" i="4" s="1"/>
  <c r="AH199" i="4" a="1"/>
  <c r="AH199" i="4" s="1"/>
  <c r="L199" i="4" a="1"/>
  <c r="L199" i="4" s="1"/>
  <c r="M199" i="4" a="1"/>
  <c r="M199" i="4" s="1"/>
  <c r="AE199" i="4" a="1"/>
  <c r="AE199" i="4" s="1"/>
  <c r="AM199" i="4" a="1"/>
  <c r="AM199" i="4" s="1"/>
  <c r="F199" i="4" a="1"/>
  <c r="F199" i="4" s="1"/>
  <c r="BR54" i="4" s="1"/>
  <c r="AD199" i="4" a="1"/>
  <c r="AD199" i="4" s="1"/>
  <c r="P199" i="4" a="1"/>
  <c r="P199" i="4" s="1"/>
  <c r="I199" i="4" a="1"/>
  <c r="I199" i="4" s="1"/>
  <c r="N199" i="4" a="1"/>
  <c r="N199" i="4" s="1"/>
  <c r="AL199" i="4" a="1"/>
  <c r="AL199" i="4" s="1"/>
  <c r="J199" i="4" a="1"/>
  <c r="J199" i="4" s="1"/>
  <c r="W199" i="4" a="1"/>
  <c r="W199" i="4" s="1"/>
  <c r="R199" i="4" a="1"/>
  <c r="R199" i="4" s="1"/>
  <c r="E199" i="4" a="1"/>
  <c r="E199" i="4" s="1"/>
  <c r="X199" i="4" a="1"/>
  <c r="X199" i="4" s="1"/>
  <c r="Y199" i="4" a="1"/>
  <c r="Y199" i="4" s="1"/>
  <c r="O199" i="4" a="1"/>
  <c r="O199" i="4" s="1"/>
  <c r="AG199" i="4" a="1"/>
  <c r="AG199" i="4" s="1"/>
  <c r="AF199" i="4" a="1"/>
  <c r="AF199" i="4" s="1"/>
  <c r="Q199" i="4" a="1"/>
  <c r="Q199" i="4" s="1"/>
  <c r="AJ199" i="4" a="1"/>
  <c r="AJ199" i="4" s="1"/>
  <c r="CV54" i="4" s="1"/>
  <c r="G199" i="4" a="1"/>
  <c r="G199" i="4" s="1"/>
  <c r="DG54" i="4"/>
  <c r="DO54" i="4"/>
  <c r="DB54" i="4"/>
  <c r="DA54" i="4"/>
  <c r="DM54" i="4"/>
  <c r="DE54" i="4"/>
  <c r="DI54" i="4"/>
  <c r="DK54" i="4"/>
  <c r="CZ54" i="4"/>
  <c r="CG54" i="4"/>
  <c r="CJ54" i="4"/>
  <c r="B200" i="4"/>
  <c r="CY54" i="4"/>
  <c r="DB31" i="5" s="1"/>
  <c r="BV54" i="4"/>
  <c r="O31" i="5" s="1"/>
  <c r="CF54" i="4"/>
  <c r="DA31" i="5" s="1"/>
  <c r="CO54" i="4"/>
  <c r="P31" i="5" s="1"/>
  <c r="DK31" i="5" l="1"/>
  <c r="V200" i="4" a="1"/>
  <c r="V200" i="4" s="1"/>
  <c r="C200" i="4" a="1"/>
  <c r="C200" i="4" s="1"/>
  <c r="AO200" i="4" a="1"/>
  <c r="AO200" i="4" s="1"/>
  <c r="AT200" i="4" a="1"/>
  <c r="AT200" i="4" s="1"/>
  <c r="BF200" i="4" a="1"/>
  <c r="BF200" i="4" s="1"/>
  <c r="AY200" i="4" a="1"/>
  <c r="AY200" i="4" s="1"/>
  <c r="BB200" i="4" a="1"/>
  <c r="BB200" i="4" s="1"/>
  <c r="AX200" i="4" a="1"/>
  <c r="AX200" i="4" s="1"/>
  <c r="AQ200" i="4" a="1"/>
  <c r="AQ200" i="4" s="1"/>
  <c r="AR200" i="4" a="1"/>
  <c r="AR200" i="4" s="1"/>
  <c r="BG200" i="4" a="1"/>
  <c r="BG200" i="4" s="1"/>
  <c r="AS200" i="4" a="1"/>
  <c r="AS200" i="4" s="1"/>
  <c r="AZ200" i="4" a="1"/>
  <c r="AZ200" i="4" s="1"/>
  <c r="AP200" i="4" a="1"/>
  <c r="AP200" i="4" s="1"/>
  <c r="BD200" i="4" a="1"/>
  <c r="BD200" i="4" s="1"/>
  <c r="AW200" i="4" a="1"/>
  <c r="AW200" i="4" s="1"/>
  <c r="BC200" i="4" a="1"/>
  <c r="BC200" i="4" s="1"/>
  <c r="AU200" i="4" a="1"/>
  <c r="AU200" i="4" s="1"/>
  <c r="BE200" i="4" a="1"/>
  <c r="BE200" i="4" s="1"/>
  <c r="BA200" i="4" a="1"/>
  <c r="BA200" i="4" s="1"/>
  <c r="AV200" i="4" a="1"/>
  <c r="AV200" i="4" s="1"/>
  <c r="U200" i="4" a="1"/>
  <c r="U200" i="4" s="1"/>
  <c r="AN200" i="4" a="1"/>
  <c r="AN200" i="4" s="1"/>
  <c r="L200" i="4" a="1"/>
  <c r="L200" i="4" s="1"/>
  <c r="T200" i="4" a="1"/>
  <c r="T200" i="4" s="1"/>
  <c r="AA200" i="4" a="1"/>
  <c r="AA200" i="4" s="1"/>
  <c r="AC200" i="4" a="1"/>
  <c r="AC200" i="4" s="1"/>
  <c r="Z200" i="4" a="1"/>
  <c r="Z200" i="4" s="1"/>
  <c r="D200" i="4" a="1"/>
  <c r="D200" i="4" s="1"/>
  <c r="S200" i="4" a="1"/>
  <c r="S200" i="4" s="1"/>
  <c r="AK200" i="4" a="1"/>
  <c r="AK200" i="4" s="1"/>
  <c r="AI200" i="4" a="1"/>
  <c r="AI200" i="4" s="1"/>
  <c r="AH200" i="4" a="1"/>
  <c r="AH200" i="4" s="1"/>
  <c r="K200" i="4" a="1"/>
  <c r="K200" i="4" s="1"/>
  <c r="AB200" i="4" a="1"/>
  <c r="AB200" i="4" s="1"/>
  <c r="H200" i="4" a="1"/>
  <c r="H200" i="4" s="1"/>
  <c r="AL200" i="4" a="1"/>
  <c r="AL200" i="4" s="1"/>
  <c r="AD200" i="4" a="1"/>
  <c r="AD200" i="4" s="1"/>
  <c r="AE200" i="4" a="1"/>
  <c r="AE200" i="4" s="1"/>
  <c r="P200" i="4" a="1"/>
  <c r="P200" i="4" s="1"/>
  <c r="F200" i="4" a="1"/>
  <c r="F200" i="4" s="1"/>
  <c r="E200" i="4" a="1"/>
  <c r="E200" i="4" s="1"/>
  <c r="AM200" i="4" a="1"/>
  <c r="AM200" i="4" s="1"/>
  <c r="J200" i="4" a="1"/>
  <c r="J200" i="4" s="1"/>
  <c r="M200" i="4" a="1"/>
  <c r="M200" i="4" s="1"/>
  <c r="I200" i="4" a="1"/>
  <c r="I200" i="4" s="1"/>
  <c r="W200" i="4" a="1"/>
  <c r="W200" i="4" s="1"/>
  <c r="AF200" i="4" a="1"/>
  <c r="AF200" i="4" s="1"/>
  <c r="X200" i="4" a="1"/>
  <c r="X200" i="4" s="1"/>
  <c r="R200" i="4" a="1"/>
  <c r="R200" i="4" s="1"/>
  <c r="Q200" i="4" a="1"/>
  <c r="Q200" i="4" s="1"/>
  <c r="Y200" i="4" a="1"/>
  <c r="Y200" i="4" s="1"/>
  <c r="AG200" i="4" a="1"/>
  <c r="AG200" i="4" s="1"/>
  <c r="G200" i="4" a="1"/>
  <c r="G200" i="4" s="1"/>
  <c r="O200" i="4" a="1"/>
  <c r="O200" i="4" s="1"/>
  <c r="N200" i="4" a="1"/>
  <c r="N200" i="4" s="1"/>
  <c r="AJ200" i="4" a="1"/>
  <c r="AJ200" i="4" s="1"/>
  <c r="B201" i="4"/>
  <c r="AO201" i="4" l="1" a="1"/>
  <c r="AO201" i="4" s="1"/>
  <c r="V201" i="4" a="1"/>
  <c r="V201" i="4" s="1"/>
  <c r="C201" i="4" a="1"/>
  <c r="C201" i="4" s="1"/>
  <c r="AS201" i="4" a="1"/>
  <c r="AS201" i="4" s="1"/>
  <c r="AR201" i="4" a="1"/>
  <c r="AR201" i="4" s="1"/>
  <c r="BF201" i="4" a="1"/>
  <c r="BF201" i="4" s="1"/>
  <c r="BE201" i="4" a="1"/>
  <c r="BE201" i="4" s="1"/>
  <c r="BB201" i="4" a="1"/>
  <c r="BB201" i="4" s="1"/>
  <c r="AX201" i="4" a="1"/>
  <c r="AX201" i="4" s="1"/>
  <c r="AY201" i="4" a="1"/>
  <c r="AY201" i="4" s="1"/>
  <c r="AT201" i="4" a="1"/>
  <c r="AT201" i="4" s="1"/>
  <c r="AQ201" i="4" a="1"/>
  <c r="AQ201" i="4" s="1"/>
  <c r="AP201" i="4" a="1"/>
  <c r="AP201" i="4" s="1"/>
  <c r="BG201" i="4" a="1"/>
  <c r="BG201" i="4" s="1"/>
  <c r="BD201" i="4" a="1"/>
  <c r="BD201" i="4" s="1"/>
  <c r="AZ201" i="4" a="1"/>
  <c r="AZ201" i="4" s="1"/>
  <c r="AW201" i="4" a="1"/>
  <c r="AW201" i="4" s="1"/>
  <c r="BA201" i="4" a="1"/>
  <c r="BA201" i="4" s="1"/>
  <c r="AV201" i="4" a="1"/>
  <c r="AV201" i="4" s="1"/>
  <c r="BC201" i="4" a="1"/>
  <c r="BC201" i="4" s="1"/>
  <c r="AU201" i="4" a="1"/>
  <c r="AU201" i="4" s="1"/>
  <c r="U201" i="4" a="1"/>
  <c r="U201" i="4" s="1"/>
  <c r="AN201" i="4" a="1"/>
  <c r="AN201" i="4" s="1"/>
  <c r="AH201" i="4" a="1"/>
  <c r="AH201" i="4" s="1"/>
  <c r="AB201" i="4" a="1"/>
  <c r="AB201" i="4" s="1"/>
  <c r="K201" i="4" a="1"/>
  <c r="K201" i="4" s="1"/>
  <c r="Z201" i="4" a="1"/>
  <c r="Z201" i="4" s="1"/>
  <c r="AC201" i="4" a="1"/>
  <c r="AC201" i="4" s="1"/>
  <c r="D201" i="4" a="1"/>
  <c r="D201" i="4" s="1"/>
  <c r="AA201" i="4" a="1"/>
  <c r="AA201" i="4" s="1"/>
  <c r="S201" i="4" a="1"/>
  <c r="S201" i="4" s="1"/>
  <c r="AK201" i="4" a="1"/>
  <c r="AK201" i="4" s="1"/>
  <c r="H201" i="4" a="1"/>
  <c r="H201" i="4" s="1"/>
  <c r="AI201" i="4" a="1"/>
  <c r="AI201" i="4" s="1"/>
  <c r="L201" i="4" a="1"/>
  <c r="L201" i="4" s="1"/>
  <c r="T201" i="4" a="1"/>
  <c r="T201" i="4" s="1"/>
  <c r="J201" i="4" a="1"/>
  <c r="J201" i="4" s="1"/>
  <c r="AL201" i="4" a="1"/>
  <c r="AL201" i="4" s="1"/>
  <c r="AD201" i="4" a="1"/>
  <c r="AD201" i="4" s="1"/>
  <c r="R201" i="4" a="1"/>
  <c r="R201" i="4" s="1"/>
  <c r="E201" i="4" a="1"/>
  <c r="E201" i="4" s="1"/>
  <c r="M201" i="4" a="1"/>
  <c r="M201" i="4" s="1"/>
  <c r="AE201" i="4" a="1"/>
  <c r="AE201" i="4" s="1"/>
  <c r="P201" i="4" a="1"/>
  <c r="P201" i="4" s="1"/>
  <c r="AM201" i="4" a="1"/>
  <c r="AM201" i="4" s="1"/>
  <c r="F201" i="4" a="1"/>
  <c r="F201" i="4" s="1"/>
  <c r="I201" i="4" a="1"/>
  <c r="I201" i="4" s="1"/>
  <c r="W201" i="4" a="1"/>
  <c r="W201" i="4" s="1"/>
  <c r="N201" i="4" a="1"/>
  <c r="N201" i="4" s="1"/>
  <c r="O201" i="4" a="1"/>
  <c r="O201" i="4" s="1"/>
  <c r="AF201" i="4" a="1"/>
  <c r="AF201" i="4" s="1"/>
  <c r="Q201" i="4" a="1"/>
  <c r="Q201" i="4" s="1"/>
  <c r="AJ201" i="4" a="1"/>
  <c r="AJ201" i="4" s="1"/>
  <c r="G201" i="4" a="1"/>
  <c r="G201" i="4" s="1"/>
  <c r="Y201" i="4" a="1"/>
  <c r="Y201" i="4" s="1"/>
  <c r="X201" i="4" a="1"/>
  <c r="X201" i="4" s="1"/>
  <c r="AG201" i="4" a="1"/>
  <c r="AG201" i="4" s="1"/>
  <c r="B202" i="4"/>
  <c r="AO202" i="4" l="1" a="1"/>
  <c r="AO202" i="4" s="1"/>
  <c r="V202" i="4" a="1"/>
  <c r="V202" i="4" s="1"/>
  <c r="C202" i="4" a="1"/>
  <c r="C202" i="4" s="1"/>
  <c r="BG202" i="4" a="1"/>
  <c r="BG202" i="4" s="1"/>
  <c r="AQ202" i="4" a="1"/>
  <c r="AQ202" i="4" s="1"/>
  <c r="BB202" i="4" a="1"/>
  <c r="BB202" i="4" s="1"/>
  <c r="AS202" i="4" a="1"/>
  <c r="AS202" i="4" s="1"/>
  <c r="AR202" i="4" a="1"/>
  <c r="AR202" i="4" s="1"/>
  <c r="AT202" i="4" a="1"/>
  <c r="AT202" i="4" s="1"/>
  <c r="AZ202" i="4" a="1"/>
  <c r="AZ202" i="4" s="1"/>
  <c r="AP202" i="4" a="1"/>
  <c r="AP202" i="4" s="1"/>
  <c r="BF202" i="4" a="1"/>
  <c r="BF202" i="4" s="1"/>
  <c r="AX202" i="4" a="1"/>
  <c r="AX202" i="4" s="1"/>
  <c r="AY202" i="4" a="1"/>
  <c r="AY202" i="4" s="1"/>
  <c r="BE202" i="4" a="1"/>
  <c r="BE202" i="4" s="1"/>
  <c r="BD202" i="4" a="1"/>
  <c r="BD202" i="4" s="1"/>
  <c r="AV202" i="4" a="1"/>
  <c r="AV202" i="4" s="1"/>
  <c r="BA202" i="4" a="1"/>
  <c r="BA202" i="4" s="1"/>
  <c r="BC202" i="4" a="1"/>
  <c r="BC202" i="4" s="1"/>
  <c r="AU202" i="4" a="1"/>
  <c r="AU202" i="4" s="1"/>
  <c r="AW202" i="4" a="1"/>
  <c r="AW202" i="4" s="1"/>
  <c r="U202" i="4" a="1"/>
  <c r="U202" i="4" s="1"/>
  <c r="AN202" i="4" a="1"/>
  <c r="AN202" i="4" s="1"/>
  <c r="AA202" i="4" a="1"/>
  <c r="AA202" i="4" s="1"/>
  <c r="S202" i="4" a="1"/>
  <c r="S202" i="4" s="1"/>
  <c r="L202" i="4" a="1"/>
  <c r="L202" i="4" s="1"/>
  <c r="T202" i="4" a="1"/>
  <c r="T202" i="4" s="1"/>
  <c r="AB202" i="4" a="1"/>
  <c r="AB202" i="4" s="1"/>
  <c r="K202" i="4" a="1"/>
  <c r="K202" i="4" s="1"/>
  <c r="AH202" i="4" a="1"/>
  <c r="AH202" i="4" s="1"/>
  <c r="H202" i="4" a="1"/>
  <c r="H202" i="4" s="1"/>
  <c r="D202" i="4" a="1"/>
  <c r="D202" i="4" s="1"/>
  <c r="Z202" i="4" a="1"/>
  <c r="Z202" i="4" s="1"/>
  <c r="AC202" i="4" a="1"/>
  <c r="AC202" i="4" s="1"/>
  <c r="AK202" i="4" a="1"/>
  <c r="AK202" i="4" s="1"/>
  <c r="AI202" i="4" a="1"/>
  <c r="AI202" i="4" s="1"/>
  <c r="E202" i="4" a="1"/>
  <c r="E202" i="4" s="1"/>
  <c r="R202" i="4" a="1"/>
  <c r="R202" i="4" s="1"/>
  <c r="I202" i="4" a="1"/>
  <c r="I202" i="4" s="1"/>
  <c r="M202" i="4" a="1"/>
  <c r="M202" i="4" s="1"/>
  <c r="AE202" i="4" a="1"/>
  <c r="AE202" i="4" s="1"/>
  <c r="AD202" i="4" a="1"/>
  <c r="AD202" i="4" s="1"/>
  <c r="J202" i="4" a="1"/>
  <c r="J202" i="4" s="1"/>
  <c r="W202" i="4" a="1"/>
  <c r="W202" i="4" s="1"/>
  <c r="AL202" i="4" a="1"/>
  <c r="AL202" i="4" s="1"/>
  <c r="Q202" i="4" a="1"/>
  <c r="Q202" i="4" s="1"/>
  <c r="P202" i="4" a="1"/>
  <c r="P202" i="4" s="1"/>
  <c r="AF202" i="4" a="1"/>
  <c r="AF202" i="4" s="1"/>
  <c r="AM202" i="4" a="1"/>
  <c r="AM202" i="4" s="1"/>
  <c r="F202" i="4" a="1"/>
  <c r="F202" i="4" s="1"/>
  <c r="X202" i="4" a="1"/>
  <c r="X202" i="4" s="1"/>
  <c r="O202" i="4" a="1"/>
  <c r="O202" i="4" s="1"/>
  <c r="N202" i="4" a="1"/>
  <c r="N202" i="4" s="1"/>
  <c r="AJ202" i="4" a="1"/>
  <c r="AJ202" i="4" s="1"/>
  <c r="G202" i="4" a="1"/>
  <c r="G202" i="4" s="1"/>
  <c r="Y202" i="4" a="1"/>
  <c r="Y202" i="4" s="1"/>
  <c r="AG202" i="4" a="1"/>
  <c r="AG202" i="4" s="1"/>
  <c r="B203" i="4"/>
  <c r="C203" i="4" l="1" a="1"/>
  <c r="C203" i="4" s="1"/>
  <c r="AO203" i="4" a="1"/>
  <c r="AO203" i="4" s="1"/>
  <c r="V203" i="4" a="1"/>
  <c r="V203" i="4" s="1"/>
  <c r="AT203" i="4" a="1"/>
  <c r="AT203" i="4" s="1"/>
  <c r="AS203" i="4" a="1"/>
  <c r="AS203" i="4" s="1"/>
  <c r="AR203" i="4" a="1"/>
  <c r="AR203" i="4" s="1"/>
  <c r="BD203" i="4" a="1"/>
  <c r="BD203" i="4" s="1"/>
  <c r="BE203" i="4" a="1"/>
  <c r="BE203" i="4" s="1"/>
  <c r="BB203" i="4" a="1"/>
  <c r="BB203" i="4" s="1"/>
  <c r="AP203" i="4" a="1"/>
  <c r="AP203" i="4" s="1"/>
  <c r="BF203" i="4" a="1"/>
  <c r="BF203" i="4" s="1"/>
  <c r="DR55" i="4" s="1"/>
  <c r="AX203" i="4" a="1"/>
  <c r="AX203" i="4" s="1"/>
  <c r="BG203" i="4" a="1"/>
  <c r="BG203" i="4" s="1"/>
  <c r="DS55" i="4" s="1"/>
  <c r="AY203" i="4" a="1"/>
  <c r="AY203" i="4" s="1"/>
  <c r="AZ203" i="4" a="1"/>
  <c r="AZ203" i="4" s="1"/>
  <c r="AW203" i="4" a="1"/>
  <c r="AW203" i="4" s="1"/>
  <c r="BA203" i="4" a="1"/>
  <c r="BA203" i="4" s="1"/>
  <c r="BC203" i="4" a="1"/>
  <c r="BC203" i="4" s="1"/>
  <c r="AU203" i="4" a="1"/>
  <c r="AU203" i="4" s="1"/>
  <c r="AV203" i="4" a="1"/>
  <c r="AV203" i="4" s="1"/>
  <c r="DH55" i="4" s="1"/>
  <c r="AQ203" i="4" a="1"/>
  <c r="AQ203" i="4" s="1"/>
  <c r="U203" i="4" a="1"/>
  <c r="U203" i="4" s="1"/>
  <c r="AN203" i="4" a="1"/>
  <c r="AN203" i="4" s="1"/>
  <c r="H203" i="4" a="1"/>
  <c r="H203" i="4" s="1"/>
  <c r="D203" i="4" a="1"/>
  <c r="D203" i="4" s="1"/>
  <c r="AH203" i="4" a="1"/>
  <c r="AH203" i="4" s="1"/>
  <c r="T203" i="4" a="1"/>
  <c r="T203" i="4" s="1"/>
  <c r="Z203" i="4" a="1"/>
  <c r="Z203" i="4" s="1"/>
  <c r="AC203" i="4" a="1"/>
  <c r="AC203" i="4" s="1"/>
  <c r="S203" i="4" a="1"/>
  <c r="S203" i="4" s="1"/>
  <c r="AI203" i="4" a="1"/>
  <c r="AI203" i="4" s="1"/>
  <c r="L203" i="4" a="1"/>
  <c r="L203" i="4" s="1"/>
  <c r="AA203" i="4" a="1"/>
  <c r="AA203" i="4" s="1"/>
  <c r="AB203" i="4" a="1"/>
  <c r="AB203" i="4" s="1"/>
  <c r="K203" i="4" a="1"/>
  <c r="K203" i="4" s="1"/>
  <c r="AK203" i="4" a="1"/>
  <c r="AK203" i="4" s="1"/>
  <c r="I203" i="4" a="1"/>
  <c r="I203" i="4" s="1"/>
  <c r="AE203" i="4" a="1"/>
  <c r="AE203" i="4" s="1"/>
  <c r="R203" i="4" a="1"/>
  <c r="R203" i="4" s="1"/>
  <c r="E203" i="4" a="1"/>
  <c r="E203" i="4" s="1"/>
  <c r="M203" i="4" a="1"/>
  <c r="M203" i="4" s="1"/>
  <c r="AL203" i="4" a="1"/>
  <c r="AL203" i="4" s="1"/>
  <c r="W203" i="4" a="1"/>
  <c r="W203" i="4" s="1"/>
  <c r="AM203" i="4" a="1"/>
  <c r="AM203" i="4" s="1"/>
  <c r="AD203" i="4" a="1"/>
  <c r="AD203" i="4" s="1"/>
  <c r="J203" i="4" a="1"/>
  <c r="J203" i="4" s="1"/>
  <c r="P203" i="4" a="1"/>
  <c r="P203" i="4" s="1"/>
  <c r="F203" i="4" a="1"/>
  <c r="F203" i="4" s="1"/>
  <c r="N203" i="4" a="1"/>
  <c r="N203" i="4" s="1"/>
  <c r="X203" i="4" a="1"/>
  <c r="X203" i="4" s="1"/>
  <c r="Q203" i="4" a="1"/>
  <c r="Q203" i="4" s="1"/>
  <c r="AJ203" i="4" a="1"/>
  <c r="AJ203" i="4" s="1"/>
  <c r="AG203" i="4" a="1"/>
  <c r="AG203" i="4" s="1"/>
  <c r="G203" i="4" a="1"/>
  <c r="G203" i="4" s="1"/>
  <c r="O203" i="4" a="1"/>
  <c r="O203" i="4" s="1"/>
  <c r="AF203" i="4" a="1"/>
  <c r="AF203" i="4" s="1"/>
  <c r="Y203" i="4" a="1"/>
  <c r="Y203" i="4" s="1"/>
  <c r="DA55" i="4"/>
  <c r="DD55" i="4"/>
  <c r="CZ55" i="4"/>
  <c r="CG55" i="4"/>
  <c r="CC55" i="4"/>
  <c r="B204" i="4"/>
  <c r="CY55" i="4"/>
  <c r="DB32" i="5" s="1"/>
  <c r="BV55" i="4"/>
  <c r="O32" i="5" s="1"/>
  <c r="CO55" i="4"/>
  <c r="P32" i="5" s="1"/>
  <c r="CF55" i="4"/>
  <c r="DA32" i="5" s="1"/>
  <c r="CH55" i="4"/>
  <c r="BO55" i="4"/>
  <c r="V204" i="4" l="1" a="1"/>
  <c r="V204" i="4" s="1"/>
  <c r="C204" i="4" a="1"/>
  <c r="C204" i="4" s="1"/>
  <c r="AO204" i="4" a="1"/>
  <c r="AO204" i="4" s="1"/>
  <c r="AR204" i="4" a="1"/>
  <c r="AR204" i="4" s="1"/>
  <c r="AZ204" i="4" a="1"/>
  <c r="AZ204" i="4" s="1"/>
  <c r="AY204" i="4" a="1"/>
  <c r="AY204" i="4" s="1"/>
  <c r="BE204" i="4" a="1"/>
  <c r="BE204" i="4" s="1"/>
  <c r="AT204" i="4" a="1"/>
  <c r="AT204" i="4" s="1"/>
  <c r="AS204" i="4" a="1"/>
  <c r="AS204" i="4" s="1"/>
  <c r="BF204" i="4" a="1"/>
  <c r="BF204" i="4" s="1"/>
  <c r="BB204" i="4" a="1"/>
  <c r="BB204" i="4" s="1"/>
  <c r="AP204" i="4" a="1"/>
  <c r="AP204" i="4" s="1"/>
  <c r="AX204" i="4" a="1"/>
  <c r="AX204" i="4" s="1"/>
  <c r="BG204" i="4" a="1"/>
  <c r="BG204" i="4" s="1"/>
  <c r="AQ204" i="4" a="1"/>
  <c r="AQ204" i="4" s="1"/>
  <c r="BD204" i="4" a="1"/>
  <c r="BD204" i="4" s="1"/>
  <c r="AV204" i="4" a="1"/>
  <c r="AV204" i="4" s="1"/>
  <c r="AW204" i="4" a="1"/>
  <c r="AW204" i="4" s="1"/>
  <c r="BA204" i="4" a="1"/>
  <c r="BA204" i="4" s="1"/>
  <c r="BC204" i="4" a="1"/>
  <c r="BC204" i="4" s="1"/>
  <c r="AU204" i="4" a="1"/>
  <c r="AU204" i="4" s="1"/>
  <c r="U204" i="4" a="1"/>
  <c r="U204" i="4" s="1"/>
  <c r="AN204" i="4" a="1"/>
  <c r="AN204" i="4" s="1"/>
  <c r="H204" i="4" a="1"/>
  <c r="H204" i="4" s="1"/>
  <c r="AH204" i="4" a="1"/>
  <c r="AH204" i="4" s="1"/>
  <c r="T204" i="4" a="1"/>
  <c r="T204" i="4" s="1"/>
  <c r="Z204" i="4" a="1"/>
  <c r="Z204" i="4" s="1"/>
  <c r="AB204" i="4" a="1"/>
  <c r="AB204" i="4" s="1"/>
  <c r="S204" i="4" a="1"/>
  <c r="S204" i="4" s="1"/>
  <c r="AC204" i="4" a="1"/>
  <c r="AC204" i="4" s="1"/>
  <c r="AI204" i="4" a="1"/>
  <c r="AI204" i="4" s="1"/>
  <c r="D204" i="4" a="1"/>
  <c r="D204" i="4" s="1"/>
  <c r="L204" i="4" a="1"/>
  <c r="L204" i="4" s="1"/>
  <c r="AA204" i="4" a="1"/>
  <c r="AA204" i="4" s="1"/>
  <c r="K204" i="4" a="1"/>
  <c r="K204" i="4" s="1"/>
  <c r="AK204" i="4" a="1"/>
  <c r="AK204" i="4" s="1"/>
  <c r="AD204" i="4" a="1"/>
  <c r="AD204" i="4" s="1"/>
  <c r="P204" i="4" a="1"/>
  <c r="P204" i="4" s="1"/>
  <c r="I204" i="4" a="1"/>
  <c r="I204" i="4" s="1"/>
  <c r="M204" i="4" a="1"/>
  <c r="M204" i="4" s="1"/>
  <c r="W204" i="4" a="1"/>
  <c r="W204" i="4" s="1"/>
  <c r="AL204" i="4" a="1"/>
  <c r="AL204" i="4" s="1"/>
  <c r="J204" i="4" a="1"/>
  <c r="J204" i="4" s="1"/>
  <c r="R204" i="4" a="1"/>
  <c r="R204" i="4" s="1"/>
  <c r="E204" i="4" a="1"/>
  <c r="E204" i="4" s="1"/>
  <c r="AE204" i="4" a="1"/>
  <c r="AE204" i="4" s="1"/>
  <c r="AM204" i="4" a="1"/>
  <c r="AM204" i="4" s="1"/>
  <c r="Q204" i="4" a="1"/>
  <c r="Q204" i="4" s="1"/>
  <c r="Y204" i="4" a="1"/>
  <c r="Y204" i="4" s="1"/>
  <c r="O204" i="4" a="1"/>
  <c r="O204" i="4" s="1"/>
  <c r="AG204" i="4" a="1"/>
  <c r="AG204" i="4" s="1"/>
  <c r="N204" i="4" a="1"/>
  <c r="N204" i="4" s="1"/>
  <c r="AF204" i="4" a="1"/>
  <c r="AF204" i="4" s="1"/>
  <c r="AJ204" i="4" a="1"/>
  <c r="AJ204" i="4" s="1"/>
  <c r="G204" i="4" a="1"/>
  <c r="G204" i="4" s="1"/>
  <c r="F204" i="4" a="1"/>
  <c r="F204" i="4" s="1"/>
  <c r="X204" i="4" a="1"/>
  <c r="X204" i="4" s="1"/>
  <c r="B205" i="4"/>
  <c r="V205" i="4" l="1" a="1"/>
  <c r="V205" i="4" s="1"/>
  <c r="AO205" i="4" a="1"/>
  <c r="AO205" i="4" s="1"/>
  <c r="C205" i="4" a="1"/>
  <c r="C205" i="4" s="1"/>
  <c r="BD205" i="4" a="1"/>
  <c r="BD205" i="4" s="1"/>
  <c r="AS205" i="4" a="1"/>
  <c r="AS205" i="4" s="1"/>
  <c r="AR205" i="4" a="1"/>
  <c r="AR205" i="4" s="1"/>
  <c r="BE205" i="4" a="1"/>
  <c r="BE205" i="4" s="1"/>
  <c r="BF205" i="4" a="1"/>
  <c r="BF205" i="4" s="1"/>
  <c r="AY205" i="4" a="1"/>
  <c r="AY205" i="4" s="1"/>
  <c r="AP205" i="4" a="1"/>
  <c r="AP205" i="4" s="1"/>
  <c r="BB205" i="4" a="1"/>
  <c r="BB205" i="4" s="1"/>
  <c r="AX205" i="4" a="1"/>
  <c r="AX205" i="4" s="1"/>
  <c r="AT205" i="4" a="1"/>
  <c r="AT205" i="4" s="1"/>
  <c r="AZ205" i="4" a="1"/>
  <c r="AZ205" i="4" s="1"/>
  <c r="BG205" i="4" a="1"/>
  <c r="BG205" i="4" s="1"/>
  <c r="AV205" i="4" a="1"/>
  <c r="AV205" i="4" s="1"/>
  <c r="AU205" i="4" a="1"/>
  <c r="AU205" i="4" s="1"/>
  <c r="BA205" i="4" a="1"/>
  <c r="BA205" i="4" s="1"/>
  <c r="BC205" i="4" a="1"/>
  <c r="BC205" i="4" s="1"/>
  <c r="AW205" i="4" a="1"/>
  <c r="AW205" i="4" s="1"/>
  <c r="AQ205" i="4" a="1"/>
  <c r="AQ205" i="4" s="1"/>
  <c r="U205" i="4" a="1"/>
  <c r="U205" i="4" s="1"/>
  <c r="AN205" i="4" a="1"/>
  <c r="AN205" i="4" s="1"/>
  <c r="Z205" i="4" a="1"/>
  <c r="Z205" i="4" s="1"/>
  <c r="AH205" i="4" a="1"/>
  <c r="AH205" i="4" s="1"/>
  <c r="D205" i="4" a="1"/>
  <c r="D205" i="4" s="1"/>
  <c r="T205" i="4" a="1"/>
  <c r="T205" i="4" s="1"/>
  <c r="K205" i="4" a="1"/>
  <c r="K205" i="4" s="1"/>
  <c r="AC205" i="4" a="1"/>
  <c r="AC205" i="4" s="1"/>
  <c r="S205" i="4" a="1"/>
  <c r="S205" i="4" s="1"/>
  <c r="AK205" i="4" a="1"/>
  <c r="AK205" i="4" s="1"/>
  <c r="H205" i="4" a="1"/>
  <c r="H205" i="4" s="1"/>
  <c r="L205" i="4" a="1"/>
  <c r="L205" i="4" s="1"/>
  <c r="AA205" i="4" a="1"/>
  <c r="AA205" i="4" s="1"/>
  <c r="AB205" i="4" a="1"/>
  <c r="AB205" i="4" s="1"/>
  <c r="AI205" i="4" a="1"/>
  <c r="AI205" i="4" s="1"/>
  <c r="AL205" i="4" a="1"/>
  <c r="AL205" i="4" s="1"/>
  <c r="I205" i="4" a="1"/>
  <c r="I205" i="4" s="1"/>
  <c r="AE205" i="4" a="1"/>
  <c r="AE205" i="4" s="1"/>
  <c r="J205" i="4" a="1"/>
  <c r="J205" i="4" s="1"/>
  <c r="AM205" i="4" a="1"/>
  <c r="AM205" i="4" s="1"/>
  <c r="P205" i="4" a="1"/>
  <c r="P205" i="4" s="1"/>
  <c r="W205" i="4" a="1"/>
  <c r="W205" i="4" s="1"/>
  <c r="R205" i="4" a="1"/>
  <c r="R205" i="4" s="1"/>
  <c r="M205" i="4" a="1"/>
  <c r="M205" i="4" s="1"/>
  <c r="AD205" i="4" a="1"/>
  <c r="AD205" i="4" s="1"/>
  <c r="E205" i="4" a="1"/>
  <c r="E205" i="4" s="1"/>
  <c r="N205" i="4" a="1"/>
  <c r="N205" i="4" s="1"/>
  <c r="X205" i="4" a="1"/>
  <c r="X205" i="4" s="1"/>
  <c r="G205" i="4" a="1"/>
  <c r="G205" i="4" s="1"/>
  <c r="Q205" i="4" a="1"/>
  <c r="Q205" i="4" s="1"/>
  <c r="Y205" i="4" a="1"/>
  <c r="Y205" i="4" s="1"/>
  <c r="AG205" i="4" a="1"/>
  <c r="AG205" i="4" s="1"/>
  <c r="O205" i="4" a="1"/>
  <c r="O205" i="4" s="1"/>
  <c r="F205" i="4" a="1"/>
  <c r="F205" i="4" s="1"/>
  <c r="AF205" i="4" a="1"/>
  <c r="AF205" i="4" s="1"/>
  <c r="AJ205" i="4" a="1"/>
  <c r="AJ205" i="4" s="1"/>
  <c r="B206" i="4"/>
  <c r="V206" i="4" l="1" a="1"/>
  <c r="V206" i="4" s="1"/>
  <c r="C206" i="4" a="1"/>
  <c r="C206" i="4" s="1"/>
  <c r="AO206" i="4" a="1"/>
  <c r="AO206" i="4" s="1"/>
  <c r="AY206" i="4" a="1"/>
  <c r="AY206" i="4" s="1"/>
  <c r="BE206" i="4" a="1"/>
  <c r="BE206" i="4" s="1"/>
  <c r="BF206" i="4" a="1"/>
  <c r="BF206" i="4" s="1"/>
  <c r="AQ206" i="4" a="1"/>
  <c r="AQ206" i="4" s="1"/>
  <c r="BB206" i="4" a="1"/>
  <c r="BB206" i="4" s="1"/>
  <c r="BG206" i="4" a="1"/>
  <c r="BG206" i="4" s="1"/>
  <c r="AT206" i="4" a="1"/>
  <c r="AT206" i="4" s="1"/>
  <c r="AZ206" i="4" a="1"/>
  <c r="AZ206" i="4" s="1"/>
  <c r="AP206" i="4" a="1"/>
  <c r="AP206" i="4" s="1"/>
  <c r="AX206" i="4" a="1"/>
  <c r="AX206" i="4" s="1"/>
  <c r="BD206" i="4" a="1"/>
  <c r="BD206" i="4" s="1"/>
  <c r="AS206" i="4" a="1"/>
  <c r="AS206" i="4" s="1"/>
  <c r="AR206" i="4" a="1"/>
  <c r="AR206" i="4" s="1"/>
  <c r="BC206" i="4" a="1"/>
  <c r="BC206" i="4" s="1"/>
  <c r="AU206" i="4" a="1"/>
  <c r="AU206" i="4" s="1"/>
  <c r="AW206" i="4" a="1"/>
  <c r="AW206" i="4" s="1"/>
  <c r="AV206" i="4" a="1"/>
  <c r="AV206" i="4" s="1"/>
  <c r="BA206" i="4" a="1"/>
  <c r="BA206" i="4" s="1"/>
  <c r="U206" i="4" a="1"/>
  <c r="U206" i="4" s="1"/>
  <c r="AN206" i="4" a="1"/>
  <c r="AN206" i="4" s="1"/>
  <c r="S206" i="4" a="1"/>
  <c r="S206" i="4" s="1"/>
  <c r="AK206" i="4" a="1"/>
  <c r="AK206" i="4" s="1"/>
  <c r="Z206" i="4" a="1"/>
  <c r="Z206" i="4" s="1"/>
  <c r="AH206" i="4" a="1"/>
  <c r="AH206" i="4" s="1"/>
  <c r="AA206" i="4" a="1"/>
  <c r="AA206" i="4" s="1"/>
  <c r="AB206" i="4" a="1"/>
  <c r="AB206" i="4" s="1"/>
  <c r="AI206" i="4" a="1"/>
  <c r="AI206" i="4" s="1"/>
  <c r="D206" i="4" a="1"/>
  <c r="D206" i="4" s="1"/>
  <c r="L206" i="4" a="1"/>
  <c r="L206" i="4" s="1"/>
  <c r="T206" i="4" a="1"/>
  <c r="T206" i="4" s="1"/>
  <c r="K206" i="4" a="1"/>
  <c r="K206" i="4" s="1"/>
  <c r="AC206" i="4" a="1"/>
  <c r="AC206" i="4" s="1"/>
  <c r="H206" i="4" a="1"/>
  <c r="H206" i="4" s="1"/>
  <c r="I206" i="4" a="1"/>
  <c r="I206" i="4" s="1"/>
  <c r="W206" i="4" a="1"/>
  <c r="W206" i="4" s="1"/>
  <c r="E206" i="4" a="1"/>
  <c r="E206" i="4" s="1"/>
  <c r="M206" i="4" a="1"/>
  <c r="M206" i="4" s="1"/>
  <c r="AM206" i="4" a="1"/>
  <c r="AM206" i="4" s="1"/>
  <c r="AD206" i="4" a="1"/>
  <c r="AD206" i="4" s="1"/>
  <c r="J206" i="4" a="1"/>
  <c r="J206" i="4" s="1"/>
  <c r="AL206" i="4" a="1"/>
  <c r="AL206" i="4" s="1"/>
  <c r="R206" i="4" a="1"/>
  <c r="R206" i="4" s="1"/>
  <c r="P206" i="4" a="1"/>
  <c r="P206" i="4" s="1"/>
  <c r="AE206" i="4" a="1"/>
  <c r="AE206" i="4" s="1"/>
  <c r="AG206" i="4" a="1"/>
  <c r="AG206" i="4" s="1"/>
  <c r="X206" i="4" a="1"/>
  <c r="X206" i="4" s="1"/>
  <c r="Y206" i="4" a="1"/>
  <c r="Y206" i="4" s="1"/>
  <c r="F206" i="4" a="1"/>
  <c r="F206" i="4" s="1"/>
  <c r="AF206" i="4" a="1"/>
  <c r="AF206" i="4" s="1"/>
  <c r="AJ206" i="4" a="1"/>
  <c r="AJ206" i="4" s="1"/>
  <c r="G206" i="4" a="1"/>
  <c r="G206" i="4" s="1"/>
  <c r="N206" i="4" a="1"/>
  <c r="N206" i="4" s="1"/>
  <c r="Q206" i="4" a="1"/>
  <c r="Q206" i="4" s="1"/>
  <c r="O206" i="4" a="1"/>
  <c r="O206" i="4" s="1"/>
  <c r="B207" i="4"/>
  <c r="C207" i="4" l="1" a="1"/>
  <c r="C207" i="4" s="1"/>
  <c r="AO207" i="4" a="1"/>
  <c r="AO207" i="4" s="1"/>
  <c r="V207" i="4" a="1"/>
  <c r="V207" i="4" s="1"/>
  <c r="BB207" i="4" a="1"/>
  <c r="BB207" i="4" s="1"/>
  <c r="AZ207" i="4" a="1"/>
  <c r="AZ207" i="4" s="1"/>
  <c r="BG207" i="4" a="1"/>
  <c r="BG207" i="4" s="1"/>
  <c r="DS56" i="4" s="1"/>
  <c r="BD207" i="4" a="1"/>
  <c r="BD207" i="4" s="1"/>
  <c r="AT207" i="4" a="1"/>
  <c r="AT207" i="4" s="1"/>
  <c r="AP207" i="4" a="1"/>
  <c r="AP207" i="4" s="1"/>
  <c r="AX207" i="4" a="1"/>
  <c r="AX207" i="4" s="1"/>
  <c r="AS207" i="4" a="1"/>
  <c r="AS207" i="4" s="1"/>
  <c r="AR207" i="4" a="1"/>
  <c r="AR207" i="4" s="1"/>
  <c r="AY207" i="4" a="1"/>
  <c r="AY207" i="4" s="1"/>
  <c r="AQ207" i="4" a="1"/>
  <c r="AQ207" i="4" s="1"/>
  <c r="BE207" i="4" a="1"/>
  <c r="BE207" i="4" s="1"/>
  <c r="BF207" i="4" a="1"/>
  <c r="BF207" i="4" s="1"/>
  <c r="DR56" i="4" s="1"/>
  <c r="BC207" i="4" a="1"/>
  <c r="BC207" i="4" s="1"/>
  <c r="AU207" i="4" a="1"/>
  <c r="AU207" i="4" s="1"/>
  <c r="BA207" i="4" a="1"/>
  <c r="BA207" i="4" s="1"/>
  <c r="AV207" i="4" a="1"/>
  <c r="AV207" i="4" s="1"/>
  <c r="DH56" i="4" s="1"/>
  <c r="AW207" i="4" a="1"/>
  <c r="AW207" i="4" s="1"/>
  <c r="AN207" i="4" a="1"/>
  <c r="AN207" i="4" s="1"/>
  <c r="CZ56" i="4" s="1"/>
  <c r="U207" i="4" a="1"/>
  <c r="U207" i="4" s="1"/>
  <c r="AH207" i="4" a="1"/>
  <c r="AH207" i="4" s="1"/>
  <c r="AA207" i="4" a="1"/>
  <c r="AA207" i="4" s="1"/>
  <c r="AB207" i="4" a="1"/>
  <c r="AB207" i="4" s="1"/>
  <c r="AI207" i="4" a="1"/>
  <c r="AI207" i="4" s="1"/>
  <c r="D207" i="4" a="1"/>
  <c r="D207" i="4" s="1"/>
  <c r="H207" i="4" a="1"/>
  <c r="H207" i="4" s="1"/>
  <c r="K207" i="4" a="1"/>
  <c r="K207" i="4" s="1"/>
  <c r="L207" i="4" a="1"/>
  <c r="L207" i="4" s="1"/>
  <c r="T207" i="4" a="1"/>
  <c r="T207" i="4" s="1"/>
  <c r="CF56" i="4" s="1"/>
  <c r="DA33" i="5" s="1"/>
  <c r="AC207" i="4" a="1"/>
  <c r="AC207" i="4" s="1"/>
  <c r="S207" i="4" a="1"/>
  <c r="S207" i="4" s="1"/>
  <c r="AK207" i="4" a="1"/>
  <c r="AK207" i="4" s="1"/>
  <c r="Z207" i="4" a="1"/>
  <c r="Z207" i="4" s="1"/>
  <c r="M207" i="4" a="1"/>
  <c r="M207" i="4" s="1"/>
  <c r="I207" i="4" a="1"/>
  <c r="I207" i="4" s="1"/>
  <c r="J207" i="4" a="1"/>
  <c r="J207" i="4" s="1"/>
  <c r="AL207" i="4" a="1"/>
  <c r="AL207" i="4" s="1"/>
  <c r="W207" i="4" a="1"/>
  <c r="W207" i="4" s="1"/>
  <c r="R207" i="4" a="1"/>
  <c r="R207" i="4" s="1"/>
  <c r="AE207" i="4" a="1"/>
  <c r="AE207" i="4" s="1"/>
  <c r="AD207" i="4" a="1"/>
  <c r="AD207" i="4" s="1"/>
  <c r="AM207" i="4" a="1"/>
  <c r="AM207" i="4" s="1"/>
  <c r="P207" i="4" a="1"/>
  <c r="P207" i="4" s="1"/>
  <c r="E207" i="4" a="1"/>
  <c r="E207" i="4" s="1"/>
  <c r="AJ207" i="4" a="1"/>
  <c r="AJ207" i="4" s="1"/>
  <c r="G207" i="4" a="1"/>
  <c r="G207" i="4" s="1"/>
  <c r="X207" i="4" a="1"/>
  <c r="X207" i="4" s="1"/>
  <c r="O207" i="4" a="1"/>
  <c r="O207" i="4" s="1"/>
  <c r="F207" i="4" a="1"/>
  <c r="F207" i="4" s="1"/>
  <c r="AF207" i="4" a="1"/>
  <c r="AF207" i="4" s="1"/>
  <c r="Q207" i="4" a="1"/>
  <c r="Q207" i="4" s="1"/>
  <c r="N207" i="4" a="1"/>
  <c r="N207" i="4" s="1"/>
  <c r="Y207" i="4" a="1"/>
  <c r="Y207" i="4" s="1"/>
  <c r="AG207" i="4" a="1"/>
  <c r="AG207" i="4" s="1"/>
  <c r="DO56" i="4"/>
  <c r="DI56" i="4"/>
  <c r="DE56" i="4"/>
  <c r="CG56" i="4"/>
  <c r="BS56" i="4"/>
  <c r="B208" i="4"/>
  <c r="CY56" i="4"/>
  <c r="DB33" i="5" s="1"/>
  <c r="BV56" i="4"/>
  <c r="O33" i="5" s="1"/>
  <c r="CO56" i="4"/>
  <c r="P33" i="5" s="1"/>
  <c r="CH56" i="4"/>
  <c r="CP56" i="4"/>
  <c r="CJ56" i="4"/>
  <c r="DK33" i="5" l="1"/>
  <c r="C208" i="4" a="1"/>
  <c r="C208" i="4" s="1"/>
  <c r="AO208" i="4" a="1"/>
  <c r="AO208" i="4" s="1"/>
  <c r="V208" i="4" a="1"/>
  <c r="V208" i="4" s="1"/>
  <c r="AP208" i="4" a="1"/>
  <c r="AP208" i="4" s="1"/>
  <c r="AR208" i="4" a="1"/>
  <c r="AR208" i="4" s="1"/>
  <c r="BD208" i="4" a="1"/>
  <c r="BD208" i="4" s="1"/>
  <c r="AY208" i="4" a="1"/>
  <c r="AY208" i="4" s="1"/>
  <c r="AQ208" i="4" a="1"/>
  <c r="AQ208" i="4" s="1"/>
  <c r="BE208" i="4" a="1"/>
  <c r="BE208" i="4" s="1"/>
  <c r="BB208" i="4" a="1"/>
  <c r="BB208" i="4" s="1"/>
  <c r="BF208" i="4" a="1"/>
  <c r="BF208" i="4" s="1"/>
  <c r="AT208" i="4" a="1"/>
  <c r="AT208" i="4" s="1"/>
  <c r="AS208" i="4" a="1"/>
  <c r="AS208" i="4" s="1"/>
  <c r="AZ208" i="4" a="1"/>
  <c r="AZ208" i="4" s="1"/>
  <c r="AX208" i="4" a="1"/>
  <c r="AX208" i="4" s="1"/>
  <c r="BG208" i="4" a="1"/>
  <c r="BG208" i="4" s="1"/>
  <c r="AV208" i="4" a="1"/>
  <c r="AV208" i="4" s="1"/>
  <c r="AW208" i="4" a="1"/>
  <c r="AW208" i="4" s="1"/>
  <c r="BC208" i="4" a="1"/>
  <c r="BC208" i="4" s="1"/>
  <c r="AU208" i="4" a="1"/>
  <c r="AU208" i="4" s="1"/>
  <c r="BA208" i="4" a="1"/>
  <c r="BA208" i="4" s="1"/>
  <c r="U208" i="4" a="1"/>
  <c r="U208" i="4" s="1"/>
  <c r="AN208" i="4" a="1"/>
  <c r="AN208" i="4" s="1"/>
  <c r="L208" i="4" a="1"/>
  <c r="L208" i="4" s="1"/>
  <c r="K208" i="4" a="1"/>
  <c r="K208" i="4" s="1"/>
  <c r="T208" i="4" a="1"/>
  <c r="T208" i="4" s="1"/>
  <c r="AC208" i="4" a="1"/>
  <c r="AC208" i="4" s="1"/>
  <c r="AK208" i="4" a="1"/>
  <c r="AK208" i="4" s="1"/>
  <c r="H208" i="4" a="1"/>
  <c r="H208" i="4" s="1"/>
  <c r="S208" i="4" a="1"/>
  <c r="S208" i="4" s="1"/>
  <c r="Z208" i="4" a="1"/>
  <c r="Z208" i="4" s="1"/>
  <c r="AH208" i="4" a="1"/>
  <c r="AH208" i="4" s="1"/>
  <c r="AA208" i="4" a="1"/>
  <c r="AA208" i="4" s="1"/>
  <c r="AB208" i="4" a="1"/>
  <c r="AB208" i="4" s="1"/>
  <c r="AI208" i="4" a="1"/>
  <c r="AI208" i="4" s="1"/>
  <c r="D208" i="4" a="1"/>
  <c r="D208" i="4" s="1"/>
  <c r="M208" i="4" a="1"/>
  <c r="M208" i="4" s="1"/>
  <c r="W208" i="4" a="1"/>
  <c r="W208" i="4" s="1"/>
  <c r="AE208" i="4" a="1"/>
  <c r="AE208" i="4" s="1"/>
  <c r="F208" i="4" a="1"/>
  <c r="F208" i="4" s="1"/>
  <c r="AM208" i="4" a="1"/>
  <c r="AM208" i="4" s="1"/>
  <c r="P208" i="4" a="1"/>
  <c r="P208" i="4" s="1"/>
  <c r="N208" i="4" a="1"/>
  <c r="N208" i="4" s="1"/>
  <c r="AD208" i="4" a="1"/>
  <c r="AD208" i="4" s="1"/>
  <c r="I208" i="4" a="1"/>
  <c r="I208" i="4" s="1"/>
  <c r="E208" i="4" a="1"/>
  <c r="E208" i="4" s="1"/>
  <c r="AL208" i="4" a="1"/>
  <c r="AL208" i="4" s="1"/>
  <c r="J208" i="4" a="1"/>
  <c r="J208" i="4" s="1"/>
  <c r="G208" i="4" a="1"/>
  <c r="G208" i="4" s="1"/>
  <c r="Q208" i="4" a="1"/>
  <c r="Q208" i="4" s="1"/>
  <c r="O208" i="4" a="1"/>
  <c r="O208" i="4" s="1"/>
  <c r="R208" i="4" a="1"/>
  <c r="R208" i="4" s="1"/>
  <c r="Y208" i="4" a="1"/>
  <c r="Y208" i="4" s="1"/>
  <c r="AG208" i="4" a="1"/>
  <c r="AG208" i="4" s="1"/>
  <c r="X208" i="4" a="1"/>
  <c r="X208" i="4" s="1"/>
  <c r="AJ208" i="4" a="1"/>
  <c r="AJ208" i="4" s="1"/>
  <c r="AF208" i="4" a="1"/>
  <c r="AF208" i="4" s="1"/>
  <c r="J33" i="5"/>
  <c r="DJ33" i="5" s="1"/>
  <c r="CS33" i="5"/>
  <c r="CX33" i="5" s="1"/>
  <c r="DN33" i="5" s="1"/>
  <c r="B209" i="4"/>
  <c r="C209" i="4" l="1" a="1"/>
  <c r="C209" i="4" s="1"/>
  <c r="AO209" i="4" a="1"/>
  <c r="AO209" i="4" s="1"/>
  <c r="V209" i="4" a="1"/>
  <c r="V209" i="4" s="1"/>
  <c r="AY209" i="4" a="1"/>
  <c r="AY209" i="4" s="1"/>
  <c r="AQ209" i="4" a="1"/>
  <c r="AQ209" i="4" s="1"/>
  <c r="BD209" i="4" a="1"/>
  <c r="BD209" i="4" s="1"/>
  <c r="BE209" i="4" a="1"/>
  <c r="BE209" i="4" s="1"/>
  <c r="BB209" i="4" a="1"/>
  <c r="BB209" i="4" s="1"/>
  <c r="AT209" i="4" a="1"/>
  <c r="AT209" i="4" s="1"/>
  <c r="BF209" i="4" a="1"/>
  <c r="BF209" i="4" s="1"/>
  <c r="AP209" i="4" a="1"/>
  <c r="AP209" i="4" s="1"/>
  <c r="AZ209" i="4" a="1"/>
  <c r="AZ209" i="4" s="1"/>
  <c r="AX209" i="4" a="1"/>
  <c r="AX209" i="4" s="1"/>
  <c r="BG209" i="4" a="1"/>
  <c r="BG209" i="4" s="1"/>
  <c r="AS209" i="4" a="1"/>
  <c r="AS209" i="4" s="1"/>
  <c r="AR209" i="4" a="1"/>
  <c r="AR209" i="4" s="1"/>
  <c r="AW209" i="4" a="1"/>
  <c r="AW209" i="4" s="1"/>
  <c r="AU209" i="4" a="1"/>
  <c r="AU209" i="4" s="1"/>
  <c r="BC209" i="4" a="1"/>
  <c r="BC209" i="4" s="1"/>
  <c r="AV209" i="4" a="1"/>
  <c r="AV209" i="4" s="1"/>
  <c r="BA209" i="4" a="1"/>
  <c r="BA209" i="4" s="1"/>
  <c r="U209" i="4" a="1"/>
  <c r="U209" i="4" s="1"/>
  <c r="AN209" i="4" a="1"/>
  <c r="AN209" i="4" s="1"/>
  <c r="S209" i="4" a="1"/>
  <c r="S209" i="4" s="1"/>
  <c r="AK209" i="4" a="1"/>
  <c r="AK209" i="4" s="1"/>
  <c r="H209" i="4" a="1"/>
  <c r="H209" i="4" s="1"/>
  <c r="D209" i="4" a="1"/>
  <c r="D209" i="4" s="1"/>
  <c r="Z209" i="4" a="1"/>
  <c r="Z209" i="4" s="1"/>
  <c r="AH209" i="4" a="1"/>
  <c r="AH209" i="4" s="1"/>
  <c r="AA209" i="4" a="1"/>
  <c r="AA209" i="4" s="1"/>
  <c r="AI209" i="4" a="1"/>
  <c r="AI209" i="4" s="1"/>
  <c r="L209" i="4" a="1"/>
  <c r="L209" i="4" s="1"/>
  <c r="AB209" i="4" a="1"/>
  <c r="AB209" i="4" s="1"/>
  <c r="K209" i="4" a="1"/>
  <c r="K209" i="4" s="1"/>
  <c r="AC209" i="4" a="1"/>
  <c r="AC209" i="4" s="1"/>
  <c r="T209" i="4" a="1"/>
  <c r="T209" i="4" s="1"/>
  <c r="AM209" i="4" a="1"/>
  <c r="AM209" i="4" s="1"/>
  <c r="E209" i="4" a="1"/>
  <c r="E209" i="4" s="1"/>
  <c r="N209" i="4" a="1"/>
  <c r="N209" i="4" s="1"/>
  <c r="M209" i="4" a="1"/>
  <c r="M209" i="4" s="1"/>
  <c r="AD209" i="4" a="1"/>
  <c r="AD209" i="4" s="1"/>
  <c r="I209" i="4" a="1"/>
  <c r="I209" i="4" s="1"/>
  <c r="J209" i="4" a="1"/>
  <c r="J209" i="4" s="1"/>
  <c r="AL209" i="4" a="1"/>
  <c r="AL209" i="4" s="1"/>
  <c r="R209" i="4" a="1"/>
  <c r="R209" i="4" s="1"/>
  <c r="W209" i="4" a="1"/>
  <c r="W209" i="4" s="1"/>
  <c r="AE209" i="4" a="1"/>
  <c r="AE209" i="4" s="1"/>
  <c r="AJ209" i="4" a="1"/>
  <c r="AJ209" i="4" s="1"/>
  <c r="P209" i="4" a="1"/>
  <c r="P209" i="4" s="1"/>
  <c r="F209" i="4" a="1"/>
  <c r="F209" i="4" s="1"/>
  <c r="Y209" i="4" a="1"/>
  <c r="Y209" i="4" s="1"/>
  <c r="AG209" i="4" a="1"/>
  <c r="AG209" i="4" s="1"/>
  <c r="X209" i="4" a="1"/>
  <c r="X209" i="4" s="1"/>
  <c r="AF209" i="4" a="1"/>
  <c r="AF209" i="4" s="1"/>
  <c r="G209" i="4" a="1"/>
  <c r="G209" i="4" s="1"/>
  <c r="O209" i="4" a="1"/>
  <c r="O209" i="4" s="1"/>
  <c r="Q209" i="4" a="1"/>
  <c r="Q209" i="4" s="1"/>
  <c r="B210" i="4"/>
  <c r="AO210" i="4" l="1" a="1"/>
  <c r="AO210" i="4" s="1"/>
  <c r="V210" i="4" a="1"/>
  <c r="V210" i="4" s="1"/>
  <c r="C210" i="4" a="1"/>
  <c r="C210" i="4" s="1"/>
  <c r="BB210" i="4" a="1"/>
  <c r="BB210" i="4" s="1"/>
  <c r="BF210" i="4" a="1"/>
  <c r="BF210" i="4" s="1"/>
  <c r="AT210" i="4" a="1"/>
  <c r="AT210" i="4" s="1"/>
  <c r="AZ210" i="4" a="1"/>
  <c r="AZ210" i="4" s="1"/>
  <c r="AP210" i="4" a="1"/>
  <c r="AP210" i="4" s="1"/>
  <c r="AX210" i="4" a="1"/>
  <c r="AX210" i="4" s="1"/>
  <c r="BG210" i="4" a="1"/>
  <c r="BG210" i="4" s="1"/>
  <c r="AS210" i="4" a="1"/>
  <c r="AS210" i="4" s="1"/>
  <c r="AR210" i="4" a="1"/>
  <c r="AR210" i="4" s="1"/>
  <c r="AY210" i="4" a="1"/>
  <c r="AY210" i="4" s="1"/>
  <c r="BD210" i="4" a="1"/>
  <c r="BD210" i="4" s="1"/>
  <c r="BE210" i="4" a="1"/>
  <c r="BE210" i="4" s="1"/>
  <c r="AQ210" i="4" a="1"/>
  <c r="AQ210" i="4" s="1"/>
  <c r="AW210" i="4" a="1"/>
  <c r="AW210" i="4" s="1"/>
  <c r="BC210" i="4" a="1"/>
  <c r="BC210" i="4" s="1"/>
  <c r="AU210" i="4" a="1"/>
  <c r="AU210" i="4" s="1"/>
  <c r="AV210" i="4" a="1"/>
  <c r="AV210" i="4" s="1"/>
  <c r="BA210" i="4" a="1"/>
  <c r="BA210" i="4" s="1"/>
  <c r="U210" i="4" a="1"/>
  <c r="U210" i="4" s="1"/>
  <c r="AN210" i="4" a="1"/>
  <c r="AN210" i="4" s="1"/>
  <c r="Z210" i="4" a="1"/>
  <c r="Z210" i="4" s="1"/>
  <c r="AH210" i="4" a="1"/>
  <c r="AH210" i="4" s="1"/>
  <c r="AA210" i="4" a="1"/>
  <c r="AA210" i="4" s="1"/>
  <c r="AB210" i="4" a="1"/>
  <c r="AB210" i="4" s="1"/>
  <c r="D210" i="4" a="1"/>
  <c r="D210" i="4" s="1"/>
  <c r="L210" i="4" a="1"/>
  <c r="L210" i="4" s="1"/>
  <c r="T210" i="4" a="1"/>
  <c r="T210" i="4" s="1"/>
  <c r="AC210" i="4" a="1"/>
  <c r="AC210" i="4" s="1"/>
  <c r="K210" i="4" a="1"/>
  <c r="K210" i="4" s="1"/>
  <c r="S210" i="4" a="1"/>
  <c r="S210" i="4" s="1"/>
  <c r="AK210" i="4" a="1"/>
  <c r="AK210" i="4" s="1"/>
  <c r="H210" i="4" a="1"/>
  <c r="H210" i="4" s="1"/>
  <c r="AI210" i="4" a="1"/>
  <c r="AI210" i="4" s="1"/>
  <c r="E210" i="4" a="1"/>
  <c r="E210" i="4" s="1"/>
  <c r="M210" i="4" a="1"/>
  <c r="M210" i="4" s="1"/>
  <c r="AD210" i="4" a="1"/>
  <c r="AD210" i="4" s="1"/>
  <c r="I210" i="4" a="1"/>
  <c r="I210" i="4" s="1"/>
  <c r="J210" i="4" a="1"/>
  <c r="J210" i="4" s="1"/>
  <c r="AL210" i="4" a="1"/>
  <c r="AL210" i="4" s="1"/>
  <c r="W210" i="4" a="1"/>
  <c r="W210" i="4" s="1"/>
  <c r="AE210" i="4" a="1"/>
  <c r="AE210" i="4" s="1"/>
  <c r="P210" i="4" a="1"/>
  <c r="P210" i="4" s="1"/>
  <c r="F210" i="4" a="1"/>
  <c r="F210" i="4" s="1"/>
  <c r="AM210" i="4" a="1"/>
  <c r="AM210" i="4" s="1"/>
  <c r="Y210" i="4" a="1"/>
  <c r="Y210" i="4" s="1"/>
  <c r="AG210" i="4" a="1"/>
  <c r="AG210" i="4" s="1"/>
  <c r="N210" i="4" a="1"/>
  <c r="N210" i="4" s="1"/>
  <c r="X210" i="4" a="1"/>
  <c r="X210" i="4" s="1"/>
  <c r="AJ210" i="4" a="1"/>
  <c r="AJ210" i="4" s="1"/>
  <c r="R210" i="4" a="1"/>
  <c r="R210" i="4" s="1"/>
  <c r="AF210" i="4" a="1"/>
  <c r="AF210" i="4" s="1"/>
  <c r="G210" i="4" a="1"/>
  <c r="G210" i="4" s="1"/>
  <c r="Q210" i="4" a="1"/>
  <c r="Q210" i="4" s="1"/>
  <c r="O210" i="4" a="1"/>
  <c r="O210" i="4" s="1"/>
  <c r="B211" i="4"/>
  <c r="AO211" i="4" l="1" a="1"/>
  <c r="AO211" i="4" s="1"/>
  <c r="V211" i="4" a="1"/>
  <c r="V211" i="4" s="1"/>
  <c r="C211" i="4" a="1"/>
  <c r="C211" i="4" s="1"/>
  <c r="BB211" i="4" a="1"/>
  <c r="BB211" i="4" s="1"/>
  <c r="DN57" i="4" s="1"/>
  <c r="AT211" i="4" a="1"/>
  <c r="AT211" i="4" s="1"/>
  <c r="AZ211" i="4" a="1"/>
  <c r="AZ211" i="4" s="1"/>
  <c r="AX211" i="4" a="1"/>
  <c r="AX211" i="4" s="1"/>
  <c r="BG211" i="4" a="1"/>
  <c r="BG211" i="4" s="1"/>
  <c r="DS57" i="4" s="1"/>
  <c r="AP211" i="4" a="1"/>
  <c r="AP211" i="4" s="1"/>
  <c r="AS211" i="4" a="1"/>
  <c r="AS211" i="4" s="1"/>
  <c r="AR211" i="4" a="1"/>
  <c r="AR211" i="4" s="1"/>
  <c r="BD211" i="4" a="1"/>
  <c r="BD211" i="4" s="1"/>
  <c r="AY211" i="4" a="1"/>
  <c r="AY211" i="4" s="1"/>
  <c r="BE211" i="4" a="1"/>
  <c r="BE211" i="4" s="1"/>
  <c r="DQ57" i="4" s="1"/>
  <c r="BF211" i="4" a="1"/>
  <c r="BF211" i="4" s="1"/>
  <c r="DR57" i="4" s="1"/>
  <c r="AQ211" i="4" a="1"/>
  <c r="AQ211" i="4" s="1"/>
  <c r="AW211" i="4" a="1"/>
  <c r="AW211" i="4" s="1"/>
  <c r="BC211" i="4" a="1"/>
  <c r="BC211" i="4" s="1"/>
  <c r="AU211" i="4" a="1"/>
  <c r="AU211" i="4" s="1"/>
  <c r="BA211" i="4" a="1"/>
  <c r="BA211" i="4" s="1"/>
  <c r="AV211" i="4" a="1"/>
  <c r="AV211" i="4" s="1"/>
  <c r="DH57" i="4" s="1"/>
  <c r="U211" i="4" a="1"/>
  <c r="U211" i="4" s="1"/>
  <c r="CG57" i="4" s="1"/>
  <c r="AN211" i="4" a="1"/>
  <c r="AN211" i="4" s="1"/>
  <c r="CZ57" i="4" s="1"/>
  <c r="Z211" i="4" a="1"/>
  <c r="Z211" i="4" s="1"/>
  <c r="AH211" i="4" a="1"/>
  <c r="AH211" i="4" s="1"/>
  <c r="AA211" i="4" a="1"/>
  <c r="AA211" i="4" s="1"/>
  <c r="AB211" i="4" a="1"/>
  <c r="AB211" i="4" s="1"/>
  <c r="AI211" i="4" a="1"/>
  <c r="AI211" i="4" s="1"/>
  <c r="D211" i="4" a="1"/>
  <c r="D211" i="4" s="1"/>
  <c r="L211" i="4" a="1"/>
  <c r="L211" i="4" s="1"/>
  <c r="T211" i="4" a="1"/>
  <c r="T211" i="4" s="1"/>
  <c r="CF57" i="4" s="1"/>
  <c r="DA34" i="5" s="1"/>
  <c r="K211" i="4" a="1"/>
  <c r="K211" i="4" s="1"/>
  <c r="AC211" i="4" a="1"/>
  <c r="AC211" i="4" s="1"/>
  <c r="S211" i="4" a="1"/>
  <c r="S211" i="4" s="1"/>
  <c r="AK211" i="4" a="1"/>
  <c r="AK211" i="4" s="1"/>
  <c r="H211" i="4" a="1"/>
  <c r="H211" i="4" s="1"/>
  <c r="M211" i="4" a="1"/>
  <c r="M211" i="4" s="1"/>
  <c r="AD211" i="4" a="1"/>
  <c r="AD211" i="4" s="1"/>
  <c r="I211" i="4" a="1"/>
  <c r="I211" i="4" s="1"/>
  <c r="J211" i="4" a="1"/>
  <c r="J211" i="4" s="1"/>
  <c r="R211" i="4" a="1"/>
  <c r="R211" i="4" s="1"/>
  <c r="AL211" i="4" a="1"/>
  <c r="AL211" i="4" s="1"/>
  <c r="W211" i="4" a="1"/>
  <c r="W211" i="4" s="1"/>
  <c r="AE211" i="4" a="1"/>
  <c r="AE211" i="4" s="1"/>
  <c r="P211" i="4" a="1"/>
  <c r="P211" i="4" s="1"/>
  <c r="AM211" i="4" a="1"/>
  <c r="AM211" i="4" s="1"/>
  <c r="E211" i="4" a="1"/>
  <c r="E211" i="4" s="1"/>
  <c r="F211" i="4" a="1"/>
  <c r="F211" i="4" s="1"/>
  <c r="X211" i="4" a="1"/>
  <c r="X211" i="4" s="1"/>
  <c r="Y211" i="4" a="1"/>
  <c r="Y211" i="4" s="1"/>
  <c r="AG211" i="4" a="1"/>
  <c r="AG211" i="4" s="1"/>
  <c r="N211" i="4" a="1"/>
  <c r="N211" i="4" s="1"/>
  <c r="AJ211" i="4" a="1"/>
  <c r="AJ211" i="4" s="1"/>
  <c r="AF211" i="4" a="1"/>
  <c r="AF211" i="4" s="1"/>
  <c r="G211" i="4" a="1"/>
  <c r="G211" i="4" s="1"/>
  <c r="Q211" i="4" a="1"/>
  <c r="Q211" i="4" s="1"/>
  <c r="O211" i="4" a="1"/>
  <c r="O211" i="4" s="1"/>
  <c r="DI57" i="4"/>
  <c r="DA57" i="4"/>
  <c r="B212" i="4"/>
  <c r="CY57" i="4"/>
  <c r="DB34" i="5" s="1"/>
  <c r="BV57" i="4"/>
  <c r="O34" i="5" s="1"/>
  <c r="CO57" i="4"/>
  <c r="P34" i="5" s="1"/>
  <c r="CH57" i="4"/>
  <c r="DK34" i="5" l="1"/>
  <c r="V212" i="4" a="1"/>
  <c r="V212" i="4" s="1"/>
  <c r="C212" i="4" a="1"/>
  <c r="C212" i="4" s="1"/>
  <c r="AO212" i="4" a="1"/>
  <c r="AO212" i="4" s="1"/>
  <c r="AT212" i="4" a="1"/>
  <c r="AT212" i="4" s="1"/>
  <c r="AZ212" i="4" a="1"/>
  <c r="AZ212" i="4" s="1"/>
  <c r="AX212" i="4" a="1"/>
  <c r="AX212" i="4" s="1"/>
  <c r="BG212" i="4" a="1"/>
  <c r="BG212" i="4" s="1"/>
  <c r="AP212" i="4" a="1"/>
  <c r="AP212" i="4" s="1"/>
  <c r="AS212" i="4" a="1"/>
  <c r="AS212" i="4" s="1"/>
  <c r="AR212" i="4" a="1"/>
  <c r="AR212" i="4" s="1"/>
  <c r="AY212" i="4" a="1"/>
  <c r="AY212" i="4" s="1"/>
  <c r="BF212" i="4" a="1"/>
  <c r="BF212" i="4" s="1"/>
  <c r="AQ212" i="4" a="1"/>
  <c r="AQ212" i="4" s="1"/>
  <c r="BB212" i="4" a="1"/>
  <c r="BB212" i="4" s="1"/>
  <c r="BC212" i="4" a="1"/>
  <c r="BC212" i="4" s="1"/>
  <c r="AU212" i="4" a="1"/>
  <c r="AU212" i="4" s="1"/>
  <c r="BE212" i="4" a="1"/>
  <c r="BE212" i="4" s="1"/>
  <c r="BA212" i="4" a="1"/>
  <c r="BA212" i="4" s="1"/>
  <c r="AV212" i="4" a="1"/>
  <c r="AV212" i="4" s="1"/>
  <c r="BD212" i="4" a="1"/>
  <c r="BD212" i="4" s="1"/>
  <c r="AW212" i="4" a="1"/>
  <c r="AW212" i="4" s="1"/>
  <c r="U212" i="4" a="1"/>
  <c r="U212" i="4" s="1"/>
  <c r="AN212" i="4" a="1"/>
  <c r="AN212" i="4" s="1"/>
  <c r="AH212" i="4" a="1"/>
  <c r="AH212" i="4" s="1"/>
  <c r="D212" i="4" a="1"/>
  <c r="D212" i="4" s="1"/>
  <c r="AA212" i="4" a="1"/>
  <c r="AA212" i="4" s="1"/>
  <c r="AB212" i="4" a="1"/>
  <c r="AB212" i="4" s="1"/>
  <c r="AI212" i="4" a="1"/>
  <c r="AI212" i="4" s="1"/>
  <c r="L212" i="4" a="1"/>
  <c r="L212" i="4" s="1"/>
  <c r="T212" i="4" a="1"/>
  <c r="T212" i="4" s="1"/>
  <c r="K212" i="4" a="1"/>
  <c r="K212" i="4" s="1"/>
  <c r="AC212" i="4" a="1"/>
  <c r="AC212" i="4" s="1"/>
  <c r="S212" i="4" a="1"/>
  <c r="S212" i="4" s="1"/>
  <c r="AK212" i="4" a="1"/>
  <c r="AK212" i="4" s="1"/>
  <c r="H212" i="4" a="1"/>
  <c r="H212" i="4" s="1"/>
  <c r="Z212" i="4" a="1"/>
  <c r="Z212" i="4" s="1"/>
  <c r="M212" i="4" a="1"/>
  <c r="M212" i="4" s="1"/>
  <c r="AD212" i="4" a="1"/>
  <c r="AD212" i="4" s="1"/>
  <c r="J212" i="4" a="1"/>
  <c r="J212" i="4" s="1"/>
  <c r="R212" i="4" a="1"/>
  <c r="R212" i="4" s="1"/>
  <c r="AL212" i="4" a="1"/>
  <c r="AL212" i="4" s="1"/>
  <c r="W212" i="4" a="1"/>
  <c r="W212" i="4" s="1"/>
  <c r="F212" i="4" a="1"/>
  <c r="F212" i="4" s="1"/>
  <c r="AE212" i="4" a="1"/>
  <c r="AE212" i="4" s="1"/>
  <c r="P212" i="4" a="1"/>
  <c r="P212" i="4" s="1"/>
  <c r="AM212" i="4" a="1"/>
  <c r="AM212" i="4" s="1"/>
  <c r="E212" i="4" a="1"/>
  <c r="E212" i="4" s="1"/>
  <c r="N212" i="4" a="1"/>
  <c r="N212" i="4" s="1"/>
  <c r="I212" i="4" a="1"/>
  <c r="I212" i="4" s="1"/>
  <c r="X212" i="4" a="1"/>
  <c r="X212" i="4" s="1"/>
  <c r="Q212" i="4" a="1"/>
  <c r="Q212" i="4" s="1"/>
  <c r="AJ212" i="4" a="1"/>
  <c r="AJ212" i="4" s="1"/>
  <c r="AF212" i="4" a="1"/>
  <c r="AF212" i="4" s="1"/>
  <c r="G212" i="4" a="1"/>
  <c r="G212" i="4" s="1"/>
  <c r="O212" i="4" a="1"/>
  <c r="O212" i="4" s="1"/>
  <c r="Y212" i="4" a="1"/>
  <c r="Y212" i="4" s="1"/>
  <c r="AG212" i="4" a="1"/>
  <c r="AG212" i="4" s="1"/>
  <c r="B213" i="4"/>
  <c r="V213" i="4" l="1" a="1"/>
  <c r="V213" i="4" s="1"/>
  <c r="C213" i="4" a="1"/>
  <c r="C213" i="4" s="1"/>
  <c r="AO213" i="4" a="1"/>
  <c r="AO213" i="4" s="1"/>
  <c r="AP213" i="4" a="1"/>
  <c r="AP213" i="4" s="1"/>
  <c r="BD213" i="4" a="1"/>
  <c r="BD213" i="4" s="1"/>
  <c r="AS213" i="4" a="1"/>
  <c r="AS213" i="4" s="1"/>
  <c r="AR213" i="4" a="1"/>
  <c r="AR213" i="4" s="1"/>
  <c r="BE213" i="4" a="1"/>
  <c r="BE213" i="4" s="1"/>
  <c r="AY213" i="4" a="1"/>
  <c r="AY213" i="4" s="1"/>
  <c r="BF213" i="4" a="1"/>
  <c r="BF213" i="4" s="1"/>
  <c r="AQ213" i="4" a="1"/>
  <c r="AQ213" i="4" s="1"/>
  <c r="BB213" i="4" a="1"/>
  <c r="BB213" i="4" s="1"/>
  <c r="AT213" i="4" a="1"/>
  <c r="AT213" i="4" s="1"/>
  <c r="AZ213" i="4" a="1"/>
  <c r="AZ213" i="4" s="1"/>
  <c r="BG213" i="4" a="1"/>
  <c r="BG213" i="4" s="1"/>
  <c r="AX213" i="4" a="1"/>
  <c r="AX213" i="4" s="1"/>
  <c r="AV213" i="4" a="1"/>
  <c r="AV213" i="4" s="1"/>
  <c r="BA213" i="4" a="1"/>
  <c r="BA213" i="4" s="1"/>
  <c r="AW213" i="4" a="1"/>
  <c r="AW213" i="4" s="1"/>
  <c r="BC213" i="4" a="1"/>
  <c r="BC213" i="4" s="1"/>
  <c r="AU213" i="4" a="1"/>
  <c r="AU213" i="4" s="1"/>
  <c r="AN213" i="4" a="1"/>
  <c r="AN213" i="4" s="1"/>
  <c r="U213" i="4" a="1"/>
  <c r="U213" i="4" s="1"/>
  <c r="L213" i="4" a="1"/>
  <c r="L213" i="4" s="1"/>
  <c r="T213" i="4" a="1"/>
  <c r="T213" i="4" s="1"/>
  <c r="K213" i="4" a="1"/>
  <c r="K213" i="4" s="1"/>
  <c r="AC213" i="4" a="1"/>
  <c r="AC213" i="4" s="1"/>
  <c r="H213" i="4" a="1"/>
  <c r="H213" i="4" s="1"/>
  <c r="S213" i="4" a="1"/>
  <c r="S213" i="4" s="1"/>
  <c r="AK213" i="4" a="1"/>
  <c r="AK213" i="4" s="1"/>
  <c r="Z213" i="4" a="1"/>
  <c r="Z213" i="4" s="1"/>
  <c r="AH213" i="4" a="1"/>
  <c r="AH213" i="4" s="1"/>
  <c r="AA213" i="4" a="1"/>
  <c r="AA213" i="4" s="1"/>
  <c r="AB213" i="4" a="1"/>
  <c r="AB213" i="4" s="1"/>
  <c r="AI213" i="4" a="1"/>
  <c r="AI213" i="4" s="1"/>
  <c r="D213" i="4" a="1"/>
  <c r="D213" i="4" s="1"/>
  <c r="P213" i="4" a="1"/>
  <c r="P213" i="4" s="1"/>
  <c r="W213" i="4" a="1"/>
  <c r="W213" i="4" s="1"/>
  <c r="F213" i="4" a="1"/>
  <c r="F213" i="4" s="1"/>
  <c r="AE213" i="4" a="1"/>
  <c r="AE213" i="4" s="1"/>
  <c r="AM213" i="4" a="1"/>
  <c r="AM213" i="4" s="1"/>
  <c r="N213" i="4" a="1"/>
  <c r="N213" i="4" s="1"/>
  <c r="E213" i="4" a="1"/>
  <c r="E213" i="4" s="1"/>
  <c r="I213" i="4" a="1"/>
  <c r="I213" i="4" s="1"/>
  <c r="M213" i="4" a="1"/>
  <c r="M213" i="4" s="1"/>
  <c r="AD213" i="4" a="1"/>
  <c r="AD213" i="4" s="1"/>
  <c r="AL213" i="4" a="1"/>
  <c r="AL213" i="4" s="1"/>
  <c r="J213" i="4" a="1"/>
  <c r="J213" i="4" s="1"/>
  <c r="G213" i="4" a="1"/>
  <c r="G213" i="4" s="1"/>
  <c r="O213" i="4" a="1"/>
  <c r="O213" i="4" s="1"/>
  <c r="Y213" i="4" a="1"/>
  <c r="Y213" i="4" s="1"/>
  <c r="X213" i="4" a="1"/>
  <c r="X213" i="4" s="1"/>
  <c r="AG213" i="4" a="1"/>
  <c r="AG213" i="4" s="1"/>
  <c r="AF213" i="4" a="1"/>
  <c r="AF213" i="4" s="1"/>
  <c r="AJ213" i="4" a="1"/>
  <c r="AJ213" i="4" s="1"/>
  <c r="R213" i="4" a="1"/>
  <c r="R213" i="4" s="1"/>
  <c r="Q213" i="4" a="1"/>
  <c r="Q213" i="4" s="1"/>
  <c r="B214" i="4"/>
  <c r="V214" i="4" l="1" a="1"/>
  <c r="V214" i="4" s="1"/>
  <c r="C214" i="4" a="1"/>
  <c r="C214" i="4" s="1"/>
  <c r="AO214" i="4" a="1"/>
  <c r="AO214" i="4" s="1"/>
  <c r="BF214" i="4" a="1"/>
  <c r="BF214" i="4" s="1"/>
  <c r="AQ214" i="4" a="1"/>
  <c r="AQ214" i="4" s="1"/>
  <c r="BB214" i="4" a="1"/>
  <c r="BB214" i="4" s="1"/>
  <c r="BG214" i="4" a="1"/>
  <c r="BG214" i="4" s="1"/>
  <c r="AT214" i="4" a="1"/>
  <c r="AT214" i="4" s="1"/>
  <c r="AZ214" i="4" a="1"/>
  <c r="AZ214" i="4" s="1"/>
  <c r="AP214" i="4" a="1"/>
  <c r="AP214" i="4" s="1"/>
  <c r="AX214" i="4" a="1"/>
  <c r="AX214" i="4" s="1"/>
  <c r="BD214" i="4" a="1"/>
  <c r="BD214" i="4" s="1"/>
  <c r="AS214" i="4" a="1"/>
  <c r="AS214" i="4" s="1"/>
  <c r="AR214" i="4" a="1"/>
  <c r="AR214" i="4" s="1"/>
  <c r="AY214" i="4" a="1"/>
  <c r="AY214" i="4" s="1"/>
  <c r="BE214" i="4" a="1"/>
  <c r="BE214" i="4" s="1"/>
  <c r="AW214" i="4" a="1"/>
  <c r="AW214" i="4" s="1"/>
  <c r="BC214" i="4" a="1"/>
  <c r="BC214" i="4" s="1"/>
  <c r="AU214" i="4" a="1"/>
  <c r="AU214" i="4" s="1"/>
  <c r="AV214" i="4" a="1"/>
  <c r="AV214" i="4" s="1"/>
  <c r="BA214" i="4" a="1"/>
  <c r="BA214" i="4" s="1"/>
  <c r="AN214" i="4" a="1"/>
  <c r="AN214" i="4" s="1"/>
  <c r="U214" i="4" a="1"/>
  <c r="U214" i="4" s="1"/>
  <c r="Z214" i="4" a="1"/>
  <c r="Z214" i="4" s="1"/>
  <c r="AH214" i="4" a="1"/>
  <c r="AH214" i="4" s="1"/>
  <c r="AA214" i="4" a="1"/>
  <c r="AA214" i="4" s="1"/>
  <c r="AB214" i="4" a="1"/>
  <c r="AB214" i="4" s="1"/>
  <c r="AI214" i="4" a="1"/>
  <c r="AI214" i="4" s="1"/>
  <c r="D214" i="4" a="1"/>
  <c r="D214" i="4" s="1"/>
  <c r="L214" i="4" a="1"/>
  <c r="L214" i="4" s="1"/>
  <c r="T214" i="4" a="1"/>
  <c r="T214" i="4" s="1"/>
  <c r="K214" i="4" a="1"/>
  <c r="K214" i="4" s="1"/>
  <c r="AC214" i="4" a="1"/>
  <c r="AC214" i="4" s="1"/>
  <c r="H214" i="4" a="1"/>
  <c r="H214" i="4" s="1"/>
  <c r="S214" i="4" a="1"/>
  <c r="S214" i="4" s="1"/>
  <c r="AK214" i="4" a="1"/>
  <c r="AK214" i="4" s="1"/>
  <c r="E214" i="4" a="1"/>
  <c r="E214" i="4" s="1"/>
  <c r="N214" i="4" a="1"/>
  <c r="N214" i="4" s="1"/>
  <c r="M214" i="4" a="1"/>
  <c r="M214" i="4" s="1"/>
  <c r="AD214" i="4" a="1"/>
  <c r="AD214" i="4" s="1"/>
  <c r="I214" i="4" a="1"/>
  <c r="I214" i="4" s="1"/>
  <c r="J214" i="4" a="1"/>
  <c r="J214" i="4" s="1"/>
  <c r="AL214" i="4" a="1"/>
  <c r="AL214" i="4" s="1"/>
  <c r="W214" i="4" a="1"/>
  <c r="W214" i="4" s="1"/>
  <c r="AE214" i="4" a="1"/>
  <c r="AE214" i="4" s="1"/>
  <c r="P214" i="4" a="1"/>
  <c r="P214" i="4" s="1"/>
  <c r="AM214" i="4" a="1"/>
  <c r="AM214" i="4" s="1"/>
  <c r="X214" i="4" a="1"/>
  <c r="X214" i="4" s="1"/>
  <c r="Y214" i="4" a="1"/>
  <c r="Y214" i="4" s="1"/>
  <c r="AG214" i="4" a="1"/>
  <c r="AG214" i="4" s="1"/>
  <c r="AF214" i="4" a="1"/>
  <c r="AF214" i="4" s="1"/>
  <c r="AJ214" i="4" a="1"/>
  <c r="AJ214" i="4" s="1"/>
  <c r="G214" i="4" a="1"/>
  <c r="G214" i="4" s="1"/>
  <c r="O214" i="4" a="1"/>
  <c r="O214" i="4" s="1"/>
  <c r="Q214" i="4" a="1"/>
  <c r="Q214" i="4" s="1"/>
  <c r="R214" i="4" a="1"/>
  <c r="R214" i="4" s="1"/>
  <c r="F214" i="4" a="1"/>
  <c r="F214" i="4" s="1"/>
  <c r="B215" i="4"/>
  <c r="C215" i="4" l="1" a="1"/>
  <c r="C215" i="4" s="1"/>
  <c r="AO215" i="4" a="1"/>
  <c r="AO215" i="4" s="1"/>
  <c r="V215" i="4" a="1"/>
  <c r="V215" i="4" s="1"/>
  <c r="AZ215" i="4" a="1"/>
  <c r="AZ215" i="4" s="1"/>
  <c r="BG215" i="4" a="1"/>
  <c r="BG215" i="4" s="1"/>
  <c r="DS58" i="4" s="1"/>
  <c r="AP215" i="4" a="1"/>
  <c r="AP215" i="4" s="1"/>
  <c r="AX215" i="4" a="1"/>
  <c r="AX215" i="4" s="1"/>
  <c r="AS215" i="4" a="1"/>
  <c r="AS215" i="4" s="1"/>
  <c r="AR215" i="4" a="1"/>
  <c r="AR215" i="4" s="1"/>
  <c r="BD215" i="4" a="1"/>
  <c r="BD215" i="4" s="1"/>
  <c r="AY215" i="4" a="1"/>
  <c r="AY215" i="4" s="1"/>
  <c r="BB215" i="4" a="1"/>
  <c r="BB215" i="4" s="1"/>
  <c r="BF215" i="4" a="1"/>
  <c r="BF215" i="4" s="1"/>
  <c r="DR58" i="4" s="1"/>
  <c r="AT215" i="4" a="1"/>
  <c r="AT215" i="4" s="1"/>
  <c r="BE215" i="4" a="1"/>
  <c r="BE215" i="4" s="1"/>
  <c r="AU215" i="4" a="1"/>
  <c r="AU215" i="4" s="1"/>
  <c r="BA215" i="4" a="1"/>
  <c r="BA215" i="4" s="1"/>
  <c r="AV215" i="4" a="1"/>
  <c r="AV215" i="4" s="1"/>
  <c r="DH58" i="4" s="1"/>
  <c r="AQ215" i="4" a="1"/>
  <c r="AQ215" i="4" s="1"/>
  <c r="AW215" i="4" a="1"/>
  <c r="AW215" i="4" s="1"/>
  <c r="BC215" i="4" a="1"/>
  <c r="BC215" i="4" s="1"/>
  <c r="AN215" i="4" a="1"/>
  <c r="AN215" i="4" s="1"/>
  <c r="U215" i="4" a="1"/>
  <c r="U215" i="4" s="1"/>
  <c r="AA215" i="4" a="1"/>
  <c r="AA215" i="4" s="1"/>
  <c r="AB215" i="4" a="1"/>
  <c r="AB215" i="4" s="1"/>
  <c r="AI215" i="4" a="1"/>
  <c r="AI215" i="4" s="1"/>
  <c r="D215" i="4" a="1"/>
  <c r="D215" i="4" s="1"/>
  <c r="K215" i="4" a="1"/>
  <c r="K215" i="4" s="1"/>
  <c r="L215" i="4" a="1"/>
  <c r="L215" i="4" s="1"/>
  <c r="T215" i="4" a="1"/>
  <c r="T215" i="4" s="1"/>
  <c r="AC215" i="4" a="1"/>
  <c r="AC215" i="4" s="1"/>
  <c r="H215" i="4" a="1"/>
  <c r="H215" i="4" s="1"/>
  <c r="S215" i="4" a="1"/>
  <c r="S215" i="4" s="1"/>
  <c r="AK215" i="4" a="1"/>
  <c r="AK215" i="4" s="1"/>
  <c r="Z215" i="4" a="1"/>
  <c r="Z215" i="4" s="1"/>
  <c r="AH215" i="4" a="1"/>
  <c r="AH215" i="4" s="1"/>
  <c r="AL215" i="4" a="1"/>
  <c r="AL215" i="4" s="1"/>
  <c r="I215" i="4" a="1"/>
  <c r="I215" i="4" s="1"/>
  <c r="J215" i="4" a="1"/>
  <c r="J215" i="4" s="1"/>
  <c r="W215" i="4" a="1"/>
  <c r="W215" i="4" s="1"/>
  <c r="R215" i="4" a="1"/>
  <c r="R215" i="4" s="1"/>
  <c r="AE215" i="4" a="1"/>
  <c r="AE215" i="4" s="1"/>
  <c r="F215" i="4" a="1"/>
  <c r="F215" i="4" s="1"/>
  <c r="AM215" i="4" a="1"/>
  <c r="AM215" i="4" s="1"/>
  <c r="P215" i="4" a="1"/>
  <c r="P215" i="4" s="1"/>
  <c r="E215" i="4" a="1"/>
  <c r="E215" i="4" s="1"/>
  <c r="AD215" i="4" a="1"/>
  <c r="AD215" i="4" s="1"/>
  <c r="M215" i="4" a="1"/>
  <c r="M215" i="4" s="1"/>
  <c r="AF215" i="4" a="1"/>
  <c r="AF215" i="4" s="1"/>
  <c r="O215" i="4" a="1"/>
  <c r="O215" i="4" s="1"/>
  <c r="Q215" i="4" a="1"/>
  <c r="Q215" i="4" s="1"/>
  <c r="N215" i="4" a="1"/>
  <c r="N215" i="4" s="1"/>
  <c r="Y215" i="4" a="1"/>
  <c r="Y215" i="4" s="1"/>
  <c r="AG215" i="4" a="1"/>
  <c r="AG215" i="4" s="1"/>
  <c r="X215" i="4" a="1"/>
  <c r="X215" i="4" s="1"/>
  <c r="AJ215" i="4" a="1"/>
  <c r="AJ215" i="4" s="1"/>
  <c r="G215" i="4" a="1"/>
  <c r="G215" i="4" s="1"/>
  <c r="DQ58" i="4"/>
  <c r="DD58" i="4"/>
  <c r="DM58" i="4"/>
  <c r="DE58" i="4"/>
  <c r="CZ58" i="4"/>
  <c r="CG58" i="4"/>
  <c r="B216" i="4"/>
  <c r="CY58" i="4"/>
  <c r="DB35" i="5" s="1"/>
  <c r="BV58" i="4"/>
  <c r="O35" i="5" s="1"/>
  <c r="CF58" i="4"/>
  <c r="DA35" i="5" s="1"/>
  <c r="CO58" i="4"/>
  <c r="P35" i="5" s="1"/>
  <c r="CH58" i="4"/>
  <c r="CR58" i="4"/>
  <c r="C216" i="4" l="1" a="1"/>
  <c r="C216" i="4" s="1"/>
  <c r="AO216" i="4" a="1"/>
  <c r="AO216" i="4" s="1"/>
  <c r="V216" i="4" a="1"/>
  <c r="V216" i="4" s="1"/>
  <c r="AR216" i="4" a="1"/>
  <c r="AR216" i="4" s="1"/>
  <c r="BD216" i="4" a="1"/>
  <c r="BD216" i="4" s="1"/>
  <c r="BE216" i="4" a="1"/>
  <c r="BE216" i="4" s="1"/>
  <c r="AS216" i="4" a="1"/>
  <c r="AS216" i="4" s="1"/>
  <c r="AY216" i="4" a="1"/>
  <c r="AY216" i="4" s="1"/>
  <c r="AQ216" i="4" a="1"/>
  <c r="AQ216" i="4" s="1"/>
  <c r="BB216" i="4" a="1"/>
  <c r="BB216" i="4" s="1"/>
  <c r="BF216" i="4" a="1"/>
  <c r="BF216" i="4" s="1"/>
  <c r="BG216" i="4" a="1"/>
  <c r="BG216" i="4" s="1"/>
  <c r="AT216" i="4" a="1"/>
  <c r="AT216" i="4" s="1"/>
  <c r="AZ216" i="4" a="1"/>
  <c r="AZ216" i="4" s="1"/>
  <c r="AX216" i="4" a="1"/>
  <c r="AX216" i="4" s="1"/>
  <c r="AP216" i="4" a="1"/>
  <c r="AP216" i="4" s="1"/>
  <c r="BA216" i="4" a="1"/>
  <c r="BA216" i="4" s="1"/>
  <c r="AV216" i="4" a="1"/>
  <c r="AV216" i="4" s="1"/>
  <c r="AW216" i="4" a="1"/>
  <c r="AW216" i="4" s="1"/>
  <c r="BC216" i="4" a="1"/>
  <c r="BC216" i="4" s="1"/>
  <c r="AU216" i="4" a="1"/>
  <c r="AU216" i="4" s="1"/>
  <c r="U216" i="4" a="1"/>
  <c r="U216" i="4" s="1"/>
  <c r="AN216" i="4" a="1"/>
  <c r="AN216" i="4" s="1"/>
  <c r="K216" i="4" a="1"/>
  <c r="K216" i="4" s="1"/>
  <c r="AC216" i="4" a="1"/>
  <c r="AC216" i="4" s="1"/>
  <c r="T216" i="4" a="1"/>
  <c r="T216" i="4" s="1"/>
  <c r="AK216" i="4" a="1"/>
  <c r="AK216" i="4" s="1"/>
  <c r="H216" i="4" a="1"/>
  <c r="H216" i="4" s="1"/>
  <c r="S216" i="4" a="1"/>
  <c r="S216" i="4" s="1"/>
  <c r="Z216" i="4" a="1"/>
  <c r="Z216" i="4" s="1"/>
  <c r="AH216" i="4" a="1"/>
  <c r="AH216" i="4" s="1"/>
  <c r="AA216" i="4" a="1"/>
  <c r="AA216" i="4" s="1"/>
  <c r="AB216" i="4" a="1"/>
  <c r="AB216" i="4" s="1"/>
  <c r="AI216" i="4" a="1"/>
  <c r="AI216" i="4" s="1"/>
  <c r="D216" i="4" a="1"/>
  <c r="D216" i="4" s="1"/>
  <c r="L216" i="4" a="1"/>
  <c r="L216" i="4" s="1"/>
  <c r="AE216" i="4" a="1"/>
  <c r="AE216" i="4" s="1"/>
  <c r="F216" i="4" a="1"/>
  <c r="F216" i="4" s="1"/>
  <c r="AM216" i="4" a="1"/>
  <c r="AM216" i="4" s="1"/>
  <c r="P216" i="4" a="1"/>
  <c r="P216" i="4" s="1"/>
  <c r="E216" i="4" a="1"/>
  <c r="E216" i="4" s="1"/>
  <c r="M216" i="4" a="1"/>
  <c r="M216" i="4" s="1"/>
  <c r="AD216" i="4" a="1"/>
  <c r="AD216" i="4" s="1"/>
  <c r="I216" i="4" a="1"/>
  <c r="I216" i="4" s="1"/>
  <c r="AL216" i="4" a="1"/>
  <c r="AL216" i="4" s="1"/>
  <c r="J216" i="4" a="1"/>
  <c r="J216" i="4" s="1"/>
  <c r="R216" i="4" a="1"/>
  <c r="R216" i="4" s="1"/>
  <c r="W216" i="4" a="1"/>
  <c r="W216" i="4" s="1"/>
  <c r="Q216" i="4" a="1"/>
  <c r="Q216" i="4" s="1"/>
  <c r="N216" i="4" a="1"/>
  <c r="N216" i="4" s="1"/>
  <c r="Y216" i="4" a="1"/>
  <c r="Y216" i="4" s="1"/>
  <c r="AG216" i="4" a="1"/>
  <c r="AG216" i="4" s="1"/>
  <c r="X216" i="4" a="1"/>
  <c r="X216" i="4" s="1"/>
  <c r="AJ216" i="4" a="1"/>
  <c r="AJ216" i="4" s="1"/>
  <c r="AF216" i="4" a="1"/>
  <c r="AF216" i="4" s="1"/>
  <c r="G216" i="4" a="1"/>
  <c r="G216" i="4" s="1"/>
  <c r="O216" i="4" a="1"/>
  <c r="O216" i="4" s="1"/>
  <c r="B217" i="4"/>
  <c r="V217" i="4" l="1" a="1"/>
  <c r="V217" i="4" s="1"/>
  <c r="C217" i="4" a="1"/>
  <c r="C217" i="4" s="1"/>
  <c r="AO217" i="4" a="1"/>
  <c r="AO217" i="4" s="1"/>
  <c r="AT217" i="4" a="1"/>
  <c r="AT217" i="4" s="1"/>
  <c r="AZ217" i="4" a="1"/>
  <c r="AZ217" i="4" s="1"/>
  <c r="AX217" i="4" a="1"/>
  <c r="AX217" i="4" s="1"/>
  <c r="BG217" i="4" a="1"/>
  <c r="BG217" i="4" s="1"/>
  <c r="AP217" i="4" a="1"/>
  <c r="AP217" i="4" s="1"/>
  <c r="AS217" i="4" a="1"/>
  <c r="AS217" i="4" s="1"/>
  <c r="AR217" i="4" a="1"/>
  <c r="AR217" i="4" s="1"/>
  <c r="BD217" i="4" a="1"/>
  <c r="BD217" i="4" s="1"/>
  <c r="BE217" i="4" a="1"/>
  <c r="BE217" i="4" s="1"/>
  <c r="AY217" i="4" a="1"/>
  <c r="AY217" i="4" s="1"/>
  <c r="BF217" i="4" a="1"/>
  <c r="BF217" i="4" s="1"/>
  <c r="AQ217" i="4" a="1"/>
  <c r="AQ217" i="4" s="1"/>
  <c r="BB217" i="4" a="1"/>
  <c r="BB217" i="4" s="1"/>
  <c r="AU217" i="4" a="1"/>
  <c r="AU217" i="4" s="1"/>
  <c r="BA217" i="4" a="1"/>
  <c r="BA217" i="4" s="1"/>
  <c r="AV217" i="4" a="1"/>
  <c r="AV217" i="4" s="1"/>
  <c r="AW217" i="4" a="1"/>
  <c r="AW217" i="4" s="1"/>
  <c r="BC217" i="4" a="1"/>
  <c r="BC217" i="4" s="1"/>
  <c r="U217" i="4" a="1"/>
  <c r="U217" i="4" s="1"/>
  <c r="AN217" i="4" a="1"/>
  <c r="AN217" i="4" s="1"/>
  <c r="AA217" i="4" a="1"/>
  <c r="AA217" i="4" s="1"/>
  <c r="AB217" i="4" a="1"/>
  <c r="AB217" i="4" s="1"/>
  <c r="AI217" i="4" a="1"/>
  <c r="AI217" i="4" s="1"/>
  <c r="L217" i="4" a="1"/>
  <c r="L217" i="4" s="1"/>
  <c r="D217" i="4" a="1"/>
  <c r="D217" i="4" s="1"/>
  <c r="T217" i="4" a="1"/>
  <c r="T217" i="4" s="1"/>
  <c r="K217" i="4" a="1"/>
  <c r="K217" i="4" s="1"/>
  <c r="AC217" i="4" a="1"/>
  <c r="AC217" i="4" s="1"/>
  <c r="S217" i="4" a="1"/>
  <c r="S217" i="4" s="1"/>
  <c r="AK217" i="4" a="1"/>
  <c r="AK217" i="4" s="1"/>
  <c r="H217" i="4" a="1"/>
  <c r="H217" i="4" s="1"/>
  <c r="Z217" i="4" a="1"/>
  <c r="Z217" i="4" s="1"/>
  <c r="AH217" i="4" a="1"/>
  <c r="AH217" i="4" s="1"/>
  <c r="AD217" i="4" a="1"/>
  <c r="AD217" i="4" s="1"/>
  <c r="J217" i="4" a="1"/>
  <c r="J217" i="4" s="1"/>
  <c r="R217" i="4" a="1"/>
  <c r="R217" i="4" s="1"/>
  <c r="AL217" i="4" a="1"/>
  <c r="AL217" i="4" s="1"/>
  <c r="W217" i="4" a="1"/>
  <c r="W217" i="4" s="1"/>
  <c r="F217" i="4" a="1"/>
  <c r="F217" i="4" s="1"/>
  <c r="AE217" i="4" a="1"/>
  <c r="AE217" i="4" s="1"/>
  <c r="P217" i="4" a="1"/>
  <c r="P217" i="4" s="1"/>
  <c r="AM217" i="4" a="1"/>
  <c r="AM217" i="4" s="1"/>
  <c r="E217" i="4" a="1"/>
  <c r="E217" i="4" s="1"/>
  <c r="I217" i="4" a="1"/>
  <c r="I217" i="4" s="1"/>
  <c r="M217" i="4" a="1"/>
  <c r="M217" i="4" s="1"/>
  <c r="Q217" i="4" a="1"/>
  <c r="Q217" i="4" s="1"/>
  <c r="AJ217" i="4" a="1"/>
  <c r="AJ217" i="4" s="1"/>
  <c r="N217" i="4" a="1"/>
  <c r="N217" i="4" s="1"/>
  <c r="AF217" i="4" a="1"/>
  <c r="AF217" i="4" s="1"/>
  <c r="G217" i="4" a="1"/>
  <c r="G217" i="4" s="1"/>
  <c r="O217" i="4" a="1"/>
  <c r="O217" i="4" s="1"/>
  <c r="Y217" i="4" a="1"/>
  <c r="Y217" i="4" s="1"/>
  <c r="AG217" i="4" a="1"/>
  <c r="AG217" i="4" s="1"/>
  <c r="X217" i="4" a="1"/>
  <c r="X217" i="4" s="1"/>
  <c r="B218" i="4"/>
  <c r="V218" i="4" l="1" a="1"/>
  <c r="V218" i="4" s="1"/>
  <c r="C218" i="4" a="1"/>
  <c r="C218" i="4" s="1"/>
  <c r="AO218" i="4" a="1"/>
  <c r="AO218" i="4" s="1"/>
  <c r="AS218" i="4" a="1"/>
  <c r="AS218" i="4" s="1"/>
  <c r="AR218" i="4" a="1"/>
  <c r="AR218" i="4" s="1"/>
  <c r="BE218" i="4" a="1"/>
  <c r="BE218" i="4" s="1"/>
  <c r="AY218" i="4" a="1"/>
  <c r="AY218" i="4" s="1"/>
  <c r="BF218" i="4" a="1"/>
  <c r="BF218" i="4" s="1"/>
  <c r="AQ218" i="4" a="1"/>
  <c r="AQ218" i="4" s="1"/>
  <c r="BB218" i="4" a="1"/>
  <c r="BB218" i="4" s="1"/>
  <c r="AT218" i="4" a="1"/>
  <c r="AT218" i="4" s="1"/>
  <c r="AZ218" i="4" a="1"/>
  <c r="AZ218" i="4" s="1"/>
  <c r="BG218" i="4" a="1"/>
  <c r="BG218" i="4" s="1"/>
  <c r="AX218" i="4" a="1"/>
  <c r="AX218" i="4" s="1"/>
  <c r="AP218" i="4" a="1"/>
  <c r="AP218" i="4" s="1"/>
  <c r="BD218" i="4" a="1"/>
  <c r="BD218" i="4" s="1"/>
  <c r="AW218" i="4" a="1"/>
  <c r="AW218" i="4" s="1"/>
  <c r="BC218" i="4" a="1"/>
  <c r="BC218" i="4" s="1"/>
  <c r="AU218" i="4" a="1"/>
  <c r="AU218" i="4" s="1"/>
  <c r="AV218" i="4" a="1"/>
  <c r="AV218" i="4" s="1"/>
  <c r="BA218" i="4" a="1"/>
  <c r="BA218" i="4" s="1"/>
  <c r="AN218" i="4" a="1"/>
  <c r="AN218" i="4" s="1"/>
  <c r="U218" i="4" a="1"/>
  <c r="U218" i="4" s="1"/>
  <c r="K218" i="4" a="1"/>
  <c r="K218" i="4" s="1"/>
  <c r="AC218" i="4" a="1"/>
  <c r="AC218" i="4" s="1"/>
  <c r="H218" i="4" a="1"/>
  <c r="H218" i="4" s="1"/>
  <c r="S218" i="4" a="1"/>
  <c r="S218" i="4" s="1"/>
  <c r="AK218" i="4" a="1"/>
  <c r="AK218" i="4" s="1"/>
  <c r="Z218" i="4" a="1"/>
  <c r="Z218" i="4" s="1"/>
  <c r="AH218" i="4" a="1"/>
  <c r="AH218" i="4" s="1"/>
  <c r="AA218" i="4" a="1"/>
  <c r="AA218" i="4" s="1"/>
  <c r="AB218" i="4" a="1"/>
  <c r="AB218" i="4" s="1"/>
  <c r="AI218" i="4" a="1"/>
  <c r="AI218" i="4" s="1"/>
  <c r="D218" i="4" a="1"/>
  <c r="D218" i="4" s="1"/>
  <c r="L218" i="4" a="1"/>
  <c r="L218" i="4" s="1"/>
  <c r="T218" i="4" a="1"/>
  <c r="T218" i="4" s="1"/>
  <c r="W218" i="4" a="1"/>
  <c r="W218" i="4" s="1"/>
  <c r="F218" i="4" a="1"/>
  <c r="F218" i="4" s="1"/>
  <c r="AE218" i="4" a="1"/>
  <c r="AE218" i="4" s="1"/>
  <c r="AM218" i="4" a="1"/>
  <c r="AM218" i="4" s="1"/>
  <c r="E218" i="4" a="1"/>
  <c r="E218" i="4" s="1"/>
  <c r="I218" i="4" a="1"/>
  <c r="I218" i="4" s="1"/>
  <c r="M218" i="4" a="1"/>
  <c r="M218" i="4" s="1"/>
  <c r="AD218" i="4" a="1"/>
  <c r="AD218" i="4" s="1"/>
  <c r="AL218" i="4" a="1"/>
  <c r="AL218" i="4" s="1"/>
  <c r="J218" i="4" a="1"/>
  <c r="J218" i="4" s="1"/>
  <c r="R218" i="4" a="1"/>
  <c r="R218" i="4" s="1"/>
  <c r="O218" i="4" a="1"/>
  <c r="O218" i="4" s="1"/>
  <c r="P218" i="4" a="1"/>
  <c r="P218" i="4" s="1"/>
  <c r="Y218" i="4" a="1"/>
  <c r="Y218" i="4" s="1"/>
  <c r="X218" i="4" a="1"/>
  <c r="X218" i="4" s="1"/>
  <c r="AG218" i="4" a="1"/>
  <c r="AG218" i="4" s="1"/>
  <c r="AF218" i="4" a="1"/>
  <c r="AF218" i="4" s="1"/>
  <c r="AJ218" i="4" a="1"/>
  <c r="AJ218" i="4" s="1"/>
  <c r="Q218" i="4" a="1"/>
  <c r="Q218" i="4" s="1"/>
  <c r="N218" i="4" a="1"/>
  <c r="N218" i="4" s="1"/>
  <c r="G218" i="4" a="1"/>
  <c r="G218" i="4" s="1"/>
  <c r="B219" i="4"/>
  <c r="V219" i="4" l="1" a="1"/>
  <c r="V219" i="4" s="1"/>
  <c r="C219" i="4" a="1"/>
  <c r="C219" i="4" s="1"/>
  <c r="AO219" i="4" a="1"/>
  <c r="AO219" i="4" s="1"/>
  <c r="BB219" i="4" a="1"/>
  <c r="BB219" i="4" s="1"/>
  <c r="AT219" i="4" a="1"/>
  <c r="AT219" i="4" s="1"/>
  <c r="AZ219" i="4" a="1"/>
  <c r="AZ219" i="4" s="1"/>
  <c r="AP219" i="4" a="1"/>
  <c r="AP219" i="4" s="1"/>
  <c r="AX219" i="4" a="1"/>
  <c r="AX219" i="4" s="1"/>
  <c r="BG219" i="4" a="1"/>
  <c r="BG219" i="4" s="1"/>
  <c r="DS59" i="4" s="1"/>
  <c r="AS219" i="4" a="1"/>
  <c r="AS219" i="4" s="1"/>
  <c r="AR219" i="4" a="1"/>
  <c r="AR219" i="4" s="1"/>
  <c r="BF219" i="4" a="1"/>
  <c r="BF219" i="4" s="1"/>
  <c r="DR59" i="4" s="1"/>
  <c r="AY219" i="4" a="1"/>
  <c r="AY219" i="4" s="1"/>
  <c r="AQ219" i="4" a="1"/>
  <c r="AQ219" i="4" s="1"/>
  <c r="AW219" i="4" a="1"/>
  <c r="AW219" i="4" s="1"/>
  <c r="BE219" i="4" a="1"/>
  <c r="BE219" i="4" s="1"/>
  <c r="BC219" i="4" a="1"/>
  <c r="BC219" i="4" s="1"/>
  <c r="AU219" i="4" a="1"/>
  <c r="AU219" i="4" s="1"/>
  <c r="AV219" i="4" a="1"/>
  <c r="AV219" i="4" s="1"/>
  <c r="DH59" i="4" s="1"/>
  <c r="BA219" i="4" a="1"/>
  <c r="BA219" i="4" s="1"/>
  <c r="BD219" i="4" a="1"/>
  <c r="BD219" i="4" s="1"/>
  <c r="AN219" i="4" a="1"/>
  <c r="AN219" i="4" s="1"/>
  <c r="U219" i="4" a="1"/>
  <c r="U219" i="4" s="1"/>
  <c r="Z219" i="4" a="1"/>
  <c r="Z219" i="4" s="1"/>
  <c r="AH219" i="4" a="1"/>
  <c r="AH219" i="4" s="1"/>
  <c r="AA219" i="4" a="1"/>
  <c r="AA219" i="4" s="1"/>
  <c r="AB219" i="4" a="1"/>
  <c r="AB219" i="4" s="1"/>
  <c r="AI219" i="4" a="1"/>
  <c r="AI219" i="4" s="1"/>
  <c r="D219" i="4" a="1"/>
  <c r="D219" i="4" s="1"/>
  <c r="L219" i="4" a="1"/>
  <c r="L219" i="4" s="1"/>
  <c r="T219" i="4" a="1"/>
  <c r="T219" i="4" s="1"/>
  <c r="K219" i="4" a="1"/>
  <c r="K219" i="4" s="1"/>
  <c r="AC219" i="4" a="1"/>
  <c r="AC219" i="4" s="1"/>
  <c r="H219" i="4" a="1"/>
  <c r="H219" i="4" s="1"/>
  <c r="S219" i="4" a="1"/>
  <c r="S219" i="4" s="1"/>
  <c r="AK219" i="4" a="1"/>
  <c r="AK219" i="4" s="1"/>
  <c r="E219" i="4" a="1"/>
  <c r="E219" i="4" s="1"/>
  <c r="M219" i="4" a="1"/>
  <c r="M219" i="4" s="1"/>
  <c r="AD219" i="4" a="1"/>
  <c r="AD219" i="4" s="1"/>
  <c r="I219" i="4" a="1"/>
  <c r="I219" i="4" s="1"/>
  <c r="J219" i="4" a="1"/>
  <c r="J219" i="4" s="1"/>
  <c r="AL219" i="4" a="1"/>
  <c r="AL219" i="4" s="1"/>
  <c r="W219" i="4" a="1"/>
  <c r="W219" i="4" s="1"/>
  <c r="R219" i="4" a="1"/>
  <c r="R219" i="4" s="1"/>
  <c r="AE219" i="4" a="1"/>
  <c r="AE219" i="4" s="1"/>
  <c r="P219" i="4" a="1"/>
  <c r="P219" i="4" s="1"/>
  <c r="AM219" i="4" a="1"/>
  <c r="AM219" i="4" s="1"/>
  <c r="F219" i="4" a="1"/>
  <c r="F219" i="4" s="1"/>
  <c r="X219" i="4" a="1"/>
  <c r="X219" i="4" s="1"/>
  <c r="Y219" i="4" a="1"/>
  <c r="Y219" i="4" s="1"/>
  <c r="AG219" i="4" a="1"/>
  <c r="AG219" i="4" s="1"/>
  <c r="AF219" i="4" a="1"/>
  <c r="AF219" i="4" s="1"/>
  <c r="AJ219" i="4" a="1"/>
  <c r="AJ219" i="4" s="1"/>
  <c r="G219" i="4" a="1"/>
  <c r="G219" i="4" s="1"/>
  <c r="O219" i="4" a="1"/>
  <c r="O219" i="4" s="1"/>
  <c r="Q219" i="4" a="1"/>
  <c r="Q219" i="4" s="1"/>
  <c r="N219" i="4" a="1"/>
  <c r="N219" i="4" s="1"/>
  <c r="CZ59" i="4"/>
  <c r="CG59" i="4"/>
  <c r="B220" i="4"/>
  <c r="CY59" i="4"/>
  <c r="DB36" i="5" s="1"/>
  <c r="BV59" i="4"/>
  <c r="O36" i="5" s="1"/>
  <c r="CF59" i="4"/>
  <c r="DA36" i="5" s="1"/>
  <c r="CO59" i="4"/>
  <c r="P36" i="5" s="1"/>
  <c r="AO220" i="4" l="1" a="1"/>
  <c r="AO220" i="4" s="1"/>
  <c r="V220" i="4" a="1"/>
  <c r="V220" i="4" s="1"/>
  <c r="C220" i="4" a="1"/>
  <c r="C220" i="4" s="1"/>
  <c r="AT220" i="4" a="1"/>
  <c r="AT220" i="4" s="1"/>
  <c r="AQ220" i="4" a="1"/>
  <c r="AQ220" i="4" s="1"/>
  <c r="BD220" i="4" a="1"/>
  <c r="BD220" i="4" s="1"/>
  <c r="AS220" i="4" a="1"/>
  <c r="AS220" i="4" s="1"/>
  <c r="AR220" i="4" a="1"/>
  <c r="AR220" i="4" s="1"/>
  <c r="BE220" i="4" a="1"/>
  <c r="BE220" i="4" s="1"/>
  <c r="AX220" i="4" a="1"/>
  <c r="AX220" i="4" s="1"/>
  <c r="AZ220" i="4" a="1"/>
  <c r="AZ220" i="4" s="1"/>
  <c r="BF220" i="4" a="1"/>
  <c r="BF220" i="4" s="1"/>
  <c r="BG220" i="4" a="1"/>
  <c r="BG220" i="4" s="1"/>
  <c r="BB220" i="4" a="1"/>
  <c r="BB220" i="4" s="1"/>
  <c r="AP220" i="4" a="1"/>
  <c r="AP220" i="4" s="1"/>
  <c r="AY220" i="4" a="1"/>
  <c r="AY220" i="4" s="1"/>
  <c r="AV220" i="4" a="1"/>
  <c r="AV220" i="4" s="1"/>
  <c r="BA220" i="4" a="1"/>
  <c r="BA220" i="4" s="1"/>
  <c r="BC220" i="4" a="1"/>
  <c r="BC220" i="4" s="1"/>
  <c r="AW220" i="4" a="1"/>
  <c r="AW220" i="4" s="1"/>
  <c r="AU220" i="4" a="1"/>
  <c r="AU220" i="4" s="1"/>
  <c r="U220" i="4" a="1"/>
  <c r="U220" i="4" s="1"/>
  <c r="AN220" i="4" a="1"/>
  <c r="AN220" i="4" s="1"/>
  <c r="AH220" i="4" a="1"/>
  <c r="AH220" i="4" s="1"/>
  <c r="L220" i="4" a="1"/>
  <c r="L220" i="4" s="1"/>
  <c r="AB220" i="4" a="1"/>
  <c r="AB220" i="4" s="1"/>
  <c r="AC220" i="4" a="1"/>
  <c r="AC220" i="4" s="1"/>
  <c r="AK220" i="4" a="1"/>
  <c r="AK220" i="4" s="1"/>
  <c r="H220" i="4" a="1"/>
  <c r="H220" i="4" s="1"/>
  <c r="AA220" i="4" a="1"/>
  <c r="AA220" i="4" s="1"/>
  <c r="AI220" i="4" a="1"/>
  <c r="AI220" i="4" s="1"/>
  <c r="Z220" i="4" a="1"/>
  <c r="Z220" i="4" s="1"/>
  <c r="D220" i="4" a="1"/>
  <c r="D220" i="4" s="1"/>
  <c r="K220" i="4" a="1"/>
  <c r="K220" i="4" s="1"/>
  <c r="T220" i="4" a="1"/>
  <c r="T220" i="4" s="1"/>
  <c r="S220" i="4" a="1"/>
  <c r="S220" i="4" s="1"/>
  <c r="I220" i="4" a="1"/>
  <c r="I220" i="4" s="1"/>
  <c r="AE220" i="4" a="1"/>
  <c r="AE220" i="4" s="1"/>
  <c r="AD220" i="4" a="1"/>
  <c r="AD220" i="4" s="1"/>
  <c r="AM220" i="4" a="1"/>
  <c r="AM220" i="4" s="1"/>
  <c r="AL220" i="4" a="1"/>
  <c r="AL220" i="4" s="1"/>
  <c r="P220" i="4" a="1"/>
  <c r="P220" i="4" s="1"/>
  <c r="R220" i="4" a="1"/>
  <c r="R220" i="4" s="1"/>
  <c r="J220" i="4" a="1"/>
  <c r="J220" i="4" s="1"/>
  <c r="E220" i="4" a="1"/>
  <c r="E220" i="4" s="1"/>
  <c r="M220" i="4" a="1"/>
  <c r="M220" i="4" s="1"/>
  <c r="W220" i="4" a="1"/>
  <c r="W220" i="4" s="1"/>
  <c r="Q220" i="4" a="1"/>
  <c r="Q220" i="4" s="1"/>
  <c r="AJ220" i="4" a="1"/>
  <c r="AJ220" i="4" s="1"/>
  <c r="F220" i="4" a="1"/>
  <c r="F220" i="4" s="1"/>
  <c r="N220" i="4" a="1"/>
  <c r="N220" i="4" s="1"/>
  <c r="X220" i="4" a="1"/>
  <c r="X220" i="4" s="1"/>
  <c r="G220" i="4" a="1"/>
  <c r="G220" i="4" s="1"/>
  <c r="Y220" i="4" a="1"/>
  <c r="Y220" i="4" s="1"/>
  <c r="AF220" i="4" a="1"/>
  <c r="AF220" i="4" s="1"/>
  <c r="O220" i="4" a="1"/>
  <c r="O220" i="4" s="1"/>
  <c r="AG220" i="4" a="1"/>
  <c r="AG220" i="4" s="1"/>
  <c r="B221" i="4"/>
  <c r="V221" i="4" l="1" a="1"/>
  <c r="V221" i="4" s="1"/>
  <c r="AO221" i="4" a="1"/>
  <c r="AO221" i="4" s="1"/>
  <c r="C221" i="4" a="1"/>
  <c r="C221" i="4" s="1"/>
  <c r="BF221" i="4" a="1"/>
  <c r="BF221" i="4" s="1"/>
  <c r="BD221" i="4" a="1"/>
  <c r="BD221" i="4" s="1"/>
  <c r="AS221" i="4" a="1"/>
  <c r="AS221" i="4" s="1"/>
  <c r="AY221" i="4" a="1"/>
  <c r="AY221" i="4" s="1"/>
  <c r="AX221" i="4" a="1"/>
  <c r="AX221" i="4" s="1"/>
  <c r="AP221" i="4" a="1"/>
  <c r="AP221" i="4" s="1"/>
  <c r="BG221" i="4" a="1"/>
  <c r="BG221" i="4" s="1"/>
  <c r="BB221" i="4" a="1"/>
  <c r="BB221" i="4" s="1"/>
  <c r="AZ221" i="4" a="1"/>
  <c r="AZ221" i="4" s="1"/>
  <c r="BE221" i="4" a="1"/>
  <c r="BE221" i="4" s="1"/>
  <c r="AQ221" i="4" a="1"/>
  <c r="AQ221" i="4" s="1"/>
  <c r="AT221" i="4" a="1"/>
  <c r="AT221" i="4" s="1"/>
  <c r="AR221" i="4" a="1"/>
  <c r="AR221" i="4" s="1"/>
  <c r="AV221" i="4" a="1"/>
  <c r="AV221" i="4" s="1"/>
  <c r="BA221" i="4" a="1"/>
  <c r="BA221" i="4" s="1"/>
  <c r="AW221" i="4" a="1"/>
  <c r="AW221" i="4" s="1"/>
  <c r="BC221" i="4" a="1"/>
  <c r="BC221" i="4" s="1"/>
  <c r="AU221" i="4" a="1"/>
  <c r="AU221" i="4" s="1"/>
  <c r="U221" i="4" a="1"/>
  <c r="U221" i="4" s="1"/>
  <c r="AN221" i="4" a="1"/>
  <c r="AN221" i="4" s="1"/>
  <c r="Z221" i="4" a="1"/>
  <c r="Z221" i="4" s="1"/>
  <c r="AI221" i="4" a="1"/>
  <c r="AI221" i="4" s="1"/>
  <c r="S221" i="4" a="1"/>
  <c r="S221" i="4" s="1"/>
  <c r="AC221" i="4" a="1"/>
  <c r="AC221" i="4" s="1"/>
  <c r="AH221" i="4" a="1"/>
  <c r="AH221" i="4" s="1"/>
  <c r="AK221" i="4" a="1"/>
  <c r="AK221" i="4" s="1"/>
  <c r="H221" i="4" a="1"/>
  <c r="H221" i="4" s="1"/>
  <c r="AA221" i="4" a="1"/>
  <c r="AA221" i="4" s="1"/>
  <c r="K221" i="4" a="1"/>
  <c r="K221" i="4" s="1"/>
  <c r="AB221" i="4" a="1"/>
  <c r="AB221" i="4" s="1"/>
  <c r="D221" i="4" a="1"/>
  <c r="D221" i="4" s="1"/>
  <c r="L221" i="4" a="1"/>
  <c r="L221" i="4" s="1"/>
  <c r="T221" i="4" a="1"/>
  <c r="T221" i="4" s="1"/>
  <c r="AD221" i="4" a="1"/>
  <c r="AD221" i="4" s="1"/>
  <c r="AM221" i="4" a="1"/>
  <c r="AM221" i="4" s="1"/>
  <c r="AL221" i="4" a="1"/>
  <c r="AL221" i="4" s="1"/>
  <c r="P221" i="4" a="1"/>
  <c r="P221" i="4" s="1"/>
  <c r="J221" i="4" a="1"/>
  <c r="J221" i="4" s="1"/>
  <c r="R221" i="4" a="1"/>
  <c r="R221" i="4" s="1"/>
  <c r="E221" i="4" a="1"/>
  <c r="E221" i="4" s="1"/>
  <c r="M221" i="4" a="1"/>
  <c r="M221" i="4" s="1"/>
  <c r="W221" i="4" a="1"/>
  <c r="W221" i="4" s="1"/>
  <c r="N221" i="4" a="1"/>
  <c r="N221" i="4" s="1"/>
  <c r="I221" i="4" a="1"/>
  <c r="I221" i="4" s="1"/>
  <c r="AE221" i="4" a="1"/>
  <c r="AE221" i="4" s="1"/>
  <c r="Y221" i="4" a="1"/>
  <c r="Y221" i="4" s="1"/>
  <c r="AG221" i="4" a="1"/>
  <c r="AG221" i="4" s="1"/>
  <c r="F221" i="4" a="1"/>
  <c r="F221" i="4" s="1"/>
  <c r="AJ221" i="4" a="1"/>
  <c r="AJ221" i="4" s="1"/>
  <c r="X221" i="4" a="1"/>
  <c r="X221" i="4" s="1"/>
  <c r="G221" i="4" a="1"/>
  <c r="G221" i="4" s="1"/>
  <c r="AF221" i="4" a="1"/>
  <c r="AF221" i="4" s="1"/>
  <c r="Q221" i="4" a="1"/>
  <c r="Q221" i="4" s="1"/>
  <c r="O221" i="4" a="1"/>
  <c r="O221" i="4" s="1"/>
  <c r="B222" i="4"/>
  <c r="V222" i="4" l="1" a="1"/>
  <c r="V222" i="4" s="1"/>
  <c r="C222" i="4" a="1"/>
  <c r="C222" i="4" s="1"/>
  <c r="AO222" i="4" a="1"/>
  <c r="AO222" i="4" s="1"/>
  <c r="AS222" i="4" a="1"/>
  <c r="AS222" i="4" s="1"/>
  <c r="AX222" i="4" a="1"/>
  <c r="AX222" i="4" s="1"/>
  <c r="BF222" i="4" a="1"/>
  <c r="BF222" i="4" s="1"/>
  <c r="BB222" i="4" a="1"/>
  <c r="BB222" i="4" s="1"/>
  <c r="AZ222" i="4" a="1"/>
  <c r="AZ222" i="4" s="1"/>
  <c r="BG222" i="4" a="1"/>
  <c r="BG222" i="4" s="1"/>
  <c r="AT222" i="4" a="1"/>
  <c r="AT222" i="4" s="1"/>
  <c r="AP222" i="4" a="1"/>
  <c r="AP222" i="4" s="1"/>
  <c r="AR222" i="4" a="1"/>
  <c r="AR222" i="4" s="1"/>
  <c r="AY222" i="4" a="1"/>
  <c r="AY222" i="4" s="1"/>
  <c r="BD222" i="4" a="1"/>
  <c r="BD222" i="4" s="1"/>
  <c r="AQ222" i="4" a="1"/>
  <c r="AQ222" i="4" s="1"/>
  <c r="AV222" i="4" a="1"/>
  <c r="AV222" i="4" s="1"/>
  <c r="BC222" i="4" a="1"/>
  <c r="BC222" i="4" s="1"/>
  <c r="AU222" i="4" a="1"/>
  <c r="AU222" i="4" s="1"/>
  <c r="BE222" i="4" a="1"/>
  <c r="BE222" i="4" s="1"/>
  <c r="AW222" i="4" a="1"/>
  <c r="AW222" i="4" s="1"/>
  <c r="BA222" i="4" a="1"/>
  <c r="BA222" i="4" s="1"/>
  <c r="U222" i="4" a="1"/>
  <c r="U222" i="4" s="1"/>
  <c r="AN222" i="4" a="1"/>
  <c r="AN222" i="4" s="1"/>
  <c r="AC222" i="4" a="1"/>
  <c r="AC222" i="4" s="1"/>
  <c r="AH222" i="4" a="1"/>
  <c r="AH222" i="4" s="1"/>
  <c r="AK222" i="4" a="1"/>
  <c r="AK222" i="4" s="1"/>
  <c r="Z222" i="4" a="1"/>
  <c r="Z222" i="4" s="1"/>
  <c r="AA222" i="4" a="1"/>
  <c r="AA222" i="4" s="1"/>
  <c r="AI222" i="4" a="1"/>
  <c r="AI222" i="4" s="1"/>
  <c r="AB222" i="4" a="1"/>
  <c r="AB222" i="4" s="1"/>
  <c r="H222" i="4" a="1"/>
  <c r="H222" i="4" s="1"/>
  <c r="D222" i="4" a="1"/>
  <c r="D222" i="4" s="1"/>
  <c r="K222" i="4" a="1"/>
  <c r="K222" i="4" s="1"/>
  <c r="L222" i="4" a="1"/>
  <c r="L222" i="4" s="1"/>
  <c r="S222" i="4" a="1"/>
  <c r="S222" i="4" s="1"/>
  <c r="T222" i="4" a="1"/>
  <c r="T222" i="4" s="1"/>
  <c r="AL222" i="4" a="1"/>
  <c r="AL222" i="4" s="1"/>
  <c r="P222" i="4" a="1"/>
  <c r="P222" i="4" s="1"/>
  <c r="R222" i="4" a="1"/>
  <c r="R222" i="4" s="1"/>
  <c r="I222" i="4" a="1"/>
  <c r="I222" i="4" s="1"/>
  <c r="E222" i="4" a="1"/>
  <c r="E222" i="4" s="1"/>
  <c r="F222" i="4" a="1"/>
  <c r="F222" i="4" s="1"/>
  <c r="M222" i="4" a="1"/>
  <c r="M222" i="4" s="1"/>
  <c r="J222" i="4" a="1"/>
  <c r="J222" i="4" s="1"/>
  <c r="W222" i="4" a="1"/>
  <c r="W222" i="4" s="1"/>
  <c r="AE222" i="4" a="1"/>
  <c r="AE222" i="4" s="1"/>
  <c r="AD222" i="4" a="1"/>
  <c r="AD222" i="4" s="1"/>
  <c r="AM222" i="4" a="1"/>
  <c r="AM222" i="4" s="1"/>
  <c r="AF222" i="4" a="1"/>
  <c r="AF222" i="4" s="1"/>
  <c r="AG222" i="4" a="1"/>
  <c r="AG222" i="4" s="1"/>
  <c r="X222" i="4" a="1"/>
  <c r="X222" i="4" s="1"/>
  <c r="Q222" i="4" a="1"/>
  <c r="Q222" i="4" s="1"/>
  <c r="AJ222" i="4" a="1"/>
  <c r="AJ222" i="4" s="1"/>
  <c r="N222" i="4" a="1"/>
  <c r="N222" i="4" s="1"/>
  <c r="G222" i="4" a="1"/>
  <c r="G222" i="4" s="1"/>
  <c r="O222" i="4" a="1"/>
  <c r="O222" i="4" s="1"/>
  <c r="Y222" i="4" a="1"/>
  <c r="Y222" i="4" s="1"/>
  <c r="B6" i="4"/>
  <c r="DL8" i="4" l="1"/>
  <c r="DL9" i="4"/>
  <c r="DL10" i="4"/>
  <c r="DL11" i="4"/>
  <c r="DL12" i="4"/>
  <c r="DL13" i="4"/>
  <c r="DL14" i="4"/>
  <c r="DL17" i="4"/>
  <c r="DL20" i="4"/>
  <c r="DL21" i="4"/>
  <c r="DL23" i="4"/>
  <c r="DL24" i="4"/>
  <c r="DL25" i="4"/>
  <c r="DL26" i="4"/>
  <c r="DL28" i="4"/>
  <c r="DL30" i="4"/>
  <c r="DL31" i="4"/>
  <c r="DL33" i="4"/>
  <c r="DL34" i="4"/>
  <c r="DL35" i="4"/>
  <c r="DL36" i="4"/>
  <c r="DL37" i="4"/>
  <c r="DL38" i="4"/>
  <c r="DL39" i="4"/>
  <c r="DL40" i="4"/>
  <c r="DL41" i="4"/>
  <c r="DL42" i="4"/>
  <c r="DL43" i="4"/>
  <c r="DL44" i="4"/>
  <c r="DL45" i="4"/>
  <c r="DL46" i="4"/>
  <c r="DL47" i="4"/>
  <c r="DL48" i="4"/>
  <c r="DL49" i="4"/>
  <c r="DL50" i="4"/>
  <c r="DL51" i="4"/>
  <c r="DL52" i="4"/>
  <c r="DL53" i="4"/>
  <c r="DL54" i="4"/>
  <c r="DL55" i="4"/>
  <c r="DL56" i="4"/>
  <c r="DL57" i="4"/>
  <c r="DL58" i="4"/>
  <c r="DL59" i="4"/>
  <c r="DC8" i="4"/>
  <c r="DC9" i="4"/>
  <c r="DC10" i="4"/>
  <c r="DC11" i="4"/>
  <c r="DC13" i="4"/>
  <c r="DC14" i="4"/>
  <c r="DC15" i="4"/>
  <c r="DC16" i="4"/>
  <c r="DC17" i="4"/>
  <c r="DC18" i="4"/>
  <c r="DC19" i="4"/>
  <c r="DC20" i="4"/>
  <c r="DC21" i="4"/>
  <c r="DC22" i="4"/>
  <c r="DC23" i="4"/>
  <c r="DC24" i="4"/>
  <c r="DC25" i="4"/>
  <c r="DC26" i="4"/>
  <c r="DC27" i="4"/>
  <c r="DC29" i="4"/>
  <c r="DO6" i="5" s="1"/>
  <c r="DC31" i="4"/>
  <c r="DC32" i="4"/>
  <c r="DC33" i="4"/>
  <c r="DC34" i="4"/>
  <c r="DC35" i="4"/>
  <c r="DC37" i="4"/>
  <c r="DC38" i="4"/>
  <c r="DC40" i="4"/>
  <c r="DO17" i="5" s="1"/>
  <c r="DC41" i="4"/>
  <c r="DC42" i="4"/>
  <c r="DC43" i="4"/>
  <c r="DO20" i="5" s="1"/>
  <c r="DC44" i="4"/>
  <c r="DC45" i="4"/>
  <c r="DC46" i="4"/>
  <c r="DC47" i="4"/>
  <c r="DC48" i="4"/>
  <c r="DO25" i="5" s="1"/>
  <c r="DC49" i="4"/>
  <c r="DC50" i="4"/>
  <c r="DO27" i="5" s="1"/>
  <c r="DC51" i="4"/>
  <c r="DC52" i="4"/>
  <c r="DC53" i="4"/>
  <c r="DC54" i="4"/>
  <c r="DO31" i="5" s="1"/>
  <c r="DC55" i="4"/>
  <c r="DC56" i="4"/>
  <c r="DO33" i="5" s="1"/>
  <c r="DC57" i="4"/>
  <c r="DO34" i="5" s="1"/>
  <c r="DC58" i="4"/>
  <c r="DC59" i="4"/>
  <c r="DN8" i="4"/>
  <c r="DN9" i="4"/>
  <c r="DN10" i="4"/>
  <c r="DN11" i="4"/>
  <c r="DN12" i="4"/>
  <c r="DN13" i="4"/>
  <c r="DN15" i="4"/>
  <c r="DN16" i="4"/>
  <c r="DN17" i="4"/>
  <c r="DN18" i="4"/>
  <c r="DN19" i="4"/>
  <c r="DN20" i="4"/>
  <c r="DN21" i="4"/>
  <c r="DN24" i="4"/>
  <c r="DN25" i="4"/>
  <c r="DN26" i="4"/>
  <c r="DN27" i="4"/>
  <c r="DN28" i="4"/>
  <c r="DN29" i="4"/>
  <c r="DN30" i="4"/>
  <c r="DN31" i="4"/>
  <c r="DN32" i="4"/>
  <c r="DN33" i="4"/>
  <c r="DN34" i="4"/>
  <c r="DN36" i="4"/>
  <c r="DN37" i="4"/>
  <c r="DN38" i="4"/>
  <c r="DN39" i="4"/>
  <c r="DN40" i="4"/>
  <c r="DN41" i="4"/>
  <c r="DN42" i="4"/>
  <c r="DN44" i="4"/>
  <c r="DN45" i="4"/>
  <c r="DN46" i="4"/>
  <c r="DN47" i="4"/>
  <c r="DN48" i="4"/>
  <c r="DN51" i="4"/>
  <c r="DN52" i="4"/>
  <c r="DN53" i="4"/>
  <c r="DN54" i="4"/>
  <c r="DN55" i="4"/>
  <c r="DN56" i="4"/>
  <c r="DN58" i="4"/>
  <c r="DN59" i="4"/>
  <c r="DP8" i="4"/>
  <c r="DP9" i="4"/>
  <c r="DP10" i="4"/>
  <c r="DP11" i="4"/>
  <c r="DP13" i="4"/>
  <c r="DP14" i="4"/>
  <c r="DP16" i="4"/>
  <c r="DP17" i="4"/>
  <c r="DP18" i="4"/>
  <c r="DP19" i="4"/>
  <c r="DP20" i="4"/>
  <c r="DP23" i="4"/>
  <c r="DP24" i="4"/>
  <c r="DP25" i="4"/>
  <c r="DP26" i="4"/>
  <c r="DP27" i="4"/>
  <c r="DP28" i="4"/>
  <c r="DP29" i="4"/>
  <c r="DP30" i="4"/>
  <c r="DP31" i="4"/>
  <c r="DP32" i="4"/>
  <c r="DP34" i="4"/>
  <c r="DP36" i="4"/>
  <c r="DP37" i="4"/>
  <c r="DP38" i="4"/>
  <c r="DP39" i="4"/>
  <c r="DP40" i="4"/>
  <c r="DP41" i="4"/>
  <c r="DP42" i="4"/>
  <c r="DP44" i="4"/>
  <c r="DP46" i="4"/>
  <c r="DP47" i="4"/>
  <c r="DP48" i="4"/>
  <c r="DP49" i="4"/>
  <c r="DP50" i="4"/>
  <c r="DP51" i="4"/>
  <c r="DP52" i="4"/>
  <c r="DP53" i="4"/>
  <c r="DP55" i="4"/>
  <c r="DP56" i="4"/>
  <c r="DP57" i="4"/>
  <c r="DP58" i="4"/>
  <c r="DP59" i="4"/>
  <c r="DM8" i="4"/>
  <c r="DM9" i="4"/>
  <c r="DM10" i="4"/>
  <c r="DM12" i="4"/>
  <c r="DM13" i="4"/>
  <c r="DM14" i="4"/>
  <c r="DM16" i="4"/>
  <c r="DM17" i="4"/>
  <c r="DM18" i="4"/>
  <c r="DM19" i="4"/>
  <c r="DM21" i="4"/>
  <c r="DM23" i="4"/>
  <c r="DM24" i="4"/>
  <c r="DM25" i="4"/>
  <c r="DM26" i="4"/>
  <c r="DM27" i="4"/>
  <c r="DM28" i="4"/>
  <c r="DM29" i="4"/>
  <c r="DM30" i="4"/>
  <c r="DM31" i="4"/>
  <c r="DM32" i="4"/>
  <c r="DM33" i="4"/>
  <c r="DM35" i="4"/>
  <c r="DM36" i="4"/>
  <c r="DM37" i="4"/>
  <c r="DM38" i="4"/>
  <c r="DM39" i="4"/>
  <c r="DM40" i="4"/>
  <c r="DM43" i="4"/>
  <c r="DM45" i="4"/>
  <c r="DM46" i="4"/>
  <c r="DM47" i="4"/>
  <c r="DM48" i="4"/>
  <c r="DM50" i="4"/>
  <c r="DM51" i="4"/>
  <c r="DM53" i="4"/>
  <c r="DM55" i="4"/>
  <c r="DM56" i="4"/>
  <c r="DM57" i="4"/>
  <c r="DM59" i="4"/>
  <c r="DK8" i="4"/>
  <c r="DK9" i="4"/>
  <c r="DK10" i="4"/>
  <c r="DK11" i="4"/>
  <c r="DK12" i="4"/>
  <c r="DK13" i="4"/>
  <c r="DK14" i="4"/>
  <c r="DK16" i="4"/>
  <c r="DK17" i="4"/>
  <c r="DK18" i="4"/>
  <c r="DK19" i="4"/>
  <c r="DK20" i="4"/>
  <c r="DK21" i="4"/>
  <c r="DK23" i="4"/>
  <c r="DK24" i="4"/>
  <c r="DK25" i="4"/>
  <c r="DK26" i="4"/>
  <c r="DK27" i="4"/>
  <c r="DK28" i="4"/>
  <c r="DK29" i="4"/>
  <c r="DK30" i="4"/>
  <c r="DK31" i="4"/>
  <c r="DK32" i="4"/>
  <c r="DK34" i="4"/>
  <c r="DK35" i="4"/>
  <c r="DK36" i="4"/>
  <c r="DK37" i="4"/>
  <c r="DK38" i="4"/>
  <c r="DK39" i="4"/>
  <c r="DK40" i="4"/>
  <c r="DK41" i="4"/>
  <c r="DK42" i="4"/>
  <c r="DK43" i="4"/>
  <c r="DK45" i="4"/>
  <c r="DK46" i="4"/>
  <c r="DK47" i="4"/>
  <c r="DK48" i="4"/>
  <c r="DK49" i="4"/>
  <c r="DK50" i="4"/>
  <c r="DK51" i="4"/>
  <c r="DK52" i="4"/>
  <c r="DK53" i="4"/>
  <c r="DK55" i="4"/>
  <c r="DK56" i="4"/>
  <c r="DK57" i="4"/>
  <c r="DK58" i="4"/>
  <c r="DK59" i="4"/>
  <c r="DJ8" i="4"/>
  <c r="DJ9" i="4"/>
  <c r="DJ10" i="4"/>
  <c r="DJ11" i="4"/>
  <c r="DJ12" i="4"/>
  <c r="DJ13" i="4"/>
  <c r="DJ15" i="4"/>
  <c r="DJ16" i="4"/>
  <c r="DJ17" i="4"/>
  <c r="DJ18" i="4"/>
  <c r="DJ19" i="4"/>
  <c r="DJ20" i="4"/>
  <c r="DJ21" i="4"/>
  <c r="DJ23" i="4"/>
  <c r="DJ24" i="4"/>
  <c r="DJ25" i="4"/>
  <c r="DJ29" i="4"/>
  <c r="DJ30" i="4"/>
  <c r="DJ31" i="4"/>
  <c r="DJ33" i="4"/>
  <c r="DJ34" i="4"/>
  <c r="DJ35" i="4"/>
  <c r="DJ36" i="4"/>
  <c r="DJ37" i="4"/>
  <c r="DJ38" i="4"/>
  <c r="DJ39" i="4"/>
  <c r="DJ40" i="4"/>
  <c r="DJ41" i="4"/>
  <c r="DJ42" i="4"/>
  <c r="DJ43" i="4"/>
  <c r="DJ44" i="4"/>
  <c r="DJ45" i="4"/>
  <c r="DJ46" i="4"/>
  <c r="DJ47" i="4"/>
  <c r="DJ48" i="4"/>
  <c r="DJ49" i="4"/>
  <c r="DJ50" i="4"/>
  <c r="DJ51" i="4"/>
  <c r="DJ53" i="4"/>
  <c r="DJ54" i="4"/>
  <c r="DJ55" i="4"/>
  <c r="DJ56" i="4"/>
  <c r="DJ57" i="4"/>
  <c r="DJ58" i="4"/>
  <c r="DJ59" i="4"/>
  <c r="DI8" i="4"/>
  <c r="DI9" i="4"/>
  <c r="DI10" i="4"/>
  <c r="DI11" i="4"/>
  <c r="DI12" i="4"/>
  <c r="DI13" i="4"/>
  <c r="DI14" i="4"/>
  <c r="DI15" i="4"/>
  <c r="DI16" i="4"/>
  <c r="DI17" i="4"/>
  <c r="DI18" i="4"/>
  <c r="DI20" i="4"/>
  <c r="DI21" i="4"/>
  <c r="DI23" i="4"/>
  <c r="DI24" i="4"/>
  <c r="DI25" i="4"/>
  <c r="DI26" i="4"/>
  <c r="DI27" i="4"/>
  <c r="DK4" i="5" s="1"/>
  <c r="DI29" i="4"/>
  <c r="DK6" i="5" s="1"/>
  <c r="DI30" i="4"/>
  <c r="DI31" i="4"/>
  <c r="DK8" i="5" s="1"/>
  <c r="DI32" i="4"/>
  <c r="DK9" i="5" s="1"/>
  <c r="DI33" i="4"/>
  <c r="DK10" i="5" s="1"/>
  <c r="DI34" i="4"/>
  <c r="DK11" i="5" s="1"/>
  <c r="DI35" i="4"/>
  <c r="DK12" i="5" s="1"/>
  <c r="DI37" i="4"/>
  <c r="DK14" i="5" s="1"/>
  <c r="DI38" i="4"/>
  <c r="DK15" i="5" s="1"/>
  <c r="DI39" i="4"/>
  <c r="DI40" i="4"/>
  <c r="DK17" i="5" s="1"/>
  <c r="DI41" i="4"/>
  <c r="DK18" i="5" s="1"/>
  <c r="DI42" i="4"/>
  <c r="DK19" i="5" s="1"/>
  <c r="DI44" i="4"/>
  <c r="DK21" i="5" s="1"/>
  <c r="DI45" i="4"/>
  <c r="DK22" i="5" s="1"/>
  <c r="DI46" i="4"/>
  <c r="DK23" i="5" s="1"/>
  <c r="DI47" i="4"/>
  <c r="DK24" i="5" s="1"/>
  <c r="DI48" i="4"/>
  <c r="DK25" i="5" s="1"/>
  <c r="DI49" i="4"/>
  <c r="DK26" i="5" s="1"/>
  <c r="DI51" i="4"/>
  <c r="DK28" i="5" s="1"/>
  <c r="DI52" i="4"/>
  <c r="DK29" i="5" s="1"/>
  <c r="DI53" i="4"/>
  <c r="DK30" i="5" s="1"/>
  <c r="DI55" i="4"/>
  <c r="DK32" i="5" s="1"/>
  <c r="DI58" i="4"/>
  <c r="DK35" i="5" s="1"/>
  <c r="DI59" i="4"/>
  <c r="DK36" i="5" s="1"/>
  <c r="DK38" i="5" s="1"/>
  <c r="DD8" i="4"/>
  <c r="DD9" i="4"/>
  <c r="DD10" i="4"/>
  <c r="DD11" i="4"/>
  <c r="DD12" i="4"/>
  <c r="DD13" i="4"/>
  <c r="DD14" i="4"/>
  <c r="DD16" i="4"/>
  <c r="DD17" i="4"/>
  <c r="DD18" i="4"/>
  <c r="DD21" i="4"/>
  <c r="DD23" i="4"/>
  <c r="DD24" i="4"/>
  <c r="DD26" i="4"/>
  <c r="DD27" i="4"/>
  <c r="DD28" i="4"/>
  <c r="DD29" i="4"/>
  <c r="DD30" i="4"/>
  <c r="DD31" i="4"/>
  <c r="DD32" i="4"/>
  <c r="DD33" i="4"/>
  <c r="DD34" i="4"/>
  <c r="DD35" i="4"/>
  <c r="DD37" i="4"/>
  <c r="DD39" i="4"/>
  <c r="DD40" i="4"/>
  <c r="DD41" i="4"/>
  <c r="DD42" i="4"/>
  <c r="DD43" i="4"/>
  <c r="DD45" i="4"/>
  <c r="DD46" i="4"/>
  <c r="DD47" i="4"/>
  <c r="DD48" i="4"/>
  <c r="DD49" i="4"/>
  <c r="DD51" i="4"/>
  <c r="DD52" i="4"/>
  <c r="DD53" i="4"/>
  <c r="DD54" i="4"/>
  <c r="DD56" i="4"/>
  <c r="DD57" i="4"/>
  <c r="DD59" i="4"/>
  <c r="DE8" i="4"/>
  <c r="DE9" i="4"/>
  <c r="DE10" i="4"/>
  <c r="DE11" i="4"/>
  <c r="DE12" i="4"/>
  <c r="DE13" i="4"/>
  <c r="DE14" i="4"/>
  <c r="DE15" i="4"/>
  <c r="DE16" i="4"/>
  <c r="DE17" i="4"/>
  <c r="DE19" i="4"/>
  <c r="DE20" i="4"/>
  <c r="DE21" i="4"/>
  <c r="DE24" i="4"/>
  <c r="DE25" i="4"/>
  <c r="DE26" i="4"/>
  <c r="DE29" i="4"/>
  <c r="DE30" i="4"/>
  <c r="DE31" i="4"/>
  <c r="DE32" i="4"/>
  <c r="DE35" i="4"/>
  <c r="DE36" i="4"/>
  <c r="DE37" i="4"/>
  <c r="DE38" i="4"/>
  <c r="DE39" i="4"/>
  <c r="DE40" i="4"/>
  <c r="DE41" i="4"/>
  <c r="DE42" i="4"/>
  <c r="DE43" i="4"/>
  <c r="DE44" i="4"/>
  <c r="DE45" i="4"/>
  <c r="DE46" i="4"/>
  <c r="DE47" i="4"/>
  <c r="DE48" i="4"/>
  <c r="DE49" i="4"/>
  <c r="DE50" i="4"/>
  <c r="DE51" i="4"/>
  <c r="DE52" i="4"/>
  <c r="DE53" i="4"/>
  <c r="DE55" i="4"/>
  <c r="DE57" i="4"/>
  <c r="DE59" i="4"/>
  <c r="DQ8" i="4"/>
  <c r="DQ9" i="4"/>
  <c r="DQ10" i="4"/>
  <c r="DQ12" i="4"/>
  <c r="DQ13" i="4"/>
  <c r="DQ14" i="4"/>
  <c r="DQ17" i="4"/>
  <c r="DQ18" i="4"/>
  <c r="DQ19" i="4"/>
  <c r="DQ20" i="4"/>
  <c r="DQ21" i="4"/>
  <c r="DQ24" i="4"/>
  <c r="DQ25" i="4"/>
  <c r="DQ26" i="4"/>
  <c r="DQ27" i="4"/>
  <c r="DQ28" i="4"/>
  <c r="DQ30" i="4"/>
  <c r="DQ31" i="4"/>
  <c r="DQ32" i="4"/>
  <c r="DQ33" i="4"/>
  <c r="DQ34" i="4"/>
  <c r="DQ35" i="4"/>
  <c r="DQ36" i="4"/>
  <c r="DQ37" i="4"/>
  <c r="DQ39" i="4"/>
  <c r="DQ40" i="4"/>
  <c r="DQ41" i="4"/>
  <c r="DQ42" i="4"/>
  <c r="DQ43" i="4"/>
  <c r="DQ44" i="4"/>
  <c r="DQ45" i="4"/>
  <c r="DQ46" i="4"/>
  <c r="DQ47" i="4"/>
  <c r="DQ48" i="4"/>
  <c r="DQ49" i="4"/>
  <c r="DQ50" i="4"/>
  <c r="DQ51" i="4"/>
  <c r="DQ52" i="4"/>
  <c r="DQ53" i="4"/>
  <c r="DQ54" i="4"/>
  <c r="DQ55" i="4"/>
  <c r="DQ56" i="4"/>
  <c r="DQ59" i="4"/>
  <c r="DB8" i="4"/>
  <c r="DB9" i="4"/>
  <c r="DB10" i="4"/>
  <c r="DB12" i="4"/>
  <c r="DB13" i="4"/>
  <c r="DB14" i="4"/>
  <c r="DB16" i="4"/>
  <c r="DB17" i="4"/>
  <c r="DB18" i="4"/>
  <c r="DB19" i="4"/>
  <c r="DB20" i="4"/>
  <c r="DB21" i="4"/>
  <c r="DB23" i="4"/>
  <c r="DB25" i="4"/>
  <c r="DB26" i="4"/>
  <c r="DB27" i="4"/>
  <c r="DB28" i="4"/>
  <c r="DB29" i="4"/>
  <c r="DB30" i="4"/>
  <c r="DB31" i="4"/>
  <c r="DB32" i="4"/>
  <c r="DB33" i="4"/>
  <c r="DB35" i="4"/>
  <c r="DB36" i="4"/>
  <c r="DB37" i="4"/>
  <c r="DB38" i="4"/>
  <c r="DB39" i="4"/>
  <c r="DB40" i="4"/>
  <c r="DB41" i="4"/>
  <c r="DB42" i="4"/>
  <c r="DB43" i="4"/>
  <c r="DB44" i="4"/>
  <c r="DB45" i="4"/>
  <c r="DB46" i="4"/>
  <c r="DB47" i="4"/>
  <c r="DB48" i="4"/>
  <c r="DB49" i="4"/>
  <c r="DB50" i="4"/>
  <c r="DB51" i="4"/>
  <c r="DB52" i="4"/>
  <c r="DB53" i="4"/>
  <c r="DB55" i="4"/>
  <c r="DB56" i="4"/>
  <c r="DB57" i="4"/>
  <c r="DB58" i="4"/>
  <c r="DB59" i="4"/>
  <c r="DA8" i="4"/>
  <c r="DA9" i="4"/>
  <c r="DA11" i="4"/>
  <c r="DA13" i="4"/>
  <c r="DA14" i="4"/>
  <c r="DA16" i="4"/>
  <c r="DA17" i="4"/>
  <c r="DA18" i="4"/>
  <c r="DA19" i="4"/>
  <c r="DA20" i="4"/>
  <c r="DA21" i="4"/>
  <c r="DA23" i="4"/>
  <c r="DA24" i="4"/>
  <c r="DA25" i="4"/>
  <c r="DA27" i="4"/>
  <c r="DA28" i="4"/>
  <c r="DG5" i="5" s="1"/>
  <c r="DA29" i="4"/>
  <c r="DA31" i="4"/>
  <c r="DA32" i="4"/>
  <c r="DG9" i="5" s="1"/>
  <c r="DA36" i="4"/>
  <c r="DA38" i="4"/>
  <c r="DA39" i="4"/>
  <c r="DA40" i="4"/>
  <c r="DA41" i="4"/>
  <c r="DG18" i="5" s="1"/>
  <c r="DA42" i="4"/>
  <c r="DA43" i="4"/>
  <c r="DA45" i="4"/>
  <c r="DG22" i="5" s="1"/>
  <c r="DA46" i="4"/>
  <c r="DA47" i="4"/>
  <c r="DG24" i="5" s="1"/>
  <c r="DA49" i="4"/>
  <c r="DG26" i="5" s="1"/>
  <c r="DA50" i="4"/>
  <c r="DG27" i="5" s="1"/>
  <c r="DA56" i="4"/>
  <c r="DG33" i="5" s="1"/>
  <c r="DA58" i="4"/>
  <c r="DG35" i="5" s="1"/>
  <c r="DA59" i="4"/>
  <c r="DG36" i="5" s="1"/>
  <c r="DG38" i="5" s="1"/>
  <c r="BD6" i="4" a="1"/>
  <c r="BD6" i="4" s="1"/>
  <c r="BC6" i="4" a="1"/>
  <c r="BC6" i="4" s="1"/>
  <c r="AU6" i="4" a="1"/>
  <c r="AU6" i="4" s="1"/>
  <c r="AV6" i="4" a="1"/>
  <c r="AV6" i="4" s="1"/>
  <c r="AO6" i="4" a="1"/>
  <c r="AO6" i="4" s="1"/>
  <c r="C6" i="4" a="1"/>
  <c r="C6" i="4" s="1"/>
  <c r="V6" i="4" a="1"/>
  <c r="V6" i="4" s="1"/>
  <c r="AY6" i="4" a="1"/>
  <c r="AY6" i="4" s="1"/>
  <c r="AZ6" i="4" a="1"/>
  <c r="AZ6" i="4" s="1"/>
  <c r="BE6" i="4" a="1"/>
  <c r="BE6" i="4" s="1"/>
  <c r="AQ6" i="4" a="1"/>
  <c r="AQ6" i="4" s="1"/>
  <c r="BB6" i="4" a="1"/>
  <c r="BB6" i="4" s="1"/>
  <c r="BG6" i="4" a="1"/>
  <c r="BG6" i="4" s="1"/>
  <c r="AT6" i="4" a="1"/>
  <c r="AT6" i="4" s="1"/>
  <c r="BA6" i="4" a="1"/>
  <c r="BA6" i="4" s="1"/>
  <c r="AS6" i="4" a="1"/>
  <c r="AS6" i="4" s="1"/>
  <c r="AR6" i="4" a="1"/>
  <c r="AR6" i="4" s="1"/>
  <c r="AW6" i="4" a="1"/>
  <c r="AW6" i="4" s="1"/>
  <c r="AX6" i="4" a="1"/>
  <c r="AX6" i="4" s="1"/>
  <c r="BF6" i="4" a="1"/>
  <c r="BF6" i="4" s="1"/>
  <c r="AP6" i="4" a="1"/>
  <c r="AP6" i="4" s="1"/>
  <c r="AN6" i="4" a="1"/>
  <c r="AN6" i="4" s="1"/>
  <c r="U6" i="4" a="1"/>
  <c r="U6" i="4" s="1"/>
  <c r="Z6" i="4" a="1"/>
  <c r="Z6" i="4" s="1"/>
  <c r="AH6" i="4" a="1"/>
  <c r="AH6" i="4" s="1"/>
  <c r="AB6" i="4" a="1"/>
  <c r="AB6" i="4" s="1"/>
  <c r="H6" i="4" a="1"/>
  <c r="H6" i="4" s="1"/>
  <c r="AI6" i="4" a="1"/>
  <c r="AI6" i="4" s="1"/>
  <c r="D6" i="4" a="1"/>
  <c r="D6" i="4" s="1"/>
  <c r="AA6" i="4" a="1"/>
  <c r="AA6" i="4" s="1"/>
  <c r="AK6" i="4" a="1"/>
  <c r="AK6" i="4" s="1"/>
  <c r="K6" i="4" a="1"/>
  <c r="K6" i="4" s="1"/>
  <c r="L6" i="4" a="1"/>
  <c r="L6" i="4" s="1"/>
  <c r="S6" i="4" a="1"/>
  <c r="S6" i="4" s="1"/>
  <c r="AC6" i="4" a="1"/>
  <c r="AC6" i="4" s="1"/>
  <c r="J6" i="4" a="1"/>
  <c r="J6" i="4" s="1"/>
  <c r="AE6" i="4" a="1"/>
  <c r="AE6" i="4" s="1"/>
  <c r="AL6" i="4" a="1"/>
  <c r="AL6" i="4" s="1"/>
  <c r="F6" i="4" a="1"/>
  <c r="F6" i="4" s="1"/>
  <c r="I6" i="4" a="1"/>
  <c r="I6" i="4" s="1"/>
  <c r="E6" i="4" a="1"/>
  <c r="E6" i="4" s="1"/>
  <c r="R6" i="4" a="1"/>
  <c r="R6" i="4" s="1"/>
  <c r="T6" i="4" a="1"/>
  <c r="T6" i="4" s="1"/>
  <c r="AD6" i="4" a="1"/>
  <c r="AD6" i="4" s="1"/>
  <c r="M6" i="4" a="1"/>
  <c r="M6" i="4" s="1"/>
  <c r="W6" i="4" a="1"/>
  <c r="W6" i="4" s="1"/>
  <c r="Q6" i="4" a="1"/>
  <c r="Q6" i="4" s="1"/>
  <c r="Y6" i="4" a="1"/>
  <c r="Y6" i="4" s="1"/>
  <c r="N6" i="4" a="1"/>
  <c r="N6" i="4" s="1"/>
  <c r="X6" i="4" a="1"/>
  <c r="X6" i="4" s="1"/>
  <c r="AM6" i="4" a="1"/>
  <c r="AM6" i="4" s="1"/>
  <c r="P6" i="4" a="1"/>
  <c r="P6" i="4" s="1"/>
  <c r="G6" i="4" a="1"/>
  <c r="G6" i="4" s="1"/>
  <c r="AF6" i="4" a="1"/>
  <c r="AF6" i="4" s="1"/>
  <c r="AJ6" i="4" a="1"/>
  <c r="AJ6" i="4" s="1"/>
  <c r="O6" i="4" a="1"/>
  <c r="O6" i="4" s="1"/>
  <c r="AG6" i="4" a="1"/>
  <c r="AG6" i="4" s="1"/>
  <c r="DG8" i="4"/>
  <c r="DG9" i="4"/>
  <c r="DG12" i="4"/>
  <c r="DG13" i="4"/>
  <c r="DG14" i="4"/>
  <c r="DG15" i="4"/>
  <c r="DG16" i="4"/>
  <c r="DG17" i="4"/>
  <c r="DG18" i="4"/>
  <c r="DG19" i="4"/>
  <c r="DG20" i="4"/>
  <c r="DG21" i="4"/>
  <c r="DG23" i="4"/>
  <c r="DG24" i="4"/>
  <c r="DG25" i="4"/>
  <c r="DG27" i="4"/>
  <c r="DG30" i="4"/>
  <c r="DG31" i="4"/>
  <c r="DG32" i="4"/>
  <c r="DG33" i="4"/>
  <c r="DG35" i="4"/>
  <c r="DG36" i="4"/>
  <c r="DG37" i="4"/>
  <c r="DG38" i="4"/>
  <c r="DG40" i="4"/>
  <c r="DG41" i="4"/>
  <c r="DG42" i="4"/>
  <c r="DG43" i="4"/>
  <c r="DG45" i="4"/>
  <c r="DG46" i="4"/>
  <c r="DG47" i="4"/>
  <c r="DG48" i="4"/>
  <c r="DG49" i="4"/>
  <c r="DG50" i="4"/>
  <c r="DG51" i="4"/>
  <c r="DG53" i="4"/>
  <c r="DG55" i="4"/>
  <c r="DG56" i="4"/>
  <c r="DG57" i="4"/>
  <c r="DG58" i="4"/>
  <c r="DG59" i="4"/>
  <c r="DF8" i="4"/>
  <c r="DF9" i="4"/>
  <c r="DF12" i="4"/>
  <c r="DF13" i="4"/>
  <c r="DF14" i="4"/>
  <c r="DF15" i="4"/>
  <c r="DF16" i="4"/>
  <c r="DF17" i="4"/>
  <c r="DF18" i="4"/>
  <c r="DF19" i="4"/>
  <c r="DF21" i="4"/>
  <c r="DF23" i="4"/>
  <c r="DF24" i="4"/>
  <c r="DF25" i="4"/>
  <c r="DF26" i="4"/>
  <c r="DF28" i="4"/>
  <c r="DF29" i="4"/>
  <c r="DF30" i="4"/>
  <c r="DF31" i="4"/>
  <c r="DF32" i="4"/>
  <c r="DF33" i="4"/>
  <c r="DF35" i="4"/>
  <c r="DF36" i="4"/>
  <c r="DF37" i="4"/>
  <c r="DF38" i="4"/>
  <c r="DF39" i="4"/>
  <c r="DF40" i="4"/>
  <c r="DF41" i="4"/>
  <c r="DF42" i="4"/>
  <c r="DF43" i="4"/>
  <c r="DF44" i="4"/>
  <c r="DF45" i="4"/>
  <c r="DF46" i="4"/>
  <c r="DF47" i="4"/>
  <c r="DF48" i="4"/>
  <c r="DF49" i="4"/>
  <c r="DF50" i="4"/>
  <c r="DF51" i="4"/>
  <c r="DF52" i="4"/>
  <c r="DF53" i="4"/>
  <c r="DF54" i="4"/>
  <c r="DF55" i="4"/>
  <c r="DF56" i="4"/>
  <c r="DF57" i="4"/>
  <c r="DF58" i="4"/>
  <c r="DF59" i="4"/>
  <c r="DO8" i="4"/>
  <c r="DO9" i="4"/>
  <c r="DO10" i="4"/>
  <c r="DO11" i="4"/>
  <c r="DO12" i="4"/>
  <c r="DO13" i="4"/>
  <c r="DO14" i="4"/>
  <c r="DO15" i="4"/>
  <c r="DO16" i="4"/>
  <c r="DO17" i="4"/>
  <c r="DO18" i="4"/>
  <c r="DO19" i="4"/>
  <c r="DO21" i="4"/>
  <c r="DO23" i="4"/>
  <c r="DO26" i="4"/>
  <c r="DO27" i="4"/>
  <c r="DO28" i="4"/>
  <c r="DO29" i="4"/>
  <c r="DO30" i="4"/>
  <c r="DO31" i="4"/>
  <c r="DO32" i="4"/>
  <c r="DO33" i="4"/>
  <c r="DO36" i="4"/>
  <c r="DO38" i="4"/>
  <c r="DO39" i="4"/>
  <c r="DO40" i="4"/>
  <c r="DO41" i="4"/>
  <c r="DO42" i="4"/>
  <c r="DO43" i="4"/>
  <c r="DO44" i="4"/>
  <c r="DO45" i="4"/>
  <c r="DO46" i="4"/>
  <c r="DO47" i="4"/>
  <c r="DO48" i="4"/>
  <c r="DO49" i="4"/>
  <c r="DO50" i="4"/>
  <c r="DO51" i="4"/>
  <c r="DO52" i="4"/>
  <c r="DO53" i="4"/>
  <c r="DO55" i="4"/>
  <c r="DO57" i="4"/>
  <c r="DO58" i="4"/>
  <c r="DO59" i="4"/>
  <c r="CV7" i="4"/>
  <c r="CV8" i="4"/>
  <c r="CV9" i="4"/>
  <c r="CV10" i="4"/>
  <c r="CV13" i="4"/>
  <c r="CV14" i="4"/>
  <c r="CV15" i="4"/>
  <c r="CV17" i="4"/>
  <c r="CV18" i="4"/>
  <c r="CV20" i="4"/>
  <c r="CV21" i="4"/>
  <c r="CV22" i="4"/>
  <c r="CV23" i="4"/>
  <c r="CV24" i="4"/>
  <c r="CV25" i="4"/>
  <c r="CV26" i="4"/>
  <c r="CV27" i="4"/>
  <c r="CV28" i="4"/>
  <c r="CV29" i="4"/>
  <c r="CV30" i="4"/>
  <c r="CV31" i="4"/>
  <c r="CV32" i="4"/>
  <c r="CV33" i="4"/>
  <c r="CV34" i="4"/>
  <c r="CV35" i="4"/>
  <c r="CV37" i="4"/>
  <c r="CV38" i="4"/>
  <c r="CV39" i="4"/>
  <c r="CV40" i="4"/>
  <c r="CV41" i="4"/>
  <c r="CV42" i="4"/>
  <c r="CV43" i="4"/>
  <c r="CV44" i="4"/>
  <c r="CV45" i="4"/>
  <c r="CV46" i="4"/>
  <c r="CV47" i="4"/>
  <c r="CV48" i="4"/>
  <c r="CV50" i="4"/>
  <c r="CV51" i="4"/>
  <c r="CV52" i="4"/>
  <c r="CV53" i="4"/>
  <c r="CV55" i="4"/>
  <c r="CV56" i="4"/>
  <c r="CV57" i="4"/>
  <c r="CV58" i="4"/>
  <c r="CV59" i="4"/>
  <c r="BU8" i="4"/>
  <c r="BU9" i="4"/>
  <c r="BU11" i="4"/>
  <c r="BU12" i="4"/>
  <c r="BU13" i="4"/>
  <c r="BU14" i="4"/>
  <c r="BU15" i="4"/>
  <c r="BU16" i="4"/>
  <c r="BU17" i="4"/>
  <c r="BU18" i="4"/>
  <c r="BU19" i="4"/>
  <c r="BU20" i="4"/>
  <c r="BU21" i="4"/>
  <c r="BU22" i="4"/>
  <c r="BU23" i="4"/>
  <c r="BU24" i="4"/>
  <c r="BU25" i="4"/>
  <c r="BU26" i="4"/>
  <c r="BU27" i="4"/>
  <c r="BU28" i="4"/>
  <c r="BU29" i="4"/>
  <c r="BU30" i="4"/>
  <c r="BU31" i="4"/>
  <c r="BU32" i="4"/>
  <c r="BU33" i="4"/>
  <c r="BU34" i="4"/>
  <c r="BU35" i="4"/>
  <c r="BU36" i="4"/>
  <c r="BU37" i="4"/>
  <c r="BU38" i="4"/>
  <c r="BU39" i="4"/>
  <c r="BU40" i="4"/>
  <c r="BU41" i="4"/>
  <c r="BU42" i="4"/>
  <c r="BU43" i="4"/>
  <c r="BU44" i="4"/>
  <c r="BU45" i="4"/>
  <c r="BU46" i="4"/>
  <c r="BU47" i="4"/>
  <c r="BU48" i="4"/>
  <c r="BU49" i="4"/>
  <c r="BU50" i="4"/>
  <c r="BU52" i="4"/>
  <c r="BU53" i="4"/>
  <c r="BU54" i="4"/>
  <c r="BU55" i="4"/>
  <c r="BU56" i="4"/>
  <c r="BU57" i="4"/>
  <c r="BU58" i="4"/>
  <c r="BU59" i="4"/>
  <c r="BQ8" i="4"/>
  <c r="BQ9" i="4"/>
  <c r="BQ10" i="4"/>
  <c r="BQ11" i="4"/>
  <c r="BQ13" i="4"/>
  <c r="BQ14" i="4"/>
  <c r="BQ15" i="4"/>
  <c r="BQ16" i="4"/>
  <c r="BQ17" i="4"/>
  <c r="BQ18" i="4"/>
  <c r="BQ19" i="4"/>
  <c r="BQ20" i="4"/>
  <c r="BQ21" i="4"/>
  <c r="BQ22" i="4"/>
  <c r="BQ24" i="4"/>
  <c r="BQ25" i="4"/>
  <c r="BQ26" i="4"/>
  <c r="BQ27" i="4"/>
  <c r="BQ28" i="4"/>
  <c r="BQ29" i="4"/>
  <c r="BQ30" i="4"/>
  <c r="BQ31" i="4"/>
  <c r="BQ32" i="4"/>
  <c r="BQ33" i="4"/>
  <c r="BQ35" i="4"/>
  <c r="BQ36" i="4"/>
  <c r="BQ37" i="4"/>
  <c r="BQ38" i="4"/>
  <c r="BQ39" i="4"/>
  <c r="BQ40" i="4"/>
  <c r="BQ41" i="4"/>
  <c r="BQ42" i="4"/>
  <c r="BQ43" i="4"/>
  <c r="BQ44" i="4"/>
  <c r="BQ45" i="4"/>
  <c r="BQ46" i="4"/>
  <c r="BQ47" i="4"/>
  <c r="BQ48" i="4"/>
  <c r="BQ49" i="4"/>
  <c r="BQ50" i="4"/>
  <c r="BQ51" i="4"/>
  <c r="BQ52" i="4"/>
  <c r="BQ53" i="4"/>
  <c r="BQ54" i="4"/>
  <c r="BQ55" i="4"/>
  <c r="BQ56" i="4"/>
  <c r="BQ57" i="4"/>
  <c r="BQ58" i="4"/>
  <c r="BQ59" i="4"/>
  <c r="BW8" i="4"/>
  <c r="BW10" i="4"/>
  <c r="BW11" i="4"/>
  <c r="BW13" i="4"/>
  <c r="BW14" i="4"/>
  <c r="BW15" i="4"/>
  <c r="BW16" i="4"/>
  <c r="BW17" i="4"/>
  <c r="BW18" i="4"/>
  <c r="BW19" i="4"/>
  <c r="BW20" i="4"/>
  <c r="BW21" i="4"/>
  <c r="BW22" i="4"/>
  <c r="BW23" i="4"/>
  <c r="BW24" i="4"/>
  <c r="BW25" i="4"/>
  <c r="BW26" i="4"/>
  <c r="BW27" i="4"/>
  <c r="I4" i="5" s="1"/>
  <c r="DI4" i="5" s="1"/>
  <c r="BW28" i="4"/>
  <c r="I5" i="5" s="1"/>
  <c r="DI5" i="5" s="1"/>
  <c r="BW29" i="4"/>
  <c r="I6" i="5" s="1"/>
  <c r="DI6" i="5" s="1"/>
  <c r="BW30" i="4"/>
  <c r="I7" i="5" s="1"/>
  <c r="DI7" i="5" s="1"/>
  <c r="BW31" i="4"/>
  <c r="I8" i="5" s="1"/>
  <c r="DI8" i="5" s="1"/>
  <c r="BW32" i="4"/>
  <c r="I9" i="5" s="1"/>
  <c r="DI9" i="5" s="1"/>
  <c r="BW33" i="4"/>
  <c r="I10" i="5" s="1"/>
  <c r="DI10" i="5" s="1"/>
  <c r="BW34" i="4"/>
  <c r="BW35" i="4"/>
  <c r="I12" i="5" s="1"/>
  <c r="DI12" i="5" s="1"/>
  <c r="BW36" i="4"/>
  <c r="BW37" i="4"/>
  <c r="I14" i="5" s="1"/>
  <c r="DI14" i="5" s="1"/>
  <c r="BW38" i="4"/>
  <c r="I15" i="5" s="1"/>
  <c r="DI15" i="5" s="1"/>
  <c r="BW39" i="4"/>
  <c r="I16" i="5" s="1"/>
  <c r="DI16" i="5" s="1"/>
  <c r="BW40" i="4"/>
  <c r="I17" i="5" s="1"/>
  <c r="DI17" i="5" s="1"/>
  <c r="BW41" i="4"/>
  <c r="I18" i="5" s="1"/>
  <c r="DI18" i="5" s="1"/>
  <c r="BW42" i="4"/>
  <c r="I19" i="5" s="1"/>
  <c r="DI19" i="5" s="1"/>
  <c r="BW43" i="4"/>
  <c r="I20" i="5" s="1"/>
  <c r="DI20" i="5" s="1"/>
  <c r="BW44" i="4"/>
  <c r="I21" i="5" s="1"/>
  <c r="DI21" i="5" s="1"/>
  <c r="BW45" i="4"/>
  <c r="I22" i="5" s="1"/>
  <c r="DI22" i="5" s="1"/>
  <c r="BW46" i="4"/>
  <c r="I23" i="5" s="1"/>
  <c r="DI23" i="5" s="1"/>
  <c r="BW47" i="4"/>
  <c r="I24" i="5" s="1"/>
  <c r="DI24" i="5" s="1"/>
  <c r="BW48" i="4"/>
  <c r="I25" i="5" s="1"/>
  <c r="DI25" i="5" s="1"/>
  <c r="BW49" i="4"/>
  <c r="I26" i="5" s="1"/>
  <c r="DI26" i="5" s="1"/>
  <c r="BW50" i="4"/>
  <c r="I27" i="5" s="1"/>
  <c r="DI27" i="5" s="1"/>
  <c r="BW51" i="4"/>
  <c r="I28" i="5" s="1"/>
  <c r="BW52" i="4"/>
  <c r="I29" i="5" s="1"/>
  <c r="DI29" i="5" s="1"/>
  <c r="BW53" i="4"/>
  <c r="I30" i="5" s="1"/>
  <c r="DI30" i="5" s="1"/>
  <c r="BW54" i="4"/>
  <c r="I31" i="5" s="1"/>
  <c r="DI31" i="5" s="1"/>
  <c r="BW55" i="4"/>
  <c r="I32" i="5" s="1"/>
  <c r="DI32" i="5" s="1"/>
  <c r="BW56" i="4"/>
  <c r="BW57" i="4"/>
  <c r="I34" i="5" s="1"/>
  <c r="DI34" i="5" s="1"/>
  <c r="BW58" i="4"/>
  <c r="I35" i="5" s="1"/>
  <c r="DI35" i="5" s="1"/>
  <c r="BW59" i="4"/>
  <c r="I36" i="5" s="1"/>
  <c r="DI36" i="5" s="1"/>
  <c r="DI38" i="5" s="1"/>
  <c r="BT9" i="4"/>
  <c r="BT11" i="4"/>
  <c r="BT13" i="4"/>
  <c r="BT14" i="4"/>
  <c r="BT15" i="4"/>
  <c r="BT16" i="4"/>
  <c r="BT17" i="4"/>
  <c r="BT18" i="4"/>
  <c r="BT19" i="4"/>
  <c r="BT20" i="4"/>
  <c r="BT21" i="4"/>
  <c r="BT22" i="4"/>
  <c r="BT23" i="4"/>
  <c r="BT25" i="4"/>
  <c r="BT26" i="4"/>
  <c r="BT27" i="4"/>
  <c r="BT28" i="4"/>
  <c r="BT29" i="4"/>
  <c r="BT30" i="4"/>
  <c r="BT31" i="4"/>
  <c r="BT32" i="4"/>
  <c r="BT33" i="4"/>
  <c r="BT34" i="4"/>
  <c r="BT35" i="4"/>
  <c r="BT36" i="4"/>
  <c r="BT37" i="4"/>
  <c r="BT38" i="4"/>
  <c r="BT39" i="4"/>
  <c r="BT40" i="4"/>
  <c r="BT41" i="4"/>
  <c r="BT42" i="4"/>
  <c r="BT43" i="4"/>
  <c r="BT44" i="4"/>
  <c r="BT45" i="4"/>
  <c r="BT46" i="4"/>
  <c r="BT47" i="4"/>
  <c r="BT48" i="4"/>
  <c r="BT49" i="4"/>
  <c r="BT50" i="4"/>
  <c r="BT51" i="4"/>
  <c r="BT52" i="4"/>
  <c r="BT53" i="4"/>
  <c r="BT54" i="4"/>
  <c r="BT55" i="4"/>
  <c r="BT56" i="4"/>
  <c r="BT57" i="4"/>
  <c r="BT58" i="4"/>
  <c r="BT59" i="4"/>
  <c r="BR7" i="4"/>
  <c r="BR9" i="4"/>
  <c r="BR10" i="4"/>
  <c r="BR12" i="4"/>
  <c r="BR13" i="4"/>
  <c r="BR15" i="4"/>
  <c r="BR16" i="4"/>
  <c r="BR17" i="4"/>
  <c r="BR18" i="4"/>
  <c r="BR20" i="4"/>
  <c r="BR21" i="4"/>
  <c r="BR22" i="4"/>
  <c r="BR23" i="4"/>
  <c r="BR24" i="4"/>
  <c r="BR25" i="4"/>
  <c r="BR26" i="4"/>
  <c r="BR27" i="4"/>
  <c r="BR28" i="4"/>
  <c r="BR29" i="4"/>
  <c r="BR30" i="4"/>
  <c r="BR31" i="4"/>
  <c r="BR32" i="4"/>
  <c r="BR33" i="4"/>
  <c r="BR34" i="4"/>
  <c r="BR35" i="4"/>
  <c r="BR36" i="4"/>
  <c r="BR37" i="4"/>
  <c r="BR38" i="4"/>
  <c r="BR39" i="4"/>
  <c r="BR40" i="4"/>
  <c r="BR41" i="4"/>
  <c r="BR42" i="4"/>
  <c r="BR43" i="4"/>
  <c r="BR44" i="4"/>
  <c r="BR45" i="4"/>
  <c r="BR46" i="4"/>
  <c r="BR47" i="4"/>
  <c r="BR48" i="4"/>
  <c r="BR49" i="4"/>
  <c r="BR50" i="4"/>
  <c r="BR51" i="4"/>
  <c r="BR52" i="4"/>
  <c r="BR55" i="4"/>
  <c r="BR56" i="4"/>
  <c r="BR57" i="4"/>
  <c r="BR58" i="4"/>
  <c r="BR59" i="4"/>
  <c r="CM8" i="4"/>
  <c r="CM9" i="4"/>
  <c r="CM10" i="4"/>
  <c r="CM12" i="4"/>
  <c r="CM13" i="4"/>
  <c r="CM14" i="4"/>
  <c r="CM15" i="4"/>
  <c r="CM16" i="4"/>
  <c r="CM17" i="4"/>
  <c r="CM18" i="4"/>
  <c r="CM20" i="4"/>
  <c r="CM21" i="4"/>
  <c r="CM22" i="4"/>
  <c r="CM23" i="4"/>
  <c r="CM24" i="4"/>
  <c r="CM25" i="4"/>
  <c r="CM26" i="4"/>
  <c r="CM27" i="4"/>
  <c r="CM29" i="4"/>
  <c r="CM30" i="4"/>
  <c r="CM31" i="4"/>
  <c r="CM32" i="4"/>
  <c r="CM33" i="4"/>
  <c r="CM34" i="4"/>
  <c r="CM35" i="4"/>
  <c r="CM36" i="4"/>
  <c r="CM37" i="4"/>
  <c r="CM38" i="4"/>
  <c r="CM39" i="4"/>
  <c r="CM40" i="4"/>
  <c r="CM41" i="4"/>
  <c r="CM42" i="4"/>
  <c r="CM43" i="4"/>
  <c r="CM44" i="4"/>
  <c r="CM45" i="4"/>
  <c r="CM46" i="4"/>
  <c r="CM47" i="4"/>
  <c r="CM48" i="4"/>
  <c r="CM49" i="4"/>
  <c r="CM50" i="4"/>
  <c r="CM51" i="4"/>
  <c r="CM52" i="4"/>
  <c r="CM53" i="4"/>
  <c r="CM54" i="4"/>
  <c r="CM55" i="4"/>
  <c r="CM56" i="4"/>
  <c r="CM57" i="4"/>
  <c r="CM58" i="4"/>
  <c r="CM59" i="4"/>
  <c r="CL8" i="4"/>
  <c r="CL11" i="4"/>
  <c r="CL13" i="4"/>
  <c r="CL14" i="4"/>
  <c r="CL15" i="4"/>
  <c r="CL16" i="4"/>
  <c r="CL17" i="4"/>
  <c r="CL18" i="4"/>
  <c r="CL19" i="4"/>
  <c r="CL20" i="4"/>
  <c r="CL21" i="4"/>
  <c r="CL22" i="4"/>
  <c r="CL23" i="4"/>
  <c r="CL24" i="4"/>
  <c r="CL26" i="4"/>
  <c r="CL27" i="4"/>
  <c r="CL28" i="4"/>
  <c r="CL29" i="4"/>
  <c r="CL30" i="4"/>
  <c r="CL31" i="4"/>
  <c r="CL32" i="4"/>
  <c r="CL33" i="4"/>
  <c r="CL34" i="4"/>
  <c r="CL36" i="4"/>
  <c r="CL37" i="4"/>
  <c r="CL38" i="4"/>
  <c r="CL39" i="4"/>
  <c r="CL40" i="4"/>
  <c r="CL41" i="4"/>
  <c r="CL42" i="4"/>
  <c r="CL43" i="4"/>
  <c r="CL44" i="4"/>
  <c r="CL45" i="4"/>
  <c r="CL46" i="4"/>
  <c r="CL47" i="4"/>
  <c r="CL48" i="4"/>
  <c r="CL49" i="4"/>
  <c r="CL50" i="4"/>
  <c r="CL51" i="4"/>
  <c r="CL52" i="4"/>
  <c r="CL53" i="4"/>
  <c r="CL54" i="4"/>
  <c r="CL55" i="4"/>
  <c r="CL56" i="4"/>
  <c r="CN33" i="5" s="1"/>
  <c r="CL57" i="4"/>
  <c r="CL58" i="4"/>
  <c r="CL59" i="4"/>
  <c r="CI9" i="4"/>
  <c r="CI10" i="4"/>
  <c r="CI11" i="4"/>
  <c r="CI12" i="4"/>
  <c r="CI13" i="4"/>
  <c r="CI14" i="4"/>
  <c r="CI15" i="4"/>
  <c r="CI16" i="4"/>
  <c r="CI17" i="4"/>
  <c r="CI18" i="4"/>
  <c r="CI19" i="4"/>
  <c r="CI20" i="4"/>
  <c r="CI21" i="4"/>
  <c r="CI22" i="4"/>
  <c r="CI23" i="4"/>
  <c r="CI24" i="4"/>
  <c r="CI26" i="4"/>
  <c r="CI27" i="4"/>
  <c r="CI28" i="4"/>
  <c r="CI29" i="4"/>
  <c r="CI30" i="4"/>
  <c r="CI31" i="4"/>
  <c r="CI32" i="4"/>
  <c r="CI33" i="4"/>
  <c r="CI34" i="4"/>
  <c r="CI35" i="4"/>
  <c r="CI36" i="4"/>
  <c r="CI37" i="4"/>
  <c r="CI38" i="4"/>
  <c r="CI39" i="4"/>
  <c r="CI40" i="4"/>
  <c r="CI41" i="4"/>
  <c r="CI42" i="4"/>
  <c r="CI43" i="4"/>
  <c r="CI44" i="4"/>
  <c r="CI45" i="4"/>
  <c r="CI46" i="4"/>
  <c r="CI47" i="4"/>
  <c r="CI48" i="4"/>
  <c r="CI49" i="4"/>
  <c r="CI50" i="4"/>
  <c r="CI51" i="4"/>
  <c r="CI52" i="4"/>
  <c r="CI53" i="4"/>
  <c r="CI54" i="4"/>
  <c r="CI55" i="4"/>
  <c r="CI56" i="4"/>
  <c r="CI57" i="4"/>
  <c r="CI58" i="4"/>
  <c r="CI59" i="4"/>
  <c r="CW9" i="4"/>
  <c r="CW10" i="4"/>
  <c r="CW11" i="4"/>
  <c r="CW12" i="4"/>
  <c r="CW13" i="4"/>
  <c r="CW14" i="4"/>
  <c r="CW15" i="4"/>
  <c r="CW16" i="4"/>
  <c r="CW17" i="4"/>
  <c r="CW18" i="4"/>
  <c r="CW19" i="4"/>
  <c r="CW20" i="4"/>
  <c r="CW21" i="4"/>
  <c r="CW22" i="4"/>
  <c r="CW23" i="4"/>
  <c r="CW24" i="4"/>
  <c r="CW25" i="4"/>
  <c r="CW26" i="4"/>
  <c r="CW27" i="4"/>
  <c r="CW28" i="4"/>
  <c r="CW29" i="4"/>
  <c r="CW30" i="4"/>
  <c r="CW31" i="4"/>
  <c r="CW32" i="4"/>
  <c r="CW33" i="4"/>
  <c r="CW34" i="4"/>
  <c r="CW35" i="4"/>
  <c r="CW36" i="4"/>
  <c r="CW37" i="4"/>
  <c r="CW38" i="4"/>
  <c r="CW39" i="4"/>
  <c r="CW40" i="4"/>
  <c r="CW41" i="4"/>
  <c r="CW42" i="4"/>
  <c r="CW43" i="4"/>
  <c r="CW44" i="4"/>
  <c r="CW45" i="4"/>
  <c r="CW46" i="4"/>
  <c r="CW47" i="4"/>
  <c r="CW48" i="4"/>
  <c r="CW49" i="4"/>
  <c r="CW50" i="4"/>
  <c r="CW51" i="4"/>
  <c r="CW52" i="4"/>
  <c r="CW53" i="4"/>
  <c r="CW54" i="4"/>
  <c r="CW55" i="4"/>
  <c r="CW56" i="4"/>
  <c r="CW57" i="4"/>
  <c r="CW58" i="4"/>
  <c r="CW59" i="4"/>
  <c r="CX8" i="4"/>
  <c r="CX9" i="4"/>
  <c r="CX11" i="4"/>
  <c r="CX12" i="4"/>
  <c r="CX13" i="4"/>
  <c r="CX14" i="4"/>
  <c r="CX15" i="4"/>
  <c r="CX16" i="4"/>
  <c r="CX17" i="4"/>
  <c r="CX18" i="4"/>
  <c r="CX19" i="4"/>
  <c r="CX20" i="4"/>
  <c r="CX21" i="4"/>
  <c r="CX22" i="4"/>
  <c r="CX23" i="4"/>
  <c r="CX24" i="4"/>
  <c r="CX25" i="4"/>
  <c r="CX26" i="4"/>
  <c r="CX27" i="4"/>
  <c r="CX28" i="4"/>
  <c r="CX29" i="4"/>
  <c r="CX30" i="4"/>
  <c r="CX31" i="4"/>
  <c r="CX32" i="4"/>
  <c r="CX33" i="4"/>
  <c r="CX34" i="4"/>
  <c r="CX35" i="4"/>
  <c r="CX36" i="4"/>
  <c r="CX37" i="4"/>
  <c r="CX38" i="4"/>
  <c r="CX39" i="4"/>
  <c r="CX40" i="4"/>
  <c r="CX41" i="4"/>
  <c r="CX42" i="4"/>
  <c r="CX43" i="4"/>
  <c r="CX44" i="4"/>
  <c r="CX45" i="4"/>
  <c r="CX46" i="4"/>
  <c r="CX47" i="4"/>
  <c r="CX48" i="4"/>
  <c r="CX49" i="4"/>
  <c r="CX50" i="4"/>
  <c r="CX52" i="4"/>
  <c r="CX53" i="4"/>
  <c r="CX54" i="4"/>
  <c r="CX55" i="4"/>
  <c r="CX56" i="4"/>
  <c r="CX57" i="4"/>
  <c r="CX58" i="4"/>
  <c r="CX59" i="4"/>
  <c r="CC7" i="4"/>
  <c r="CC8" i="4"/>
  <c r="CC10" i="4"/>
  <c r="CC11" i="4"/>
  <c r="CC12" i="4"/>
  <c r="CC13" i="4"/>
  <c r="CC14" i="4"/>
  <c r="CC15" i="4"/>
  <c r="CC16" i="4"/>
  <c r="CC19" i="4"/>
  <c r="CC20" i="4"/>
  <c r="CC21" i="4"/>
  <c r="CC22" i="4"/>
  <c r="CC23" i="4"/>
  <c r="CC24" i="4"/>
  <c r="CC25" i="4"/>
  <c r="CC26" i="4"/>
  <c r="CC27" i="4"/>
  <c r="CC28" i="4"/>
  <c r="CC29" i="4"/>
  <c r="CC31" i="4"/>
  <c r="CC32" i="4"/>
  <c r="CC33" i="4"/>
  <c r="CC34" i="4"/>
  <c r="CC35" i="4"/>
  <c r="CC36" i="4"/>
  <c r="CC37" i="4"/>
  <c r="CC38" i="4"/>
  <c r="CC39" i="4"/>
  <c r="CC40" i="4"/>
  <c r="CC41" i="4"/>
  <c r="CC42" i="4"/>
  <c r="CC43" i="4"/>
  <c r="CC44" i="4"/>
  <c r="CC45" i="4"/>
  <c r="CC46" i="4"/>
  <c r="CC47" i="4"/>
  <c r="CC48" i="4"/>
  <c r="CC49" i="4"/>
  <c r="CC50" i="4"/>
  <c r="CC51" i="4"/>
  <c r="CC52" i="4"/>
  <c r="CC53" i="4"/>
  <c r="CC54" i="4"/>
  <c r="CC56" i="4"/>
  <c r="CC57" i="4"/>
  <c r="CC58" i="4"/>
  <c r="CC59" i="4"/>
  <c r="BZ7" i="4"/>
  <c r="BZ8" i="4"/>
  <c r="BZ9" i="4"/>
  <c r="BZ10" i="4"/>
  <c r="BZ11" i="4"/>
  <c r="BZ12" i="4"/>
  <c r="BZ13" i="4"/>
  <c r="BZ14" i="4"/>
  <c r="BZ15" i="4"/>
  <c r="BZ16" i="4"/>
  <c r="BZ17" i="4"/>
  <c r="BZ18" i="4"/>
  <c r="BZ20" i="4"/>
  <c r="BZ21" i="4"/>
  <c r="BZ22" i="4"/>
  <c r="BZ23" i="4"/>
  <c r="BZ24" i="4"/>
  <c r="BZ25" i="4"/>
  <c r="BZ26" i="4"/>
  <c r="BZ27" i="4"/>
  <c r="BZ28" i="4"/>
  <c r="BZ29" i="4"/>
  <c r="BZ30" i="4"/>
  <c r="BZ31" i="4"/>
  <c r="BZ32" i="4"/>
  <c r="BZ33" i="4"/>
  <c r="BZ34" i="4"/>
  <c r="BZ35" i="4"/>
  <c r="BZ36" i="4"/>
  <c r="BZ37" i="4"/>
  <c r="BZ38" i="4"/>
  <c r="BZ39" i="4"/>
  <c r="BZ40" i="4"/>
  <c r="BZ41" i="4"/>
  <c r="BZ42" i="4"/>
  <c r="BZ43" i="4"/>
  <c r="BZ44" i="4"/>
  <c r="BZ45" i="4"/>
  <c r="BZ46" i="4"/>
  <c r="BZ47" i="4"/>
  <c r="BZ48" i="4"/>
  <c r="BZ49" i="4"/>
  <c r="BZ50" i="4"/>
  <c r="BZ51" i="4"/>
  <c r="BZ52" i="4"/>
  <c r="BZ53" i="4"/>
  <c r="BZ54" i="4"/>
  <c r="BZ55" i="4"/>
  <c r="BZ56" i="4"/>
  <c r="BZ57" i="4"/>
  <c r="BZ58" i="4"/>
  <c r="BZ59" i="4"/>
  <c r="CT8" i="4"/>
  <c r="CT9" i="4"/>
  <c r="CT11" i="4"/>
  <c r="CT12" i="4"/>
  <c r="CT13" i="4"/>
  <c r="CT14" i="4"/>
  <c r="CT15" i="4"/>
  <c r="CT17" i="4"/>
  <c r="CT18" i="4"/>
  <c r="CT20" i="4"/>
  <c r="CT21" i="4"/>
  <c r="CT22" i="4"/>
  <c r="CT23" i="4"/>
  <c r="CT24" i="4"/>
  <c r="CT25" i="4"/>
  <c r="CT26" i="4"/>
  <c r="CT27" i="4"/>
  <c r="CT28" i="4"/>
  <c r="CT29" i="4"/>
  <c r="CT30" i="4"/>
  <c r="CT31" i="4"/>
  <c r="CT32" i="4"/>
  <c r="CT33" i="4"/>
  <c r="CT34" i="4"/>
  <c r="CT35" i="4"/>
  <c r="CT36" i="4"/>
  <c r="CT37" i="4"/>
  <c r="CT38" i="4"/>
  <c r="CT39" i="4"/>
  <c r="CT40" i="4"/>
  <c r="CT41" i="4"/>
  <c r="CT42" i="4"/>
  <c r="CT43" i="4"/>
  <c r="CT44" i="4"/>
  <c r="CT45" i="4"/>
  <c r="CT46" i="4"/>
  <c r="CT47" i="4"/>
  <c r="CT48" i="4"/>
  <c r="CT49" i="4"/>
  <c r="CT50" i="4"/>
  <c r="CT51" i="4"/>
  <c r="CT52" i="4"/>
  <c r="CT53" i="4"/>
  <c r="CT54" i="4"/>
  <c r="CT55" i="4"/>
  <c r="CT56" i="4"/>
  <c r="CT57" i="4"/>
  <c r="CT58" i="4"/>
  <c r="CT59" i="4"/>
  <c r="CA8" i="4"/>
  <c r="CA9" i="4"/>
  <c r="CA10" i="4"/>
  <c r="CA11" i="4"/>
  <c r="CA12" i="4"/>
  <c r="CA13" i="4"/>
  <c r="CA14" i="4"/>
  <c r="CA15" i="4"/>
  <c r="CA16" i="4"/>
  <c r="CA17" i="4"/>
  <c r="CA18" i="4"/>
  <c r="CA19" i="4"/>
  <c r="CA20" i="4"/>
  <c r="CA21" i="4"/>
  <c r="CA22" i="4"/>
  <c r="CA23" i="4"/>
  <c r="CA24" i="4"/>
  <c r="CA26" i="4"/>
  <c r="CA27" i="4"/>
  <c r="CA28" i="4"/>
  <c r="CA29" i="4"/>
  <c r="CA30" i="4"/>
  <c r="CA31" i="4"/>
  <c r="CA32" i="4"/>
  <c r="CA33" i="4"/>
  <c r="CA34" i="4"/>
  <c r="CA35" i="4"/>
  <c r="CA36" i="4"/>
  <c r="CA37" i="4"/>
  <c r="CA38" i="4"/>
  <c r="CA39" i="4"/>
  <c r="CA40" i="4"/>
  <c r="CA41" i="4"/>
  <c r="CA42" i="4"/>
  <c r="CA43" i="4"/>
  <c r="CA44" i="4"/>
  <c r="CA45" i="4"/>
  <c r="CA46" i="4"/>
  <c r="CA47" i="4"/>
  <c r="CA48" i="4"/>
  <c r="CA49" i="4"/>
  <c r="CA50" i="4"/>
  <c r="CA51" i="4"/>
  <c r="CA52" i="4"/>
  <c r="CA53" i="4"/>
  <c r="CA54" i="4"/>
  <c r="CA55" i="4"/>
  <c r="CA56" i="4"/>
  <c r="CA57" i="4"/>
  <c r="CA58" i="4"/>
  <c r="CA59" i="4"/>
  <c r="BX8" i="4"/>
  <c r="BX9" i="4"/>
  <c r="BX12" i="4"/>
  <c r="BX13" i="4"/>
  <c r="BX14" i="4"/>
  <c r="BX15" i="4"/>
  <c r="BX16" i="4"/>
  <c r="BX17" i="4"/>
  <c r="BX18" i="4"/>
  <c r="BX19" i="4"/>
  <c r="BX20" i="4"/>
  <c r="BX21" i="4"/>
  <c r="BX22" i="4"/>
  <c r="BX23" i="4"/>
  <c r="BX24" i="4"/>
  <c r="BX25" i="4"/>
  <c r="BX26" i="4"/>
  <c r="BX27" i="4"/>
  <c r="BX28" i="4"/>
  <c r="BX29" i="4"/>
  <c r="BX30" i="4"/>
  <c r="BX31" i="4"/>
  <c r="BX32" i="4"/>
  <c r="BX33" i="4"/>
  <c r="BX34" i="4"/>
  <c r="BX35" i="4"/>
  <c r="BX36" i="4"/>
  <c r="BX37" i="4"/>
  <c r="BX38" i="4"/>
  <c r="BX39" i="4"/>
  <c r="BX40" i="4"/>
  <c r="BX41" i="4"/>
  <c r="BX42" i="4"/>
  <c r="BX43" i="4"/>
  <c r="BX44" i="4"/>
  <c r="BX45" i="4"/>
  <c r="BX46" i="4"/>
  <c r="BX47" i="4"/>
  <c r="BX48" i="4"/>
  <c r="BX49" i="4"/>
  <c r="BX50" i="4"/>
  <c r="BX51" i="4"/>
  <c r="BX52" i="4"/>
  <c r="BX53" i="4"/>
  <c r="BX54" i="4"/>
  <c r="BX55" i="4"/>
  <c r="BX56" i="4"/>
  <c r="BX57" i="4"/>
  <c r="BX58" i="4"/>
  <c r="BX59" i="4"/>
  <c r="BP9" i="4"/>
  <c r="BP10" i="4"/>
  <c r="BP11" i="4"/>
  <c r="BP13" i="4"/>
  <c r="BP14" i="4"/>
  <c r="BP15" i="4"/>
  <c r="BP16" i="4"/>
  <c r="BP17" i="4"/>
  <c r="BP18" i="4"/>
  <c r="BP20" i="4"/>
  <c r="BP21" i="4"/>
  <c r="BP22" i="4"/>
  <c r="BP23" i="4"/>
  <c r="BP24" i="4"/>
  <c r="BP26" i="4"/>
  <c r="BP27" i="4"/>
  <c r="BP28" i="4"/>
  <c r="BP29" i="4"/>
  <c r="BP30" i="4"/>
  <c r="BP31" i="4"/>
  <c r="BP32" i="4"/>
  <c r="BP33" i="4"/>
  <c r="BP34" i="4"/>
  <c r="BP35" i="4"/>
  <c r="BP36" i="4"/>
  <c r="BP37" i="4"/>
  <c r="BP38" i="4"/>
  <c r="BP39" i="4"/>
  <c r="BP40" i="4"/>
  <c r="BP41" i="4"/>
  <c r="BP42" i="4"/>
  <c r="BP43" i="4"/>
  <c r="BP44" i="4"/>
  <c r="BP45" i="4"/>
  <c r="BP46" i="4"/>
  <c r="BP47" i="4"/>
  <c r="BP48" i="4"/>
  <c r="BP49" i="4"/>
  <c r="BP50" i="4"/>
  <c r="BP51" i="4"/>
  <c r="BP52" i="4"/>
  <c r="BP53" i="4"/>
  <c r="BP54" i="4"/>
  <c r="BP55" i="4"/>
  <c r="BP56" i="4"/>
  <c r="BP57" i="4"/>
  <c r="BP58" i="4"/>
  <c r="BP59" i="4"/>
  <c r="CJ7" i="4"/>
  <c r="CJ8" i="4"/>
  <c r="CJ9" i="4"/>
  <c r="CJ10" i="4"/>
  <c r="CJ11" i="4"/>
  <c r="CJ13" i="4"/>
  <c r="CJ14" i="4"/>
  <c r="CJ15" i="4"/>
  <c r="CJ16" i="4"/>
  <c r="CJ17" i="4"/>
  <c r="CJ18" i="4"/>
  <c r="CJ20" i="4"/>
  <c r="CJ21" i="4"/>
  <c r="CJ22" i="4"/>
  <c r="CJ23" i="4"/>
  <c r="CJ24" i="4"/>
  <c r="CJ25" i="4"/>
  <c r="CJ27" i="4"/>
  <c r="CJ28" i="4"/>
  <c r="CJ29" i="4"/>
  <c r="CJ30" i="4"/>
  <c r="CJ31" i="4"/>
  <c r="CJ32" i="4"/>
  <c r="CJ33" i="4"/>
  <c r="CJ34" i="4"/>
  <c r="CJ35" i="4"/>
  <c r="CJ36" i="4"/>
  <c r="CJ37" i="4"/>
  <c r="CJ38" i="4"/>
  <c r="CJ39" i="4"/>
  <c r="CJ40" i="4"/>
  <c r="CJ41" i="4"/>
  <c r="CJ42" i="4"/>
  <c r="CJ43" i="4"/>
  <c r="CJ44" i="4"/>
  <c r="CJ45" i="4"/>
  <c r="CJ46" i="4"/>
  <c r="CJ47" i="4"/>
  <c r="CJ48" i="4"/>
  <c r="CJ49" i="4"/>
  <c r="CJ50" i="4"/>
  <c r="CJ51" i="4"/>
  <c r="CJ52" i="4"/>
  <c r="CJ53" i="4"/>
  <c r="CJ55" i="4"/>
  <c r="CJ57" i="4"/>
  <c r="CJ58" i="4"/>
  <c r="CJ59" i="4"/>
  <c r="CP8" i="4"/>
  <c r="CP9" i="4"/>
  <c r="CP10" i="4"/>
  <c r="CP11" i="4"/>
  <c r="CP12" i="4"/>
  <c r="CP13" i="4"/>
  <c r="CP14" i="4"/>
  <c r="CP15" i="4"/>
  <c r="CP16" i="4"/>
  <c r="CP17" i="4"/>
  <c r="CP18" i="4"/>
  <c r="CP19" i="4"/>
  <c r="CP20" i="4"/>
  <c r="CP21" i="4"/>
  <c r="CP22" i="4"/>
  <c r="CP23" i="4"/>
  <c r="CP24" i="4"/>
  <c r="CP25" i="4"/>
  <c r="CP26" i="4"/>
  <c r="CP27" i="4"/>
  <c r="J4" i="5" s="1"/>
  <c r="DJ4" i="5" s="1"/>
  <c r="CP28" i="4"/>
  <c r="J5" i="5" s="1"/>
  <c r="DJ5" i="5" s="1"/>
  <c r="CP29" i="4"/>
  <c r="J6" i="5" s="1"/>
  <c r="DJ6" i="5" s="1"/>
  <c r="CP30" i="4"/>
  <c r="J7" i="5" s="1"/>
  <c r="DJ7" i="5" s="1"/>
  <c r="CP31" i="4"/>
  <c r="J8" i="5" s="1"/>
  <c r="DJ8" i="5" s="1"/>
  <c r="CP32" i="4"/>
  <c r="J9" i="5" s="1"/>
  <c r="DJ9" i="5" s="1"/>
  <c r="CP33" i="4"/>
  <c r="J10" i="5" s="1"/>
  <c r="DJ10" i="5" s="1"/>
  <c r="CP34" i="4"/>
  <c r="J11" i="5" s="1"/>
  <c r="DJ11" i="5" s="1"/>
  <c r="CP35" i="4"/>
  <c r="CP36" i="4"/>
  <c r="J13" i="5" s="1"/>
  <c r="DJ13" i="5" s="1"/>
  <c r="CP37" i="4"/>
  <c r="J14" i="5" s="1"/>
  <c r="DJ14" i="5" s="1"/>
  <c r="CP38" i="4"/>
  <c r="J15" i="5" s="1"/>
  <c r="DJ15" i="5" s="1"/>
  <c r="CP39" i="4"/>
  <c r="J16" i="5" s="1"/>
  <c r="DJ16" i="5" s="1"/>
  <c r="CP40" i="4"/>
  <c r="J17" i="5" s="1"/>
  <c r="DJ17" i="5" s="1"/>
  <c r="CP41" i="4"/>
  <c r="J18" i="5" s="1"/>
  <c r="DJ18" i="5" s="1"/>
  <c r="CP42" i="4"/>
  <c r="J19" i="5" s="1"/>
  <c r="DJ19" i="5" s="1"/>
  <c r="CP43" i="4"/>
  <c r="J20" i="5" s="1"/>
  <c r="DJ20" i="5" s="1"/>
  <c r="CP44" i="4"/>
  <c r="J21" i="5" s="1"/>
  <c r="DJ21" i="5" s="1"/>
  <c r="CP45" i="4"/>
  <c r="J22" i="5" s="1"/>
  <c r="DJ22" i="5" s="1"/>
  <c r="CP46" i="4"/>
  <c r="J23" i="5" s="1"/>
  <c r="DJ23" i="5" s="1"/>
  <c r="CP47" i="4"/>
  <c r="J24" i="5" s="1"/>
  <c r="DJ24" i="5" s="1"/>
  <c r="CP48" i="4"/>
  <c r="J25" i="5" s="1"/>
  <c r="DJ25" i="5" s="1"/>
  <c r="CP49" i="4"/>
  <c r="J26" i="5" s="1"/>
  <c r="DJ26" i="5" s="1"/>
  <c r="CP50" i="4"/>
  <c r="J27" i="5" s="1"/>
  <c r="DJ27" i="5" s="1"/>
  <c r="CP51" i="4"/>
  <c r="J28" i="5" s="1"/>
  <c r="DJ28" i="5" s="1"/>
  <c r="CP52" i="4"/>
  <c r="J29" i="5" s="1"/>
  <c r="DJ29" i="5" s="1"/>
  <c r="CP53" i="4"/>
  <c r="J30" i="5" s="1"/>
  <c r="DJ30" i="5" s="1"/>
  <c r="CP54" i="4"/>
  <c r="CP55" i="4"/>
  <c r="J32" i="5" s="1"/>
  <c r="DJ32" i="5" s="1"/>
  <c r="CP57" i="4"/>
  <c r="J34" i="5" s="1"/>
  <c r="CP58" i="4"/>
  <c r="J35" i="5" s="1"/>
  <c r="DJ35" i="5" s="1"/>
  <c r="CP59" i="4"/>
  <c r="J36" i="5" s="1"/>
  <c r="DJ36" i="5" s="1"/>
  <c r="DJ38" i="5" s="1"/>
  <c r="CS7" i="4"/>
  <c r="CS9" i="4"/>
  <c r="CS10" i="4"/>
  <c r="CS11" i="4"/>
  <c r="CS13" i="4"/>
  <c r="CS14" i="4"/>
  <c r="CS17" i="4"/>
  <c r="CS18" i="4"/>
  <c r="CS19" i="4"/>
  <c r="CS20" i="4"/>
  <c r="CS21" i="4"/>
  <c r="CS22" i="4"/>
  <c r="CS23" i="4"/>
  <c r="CS24" i="4"/>
  <c r="CS26" i="4"/>
  <c r="CS27" i="4"/>
  <c r="CS28" i="4"/>
  <c r="CS29" i="4"/>
  <c r="CS30" i="4"/>
  <c r="CS31" i="4"/>
  <c r="CS32" i="4"/>
  <c r="CS33" i="4"/>
  <c r="CS34" i="4"/>
  <c r="CS35" i="4"/>
  <c r="CS36" i="4"/>
  <c r="CS37" i="4"/>
  <c r="CS38" i="4"/>
  <c r="CS39" i="4"/>
  <c r="CS40" i="4"/>
  <c r="CS41" i="4"/>
  <c r="CS42" i="4"/>
  <c r="CS43" i="4"/>
  <c r="CS44" i="4"/>
  <c r="CS45" i="4"/>
  <c r="CS46" i="4"/>
  <c r="CS47" i="4"/>
  <c r="CS48" i="4"/>
  <c r="CS49" i="4"/>
  <c r="CS50" i="4"/>
  <c r="CS51" i="4"/>
  <c r="CS52" i="4"/>
  <c r="CS53" i="4"/>
  <c r="CS54" i="4"/>
  <c r="CS55" i="4"/>
  <c r="CS56" i="4"/>
  <c r="CS57" i="4"/>
  <c r="CS58" i="4"/>
  <c r="CS59" i="4"/>
  <c r="CE8" i="4"/>
  <c r="CE9" i="4"/>
  <c r="CE10" i="4"/>
  <c r="CE12" i="4"/>
  <c r="CE13" i="4"/>
  <c r="CE14" i="4"/>
  <c r="CE15" i="4"/>
  <c r="CE16" i="4"/>
  <c r="CE18" i="4"/>
  <c r="CE19" i="4"/>
  <c r="CE20" i="4"/>
  <c r="CE21" i="4"/>
  <c r="CE22" i="4"/>
  <c r="CE23" i="4"/>
  <c r="CE24" i="4"/>
  <c r="CE25" i="4"/>
  <c r="CE26" i="4"/>
  <c r="CE28" i="4"/>
  <c r="CE29" i="4"/>
  <c r="CE30" i="4"/>
  <c r="CE31" i="4"/>
  <c r="CE32" i="4"/>
  <c r="CE33" i="4"/>
  <c r="CE34" i="4"/>
  <c r="CE35" i="4"/>
  <c r="CE37" i="4"/>
  <c r="CE38" i="4"/>
  <c r="CE39" i="4"/>
  <c r="CE40" i="4"/>
  <c r="CE41" i="4"/>
  <c r="CE42" i="4"/>
  <c r="CE43" i="4"/>
  <c r="CE44" i="4"/>
  <c r="CE45" i="4"/>
  <c r="CE46" i="4"/>
  <c r="CE47" i="4"/>
  <c r="CE48" i="4"/>
  <c r="CE49" i="4"/>
  <c r="CE50" i="4"/>
  <c r="CE51" i="4"/>
  <c r="CE52" i="4"/>
  <c r="CE53" i="4"/>
  <c r="CE54" i="4"/>
  <c r="CE55" i="4"/>
  <c r="CE56" i="4"/>
  <c r="CE57" i="4"/>
  <c r="CE58" i="4"/>
  <c r="CE59" i="4"/>
  <c r="CR7" i="4"/>
  <c r="CR9" i="4"/>
  <c r="CR10" i="4"/>
  <c r="CR12" i="4"/>
  <c r="CR13" i="4"/>
  <c r="CR14" i="4"/>
  <c r="CR15" i="4"/>
  <c r="CR16" i="4"/>
  <c r="CR17" i="4"/>
  <c r="CR18" i="4"/>
  <c r="CR19" i="4"/>
  <c r="CR20" i="4"/>
  <c r="CR21" i="4"/>
  <c r="CR22" i="4"/>
  <c r="CR23" i="4"/>
  <c r="CR24" i="4"/>
  <c r="CR25" i="4"/>
  <c r="CR26" i="4"/>
  <c r="CR28" i="4"/>
  <c r="CR29" i="4"/>
  <c r="CR30" i="4"/>
  <c r="CR31" i="4"/>
  <c r="CR32" i="4"/>
  <c r="CR33" i="4"/>
  <c r="CR34" i="4"/>
  <c r="CR35" i="4"/>
  <c r="CR36" i="4"/>
  <c r="CR37" i="4"/>
  <c r="CR38" i="4"/>
  <c r="CR39" i="4"/>
  <c r="CR40" i="4"/>
  <c r="CR41" i="4"/>
  <c r="CR42" i="4"/>
  <c r="CR43" i="4"/>
  <c r="CR44" i="4"/>
  <c r="CR45" i="4"/>
  <c r="CR46" i="4"/>
  <c r="CR47" i="4"/>
  <c r="CR48" i="4"/>
  <c r="CR49" i="4"/>
  <c r="CR50" i="4"/>
  <c r="CR51" i="4"/>
  <c r="CR52" i="4"/>
  <c r="CR53" i="4"/>
  <c r="CR54" i="4"/>
  <c r="CR55" i="4"/>
  <c r="CR56" i="4"/>
  <c r="CR57" i="4"/>
  <c r="CR59" i="4"/>
  <c r="BY8" i="4"/>
  <c r="BY9" i="4"/>
  <c r="BY10" i="4"/>
  <c r="BY11" i="4"/>
  <c r="BY12" i="4"/>
  <c r="BY13" i="4"/>
  <c r="BY14" i="4"/>
  <c r="BY15" i="4"/>
  <c r="BY16" i="4"/>
  <c r="BY17" i="4"/>
  <c r="BY18" i="4"/>
  <c r="BY19" i="4"/>
  <c r="BY20" i="4"/>
  <c r="BY21" i="4"/>
  <c r="BY22" i="4"/>
  <c r="BY23" i="4"/>
  <c r="BY24" i="4"/>
  <c r="BY25" i="4"/>
  <c r="BY26" i="4"/>
  <c r="BY27" i="4"/>
  <c r="BY28" i="4"/>
  <c r="BY29" i="4"/>
  <c r="BY30" i="4"/>
  <c r="BY31" i="4"/>
  <c r="BY32" i="4"/>
  <c r="BY33" i="4"/>
  <c r="BY34" i="4"/>
  <c r="BY35" i="4"/>
  <c r="BY36" i="4"/>
  <c r="BY37" i="4"/>
  <c r="BY38" i="4"/>
  <c r="BY39" i="4"/>
  <c r="BY40" i="4"/>
  <c r="BY41" i="4"/>
  <c r="BY42" i="4"/>
  <c r="BY43" i="4"/>
  <c r="BY44" i="4"/>
  <c r="BY45" i="4"/>
  <c r="BY46" i="4"/>
  <c r="BY47" i="4"/>
  <c r="BY48" i="4"/>
  <c r="BY49" i="4"/>
  <c r="BY50" i="4"/>
  <c r="BY51" i="4"/>
  <c r="BY52" i="4"/>
  <c r="BY53" i="4"/>
  <c r="BY54" i="4"/>
  <c r="BY55" i="4"/>
  <c r="BY56" i="4"/>
  <c r="BY57" i="4"/>
  <c r="BY58" i="4"/>
  <c r="BY59" i="4"/>
  <c r="CD7" i="4"/>
  <c r="CD8" i="4"/>
  <c r="CD9" i="4"/>
  <c r="CD10" i="4"/>
  <c r="CD12" i="4"/>
  <c r="CD13" i="4"/>
  <c r="CD14" i="4"/>
  <c r="CD15" i="4"/>
  <c r="CD16" i="4"/>
  <c r="CD17" i="4"/>
  <c r="CD18" i="4"/>
  <c r="CD20" i="4"/>
  <c r="CD21" i="4"/>
  <c r="CD22" i="4"/>
  <c r="CD23" i="4"/>
  <c r="CD24" i="4"/>
  <c r="CD25" i="4"/>
  <c r="CD26" i="4"/>
  <c r="CD27" i="4"/>
  <c r="CD29" i="4"/>
  <c r="CD30" i="4"/>
  <c r="CD31" i="4"/>
  <c r="CD32" i="4"/>
  <c r="CD33" i="4"/>
  <c r="CD34" i="4"/>
  <c r="CD35" i="4"/>
  <c r="CD36" i="4"/>
  <c r="CD37" i="4"/>
  <c r="CD38" i="4"/>
  <c r="CD39" i="4"/>
  <c r="CD40" i="4"/>
  <c r="CD41" i="4"/>
  <c r="CD42" i="4"/>
  <c r="CD43" i="4"/>
  <c r="CD44" i="4"/>
  <c r="CD45" i="4"/>
  <c r="CD46" i="4"/>
  <c r="CD47" i="4"/>
  <c r="CD48" i="4"/>
  <c r="CD49" i="4"/>
  <c r="CD50" i="4"/>
  <c r="CD52" i="4"/>
  <c r="CD53" i="4"/>
  <c r="CD54" i="4"/>
  <c r="CD55" i="4"/>
  <c r="CD56" i="4"/>
  <c r="CD57" i="4"/>
  <c r="CD58" i="4"/>
  <c r="CD59" i="4"/>
  <c r="CK7" i="4"/>
  <c r="CK10" i="4"/>
  <c r="CK11" i="4"/>
  <c r="CK13" i="4"/>
  <c r="CK15" i="4"/>
  <c r="CK16" i="4"/>
  <c r="CK18" i="4"/>
  <c r="CK19" i="4"/>
  <c r="CK20" i="4"/>
  <c r="CK21" i="4"/>
  <c r="CK22" i="4"/>
  <c r="CK23" i="4"/>
  <c r="CK24" i="4"/>
  <c r="CK25" i="4"/>
  <c r="CK26" i="4"/>
  <c r="CK27" i="4"/>
  <c r="CK28" i="4"/>
  <c r="CK29" i="4"/>
  <c r="CK30" i="4"/>
  <c r="CK31" i="4"/>
  <c r="CK32" i="4"/>
  <c r="CK33" i="4"/>
  <c r="CK34" i="4"/>
  <c r="CK35" i="4"/>
  <c r="CK36" i="4"/>
  <c r="CK37" i="4"/>
  <c r="CK38" i="4"/>
  <c r="CK39" i="4"/>
  <c r="CK40" i="4"/>
  <c r="CK41" i="4"/>
  <c r="CK42" i="4"/>
  <c r="CK43" i="4"/>
  <c r="CK44" i="4"/>
  <c r="CK45" i="4"/>
  <c r="CK46" i="4"/>
  <c r="CK47" i="4"/>
  <c r="CK48" i="4"/>
  <c r="CK49" i="4"/>
  <c r="CK50" i="4"/>
  <c r="CK51" i="4"/>
  <c r="CK52" i="4"/>
  <c r="CK54" i="4"/>
  <c r="CK55" i="4"/>
  <c r="CK56" i="4"/>
  <c r="CK57" i="4"/>
  <c r="CK58" i="4"/>
  <c r="CK59" i="4"/>
  <c r="BS10" i="4"/>
  <c r="BS12" i="4"/>
  <c r="BS13" i="4"/>
  <c r="BS14" i="4"/>
  <c r="BS15" i="4"/>
  <c r="BS16" i="4"/>
  <c r="BS17" i="4"/>
  <c r="BS18" i="4"/>
  <c r="BS19" i="4"/>
  <c r="BS20" i="4"/>
  <c r="BS21" i="4"/>
  <c r="BS22" i="4"/>
  <c r="BS23" i="4"/>
  <c r="BS24" i="4"/>
  <c r="BS25" i="4"/>
  <c r="BS26" i="4"/>
  <c r="BS27" i="4"/>
  <c r="BS28" i="4"/>
  <c r="CM5" i="5" s="1"/>
  <c r="BS29" i="4"/>
  <c r="CM6" i="5" s="1"/>
  <c r="BS30" i="4"/>
  <c r="CM7" i="5" s="1"/>
  <c r="BS31" i="4"/>
  <c r="BS32" i="4"/>
  <c r="CM9" i="5" s="1"/>
  <c r="BS33" i="4"/>
  <c r="CM10" i="5" s="1"/>
  <c r="BS34" i="4"/>
  <c r="CM11" i="5" s="1"/>
  <c r="BS35" i="4"/>
  <c r="BS37" i="4"/>
  <c r="CM14" i="5" s="1"/>
  <c r="BS38" i="4"/>
  <c r="CM15" i="5" s="1"/>
  <c r="BS39" i="4"/>
  <c r="CM16" i="5" s="1"/>
  <c r="BS40" i="4"/>
  <c r="CM17" i="5" s="1"/>
  <c r="BS41" i="4"/>
  <c r="CM18" i="5" s="1"/>
  <c r="BS42" i="4"/>
  <c r="CM19" i="5" s="1"/>
  <c r="BS43" i="4"/>
  <c r="CM20" i="5" s="1"/>
  <c r="BS44" i="4"/>
  <c r="CM21" i="5" s="1"/>
  <c r="BS45" i="4"/>
  <c r="CM22" i="5" s="1"/>
  <c r="BS46" i="4"/>
  <c r="CM23" i="5" s="1"/>
  <c r="BS47" i="4"/>
  <c r="CM24" i="5" s="1"/>
  <c r="BS48" i="4"/>
  <c r="CM25" i="5" s="1"/>
  <c r="BS49" i="4"/>
  <c r="CM26" i="5" s="1"/>
  <c r="BS50" i="4"/>
  <c r="CM27" i="5" s="1"/>
  <c r="BS51" i="4"/>
  <c r="CM28" i="5" s="1"/>
  <c r="BS52" i="4"/>
  <c r="CM29" i="5" s="1"/>
  <c r="BS53" i="4"/>
  <c r="CM30" i="5" s="1"/>
  <c r="BS54" i="4"/>
  <c r="CM31" i="5" s="1"/>
  <c r="BS55" i="4"/>
  <c r="CM32" i="5" s="1"/>
  <c r="BS57" i="4"/>
  <c r="CM34" i="5" s="1"/>
  <c r="BS58" i="4"/>
  <c r="CM35" i="5" s="1"/>
  <c r="BS59" i="4"/>
  <c r="CH9" i="4"/>
  <c r="CH10" i="4"/>
  <c r="CH13" i="4"/>
  <c r="CH14" i="4"/>
  <c r="CH15" i="4"/>
  <c r="CH16" i="4"/>
  <c r="CH17" i="4"/>
  <c r="CH18" i="4"/>
  <c r="CH19" i="4"/>
  <c r="CH20" i="4"/>
  <c r="CH21" i="4"/>
  <c r="CH22" i="4"/>
  <c r="CH23" i="4"/>
  <c r="CH24" i="4"/>
  <c r="CH26" i="4"/>
  <c r="CH27" i="4"/>
  <c r="CH29" i="4"/>
  <c r="DF6" i="5" s="1"/>
  <c r="CH31" i="4"/>
  <c r="CH32" i="4"/>
  <c r="DF9" i="5" s="1"/>
  <c r="CH34" i="4"/>
  <c r="DF11" i="5" s="1"/>
  <c r="CH35" i="4"/>
  <c r="DF12" i="5" s="1"/>
  <c r="CH37" i="4"/>
  <c r="CH38" i="4"/>
  <c r="CH39" i="4"/>
  <c r="CH40" i="4"/>
  <c r="DF17" i="5" s="1"/>
  <c r="CH41" i="4"/>
  <c r="CH42" i="4"/>
  <c r="DF19" i="5" s="1"/>
  <c r="CH43" i="4"/>
  <c r="DF20" i="5" s="1"/>
  <c r="CH44" i="4"/>
  <c r="DF21" i="5" s="1"/>
  <c r="CH45" i="4"/>
  <c r="CH46" i="4"/>
  <c r="CH47" i="4"/>
  <c r="CH48" i="4"/>
  <c r="DF25" i="5" s="1"/>
  <c r="CH54" i="4"/>
  <c r="CH59" i="4"/>
  <c r="DF36" i="5" s="1"/>
  <c r="CQ10" i="4"/>
  <c r="CQ12" i="4"/>
  <c r="CQ13" i="4"/>
  <c r="CQ14" i="4"/>
  <c r="CQ15" i="4"/>
  <c r="CQ16" i="4"/>
  <c r="CQ17" i="4"/>
  <c r="CQ18" i="4"/>
  <c r="CQ19" i="4"/>
  <c r="CQ20" i="4"/>
  <c r="CQ21" i="4"/>
  <c r="CQ22" i="4"/>
  <c r="CQ23" i="4"/>
  <c r="CQ24" i="4"/>
  <c r="CQ25" i="4"/>
  <c r="CQ26" i="4"/>
  <c r="CQ27" i="4"/>
  <c r="CQ28" i="4"/>
  <c r="CQ29" i="4"/>
  <c r="CQ30" i="4"/>
  <c r="CQ31" i="4"/>
  <c r="CQ32" i="4"/>
  <c r="CQ33" i="4"/>
  <c r="CQ34" i="4"/>
  <c r="CQ35" i="4"/>
  <c r="CQ36" i="4"/>
  <c r="CQ37" i="4"/>
  <c r="CQ38" i="4"/>
  <c r="CQ39" i="4"/>
  <c r="CQ40" i="4"/>
  <c r="CQ41" i="4"/>
  <c r="CQ42" i="4"/>
  <c r="CQ43" i="4"/>
  <c r="CQ44" i="4"/>
  <c r="CQ45" i="4"/>
  <c r="CQ46" i="4"/>
  <c r="CQ47" i="4"/>
  <c r="CQ48" i="4"/>
  <c r="CQ49" i="4"/>
  <c r="CQ50" i="4"/>
  <c r="CQ51" i="4"/>
  <c r="CQ52" i="4"/>
  <c r="CQ53" i="4"/>
  <c r="CQ54" i="4"/>
  <c r="CQ55" i="4"/>
  <c r="CQ56" i="4"/>
  <c r="CQ57" i="4"/>
  <c r="CQ58" i="4"/>
  <c r="CQ59" i="4"/>
  <c r="CU7" i="4"/>
  <c r="CU8" i="4"/>
  <c r="CU9" i="4"/>
  <c r="CU10" i="4"/>
  <c r="CU13" i="4"/>
  <c r="CU14" i="4"/>
  <c r="CU15" i="4"/>
  <c r="CU17" i="4"/>
  <c r="CU19" i="4"/>
  <c r="CU20" i="4"/>
  <c r="CU21" i="4"/>
  <c r="CU22" i="4"/>
  <c r="CU23" i="4"/>
  <c r="CU24" i="4"/>
  <c r="CU25" i="4"/>
  <c r="CU26" i="4"/>
  <c r="CU27" i="4"/>
  <c r="CU28" i="4"/>
  <c r="CU29" i="4"/>
  <c r="CU30" i="4"/>
  <c r="CU31" i="4"/>
  <c r="CU32" i="4"/>
  <c r="CU33" i="4"/>
  <c r="CU34" i="4"/>
  <c r="CU35" i="4"/>
  <c r="CU36" i="4"/>
  <c r="CU37" i="4"/>
  <c r="CU38" i="4"/>
  <c r="CU39" i="4"/>
  <c r="CU40" i="4"/>
  <c r="CU41" i="4"/>
  <c r="CU42" i="4"/>
  <c r="CU43" i="4"/>
  <c r="CU44" i="4"/>
  <c r="CU45" i="4"/>
  <c r="CU46" i="4"/>
  <c r="CU47" i="4"/>
  <c r="CU48" i="4"/>
  <c r="CU49" i="4"/>
  <c r="CU50" i="4"/>
  <c r="CU51" i="4"/>
  <c r="CU52" i="4"/>
  <c r="CU53" i="4"/>
  <c r="CU54" i="4"/>
  <c r="CU55" i="4"/>
  <c r="CU56" i="4"/>
  <c r="CU57" i="4"/>
  <c r="CU58" i="4"/>
  <c r="CU59" i="4"/>
  <c r="CN7" i="4"/>
  <c r="CN8" i="4"/>
  <c r="CN12" i="4"/>
  <c r="CN13" i="4"/>
  <c r="CN14" i="4"/>
  <c r="CN15" i="4"/>
  <c r="CN16" i="4"/>
  <c r="CN17" i="4"/>
  <c r="CN18" i="4"/>
  <c r="CN19" i="4"/>
  <c r="CN20" i="4"/>
  <c r="CN21" i="4"/>
  <c r="CN22" i="4"/>
  <c r="CN23" i="4"/>
  <c r="CN24" i="4"/>
  <c r="CN25" i="4"/>
  <c r="CN26" i="4"/>
  <c r="CN27" i="4"/>
  <c r="CN28" i="4"/>
  <c r="CN29" i="4"/>
  <c r="FC6" i="5" s="1"/>
  <c r="CN30" i="4"/>
  <c r="CN31" i="4"/>
  <c r="CN32" i="4"/>
  <c r="CN33" i="4"/>
  <c r="FC10" i="5" s="1"/>
  <c r="CN34" i="4"/>
  <c r="CN35" i="4"/>
  <c r="CN36" i="4"/>
  <c r="CN37" i="4"/>
  <c r="FC14" i="5" s="1"/>
  <c r="CN38" i="4"/>
  <c r="CN39" i="4"/>
  <c r="CN40" i="4"/>
  <c r="CN41" i="4"/>
  <c r="FC18" i="5" s="1"/>
  <c r="CN42" i="4"/>
  <c r="CN43" i="4"/>
  <c r="CN44" i="4"/>
  <c r="CN45" i="4"/>
  <c r="FC22" i="5" s="1"/>
  <c r="CN46" i="4"/>
  <c r="CN47" i="4"/>
  <c r="CN48" i="4"/>
  <c r="CN49" i="4"/>
  <c r="FC26" i="5" s="1"/>
  <c r="CN50" i="4"/>
  <c r="CN51" i="4"/>
  <c r="CN52" i="4"/>
  <c r="CN53" i="4"/>
  <c r="FC30" i="5" s="1"/>
  <c r="CN54" i="4"/>
  <c r="CN55" i="4"/>
  <c r="CN56" i="4"/>
  <c r="CN57" i="4"/>
  <c r="FC34" i="5" s="1"/>
  <c r="CN58" i="4"/>
  <c r="CN59" i="4"/>
  <c r="CB9" i="4"/>
  <c r="CB10" i="4"/>
  <c r="CB11" i="4"/>
  <c r="CB12" i="4"/>
  <c r="CB13" i="4"/>
  <c r="CB14" i="4"/>
  <c r="CB15" i="4"/>
  <c r="CB16" i="4"/>
  <c r="CB17" i="4"/>
  <c r="CB18" i="4"/>
  <c r="CB20" i="4"/>
  <c r="CB21" i="4"/>
  <c r="CB22" i="4"/>
  <c r="CB23" i="4"/>
  <c r="CB24" i="4"/>
  <c r="CB26" i="4"/>
  <c r="CB27" i="4"/>
  <c r="CB28" i="4"/>
  <c r="CB29" i="4"/>
  <c r="CB31" i="4"/>
  <c r="CB32" i="4"/>
  <c r="CB33" i="4"/>
  <c r="CB34" i="4"/>
  <c r="CB35" i="4"/>
  <c r="CB36" i="4"/>
  <c r="CB37" i="4"/>
  <c r="CB38" i="4"/>
  <c r="CB39" i="4"/>
  <c r="CB40" i="4"/>
  <c r="CB41" i="4"/>
  <c r="CB42" i="4"/>
  <c r="CB43" i="4"/>
  <c r="CB44" i="4"/>
  <c r="CB45" i="4"/>
  <c r="CB46" i="4"/>
  <c r="CB47" i="4"/>
  <c r="CB48" i="4"/>
  <c r="CB49" i="4"/>
  <c r="CB51" i="4"/>
  <c r="CB53" i="4"/>
  <c r="CB54" i="4"/>
  <c r="CB55" i="4"/>
  <c r="CB56" i="4"/>
  <c r="CB57" i="4"/>
  <c r="CB58" i="4"/>
  <c r="CB59" i="4"/>
  <c r="BO7" i="4"/>
  <c r="BO9" i="4"/>
  <c r="BO10" i="4"/>
  <c r="BO13" i="4"/>
  <c r="BO15" i="4"/>
  <c r="BO20" i="4"/>
  <c r="BO22" i="4"/>
  <c r="BO23" i="4"/>
  <c r="BO24" i="4"/>
  <c r="BO25" i="4"/>
  <c r="BO26" i="4"/>
  <c r="BO27" i="4"/>
  <c r="BO28" i="4"/>
  <c r="BO29" i="4"/>
  <c r="BO30" i="4"/>
  <c r="DE7" i="5" s="1"/>
  <c r="BO31" i="4"/>
  <c r="DE8" i="5" s="1"/>
  <c r="BO32" i="4"/>
  <c r="BO34" i="4"/>
  <c r="BO35" i="4"/>
  <c r="BO36" i="4"/>
  <c r="BO37" i="4"/>
  <c r="BO38" i="4"/>
  <c r="BO39" i="4"/>
  <c r="DE16" i="5" s="1"/>
  <c r="BO40" i="4"/>
  <c r="DE17" i="5" s="1"/>
  <c r="BO41" i="4"/>
  <c r="BO42" i="4"/>
  <c r="BO43" i="4"/>
  <c r="BO44" i="4"/>
  <c r="BO45" i="4"/>
  <c r="BO46" i="4"/>
  <c r="BO47" i="4"/>
  <c r="DE24" i="5" s="1"/>
  <c r="BO48" i="4"/>
  <c r="DE25" i="5" s="1"/>
  <c r="BO50" i="4"/>
  <c r="BO51" i="4"/>
  <c r="BO52" i="4"/>
  <c r="BO53" i="4"/>
  <c r="DE30" i="5" s="1"/>
  <c r="BO54" i="4"/>
  <c r="BO56" i="4"/>
  <c r="BO57" i="4"/>
  <c r="DE34" i="5" s="1"/>
  <c r="BO58" i="4"/>
  <c r="DE35" i="5" s="1"/>
  <c r="BO59" i="4"/>
  <c r="B33" i="5" l="1"/>
  <c r="DE33" i="5"/>
  <c r="DE15" i="5"/>
  <c r="DG20" i="5"/>
  <c r="DG8" i="5"/>
  <c r="DO32" i="5"/>
  <c r="DO24" i="5"/>
  <c r="DO15" i="5"/>
  <c r="DO4" i="5"/>
  <c r="DE23" i="5"/>
  <c r="DE10" i="5"/>
  <c r="DE26" i="5"/>
  <c r="DE32" i="5"/>
  <c r="DE6" i="5"/>
  <c r="DE31" i="5"/>
  <c r="DE22" i="5"/>
  <c r="DE14" i="5"/>
  <c r="DE5" i="5"/>
  <c r="DF31" i="5"/>
  <c r="DF18" i="5"/>
  <c r="DF8" i="5"/>
  <c r="DG19" i="5"/>
  <c r="DG6" i="5"/>
  <c r="DO23" i="5"/>
  <c r="DO14" i="5"/>
  <c r="DE21" i="5"/>
  <c r="DO30" i="5"/>
  <c r="DO22" i="5"/>
  <c r="DO12" i="5"/>
  <c r="B4" i="5"/>
  <c r="DE4" i="5"/>
  <c r="DE29" i="5"/>
  <c r="DE20" i="5"/>
  <c r="DE12" i="5"/>
  <c r="FC29" i="5"/>
  <c r="FC21" i="5"/>
  <c r="FC13" i="5"/>
  <c r="FC5" i="5"/>
  <c r="DF24" i="5"/>
  <c r="DF16" i="5"/>
  <c r="DF4" i="5"/>
  <c r="C4" i="5"/>
  <c r="DG17" i="5"/>
  <c r="DG4" i="5"/>
  <c r="DO29" i="5"/>
  <c r="DO21" i="5"/>
  <c r="DO11" i="5"/>
  <c r="DE28" i="5"/>
  <c r="DE19" i="5"/>
  <c r="DE11" i="5"/>
  <c r="DF23" i="5"/>
  <c r="DF5" i="5"/>
  <c r="DF7" i="5"/>
  <c r="DF10" i="5"/>
  <c r="DF13" i="5"/>
  <c r="DF26" i="5"/>
  <c r="DF38" i="5" s="1"/>
  <c r="DF27" i="5"/>
  <c r="DF28" i="5"/>
  <c r="DF29" i="5"/>
  <c r="DF30" i="5"/>
  <c r="DF32" i="5"/>
  <c r="DF33" i="5"/>
  <c r="DF34" i="5"/>
  <c r="DF35" i="5"/>
  <c r="DF15" i="5"/>
  <c r="CR36" i="5"/>
  <c r="DG16" i="5"/>
  <c r="DO36" i="5"/>
  <c r="DO28" i="5"/>
  <c r="DO10" i="5"/>
  <c r="DE13" i="5"/>
  <c r="DE36" i="5"/>
  <c r="DE38" i="5" s="1"/>
  <c r="DE27" i="5"/>
  <c r="DE18" i="5"/>
  <c r="DE9" i="5"/>
  <c r="DF22" i="5"/>
  <c r="DF14" i="5"/>
  <c r="CM8" i="5"/>
  <c r="DG15" i="5"/>
  <c r="DO16" i="5"/>
  <c r="DK16" i="5"/>
  <c r="DK7" i="5"/>
  <c r="DO7" i="5"/>
  <c r="DO35" i="5"/>
  <c r="DO38" i="5"/>
  <c r="DO19" i="5"/>
  <c r="DO9" i="5"/>
  <c r="DG23" i="5"/>
  <c r="DG7" i="5"/>
  <c r="DG10" i="5"/>
  <c r="DG11" i="5"/>
  <c r="DG12" i="5"/>
  <c r="DG14" i="5"/>
  <c r="DG21" i="5"/>
  <c r="DG25" i="5"/>
  <c r="DG28" i="5"/>
  <c r="DG29" i="5"/>
  <c r="DG30" i="5"/>
  <c r="DG31" i="5"/>
  <c r="DG32" i="5"/>
  <c r="DG34" i="5"/>
  <c r="DG13" i="5"/>
  <c r="DO26" i="5"/>
  <c r="DO18" i="5"/>
  <c r="DO8" i="5"/>
  <c r="L28" i="5"/>
  <c r="DI28" i="5"/>
  <c r="M34" i="5"/>
  <c r="DJ34" i="5"/>
  <c r="FC35" i="5"/>
  <c r="FC27" i="5"/>
  <c r="FC19" i="5"/>
  <c r="FC11" i="5"/>
  <c r="C22" i="5"/>
  <c r="C31" i="5"/>
  <c r="C25" i="5"/>
  <c r="FC36" i="5"/>
  <c r="EW36" i="5" s="1"/>
  <c r="FC28" i="5"/>
  <c r="FC20" i="5"/>
  <c r="FC12" i="5"/>
  <c r="FC4" i="5"/>
  <c r="FD36" i="5"/>
  <c r="FD27" i="5"/>
  <c r="FD19" i="5"/>
  <c r="FD11" i="5"/>
  <c r="CN29" i="5"/>
  <c r="CN21" i="5"/>
  <c r="CN13" i="5"/>
  <c r="CN4" i="5"/>
  <c r="FA27" i="5"/>
  <c r="FA19" i="5"/>
  <c r="FA11" i="5"/>
  <c r="L36" i="5"/>
  <c r="EZ31" i="5"/>
  <c r="EZ22" i="5"/>
  <c r="EZ14" i="5"/>
  <c r="EZ6" i="5"/>
  <c r="CM36" i="5"/>
  <c r="FD35" i="5"/>
  <c r="EW35" i="5" s="1"/>
  <c r="FD26" i="5"/>
  <c r="EW26" i="5" s="1"/>
  <c r="FD18" i="5"/>
  <c r="EW18" i="5" s="1"/>
  <c r="FD10" i="5"/>
  <c r="CN36" i="5"/>
  <c r="CN28" i="5"/>
  <c r="CN20" i="5"/>
  <c r="CN11" i="5"/>
  <c r="FA36" i="5"/>
  <c r="FA26" i="5"/>
  <c r="FA18" i="5"/>
  <c r="FA10" i="5"/>
  <c r="EZ30" i="5"/>
  <c r="EZ21" i="5"/>
  <c r="EZ13" i="5"/>
  <c r="EZ5" i="5"/>
  <c r="FD34" i="5"/>
  <c r="EW34" i="5" s="1"/>
  <c r="FD25" i="5"/>
  <c r="FD17" i="5"/>
  <c r="FD9" i="5"/>
  <c r="CN35" i="5"/>
  <c r="CN27" i="5"/>
  <c r="CN19" i="5"/>
  <c r="CN10" i="5"/>
  <c r="FA35" i="5"/>
  <c r="FA25" i="5"/>
  <c r="FA17" i="5"/>
  <c r="FA9" i="5"/>
  <c r="EZ29" i="5"/>
  <c r="EZ20" i="5"/>
  <c r="EZ12" i="5"/>
  <c r="EZ4" i="5"/>
  <c r="FD33" i="5"/>
  <c r="FD24" i="5"/>
  <c r="FD16" i="5"/>
  <c r="FD8" i="5"/>
  <c r="CN34" i="5"/>
  <c r="CN26" i="5"/>
  <c r="CN18" i="5"/>
  <c r="CN9" i="5"/>
  <c r="FA34" i="5"/>
  <c r="FA24" i="5"/>
  <c r="FA16" i="5"/>
  <c r="FA8" i="5"/>
  <c r="I33" i="5"/>
  <c r="DI33" i="5" s="1"/>
  <c r="CM33" i="5"/>
  <c r="EZ36" i="5"/>
  <c r="EZ27" i="5"/>
  <c r="EV27" i="5" s="1"/>
  <c r="EZ19" i="5"/>
  <c r="EV19" i="5" s="1"/>
  <c r="EZ11" i="5"/>
  <c r="EV11" i="5" s="1"/>
  <c r="EW10" i="5"/>
  <c r="FD32" i="5"/>
  <c r="FD23" i="5"/>
  <c r="FD15" i="5"/>
  <c r="FD7" i="5"/>
  <c r="J12" i="5"/>
  <c r="DJ12" i="5" s="1"/>
  <c r="CN12" i="5"/>
  <c r="CN25" i="5"/>
  <c r="CN17" i="5"/>
  <c r="CN8" i="5"/>
  <c r="FA33" i="5"/>
  <c r="FA23" i="5"/>
  <c r="FA15" i="5"/>
  <c r="FA7" i="5"/>
  <c r="EZ35" i="5"/>
  <c r="EZ26" i="5"/>
  <c r="EZ18" i="5"/>
  <c r="EZ10" i="5"/>
  <c r="EV10" i="5" s="1"/>
  <c r="EZ28" i="5"/>
  <c r="EW19" i="5"/>
  <c r="FC33" i="5"/>
  <c r="FC25" i="5"/>
  <c r="FC17" i="5"/>
  <c r="FC9" i="5"/>
  <c r="FD31" i="5"/>
  <c r="FD22" i="5"/>
  <c r="EW22" i="5" s="1"/>
  <c r="FD14" i="5"/>
  <c r="EW14" i="5" s="1"/>
  <c r="FD6" i="5"/>
  <c r="EW6" i="5" s="1"/>
  <c r="CN32" i="5"/>
  <c r="CN24" i="5"/>
  <c r="CN16" i="5"/>
  <c r="CN7" i="5"/>
  <c r="FA32" i="5"/>
  <c r="FA22" i="5"/>
  <c r="FA14" i="5"/>
  <c r="FA6" i="5"/>
  <c r="FA31" i="5"/>
  <c r="EV31" i="5" s="1"/>
  <c r="EZ34" i="5"/>
  <c r="EZ25" i="5"/>
  <c r="EZ17" i="5"/>
  <c r="EZ9" i="5"/>
  <c r="EV9" i="5" s="1"/>
  <c r="FC32" i="5"/>
  <c r="FC24" i="5"/>
  <c r="EW24" i="5" s="1"/>
  <c r="FC16" i="5"/>
  <c r="FC8" i="5"/>
  <c r="EW8" i="5" s="1"/>
  <c r="FD29" i="5"/>
  <c r="EW29" i="5" s="1"/>
  <c r="FD21" i="5"/>
  <c r="EW21" i="5" s="1"/>
  <c r="FD13" i="5"/>
  <c r="EW13" i="5" s="1"/>
  <c r="FD5" i="5"/>
  <c r="EW5" i="5" s="1"/>
  <c r="CN31" i="5"/>
  <c r="CN23" i="5"/>
  <c r="CN15" i="5"/>
  <c r="CN6" i="5"/>
  <c r="FD30" i="5"/>
  <c r="EW30" i="5" s="1"/>
  <c r="FA29" i="5"/>
  <c r="FA21" i="5"/>
  <c r="FA13" i="5"/>
  <c r="FA5" i="5"/>
  <c r="FA30" i="5"/>
  <c r="EZ33" i="5"/>
  <c r="EZ24" i="5"/>
  <c r="EV24" i="5" s="1"/>
  <c r="EZ16" i="5"/>
  <c r="EZ8" i="5"/>
  <c r="EV8" i="5" s="1"/>
  <c r="FC31" i="5"/>
  <c r="FC23" i="5"/>
  <c r="FC15" i="5"/>
  <c r="FC7" i="5"/>
  <c r="CM12" i="5"/>
  <c r="CM4" i="5"/>
  <c r="FD28" i="5"/>
  <c r="EW28" i="5" s="1"/>
  <c r="FD20" i="5"/>
  <c r="FD12" i="5"/>
  <c r="EW12" i="5" s="1"/>
  <c r="FD4" i="5"/>
  <c r="CN30" i="5"/>
  <c r="CN22" i="5"/>
  <c r="CN14" i="5"/>
  <c r="CN5" i="5"/>
  <c r="FA28" i="5"/>
  <c r="FA20" i="5"/>
  <c r="FA12" i="5"/>
  <c r="FA4" i="5"/>
  <c r="I13" i="5"/>
  <c r="DI13" i="5" s="1"/>
  <c r="CM13" i="5"/>
  <c r="EZ32" i="5"/>
  <c r="EZ23" i="5"/>
  <c r="EZ15" i="5"/>
  <c r="EZ7" i="5"/>
  <c r="C20" i="5"/>
  <c r="C24" i="5"/>
  <c r="C14" i="5"/>
  <c r="M29" i="5"/>
  <c r="B31" i="5"/>
  <c r="B30" i="5"/>
  <c r="B21" i="5"/>
  <c r="L35" i="5"/>
  <c r="B28" i="5"/>
  <c r="B19" i="5"/>
  <c r="B9" i="5"/>
  <c r="CS32" i="5"/>
  <c r="CX32" i="5" s="1"/>
  <c r="DN32" i="5" s="1"/>
  <c r="CS23" i="5"/>
  <c r="CX23" i="5" s="1"/>
  <c r="DN23" i="5" s="1"/>
  <c r="CS15" i="5"/>
  <c r="CX15" i="5" s="1"/>
  <c r="DN15" i="5" s="1"/>
  <c r="CS7" i="5"/>
  <c r="CX7" i="5" s="1"/>
  <c r="DN7" i="5" s="1"/>
  <c r="CR35" i="5"/>
  <c r="CW35" i="5" s="1"/>
  <c r="DM35" i="5" s="1"/>
  <c r="CR27" i="5"/>
  <c r="CW27" i="5" s="1"/>
  <c r="DM27" i="5" s="1"/>
  <c r="CR19" i="5"/>
  <c r="CW19" i="5" s="1"/>
  <c r="DM19" i="5" s="1"/>
  <c r="CR10" i="5"/>
  <c r="CW10" i="5" s="1"/>
  <c r="DM10" i="5" s="1"/>
  <c r="B29" i="5"/>
  <c r="B18" i="5"/>
  <c r="B35" i="5"/>
  <c r="B25" i="5"/>
  <c r="F25" i="5" s="1"/>
  <c r="B20" i="5"/>
  <c r="B27" i="5"/>
  <c r="B34" i="5"/>
  <c r="B24" i="5"/>
  <c r="B16" i="5"/>
  <c r="B7" i="5"/>
  <c r="C11" i="5"/>
  <c r="M36" i="5"/>
  <c r="L31" i="5"/>
  <c r="B22" i="5"/>
  <c r="F22" i="5" s="1"/>
  <c r="L29" i="5"/>
  <c r="B17" i="5"/>
  <c r="B8" i="5"/>
  <c r="C21" i="5"/>
  <c r="C12" i="5"/>
  <c r="M28" i="5"/>
  <c r="CS30" i="5"/>
  <c r="CX30" i="5" s="1"/>
  <c r="DN30" i="5" s="1"/>
  <c r="CS22" i="5"/>
  <c r="CX22" i="5" s="1"/>
  <c r="DN22" i="5" s="1"/>
  <c r="CS14" i="5"/>
  <c r="CX14" i="5" s="1"/>
  <c r="DN14" i="5" s="1"/>
  <c r="CS6" i="5"/>
  <c r="CX6" i="5" s="1"/>
  <c r="DN6" i="5" s="1"/>
  <c r="L32" i="5"/>
  <c r="CR34" i="5"/>
  <c r="CW34" i="5" s="1"/>
  <c r="DM34" i="5" s="1"/>
  <c r="CR26" i="5"/>
  <c r="CW26" i="5" s="1"/>
  <c r="DM26" i="5" s="1"/>
  <c r="CR18" i="5"/>
  <c r="CW18" i="5" s="1"/>
  <c r="DM18" i="5" s="1"/>
  <c r="CR9" i="5"/>
  <c r="CW9" i="5" s="1"/>
  <c r="DM9" i="5" s="1"/>
  <c r="CS29" i="5"/>
  <c r="CX29" i="5" s="1"/>
  <c r="DN29" i="5" s="1"/>
  <c r="CS21" i="5"/>
  <c r="CX21" i="5" s="1"/>
  <c r="DN21" i="5" s="1"/>
  <c r="CS13" i="5"/>
  <c r="CX13" i="5" s="1"/>
  <c r="DN13" i="5" s="1"/>
  <c r="CS5" i="5"/>
  <c r="CX5" i="5" s="1"/>
  <c r="DN5" i="5" s="1"/>
  <c r="CR33" i="5"/>
  <c r="CW33" i="5" s="1"/>
  <c r="DM33" i="5" s="1"/>
  <c r="CR25" i="5"/>
  <c r="CW25" i="5" s="1"/>
  <c r="DM25" i="5" s="1"/>
  <c r="CR17" i="5"/>
  <c r="CW17" i="5" s="1"/>
  <c r="DM17" i="5" s="1"/>
  <c r="CR8" i="5"/>
  <c r="CW8" i="5" s="1"/>
  <c r="DM8" i="5" s="1"/>
  <c r="B36" i="5"/>
  <c r="B38" i="5"/>
  <c r="B23" i="5"/>
  <c r="B10" i="5"/>
  <c r="B26" i="5"/>
  <c r="B32" i="5"/>
  <c r="B15" i="5"/>
  <c r="B6" i="5"/>
  <c r="C38" i="5"/>
  <c r="C36" i="5"/>
  <c r="C19" i="5"/>
  <c r="C9" i="5"/>
  <c r="M35" i="5"/>
  <c r="CS28" i="5"/>
  <c r="CX28" i="5" s="1"/>
  <c r="DN28" i="5" s="1"/>
  <c r="CS20" i="5"/>
  <c r="CX20" i="5" s="1"/>
  <c r="DN20" i="5" s="1"/>
  <c r="CS12" i="5"/>
  <c r="CX12" i="5" s="1"/>
  <c r="DN12" i="5" s="1"/>
  <c r="CS4" i="5"/>
  <c r="CX4" i="5" s="1"/>
  <c r="DN4" i="5" s="1"/>
  <c r="L30" i="5"/>
  <c r="CR32" i="5"/>
  <c r="CW32" i="5" s="1"/>
  <c r="DM32" i="5" s="1"/>
  <c r="CR24" i="5"/>
  <c r="CW24" i="5" s="1"/>
  <c r="DM24" i="5" s="1"/>
  <c r="CR16" i="5"/>
  <c r="CW16" i="5" s="1"/>
  <c r="DM16" i="5" s="1"/>
  <c r="CR7" i="5"/>
  <c r="CW7" i="5" s="1"/>
  <c r="DM7" i="5" s="1"/>
  <c r="B14" i="5"/>
  <c r="B5" i="5"/>
  <c r="C18" i="5"/>
  <c r="C8" i="5"/>
  <c r="CS27" i="5"/>
  <c r="CX27" i="5" s="1"/>
  <c r="DN27" i="5" s="1"/>
  <c r="CS19" i="5"/>
  <c r="CX19" i="5" s="1"/>
  <c r="DN19" i="5" s="1"/>
  <c r="CS11" i="5"/>
  <c r="CX11" i="5" s="1"/>
  <c r="DN11" i="5" s="1"/>
  <c r="CR31" i="5"/>
  <c r="CW31" i="5" s="1"/>
  <c r="DM31" i="5" s="1"/>
  <c r="CR23" i="5"/>
  <c r="CW23" i="5" s="1"/>
  <c r="DM23" i="5" s="1"/>
  <c r="CR15" i="5"/>
  <c r="CW15" i="5" s="1"/>
  <c r="DM15" i="5" s="1"/>
  <c r="CR6" i="5"/>
  <c r="CW6" i="5" s="1"/>
  <c r="DM6" i="5" s="1"/>
  <c r="B13" i="5"/>
  <c r="C17" i="5"/>
  <c r="C6" i="5"/>
  <c r="M33" i="5"/>
  <c r="CS36" i="5"/>
  <c r="CX36" i="5" s="1"/>
  <c r="DN36" i="5" s="1"/>
  <c r="CS26" i="5"/>
  <c r="CX26" i="5" s="1"/>
  <c r="DN26" i="5" s="1"/>
  <c r="CS18" i="5"/>
  <c r="CX18" i="5" s="1"/>
  <c r="DN18" i="5" s="1"/>
  <c r="CS10" i="5"/>
  <c r="CX10" i="5" s="1"/>
  <c r="DN10" i="5" s="1"/>
  <c r="CR30" i="5"/>
  <c r="CW30" i="5" s="1"/>
  <c r="DM30" i="5" s="1"/>
  <c r="CR22" i="5"/>
  <c r="CW22" i="5" s="1"/>
  <c r="DM22" i="5" s="1"/>
  <c r="CR14" i="5"/>
  <c r="CW14" i="5" s="1"/>
  <c r="DM14" i="5" s="1"/>
  <c r="CR5" i="5"/>
  <c r="CW5" i="5" s="1"/>
  <c r="DM5" i="5" s="1"/>
  <c r="B12" i="5"/>
  <c r="C16" i="5"/>
  <c r="CS31" i="5"/>
  <c r="CX31" i="5" s="1"/>
  <c r="DN31" i="5" s="1"/>
  <c r="J31" i="5"/>
  <c r="CS35" i="5"/>
  <c r="CX35" i="5" s="1"/>
  <c r="DN35" i="5" s="1"/>
  <c r="CS25" i="5"/>
  <c r="CX25" i="5" s="1"/>
  <c r="DN25" i="5" s="1"/>
  <c r="CS17" i="5"/>
  <c r="CX17" i="5" s="1"/>
  <c r="DN17" i="5" s="1"/>
  <c r="CS9" i="5"/>
  <c r="CX9" i="5" s="1"/>
  <c r="DN9" i="5" s="1"/>
  <c r="CR11" i="5"/>
  <c r="CW11" i="5" s="1"/>
  <c r="DM11" i="5" s="1"/>
  <c r="I11" i="5"/>
  <c r="DI11" i="5" s="1"/>
  <c r="CR29" i="5"/>
  <c r="CW29" i="5" s="1"/>
  <c r="DM29" i="5" s="1"/>
  <c r="CR21" i="5"/>
  <c r="CW21" i="5" s="1"/>
  <c r="DM21" i="5" s="1"/>
  <c r="CR13" i="5"/>
  <c r="CW13" i="5" s="1"/>
  <c r="DM13" i="5" s="1"/>
  <c r="CR4" i="5"/>
  <c r="CW4" i="5" s="1"/>
  <c r="DM4" i="5" s="1"/>
  <c r="B11" i="5"/>
  <c r="C23" i="5"/>
  <c r="C5" i="5"/>
  <c r="C7" i="5"/>
  <c r="C10" i="5"/>
  <c r="C13" i="5"/>
  <c r="C26" i="5"/>
  <c r="C27" i="5"/>
  <c r="C28" i="5"/>
  <c r="C29" i="5"/>
  <c r="C30" i="5"/>
  <c r="C32" i="5"/>
  <c r="C33" i="5"/>
  <c r="F33" i="5" s="1"/>
  <c r="C34" i="5"/>
  <c r="F34" i="5" s="1"/>
  <c r="C35" i="5"/>
  <c r="C15" i="5"/>
  <c r="M30" i="5"/>
  <c r="CS34" i="5"/>
  <c r="CX34" i="5" s="1"/>
  <c r="DN34" i="5" s="1"/>
  <c r="CS24" i="5"/>
  <c r="CX24" i="5" s="1"/>
  <c r="DN24" i="5" s="1"/>
  <c r="CS16" i="5"/>
  <c r="CX16" i="5" s="1"/>
  <c r="DN16" i="5" s="1"/>
  <c r="CS8" i="5"/>
  <c r="CX8" i="5" s="1"/>
  <c r="DN8" i="5" s="1"/>
  <c r="CW36" i="5"/>
  <c r="DM36" i="5" s="1"/>
  <c r="CR28" i="5"/>
  <c r="CW28" i="5" s="1"/>
  <c r="DM28" i="5" s="1"/>
  <c r="CR20" i="5"/>
  <c r="CW20" i="5" s="1"/>
  <c r="DM20" i="5" s="1"/>
  <c r="CR12" i="5"/>
  <c r="CW12" i="5" s="1"/>
  <c r="DM12" i="5" s="1"/>
  <c r="DN38" i="5" l="1"/>
  <c r="F8" i="5"/>
  <c r="DM38" i="5"/>
  <c r="EV33" i="5"/>
  <c r="F11" i="5"/>
  <c r="EV22" i="5"/>
  <c r="EW15" i="5"/>
  <c r="EW7" i="5"/>
  <c r="EV6" i="5"/>
  <c r="L33" i="5"/>
  <c r="EW4" i="5"/>
  <c r="EW23" i="5"/>
  <c r="M31" i="5"/>
  <c r="DJ31" i="5"/>
  <c r="L34" i="5"/>
  <c r="EW11" i="5"/>
  <c r="EW20" i="5"/>
  <c r="EV15" i="5"/>
  <c r="EW27" i="5"/>
  <c r="F31" i="5"/>
  <c r="F35" i="5"/>
  <c r="F24" i="5"/>
  <c r="EV35" i="5"/>
  <c r="EV7" i="5"/>
  <c r="EV16" i="5"/>
  <c r="EW16" i="5"/>
  <c r="EV36" i="5"/>
  <c r="EV18" i="5"/>
  <c r="EV23" i="5"/>
  <c r="EV25" i="5"/>
  <c r="EV14" i="5"/>
  <c r="EV34" i="5"/>
  <c r="EW25" i="5"/>
  <c r="F36" i="5"/>
  <c r="EW33" i="5"/>
  <c r="EW9" i="5"/>
  <c r="EV17" i="5"/>
  <c r="EV32" i="5"/>
  <c r="EW17" i="5"/>
  <c r="EV26" i="5"/>
  <c r="EV5" i="5"/>
  <c r="EV4" i="5"/>
  <c r="EV13" i="5"/>
  <c r="EV12" i="5"/>
  <c r="EV21" i="5"/>
  <c r="EV20" i="5"/>
  <c r="EV30" i="5"/>
  <c r="EW31" i="5"/>
  <c r="EW32" i="5"/>
  <c r="EV28" i="5"/>
  <c r="EV29" i="5"/>
  <c r="F14" i="5"/>
  <c r="F30" i="5"/>
  <c r="F20" i="5"/>
  <c r="F28" i="5"/>
  <c r="F26" i="5"/>
  <c r="F16" i="5"/>
  <c r="F29" i="5"/>
  <c r="F21" i="5"/>
  <c r="F18" i="5"/>
  <c r="F7" i="5"/>
  <c r="F23" i="5"/>
  <c r="F32" i="5"/>
  <c r="F4" i="5"/>
  <c r="F19" i="5"/>
  <c r="F27" i="5"/>
  <c r="M32" i="5"/>
  <c r="F17" i="5"/>
  <c r="F9" i="5"/>
  <c r="F10" i="5"/>
  <c r="F6" i="5"/>
  <c r="F15" i="5"/>
  <c r="F12" i="5"/>
  <c r="F5" i="5"/>
  <c r="F13" i="5"/>
  <c r="AC7" i="5"/>
  <c r="AC11" i="5"/>
  <c r="AC10" i="5"/>
  <c r="AC5" i="5"/>
  <c r="AC8" i="5"/>
  <c r="AC4" i="5" l="1"/>
  <c r="AC6" i="5"/>
  <c r="AC9" i="5"/>
  <c r="AE10" i="5"/>
  <c r="AE12" i="5"/>
  <c r="AD7" i="5"/>
  <c r="AD8" i="5"/>
  <c r="AE8" i="5"/>
  <c r="AE9" i="5"/>
  <c r="AD10" i="5"/>
  <c r="AE7" i="5"/>
  <c r="AD11" i="5"/>
  <c r="AD6" i="5" l="1"/>
  <c r="AD12" i="5"/>
  <c r="AE11" i="5"/>
  <c r="AD9" i="5"/>
  <c r="AE6" i="5"/>
  <c r="AF7" i="5"/>
  <c r="AF9" i="5"/>
  <c r="AF13" i="5"/>
  <c r="AF12" i="5"/>
  <c r="AG11" i="5"/>
  <c r="AG8" i="5"/>
  <c r="AF10" i="5"/>
  <c r="AG12" i="5"/>
  <c r="AG10" i="5"/>
  <c r="AF11" i="5"/>
  <c r="AG7" i="5"/>
  <c r="AG9" i="5"/>
  <c r="AG13" i="5"/>
  <c r="AF8" i="5"/>
  <c r="V11" i="5"/>
  <c r="V22" i="5" s="1"/>
  <c r="V7" i="5"/>
  <c r="V18" i="5" s="1"/>
  <c r="V10" i="5"/>
  <c r="V21" i="5" s="1"/>
  <c r="V8" i="5"/>
  <c r="V19" i="5" s="1"/>
  <c r="V4" i="5"/>
  <c r="V9" i="5"/>
  <c r="V20" i="5" s="1"/>
  <c r="V5" i="5"/>
  <c r="V16" i="5" s="1"/>
  <c r="V6" i="5" l="1"/>
  <c r="V17" i="5" s="1"/>
  <c r="X7" i="5"/>
  <c r="X18" i="5" s="1"/>
  <c r="X12" i="5"/>
  <c r="X23" i="5" s="1"/>
  <c r="X11" i="5"/>
  <c r="X22" i="5" s="1"/>
  <c r="X10" i="5"/>
  <c r="X21" i="5" s="1"/>
  <c r="W7" i="5"/>
  <c r="W18" i="5" s="1"/>
  <c r="W12" i="5"/>
  <c r="W23" i="5" s="1"/>
  <c r="W10" i="5"/>
  <c r="W21" i="5" s="1"/>
  <c r="X9" i="5"/>
  <c r="X20" i="5" s="1"/>
  <c r="W8" i="5"/>
  <c r="W19" i="5" s="1"/>
  <c r="X8" i="5"/>
  <c r="X19" i="5" s="1"/>
  <c r="W9" i="5" l="1"/>
  <c r="W20" i="5" s="1"/>
  <c r="W11" i="5"/>
  <c r="W22" i="5" s="1"/>
  <c r="X6" i="5"/>
  <c r="X17" i="5" s="1"/>
  <c r="W6" i="5"/>
  <c r="W17" i="5" s="1"/>
  <c r="Z13" i="5"/>
  <c r="Z24" i="5" s="1"/>
  <c r="Y13" i="5"/>
  <c r="Y24" i="5" s="1"/>
  <c r="Y8" i="5"/>
  <c r="Y19" i="5" s="1"/>
  <c r="Z11" i="5"/>
  <c r="Z22" i="5" s="1"/>
  <c r="Y11" i="5"/>
  <c r="Y22" i="5" s="1"/>
  <c r="Y7" i="5"/>
  <c r="Y18" i="5" s="1"/>
  <c r="Y9" i="5"/>
  <c r="Y20" i="5" s="1"/>
  <c r="Z12" i="5"/>
  <c r="Z23" i="5" s="1"/>
  <c r="Y10" i="5"/>
  <c r="Y21" i="5" s="1"/>
  <c r="Z9" i="5"/>
  <c r="Z20" i="5" s="1"/>
  <c r="Y12" i="5"/>
  <c r="Y23" i="5" s="1"/>
  <c r="Z7" i="5" l="1"/>
  <c r="Z18" i="5" s="1"/>
  <c r="Z8" i="5"/>
  <c r="Z19" i="5" s="1"/>
  <c r="Z10" i="5"/>
  <c r="Z21"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Andrew Goodwin</author>
  </authors>
  <commentList>
    <comment ref="R3" authorId="0" shapeId="0" xr:uid="{F9A4F623-F6BF-464E-8591-779708999860}">
      <text>
        <r>
          <rPr>
            <b/>
            <sz val="9"/>
            <color indexed="81"/>
            <rFont val="Tahoma"/>
            <family val="2"/>
          </rPr>
          <t>Andrew Goodwin:</t>
        </r>
        <r>
          <rPr>
            <sz val="9"/>
            <color indexed="81"/>
            <rFont val="Tahoma"/>
            <family val="2"/>
          </rPr>
          <t xml:space="preserve">
Z:\UK Team\Data\Forecast charts.xlsx</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tc={7E7E4A1C-8864-4709-AEBB-EB0CEB3D35E8}</author>
  </authors>
  <commentList>
    <comment ref="J61" authorId="0" shapeId="0" xr:uid="{7E7E4A1C-8864-4709-AEBB-EB0CEB3D35E8}">
      <text>
        <t>[Threaded comment]
Your version of Excel allows you to read this threaded comment; however, any edits to it will get removed if the file is opened in a newer version of Excel. Learn more: https://go.microsoft.com/fwlink/?linkid=870924
Comment:
    Highlighted cells have been adjusted to remove Royal mail sale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<sst xmlns="http://schemas.openxmlformats.org/spreadsheetml/2006/main" count="4524" uniqueCount="1205">
  <si>
    <t>Location</t>
  </si>
  <si>
    <t>Indicator</t>
  </si>
  <si>
    <t>Scenario</t>
  </si>
  <si>
    <t>Units</t>
  </si>
  <si>
    <t>Scale</t>
  </si>
  <si>
    <t>Measurement</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</si>
  <si>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</si>
  <si>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</si>
  <si>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</si>
  <si>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</si>
  <si>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</si>
  <si>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</si>
  <si>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</si>
  <si>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</si>
  <si>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</si>
  <si>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</si>
  <si>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</si>
  <si>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</si>
  <si>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</si>
  <si>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</si>
  <si>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</si>
  <si>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</si>
  <si>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</si>
  <si>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</si>
  <si>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</si>
  <si>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</si>
  <si>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</si>
  <si>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</si>
  <si>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</si>
  <si>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</si>
  <si>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</si>
  <si>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</si>
  <si>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</si>
  <si>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</si>
  <si>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</si>
  <si>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</si>
  <si>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</si>
  <si>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</si>
  <si>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</si>
  <si>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</si>
  <si>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</si>
  <si>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</si>
  <si>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</si>
  <si>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</si>
  <si>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</si>
  <si>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</si>
  <si>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</si>
  <si>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</si>
  <si>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</si>
  <si>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</si>
  <si>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</si>
  <si>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</si>
  <si>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</si>
  <si>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</si>
  <si>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</si>
  <si>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</si>
  <si>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</si>
  <si>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</si>
  <si>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</si>
  <si>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</si>
  <si>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</si>
  <si>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</si>
  <si>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</si>
  <si>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</si>
  <si>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</si>
  <si>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</si>
  <si>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</si>
  <si>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</si>
  <si>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</si>
  <si>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</si>
  <si>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</si>
  <si>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</si>
  <si>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</si>
  <si>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</si>
  <si>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</si>
  <si>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</si>
  <si>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</si>
  <si>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</si>
  <si>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</si>
  <si>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</si>
  <si>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</si>
  <si>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</si>
  <si>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</si>
  <si>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</si>
  <si>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</si>
  <si>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</si>
  <si>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</si>
  <si>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</si>
  <si>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</si>
  <si>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</si>
  <si>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</si>
  <si>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</si>
  <si>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</si>
  <si>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</si>
  <si>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</si>
  <si>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</si>
  <si>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</si>
  <si>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</si>
  <si>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</si>
  <si>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</si>
  <si>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</si>
  <si>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</si>
  <si>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</si>
  <si>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</si>
  <si>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</si>
  <si>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</si>
  <si>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</si>
  <si>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</si>
  <si>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</si>
  <si>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</si>
  <si>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</si>
  <si>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</si>
  <si>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</si>
  <si>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</si>
  <si>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</si>
  <si>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</si>
  <si>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</si>
  <si>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</si>
  <si>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</si>
  <si>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</si>
  <si>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</si>
  <si>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</si>
  <si>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</si>
  <si>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</si>
  <si>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</si>
  <si>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</si>
  <si>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</si>
  <si>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</si>
  <si>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</si>
  <si>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</si>
  <si>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</si>
  <si>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</si>
  <si>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</si>
  <si>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</si>
  <si>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</si>
  <si>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</si>
  <si>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</si>
  <si>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</si>
  <si>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</si>
  <si>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</si>
  <si>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</si>
  <si>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</si>
  <si>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</si>
  <si>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</si>
  <si>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</si>
  <si>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</si>
  <si>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</si>
  <si>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</si>
  <si>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</si>
  <si>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</si>
  <si>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</si>
  <si>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</si>
  <si>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</si>
  <si>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</si>
  <si>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</si>
  <si>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</si>
  <si>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</si>
  <si>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</si>
  <si>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</si>
  <si>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</si>
  <si>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</si>
  <si>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</si>
  <si>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</si>
  <si>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</si>
  <si>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</si>
  <si>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</si>
  <si>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</si>
  <si>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</si>
  <si>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</si>
  <si>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</si>
  <si>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</si>
  <si>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</si>
  <si>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</si>
  <si>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</si>
  <si>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</si>
  <si>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</si>
  <si>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</si>
  <si>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</si>
  <si>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</si>
  <si>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</si>
  <si>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</si>
  <si>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</si>
  <si>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</si>
  <si>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</si>
  <si>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</si>
  <si>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</si>
  <si>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</si>
  <si>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</si>
  <si>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</si>
  <si>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</si>
  <si>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</si>
  <si>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</si>
  <si>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</si>
  <si>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</si>
  <si>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</si>
  <si>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</si>
  <si>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</si>
  <si>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</si>
  <si>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</si>
  <si>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</si>
  <si>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</si>
  <si>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</si>
  <si>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</si>
  <si>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</si>
  <si>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</si>
  <si>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</si>
  <si>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</si>
  <si>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</si>
  <si>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</si>
  <si>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</si>
  <si>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</si>
  <si>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</si>
  <si>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</si>
  <si>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</si>
  <si>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</si>
  <si>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</si>
  <si>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</si>
  <si>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2032 Q4</t>
  </si>
  <si>
    <t>2033 Q1</t>
  </si>
  <si>
    <t>2033 Q2</t>
  </si>
  <si>
    <t>2033 Q3</t>
  </si>
  <si>
    <t>2033 Q4</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</si>
  <si>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</si>
  <si>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</si>
  <si>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</si>
  <si>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</si>
  <si>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</si>
  <si>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</si>
  <si>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</si>
  <si>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</si>
  <si>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</si>
  <si>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</si>
  <si>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</si>
  <si>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</si>
  <si>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</si>
  <si>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GDP, real, LCU</t>
  </si>
  <si>
    <t>Baseline</t>
  </si>
  <si>
    <t>Pound</t>
  </si>
  <si>
    <t>Millions</t>
  </si>
  <si>
    <t>Level</t>
  </si>
  <si>
    <t>Office for National Statistics\Haver Analytics</t>
  </si>
  <si>
    <t>chained 2019</t>
  </si>
  <si>
    <t>NA</t>
  </si>
  <si>
    <t>ABMIQ@UK</t>
  </si>
  <si>
    <t>U.K.: Real Gross Domestic Product (SA, Mil.Chn.2019.GBP)</t>
  </si>
  <si>
    <t>GBR</t>
  </si>
  <si>
    <t>GDP</t>
  </si>
  <si>
    <t>Baseline.db</t>
  </si>
  <si>
    <t>Investment, private sector business, real, LCU</t>
  </si>
  <si>
    <t>NPELQ@UK</t>
  </si>
  <si>
    <t>UK: Gross Fixed Capital Formation: Business Investment (SA, Mil.Chn.2019.GBP)</t>
  </si>
  <si>
    <t>IPNR</t>
  </si>
  <si>
    <t>Consumption, private, real, LCU</t>
  </si>
  <si>
    <t>ABJRQ@UK</t>
  </si>
  <si>
    <t>U.K.: Household Final Consumption Expenditure (SA, Mil.Chn.2019.GBP)</t>
  </si>
  <si>
    <t>C</t>
  </si>
  <si>
    <t>Income, personal disposable, real, LCU</t>
  </si>
  <si>
    <t>NRJRQ@UK</t>
  </si>
  <si>
    <t>UK: HH &amp; NPISH: Real Household Disposable Income (SA, Mil.Chn.2019.Pounds)</t>
  </si>
  <si>
    <t>PEDY</t>
  </si>
  <si>
    <t>Income, personal disposable, nominal, LCU</t>
  </si>
  <si>
    <t>RPHQQ@UK</t>
  </si>
  <si>
    <t xml:space="preserve">UK: HH &amp; NPISH: Gross Disposable Income (SA, Mil.GBP) </t>
  </si>
  <si>
    <t>PEDY!</t>
  </si>
  <si>
    <t>Consumer price index</t>
  </si>
  <si>
    <t>D7BT@UK</t>
  </si>
  <si>
    <t xml:space="preserve">UK: Consumer Price Index: All Items (NSA, 2015=100) </t>
  </si>
  <si>
    <t>CPI</t>
  </si>
  <si>
    <t>Public sector net borrowing (ex FI)</t>
  </si>
  <si>
    <t>J5IIQ@UK</t>
  </si>
  <si>
    <t>UK: Public Sector Net Borrowing excluding Financial Interventions(NSA, Mil.GBP)</t>
  </si>
  <si>
    <t>PSNBX</t>
  </si>
  <si>
    <t>GDP, nominal, LCU</t>
  </si>
  <si>
    <t>YBHAQ@UK</t>
  </si>
  <si>
    <t xml:space="preserve">U.K.: Gross Domestic Product (SA, Mil.Pounds) </t>
  </si>
  <si>
    <t>GDP!</t>
  </si>
  <si>
    <t>Public sector current budget (ex FI)</t>
  </si>
  <si>
    <t>JW2TQ@UK</t>
  </si>
  <si>
    <t>UK: Public Sector Current Budget excl Financial Interventions (NSA, Mil.GPB)</t>
  </si>
  <si>
    <t>PSCBX</t>
  </si>
  <si>
    <t>Public sector current expenditure (ex FI)</t>
  </si>
  <si>
    <t>JW2QQ@UK</t>
  </si>
  <si>
    <t>UK: Public Sector ex Finl Intervention: Total Current Expenditure (NSA, Mil.GBP)</t>
  </si>
  <si>
    <t>PSCEX</t>
  </si>
  <si>
    <t>Public sector net investment (ex FI)</t>
  </si>
  <si>
    <t>-1*JW2ZQ@UK</t>
  </si>
  <si>
    <t>-1*UK: Public Sector: Net Investment excl Financial Investments (NSA, Mil. GBP)</t>
  </si>
  <si>
    <t>PSNIX</t>
  </si>
  <si>
    <t>Depreciation (ex FI)</t>
  </si>
  <si>
    <t>JW2SQ@UK</t>
  </si>
  <si>
    <t>UK: Public Sector ex Finl Intervention: GFCF Less Depreciation (NSA, Mil.GBP)  )</t>
  </si>
  <si>
    <t>DEPX</t>
  </si>
  <si>
    <t>Public sector current receipts (ex FI)</t>
  </si>
  <si>
    <t>JW2OQ@UK</t>
  </si>
  <si>
    <t>UK: Public Sector ex Finl Intervention: Total Current Receipts (NSA, Mil.GBP)</t>
  </si>
  <si>
    <t>GREVX</t>
  </si>
  <si>
    <t>Government debt, net (ex FI)</t>
  </si>
  <si>
    <t>HF6WQ@UK * 1000</t>
  </si>
  <si>
    <t>UK: Public Sector: Net Debt excluding Financial Interventions (NSA, Bil.GBP) * 1000</t>
  </si>
  <si>
    <t>GNDBTX</t>
  </si>
  <si>
    <t>Potential output, LCU</t>
  </si>
  <si>
    <t>Oxford Economics estimate</t>
  </si>
  <si>
    <t>Potential output</t>
  </si>
  <si>
    <t>YHAT</t>
  </si>
  <si>
    <t>GDP deflator</t>
  </si>
  <si>
    <t>100*GDP, nominal / GDP, real</t>
  </si>
  <si>
    <t>PGDP</t>
  </si>
  <si>
    <t>Interest rate, central bank policy, end of period</t>
  </si>
  <si>
    <t>%</t>
  </si>
  <si>
    <t>Bank of England \Haver Analytics</t>
  </si>
  <si>
    <t>agg(R112RD@INTDAILY,EOP)</t>
  </si>
  <si>
    <t>United Kingdom: Official Bank Rate (%) ,EOP</t>
  </si>
  <si>
    <t>RCBEOP</t>
  </si>
  <si>
    <t>Gross value added in manufacturing, real, LCU</t>
  </si>
  <si>
    <t>KL8VQ@UK</t>
  </si>
  <si>
    <t>UK: Gross Value Added: Manufacturing (SA, Mil.2019.GBP)</t>
  </si>
  <si>
    <t>GVAMAN</t>
  </si>
  <si>
    <t>Industrial production index</t>
  </si>
  <si>
    <t>L2KQQ@UK, grown back with K222Q@UK</t>
  </si>
  <si>
    <t>UK: GVA in Chained 2019 Prices: Total Production (SA, 2019=100), grown back with UK: Industrial Production: Total (SA, 2019=100)</t>
  </si>
  <si>
    <t>IP</t>
  </si>
  <si>
    <t>GVA in construction, real</t>
  </si>
  <si>
    <t>KL9DQ@UK</t>
  </si>
  <si>
    <t>UK: Gross Value Added: Construction (SA, Mil.2019.GBP)</t>
  </si>
  <si>
    <t>GVACON</t>
  </si>
  <si>
    <t>Unemployment rate, ILO definition</t>
  </si>
  <si>
    <t>MGSXQ@UK</t>
  </si>
  <si>
    <t xml:space="preserve">UK: LFS: Unemployment Rate: Aged 16 and Over (SA, %) </t>
  </si>
  <si>
    <t>UPILO</t>
  </si>
  <si>
    <t>Unemployment, ILO definition</t>
  </si>
  <si>
    <t>Thousands</t>
  </si>
  <si>
    <t>MGSCQ@UK</t>
  </si>
  <si>
    <t xml:space="preserve">UK: LFS: Unemployed: Aged 16 &amp; Over (SA, Thous) </t>
  </si>
  <si>
    <t>UILO</t>
  </si>
  <si>
    <t>Output gap</t>
  </si>
  <si>
    <t>Oxford Economics calculation</t>
  </si>
  <si>
    <t>CUMOD</t>
  </si>
  <si>
    <t>Scenario.db</t>
  </si>
  <si>
    <t>Lookup</t>
  </si>
  <si>
    <t>Financial years</t>
  </si>
  <si>
    <t>UK</t>
  </si>
  <si>
    <t>FY sum</t>
  </si>
  <si>
    <t>FY end</t>
  </si>
  <si>
    <t>L</t>
  </si>
  <si>
    <t>GDP levels</t>
  </si>
  <si>
    <t>100 LINE</t>
  </si>
  <si>
    <t>Diff</t>
  </si>
  <si>
    <t>2023-2032</t>
  </si>
  <si>
    <t>Public sector net debt (ex BoE)</t>
  </si>
  <si>
    <t>Change year-to-year</t>
  </si>
  <si>
    <t>Public sector current budget</t>
  </si>
  <si>
    <t>BoE</t>
  </si>
  <si>
    <t>ZERO LINE</t>
  </si>
  <si>
    <t>APF valuation losses</t>
  </si>
  <si>
    <t>Back to contents</t>
  </si>
  <si>
    <t>6.6 Lifetime cost of the Asset Puchase Facility</t>
  </si>
  <si>
    <t xml:space="preserve">   £ billion</t>
  </si>
  <si>
    <t>Outturn</t>
  </si>
  <si>
    <t>Forecast</t>
  </si>
  <si>
    <t>2012-13</t>
  </si>
  <si>
    <t>2013-14</t>
  </si>
  <si>
    <t>2014-15</t>
  </si>
  <si>
    <t>2015-16</t>
  </si>
  <si>
    <t>2016-17</t>
  </si>
  <si>
    <t>2017-18</t>
  </si>
  <si>
    <t>2018-19</t>
  </si>
  <si>
    <t>2019-20</t>
  </si>
  <si>
    <t>2020-21</t>
  </si>
  <si>
    <t>2021-22</t>
  </si>
  <si>
    <t>2022-23</t>
  </si>
  <si>
    <t>2023-24</t>
  </si>
  <si>
    <t>2024-25</t>
  </si>
  <si>
    <t>2025-26</t>
  </si>
  <si>
    <t>2026-27</t>
  </si>
  <si>
    <t>2027-28</t>
  </si>
  <si>
    <t>2028-29</t>
  </si>
  <si>
    <t>2029-30</t>
  </si>
  <si>
    <t>2030-31</t>
  </si>
  <si>
    <t>2031-32</t>
  </si>
  <si>
    <t>2032-33</t>
  </si>
  <si>
    <t>Cash transfers from BoE to HM Treasury</t>
  </si>
  <si>
    <t>Cash transfers from HM Treasury to BoE</t>
  </si>
  <si>
    <t>of which:</t>
  </si>
  <si>
    <t>APF interest losses</t>
  </si>
  <si>
    <t xml:space="preserve">The ONS has not published a breakdown of valuation losses made by the APF, so we cannot fully decompose the transfers between the APF and Treasury which have occurred to date. Our forecast splits out future interest and valuation losses. </t>
  </si>
  <si>
    <t>Current baseline</t>
  </si>
  <si>
    <t>New fiscal rules scenario</t>
  </si>
  <si>
    <t>OE</t>
  </si>
  <si>
    <t>OBR (uses GDP centred on end-March)</t>
  </si>
  <si>
    <t>% of GDP</t>
  </si>
  <si>
    <t>GNDBTX ex BoE</t>
  </si>
  <si>
    <t>FYs</t>
  </si>
  <si>
    <t>97-98</t>
  </si>
  <si>
    <t>98-99</t>
  </si>
  <si>
    <t>99-00</t>
  </si>
  <si>
    <t>00-01</t>
  </si>
  <si>
    <t>01-02</t>
  </si>
  <si>
    <t>02-03</t>
  </si>
  <si>
    <t>03-04</t>
  </si>
  <si>
    <t>04-05</t>
  </si>
  <si>
    <t>05-06</t>
  </si>
  <si>
    <t>06-07</t>
  </si>
  <si>
    <t>07-08</t>
  </si>
  <si>
    <t>08-09</t>
  </si>
  <si>
    <t>09-10</t>
  </si>
  <si>
    <t>10-11</t>
  </si>
  <si>
    <t>11-12</t>
  </si>
  <si>
    <t>12-13</t>
  </si>
  <si>
    <t>13-14</t>
  </si>
  <si>
    <t>14-15</t>
  </si>
  <si>
    <t>15-16</t>
  </si>
  <si>
    <t>16-17</t>
  </si>
  <si>
    <t>17-18</t>
  </si>
  <si>
    <t>18-19</t>
  </si>
  <si>
    <t>19-20</t>
  </si>
  <si>
    <t>20-21</t>
  </si>
  <si>
    <t>21-22</t>
  </si>
  <si>
    <t>22-23</t>
  </si>
  <si>
    <t>23-24</t>
  </si>
  <si>
    <t>24-25</t>
  </si>
  <si>
    <t>25-26</t>
  </si>
  <si>
    <t>26-27</t>
  </si>
  <si>
    <t>27-28</t>
  </si>
  <si>
    <t>28-29</t>
  </si>
  <si>
    <t>19971 !Q</t>
  </si>
  <si>
    <t>HF6W@UK</t>
  </si>
  <si>
    <t>HF6XQ@UK</t>
  </si>
  <si>
    <t>CPOAQ@UK</t>
  </si>
  <si>
    <t>.DESC</t>
  </si>
  <si>
    <t>UK: Public Sector Net Debt excluding Financial Interventions(EOP, NSA, Bil. GBP)</t>
  </si>
  <si>
    <t>UK: Public Sector Net Debt excl Financial Interventions % of GDP (NSA, %)</t>
  </si>
  <si>
    <t>UK: Public Sector Net Debt ex PS Banks and BOE as a percent of GDP (EOP, %)</t>
  </si>
  <si>
    <t>.T1</t>
  </si>
  <si>
    <t>Q1-1975 &lt;- Mar-1975</t>
  </si>
  <si>
    <t>Q1-1975</t>
  </si>
  <si>
    <t>.TN</t>
  </si>
  <si>
    <t>Q4-2023 &lt;- Jan-2024</t>
  </si>
  <si>
    <t>Q4-2023</t>
  </si>
  <si>
    <t>.LSOURCE</t>
  </si>
  <si>
    <t>Office for National Statistics</t>
  </si>
  <si>
    <t>.DTLM</t>
  </si>
  <si>
    <t>Feb-21-2024 07:18</t>
  </si>
  <si>
    <t>Feb-21-2024 07:28</t>
  </si>
  <si>
    <t>19971</t>
  </si>
  <si>
    <t>19972</t>
  </si>
  <si>
    <t>19973</t>
  </si>
  <si>
    <t>19974</t>
  </si>
  <si>
    <t>19981</t>
  </si>
  <si>
    <t>19982</t>
  </si>
  <si>
    <t>19983</t>
  </si>
  <si>
    <t>19984</t>
  </si>
  <si>
    <t>19991</t>
  </si>
  <si>
    <t>19992</t>
  </si>
  <si>
    <t>19993</t>
  </si>
  <si>
    <t>19994</t>
  </si>
  <si>
    <t>20001</t>
  </si>
  <si>
    <t>20002</t>
  </si>
  <si>
    <t>20003</t>
  </si>
  <si>
    <t>20004</t>
  </si>
  <si>
    <t>20011</t>
  </si>
  <si>
    <t>20012</t>
  </si>
  <si>
    <t>20013</t>
  </si>
  <si>
    <t>20014</t>
  </si>
  <si>
    <t>20021</t>
  </si>
  <si>
    <t>20022</t>
  </si>
  <si>
    <t>20023</t>
  </si>
  <si>
    <t>20024</t>
  </si>
  <si>
    <t>20031</t>
  </si>
  <si>
    <t>20032</t>
  </si>
  <si>
    <t>20033</t>
  </si>
  <si>
    <t>20034</t>
  </si>
  <si>
    <t>20041</t>
  </si>
  <si>
    <t>20042</t>
  </si>
  <si>
    <t>20043</t>
  </si>
  <si>
    <t>20044</t>
  </si>
  <si>
    <t>20051</t>
  </si>
  <si>
    <t>20052</t>
  </si>
  <si>
    <t>20053</t>
  </si>
  <si>
    <t>20054</t>
  </si>
  <si>
    <t>20061</t>
  </si>
  <si>
    <t>20062</t>
  </si>
  <si>
    <t>20063</t>
  </si>
  <si>
    <t>20064</t>
  </si>
  <si>
    <t>20071</t>
  </si>
  <si>
    <t>20072</t>
  </si>
  <si>
    <t>20073</t>
  </si>
  <si>
    <t>20074</t>
  </si>
  <si>
    <t>20081</t>
  </si>
  <si>
    <t>20082</t>
  </si>
  <si>
    <t>20083</t>
  </si>
  <si>
    <t>20084</t>
  </si>
  <si>
    <t>20091</t>
  </si>
  <si>
    <t>20092</t>
  </si>
  <si>
    <t>20093</t>
  </si>
  <si>
    <t>20094</t>
  </si>
  <si>
    <t>20101</t>
  </si>
  <si>
    <t>20102</t>
  </si>
  <si>
    <t>20103</t>
  </si>
  <si>
    <t>20104</t>
  </si>
  <si>
    <t>20111</t>
  </si>
  <si>
    <t>20112</t>
  </si>
  <si>
    <t>20113</t>
  </si>
  <si>
    <t>20114</t>
  </si>
  <si>
    <t>20121</t>
  </si>
  <si>
    <t>20122</t>
  </si>
  <si>
    <t>20123</t>
  </si>
  <si>
    <t>20124</t>
  </si>
  <si>
    <t>20131</t>
  </si>
  <si>
    <t>20132</t>
  </si>
  <si>
    <t>20133</t>
  </si>
  <si>
    <t>20134</t>
  </si>
  <si>
    <t>20141</t>
  </si>
  <si>
    <t>20142</t>
  </si>
  <si>
    <t>20143</t>
  </si>
  <si>
    <t>20144</t>
  </si>
  <si>
    <t>20151</t>
  </si>
  <si>
    <t>20152</t>
  </si>
  <si>
    <t>20153</t>
  </si>
  <si>
    <t>20154</t>
  </si>
  <si>
    <t>20161</t>
  </si>
  <si>
    <t>20162</t>
  </si>
  <si>
    <t>20163</t>
  </si>
  <si>
    <t>20164</t>
  </si>
  <si>
    <t>20171</t>
  </si>
  <si>
    <t>20172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</si>
  <si>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</si>
  <si>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</si>
  <si>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</si>
  <si>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</si>
  <si>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</si>
  <si>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</si>
  <si>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</si>
  <si>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</si>
  <si>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</si>
  <si>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</si>
  <si>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</si>
  <si>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</si>
  <si>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</si>
  <si>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</si>
  <si>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</si>
  <si>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</si>
  <si>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</si>
  <si>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</si>
  <si>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</si>
  <si>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</si>
  <si>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</si>
  <si>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</si>
  <si>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20231</t>
  </si>
  <si>
    <t>20232</t>
  </si>
  <si>
    <t>20233</t>
  </si>
  <si>
    <t>20234</t>
  </si>
  <si>
    <t>Title</t>
  </si>
  <si>
    <t>Public Sector: PSND (ex PS banks ex BoE): £ billion: CPNSA</t>
  </si>
  <si>
    <t>CDID</t>
  </si>
  <si>
    <t>CPPH</t>
  </si>
  <si>
    <t>Source dataset ID</t>
  </si>
  <si>
    <t>PUSF</t>
  </si>
  <si>
    <t>PreUnit</t>
  </si>
  <si>
    <t/>
  </si>
  <si>
    <t>Unit</t>
  </si>
  <si>
    <t>Release date</t>
  </si>
  <si>
    <t>21-02-2024</t>
  </si>
  <si>
    <t>Next release</t>
  </si>
  <si>
    <t>21 March 2024</t>
  </si>
  <si>
    <t>Important notes</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</si>
  <si>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</si>
  <si>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</si>
  <si>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</si>
  <si>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</si>
  <si>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</si>
  <si>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</si>
  <si>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</si>
  <si>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</si>
  <si>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</si>
  <si>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</si>
  <si>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</si>
  <si>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</si>
  <si>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</si>
  <si>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</si>
  <si>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</si>
  <si>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</si>
  <si>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</si>
  <si>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</si>
  <si>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</si>
  <si>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</si>
  <si>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</si>
  <si>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</si>
  <si>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</si>
  <si>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</si>
  <si>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</si>
  <si>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</si>
  <si>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</si>
  <si>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1997 APR</t>
  </si>
  <si>
    <t>1997 MAY</t>
  </si>
  <si>
    <t>1997 JUN</t>
  </si>
  <si>
    <t>1997 JUL</t>
  </si>
  <si>
    <t>1997 AUG</t>
  </si>
  <si>
    <t>1997 SEP</t>
  </si>
  <si>
    <t>1997 OCT</t>
  </si>
  <si>
    <t>1997 NOV</t>
  </si>
  <si>
    <t>1997 DEC</t>
  </si>
  <si>
    <t>1998 JAN</t>
  </si>
  <si>
    <t>1998 FEB</t>
  </si>
  <si>
    <t>1998 MAR</t>
  </si>
  <si>
    <t>1998 APR</t>
  </si>
  <si>
    <t>1998 MAY</t>
  </si>
  <si>
    <t>1998 JUN</t>
  </si>
  <si>
    <t>1998 JUL</t>
  </si>
  <si>
    <t>1998 AUG</t>
  </si>
  <si>
    <t>1998 SEP</t>
  </si>
  <si>
    <t>1998 OCT</t>
  </si>
  <si>
    <t>1998 NOV</t>
  </si>
  <si>
    <t>1998 DEC</t>
  </si>
  <si>
    <t>1999 JAN</t>
  </si>
  <si>
    <t>1999 FEB</t>
  </si>
  <si>
    <t>1999 MAR</t>
  </si>
  <si>
    <t>1999 APR</t>
  </si>
  <si>
    <t>1999 MAY</t>
  </si>
  <si>
    <t>1999 JUN</t>
  </si>
  <si>
    <t>1999 JUL</t>
  </si>
  <si>
    <t>1999 AUG</t>
  </si>
  <si>
    <t>1999 SEP</t>
  </si>
  <si>
    <t>1999 OCT</t>
  </si>
  <si>
    <t>1999 NOV</t>
  </si>
  <si>
    <t>1999 DEC</t>
  </si>
  <si>
    <t>2000 JAN</t>
  </si>
  <si>
    <t>2000 FEB</t>
  </si>
  <si>
    <t>2000 MAR</t>
  </si>
  <si>
    <t>2000 APR</t>
  </si>
  <si>
    <t>2000 MAY</t>
  </si>
  <si>
    <t>2000 JUN</t>
  </si>
  <si>
    <t>2000 JUL</t>
  </si>
  <si>
    <t>2000 AUG</t>
  </si>
  <si>
    <t>2000 SEP</t>
  </si>
  <si>
    <t>2000 OCT</t>
  </si>
  <si>
    <t>2000 NOV</t>
  </si>
  <si>
    <t>2000 DEC</t>
  </si>
  <si>
    <t>2001 JAN</t>
  </si>
  <si>
    <t>2001 FEB</t>
  </si>
  <si>
    <t>2001 MAR</t>
  </si>
  <si>
    <t>2001 APR</t>
  </si>
  <si>
    <t>2001 MAY</t>
  </si>
  <si>
    <t>2001 JUN</t>
  </si>
  <si>
    <t>2001 JUL</t>
  </si>
  <si>
    <t>2001 AUG</t>
  </si>
  <si>
    <t>2001 SEP</t>
  </si>
  <si>
    <t>2001 OCT</t>
  </si>
  <si>
    <t>2001 NOV</t>
  </si>
  <si>
    <t>2001 DEC</t>
  </si>
  <si>
    <t>2002 JAN</t>
  </si>
  <si>
    <t>2002 FEB</t>
  </si>
  <si>
    <t>2002 MAR</t>
  </si>
  <si>
    <t>2002 APR</t>
  </si>
  <si>
    <t>2002 MAY</t>
  </si>
  <si>
    <t>2002 JUN</t>
  </si>
  <si>
    <t>2002 JUL</t>
  </si>
  <si>
    <t>2002 AUG</t>
  </si>
  <si>
    <t>2002 SEP</t>
  </si>
  <si>
    <t>2002 OCT</t>
  </si>
  <si>
    <t>2002 NOV</t>
  </si>
  <si>
    <t>2002 DEC</t>
  </si>
  <si>
    <t>2003 JAN</t>
  </si>
  <si>
    <t>2003 FEB</t>
  </si>
  <si>
    <t>2003 MAR</t>
  </si>
  <si>
    <t>2003 APR</t>
  </si>
  <si>
    <t>2003 MAY</t>
  </si>
  <si>
    <t>2003 JUN</t>
  </si>
  <si>
    <t>2003 JUL</t>
  </si>
  <si>
    <t>2003 AUG</t>
  </si>
  <si>
    <t>2003 SEP</t>
  </si>
  <si>
    <t>2003 OCT</t>
  </si>
  <si>
    <t>2003 NOV</t>
  </si>
  <si>
    <t>2003 DEC</t>
  </si>
  <si>
    <t>2004 JAN</t>
  </si>
  <si>
    <t>2004 FEB</t>
  </si>
  <si>
    <t>2004 MAR</t>
  </si>
  <si>
    <t>2004 APR</t>
  </si>
  <si>
    <t>2004 MAY</t>
  </si>
  <si>
    <t>2004 JUN</t>
  </si>
  <si>
    <t>2004 JUL</t>
  </si>
  <si>
    <t>2004 AUG</t>
  </si>
  <si>
    <t>2004 SEP</t>
  </si>
  <si>
    <t>2004 OCT</t>
  </si>
  <si>
    <t>2004 NOV</t>
  </si>
  <si>
    <t>2004 DEC</t>
  </si>
  <si>
    <t>2005 JAN</t>
  </si>
  <si>
    <t>2005 FEB</t>
  </si>
  <si>
    <t>2005 MAR</t>
  </si>
  <si>
    <t>2005 APR</t>
  </si>
  <si>
    <t>2005 MAY</t>
  </si>
  <si>
    <t>2005 JUN</t>
  </si>
  <si>
    <t>2005 JUL</t>
  </si>
  <si>
    <t>2005 AUG</t>
  </si>
  <si>
    <t>2005 SEP</t>
  </si>
  <si>
    <t>2005 OCT</t>
  </si>
  <si>
    <t>2005 NOV</t>
  </si>
  <si>
    <t>2005 DEC</t>
  </si>
  <si>
    <t>2006 JAN</t>
  </si>
  <si>
    <t>2006 FEB</t>
  </si>
  <si>
    <t>2006 MAR</t>
  </si>
  <si>
    <t>2006 APR</t>
  </si>
  <si>
    <t>2006 MAY</t>
  </si>
  <si>
    <t>2006 JUN</t>
  </si>
  <si>
    <t>2006 JUL</t>
  </si>
  <si>
    <t>2006 AUG</t>
  </si>
  <si>
    <t>2006 SEP</t>
  </si>
  <si>
    <t>2006 OCT</t>
  </si>
  <si>
    <t>2006 NOV</t>
  </si>
  <si>
    <t>2006 DEC</t>
  </si>
  <si>
    <t>2007 JAN</t>
  </si>
  <si>
    <t>2007 FEB</t>
  </si>
  <si>
    <t>2007 MAR</t>
  </si>
  <si>
    <t>2007 APR</t>
  </si>
  <si>
    <t>2007 MAY</t>
  </si>
  <si>
    <t>2007 JUN</t>
  </si>
  <si>
    <t>2007 JUL</t>
  </si>
  <si>
    <t>2007 AUG</t>
  </si>
  <si>
    <t>2007 SEP</t>
  </si>
  <si>
    <t>2007 OCT</t>
  </si>
  <si>
    <t>2007 NOV</t>
  </si>
  <si>
    <t>2007 DEC</t>
  </si>
  <si>
    <t>2008 JAN</t>
  </si>
  <si>
    <t>2008 FEB</t>
  </si>
  <si>
    <t>2008 MAR</t>
  </si>
  <si>
    <t>2008 APR</t>
  </si>
  <si>
    <t>2008 MAY</t>
  </si>
  <si>
    <t>2008 JUN</t>
  </si>
  <si>
    <t>2008 JUL</t>
  </si>
  <si>
    <t>2008 AUG</t>
  </si>
  <si>
    <t>2008 SEP</t>
  </si>
  <si>
    <t>2008 OCT</t>
  </si>
  <si>
    <t>2008 NOV</t>
  </si>
  <si>
    <t>2008 DEC</t>
  </si>
  <si>
    <t>2009 JAN</t>
  </si>
  <si>
    <t>2009 FEB</t>
  </si>
  <si>
    <t>2009 MAR</t>
  </si>
  <si>
    <t>2009 APR</t>
  </si>
  <si>
    <t>2009 MAY</t>
  </si>
  <si>
    <t>2009 JUN</t>
  </si>
  <si>
    <t>2009 JUL</t>
  </si>
  <si>
    <t>2009 AUG</t>
  </si>
  <si>
    <t>2009 SEP</t>
  </si>
  <si>
    <t>2009 OCT</t>
  </si>
  <si>
    <t>2009 NOV</t>
  </si>
  <si>
    <t>2009 DEC</t>
  </si>
  <si>
    <t>2010 JAN</t>
  </si>
  <si>
    <t>2010 FEB</t>
  </si>
  <si>
    <t>2010 MAR</t>
  </si>
  <si>
    <t>2010 APR</t>
  </si>
  <si>
    <t>2010 MAY</t>
  </si>
  <si>
    <t>2010 JUN</t>
  </si>
  <si>
    <t>2010 JUL</t>
  </si>
  <si>
    <t>2010 AUG</t>
  </si>
  <si>
    <t>2010 SEP</t>
  </si>
  <si>
    <t>2010 OCT</t>
  </si>
  <si>
    <t>2010 NOV</t>
  </si>
  <si>
    <t>2010 DEC</t>
  </si>
  <si>
    <t>2011 JAN</t>
  </si>
  <si>
    <t>2011 FEB</t>
  </si>
  <si>
    <t>2011 MAR</t>
  </si>
  <si>
    <t>2011 APR</t>
  </si>
  <si>
    <t>2011 MAY</t>
  </si>
  <si>
    <t>2011 JUN</t>
  </si>
  <si>
    <t>2011 JUL</t>
  </si>
  <si>
    <t>2011 AUG</t>
  </si>
  <si>
    <t>2011 SEP</t>
  </si>
  <si>
    <t>2011 OCT</t>
  </si>
  <si>
    <t>2011 NOV</t>
  </si>
  <si>
    <t>2011 DEC</t>
  </si>
  <si>
    <t>2012 JAN</t>
  </si>
  <si>
    <t>2012 FEB</t>
  </si>
  <si>
    <t>2012 MAR</t>
  </si>
  <si>
    <t>2012 APR</t>
  </si>
  <si>
    <t>2012 MAY</t>
  </si>
  <si>
    <t>2012 JUN</t>
  </si>
  <si>
    <t>2012 JUL</t>
  </si>
  <si>
    <t>2012 AUG</t>
  </si>
  <si>
    <t>2012 SEP</t>
  </si>
  <si>
    <t>2012 OCT</t>
  </si>
  <si>
    <t>2012 NOV</t>
  </si>
  <si>
    <t>2012 DEC</t>
  </si>
  <si>
    <t>2013 JAN</t>
  </si>
  <si>
    <t>2013 FEB</t>
  </si>
  <si>
    <t>2013 MAR</t>
  </si>
  <si>
    <t>2013 APR</t>
  </si>
  <si>
    <t>2013 MAY</t>
  </si>
  <si>
    <t>2013 JUN</t>
  </si>
  <si>
    <t>2013 JUL</t>
  </si>
  <si>
    <t>2013 AUG</t>
  </si>
  <si>
    <t>2013 SEP</t>
  </si>
  <si>
    <t>2013 OCT</t>
  </si>
  <si>
    <t>2013 NOV</t>
  </si>
  <si>
    <t>2013 DEC</t>
  </si>
  <si>
    <t>2014 JAN</t>
  </si>
  <si>
    <t>2014 FEB</t>
  </si>
  <si>
    <t>2014 MAR</t>
  </si>
  <si>
    <t>2014 APR</t>
  </si>
  <si>
    <t>2014 MAY</t>
  </si>
  <si>
    <t>2014 JUN</t>
  </si>
  <si>
    <t>2014 JUL</t>
  </si>
  <si>
    <t>2014 AUG</t>
  </si>
  <si>
    <t>2014 SEP</t>
  </si>
  <si>
    <t>2014 OCT</t>
  </si>
  <si>
    <t>2014 NOV</t>
  </si>
  <si>
    <t>2014 DEC</t>
  </si>
  <si>
    <t>2015 JAN</t>
  </si>
  <si>
    <t>2015 FEB</t>
  </si>
  <si>
    <t>2015 MAR</t>
  </si>
  <si>
    <t>2015 APR</t>
  </si>
  <si>
    <t>2015 MAY</t>
  </si>
  <si>
    <t>2015 JUN</t>
  </si>
  <si>
    <t>2015 JUL</t>
  </si>
  <si>
    <t>2015 AUG</t>
  </si>
  <si>
    <t>2015 SEP</t>
  </si>
  <si>
    <t>2015 OCT</t>
  </si>
  <si>
    <t>2015 NOV</t>
  </si>
  <si>
    <t>2015 DEC</t>
  </si>
  <si>
    <t>2016 JAN</t>
  </si>
  <si>
    <t>2016 FEB</t>
  </si>
  <si>
    <t>2016 MAR</t>
  </si>
  <si>
    <t>2016 APR</t>
  </si>
  <si>
    <t>2016 MAY</t>
  </si>
  <si>
    <t>2016 JUN</t>
  </si>
  <si>
    <t>2016 JUL</t>
  </si>
  <si>
    <t>2016 AUG</t>
  </si>
  <si>
    <t>2016 SEP</t>
  </si>
  <si>
    <t>2016 OCT</t>
  </si>
  <si>
    <t>2016 NOV</t>
  </si>
  <si>
    <t>2016 DEC</t>
  </si>
  <si>
    <t>2017 JAN</t>
  </si>
  <si>
    <t>2017 FEB</t>
  </si>
  <si>
    <t>2017 MAR</t>
  </si>
  <si>
    <t>2017 APR</t>
  </si>
  <si>
    <t>2017 MAY</t>
  </si>
  <si>
    <t>2017 JUN</t>
  </si>
  <si>
    <t>2017 JUL</t>
  </si>
  <si>
    <t>2017 AUG</t>
  </si>
  <si>
    <t>2017 SEP</t>
  </si>
  <si>
    <t>2017 OCT</t>
  </si>
  <si>
    <t>2017 NOV</t>
  </si>
  <si>
    <t>2017 DEC</t>
  </si>
  <si>
    <t>2018 JAN</t>
  </si>
  <si>
    <t>2018 FEB</t>
  </si>
  <si>
    <t>2018 MAR</t>
  </si>
  <si>
    <t>2018 APR</t>
  </si>
  <si>
    <t>2018 MAY</t>
  </si>
  <si>
    <t>2018 JUN</t>
  </si>
  <si>
    <t>2018 JUL</t>
  </si>
  <si>
    <t>2018 AUG</t>
  </si>
  <si>
    <t>2018 SEP</t>
  </si>
  <si>
    <t>2018 OCT</t>
  </si>
  <si>
    <t>2018 NOV</t>
  </si>
  <si>
    <t>2018 DEC</t>
  </si>
  <si>
    <t>2019 JAN</t>
  </si>
  <si>
    <t>2019 FEB</t>
  </si>
  <si>
    <t>2019 MAR</t>
  </si>
  <si>
    <t>2019 APR</t>
  </si>
  <si>
    <t>2019 MAY</t>
  </si>
  <si>
    <t>2019 JUN</t>
  </si>
  <si>
    <t>2019 JUL</t>
  </si>
  <si>
    <t>2019 AUG</t>
  </si>
  <si>
    <t>2019 SEP</t>
  </si>
  <si>
    <t>2019 OCT</t>
  </si>
  <si>
    <t>2019 NOV</t>
  </si>
  <si>
    <t>2019 DEC</t>
  </si>
  <si>
    <t>2020 JAN</t>
  </si>
  <si>
    <t>2020 FEB</t>
  </si>
  <si>
    <t>2020 MAR</t>
  </si>
  <si>
    <t>2020 APR</t>
  </si>
  <si>
    <t>2020 MAY</t>
  </si>
  <si>
    <t>2020 JUN</t>
  </si>
  <si>
    <t>2020 JUL</t>
  </si>
  <si>
    <t>2020 AUG</t>
  </si>
  <si>
    <t>2020 SEP</t>
  </si>
  <si>
    <t>2020 OCT</t>
  </si>
  <si>
    <t>2020 NOV</t>
  </si>
  <si>
    <t>2020 DEC</t>
  </si>
  <si>
    <t>2021 JAN</t>
  </si>
  <si>
    <t>2021 FEB</t>
  </si>
  <si>
    <t>2021 MAR</t>
  </si>
  <si>
    <t>2021 APR</t>
  </si>
  <si>
    <t>2021 MAY</t>
  </si>
  <si>
    <t>2021 JUN</t>
  </si>
  <si>
    <t>2021 JUL</t>
  </si>
  <si>
    <t>2021 AUG</t>
  </si>
  <si>
    <t>2021 SEP</t>
  </si>
  <si>
    <t>2021 OCT</t>
  </si>
  <si>
    <t>2021 NOV</t>
  </si>
  <si>
    <t>2021 DEC</t>
  </si>
  <si>
    <t>2022 JAN</t>
  </si>
  <si>
    <t>2022 FEB</t>
  </si>
  <si>
    <t>2022 MAR</t>
  </si>
  <si>
    <t>2022 APR</t>
  </si>
  <si>
    <t>2022 MAY</t>
  </si>
  <si>
    <t>2022 JUN</t>
  </si>
  <si>
    <t>2022 JUL</t>
  </si>
  <si>
    <t>2022 AUG</t>
  </si>
  <si>
    <t>2022 SEP</t>
  </si>
  <si>
    <t>2022 OCT</t>
  </si>
  <si>
    <t>2022 NOV</t>
  </si>
  <si>
    <t>2022 DEC</t>
  </si>
  <si>
    <t>2023 JAN</t>
  </si>
  <si>
    <t>2023 FEB</t>
  </si>
  <si>
    <t>2023 MAR</t>
  </si>
  <si>
    <t>2023 APR</t>
  </si>
  <si>
    <t>2023 MAY</t>
  </si>
  <si>
    <t>2023 JUN</t>
  </si>
  <si>
    <t>2023 JUL</t>
  </si>
  <si>
    <t>2023 AUG</t>
  </si>
  <si>
    <t>2023 SEP</t>
  </si>
  <si>
    <t>2023 OCT</t>
  </si>
  <si>
    <t>2023 NOV</t>
  </si>
  <si>
    <t>2023 DEC</t>
  </si>
  <si>
    <t>2024 JAN</t>
  </si>
  <si>
    <t>6.11 Public sector net debt: changes since November 2023</t>
  </si>
  <si>
    <t>£ billion</t>
  </si>
  <si>
    <t>November 2023 forecast</t>
  </si>
  <si>
    <t>March 2024 forecast</t>
  </si>
  <si>
    <t>Difference</t>
  </si>
  <si>
    <r>
      <t>Difference in nominal GDP</t>
    </r>
    <r>
      <rPr>
        <vertAlign val="superscript"/>
        <sz val="10"/>
        <color theme="1"/>
        <rFont val="Calibri"/>
        <family val="2"/>
      </rPr>
      <t>1</t>
    </r>
  </si>
  <si>
    <t>Difference in cash level of net debt</t>
  </si>
  <si>
    <t>Memo: PSND excluding Bank of England</t>
  </si>
  <si>
    <t>Underlying PSNB forecast revisions</t>
  </si>
  <si>
    <t>Overall effect of policy measures</t>
  </si>
  <si>
    <t>Financial transactions and valuation effects</t>
  </si>
  <si>
    <t xml:space="preserve">1 Non-seasonally-adjusted GDP centred end-March. </t>
  </si>
  <si>
    <t>Table A.7: Total managed expenditure</t>
  </si>
  <si>
    <t>Public sector current expenditure (PSCE)</t>
  </si>
  <si>
    <t>PSCE in RDEL</t>
  </si>
  <si>
    <t>PSCE in AME</t>
  </si>
  <si>
    <t>Welfare spending</t>
  </si>
  <si>
    <t>Locally financed current expenditure</t>
  </si>
  <si>
    <r>
      <t>Central government debt interest, 
net of APF</t>
    </r>
    <r>
      <rPr>
        <vertAlign val="superscript"/>
        <sz val="10"/>
        <color indexed="8"/>
        <rFont val="Calibri"/>
        <family val="2"/>
      </rPr>
      <t>1</t>
    </r>
  </si>
  <si>
    <t>Scottish Government's current spending</t>
  </si>
  <si>
    <t>EU financial settlement</t>
  </si>
  <si>
    <t>Unfunded public service pensions</t>
  </si>
  <si>
    <t>Company and other tax credits</t>
  </si>
  <si>
    <t>BBC current expenditure</t>
  </si>
  <si>
    <t>National Lottery current grants</t>
  </si>
  <si>
    <t>General government imputed pensions</t>
  </si>
  <si>
    <t>Public corporations' debt interest</t>
  </si>
  <si>
    <t>Non-domestic energy support</t>
  </si>
  <si>
    <t>Domestic energy support</t>
  </si>
  <si>
    <t>Funded public sector pension schemes</t>
  </si>
  <si>
    <t>General government depreciation</t>
  </si>
  <si>
    <t>Current VAT refunds</t>
  </si>
  <si>
    <t>Environmental levies</t>
  </si>
  <si>
    <t>Other PSCE items in AME</t>
  </si>
  <si>
    <t>Other National Accounts adjustments</t>
  </si>
  <si>
    <t>Total public sector current expenditure</t>
  </si>
  <si>
    <t>Public sector gross investment (PSGI)</t>
  </si>
  <si>
    <t>PSGI in CDEL</t>
  </si>
  <si>
    <t>PSGI in AME</t>
  </si>
  <si>
    <t>Locally financed capital expenditure</t>
  </si>
  <si>
    <t xml:space="preserve">Public corporations' capital expenditure </t>
  </si>
  <si>
    <t>Student loans</t>
  </si>
  <si>
    <t>Scottish Government's capital spending</t>
  </si>
  <si>
    <t>Tax litigation</t>
  </si>
  <si>
    <t>Other PSGI items in AME</t>
  </si>
  <si>
    <t xml:space="preserve">Other National Accounts adjustments </t>
  </si>
  <si>
    <t>Total public sector gross investment</t>
  </si>
  <si>
    <t>Less public sector depreciation</t>
  </si>
  <si>
    <t>Public sector net investment</t>
  </si>
  <si>
    <t>Total managed expenditure</t>
  </si>
  <si>
    <r>
      <rPr>
        <vertAlign val="superscript"/>
        <sz val="8"/>
        <rFont val="Calibri"/>
        <family val="2"/>
      </rPr>
      <t>1</t>
    </r>
    <r>
      <rPr>
        <sz val="8"/>
        <rFont val="Calibri"/>
        <family val="2"/>
      </rPr>
      <t xml:space="preserve"> Includes increases in debt interest payments due to the APF.</t>
    </r>
  </si>
  <si>
    <t>1.1 GDP expenditure components (£ billion chain-linked volumes, seasonally adjusted)</t>
  </si>
  <si>
    <t xml:space="preserve"> </t>
  </si>
  <si>
    <t>Private consumption</t>
  </si>
  <si>
    <t>Government consumption</t>
  </si>
  <si>
    <t>Fixed investment</t>
  </si>
  <si>
    <t>Net acquisition of valuables</t>
  </si>
  <si>
    <t>Final domestic demand</t>
  </si>
  <si>
    <t>Change in inventories</t>
  </si>
  <si>
    <t>Total domestic demand</t>
  </si>
  <si>
    <t>Exports</t>
  </si>
  <si>
    <t>Total final expenditure</t>
  </si>
  <si>
    <t>Imports</t>
  </si>
  <si>
    <t>Statistical discrepancy</t>
  </si>
  <si>
    <t>Real GDP</t>
  </si>
  <si>
    <t>Non-oil GVA</t>
  </si>
  <si>
    <t>Business investment</t>
  </si>
  <si>
    <t>Private dwellings</t>
  </si>
  <si>
    <t>General government</t>
  </si>
  <si>
    <t>Public corps dwellings</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</si>
  <si>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</si>
  <si>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</si>
  <si>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</si>
  <si>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</si>
  <si>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</si>
  <si>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</si>
  <si>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</si>
  <si>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</si>
  <si>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</si>
  <si>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</si>
  <si>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</si>
  <si>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</si>
  <si>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</si>
  <si>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</si>
  <si>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</si>
  <si>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</si>
  <si>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</si>
  <si>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</si>
  <si>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</si>
  <si>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</si>
  <si>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</si>
  <si>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</si>
  <si>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</si>
  <si>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</si>
  <si>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</si>
  <si>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</si>
  <si>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</si>
  <si>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</si>
  <si>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</si>
  <si>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</si>
  <si>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</si>
  <si>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</si>
  <si>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</si>
  <si>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</si>
  <si>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</si>
  <si>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</si>
  <si>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</si>
  <si>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</si>
  <si>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</si>
  <si>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</si>
  <si>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</si>
  <si>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</si>
  <si>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</si>
  <si>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</si>
  <si>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</si>
  <si>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</si>
  <si>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</si>
  <si>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</si>
  <si>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</si>
  <si>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</si>
  <si>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</si>
  <si>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</si>
  <si>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</si>
  <si>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</si>
  <si>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</si>
  <si>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</si>
  <si>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</si>
  <si>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</si>
  <si>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</si>
  <si>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</si>
  <si>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</si>
  <si>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</si>
  <si>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</si>
  <si>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</si>
  <si>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</si>
  <si>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</si>
  <si>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</si>
  <si>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</si>
  <si>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</si>
  <si>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</si>
  <si>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</si>
  <si>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</si>
  <si>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</si>
  <si>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</si>
  <si>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</si>
  <si>
    <t>2026Q4</t>
  </si>
  <si>
    <t>2027Q1</t>
  </si>
  <si>
    <t>2027Q2</t>
  </si>
  <si>
    <t>2027Q3</t>
  </si>
  <si>
    <t>2027Q4</t>
  </si>
  <si>
    <t>2028Q1</t>
  </si>
  <si>
    <t>2028Q2</t>
  </si>
  <si>
    <t>2028Q3</t>
  </si>
  <si>
    <t>2028Q4</t>
  </si>
  <si>
    <t>2029Q1</t>
  </si>
  <si>
    <t>2008-09</t>
  </si>
  <si>
    <t>2009-10</t>
  </si>
  <si>
    <t>2010-11</t>
  </si>
  <si>
    <t>2011-12</t>
  </si>
  <si>
    <t>Definitions:</t>
  </si>
  <si>
    <t>Household and non-profit institutions serving households final consumption expenditure (ONS Economic Accounts Table 1.1.2, identifier: ABJR + HAYO)</t>
  </si>
  <si>
    <t>General government final consumption (ONS Economic Accounts Table 1.1.2, identifier: NMRY)</t>
  </si>
  <si>
    <t>Total gross fixed capital formation (ONS Economic Accounts Table 1.1.2, identifier: NPQT)</t>
  </si>
  <si>
    <t>Business investment (ONS Economic Accounts Table 1.1.8, identifier: NPEL)</t>
  </si>
  <si>
    <t>Private sector investment in dwellings, including transfer costs (ONS Economic Accounts Table 1.1.8, identifier: L636 + L637)</t>
  </si>
  <si>
    <t>General government gross fixed capital formation (ONS Economic Accounts Table 1.1.8, identifier: DLWF)</t>
  </si>
  <si>
    <t>Public corporations investment in dwellings, including transfer costs (ONS Economic Accounts Table 1.1.8, identifier: L634 + L635)</t>
  </si>
  <si>
    <t>Net acquisitions of valuables (ONS Economic Accounts Table 1.1.2, identifier: NPJR)</t>
  </si>
  <si>
    <t>Final domestic demand is the sum of private consumption, government consumption, fixed investment and net acquisition of valuables</t>
  </si>
  <si>
    <t>Change in inventories (ONS Economic Accounts Table 1.1.2, identifier: CAFU)</t>
  </si>
  <si>
    <t>Total domestic demand is the sum of final domestic demand and change in inventories</t>
  </si>
  <si>
    <t>Total exports (ONS Economic Accounts Table 1.1.2, identifier: IKBK)</t>
  </si>
  <si>
    <t>Total final expenditure (ONS Economic Accounts Table 1.1.2, identifier: ABMG)</t>
  </si>
  <si>
    <t>Total imports (ONS Economic Accounts Table 1.1.2, identifier: IKBL)</t>
  </si>
  <si>
    <t>Statistical discrepancy GDP(E) (ONS Economic Accounts Table 1.1.2, identifier: GIXS)</t>
  </si>
  <si>
    <t>Gross domestic product at market prices (ONS Economic Accounts Table 1.1.2, identifier: ABMI)</t>
  </si>
  <si>
    <t>1.2 GDP expenditure components (£ billion current prices, seasonally adjusted)</t>
  </si>
  <si>
    <t>Deflators</t>
  </si>
  <si>
    <t>GDP at market prices</t>
  </si>
  <si>
    <t>Gross national income</t>
  </si>
  <si>
    <t>GC</t>
  </si>
  <si>
    <t>IF</t>
  </si>
  <si>
    <t>X</t>
  </si>
  <si>
    <t>M</t>
  </si>
  <si>
    <t>Household and non-profit institutions serving households final consumption expenditure (ONS Economic Accounts Table 1.1.2, identifier: ABJQ + HAYE)</t>
  </si>
  <si>
    <t>General government final consumption (ONS Economic Accounts Table 1.1.2, identifier: NMRP)</t>
  </si>
  <si>
    <t>Total gross fixed capital formation (ONS Economic Accounts Table 1.1.2, identifier: NPQS)</t>
  </si>
  <si>
    <t>General government investment (ONS Economic Accounts Table 1.1.8, identifier: RPZG)</t>
  </si>
  <si>
    <t>Net acquisitions of valuables (ONS Economic Accounts Table 1.1.2, identifier: NPJQ)</t>
  </si>
  <si>
    <t>Change in inventories (ONS Economic Accounts Table 1.1.2, identifier: CAEX)</t>
  </si>
  <si>
    <t xml:space="preserve">Total exports (ONS Economic Accounts Table 1.1.2, identifier: IKBH)      </t>
  </si>
  <si>
    <t>Total final expenditure (ONS Economic Accounts Table 1.1.2, identifier: ABMF)</t>
  </si>
  <si>
    <t>Total imports (ONS Economic Accounts Table 1.1.2, identifier: IKBI)</t>
  </si>
  <si>
    <t>Statistical discrepancy GDP(E) (ONS Economic Accounts Table 1.1.2, identifier: GIXM)</t>
  </si>
  <si>
    <t>Gross domestic product at market prices (ONS Economic Accounts Table 1.1.2, identifier: YBHA)</t>
  </si>
  <si>
    <t>Gross national income at market prices (ONS Economic Accounts Table 1.1.1, identifier: ABMZ)</t>
  </si>
  <si>
    <t xml:space="preserve">Net public service pension payments </t>
  </si>
  <si>
    <r>
      <t>1</t>
    </r>
    <r>
      <rPr>
        <sz val="8"/>
        <rFont val="Calibri"/>
        <family val="2"/>
      </rPr>
      <t xml:space="preserve"> Includes increases in debt interest payments due to the APF.</t>
    </r>
  </si>
  <si>
    <t>2023-23</t>
  </si>
  <si>
    <t>Table A.8: Total managed expenditure</t>
  </si>
  <si>
    <r>
      <t>Central government debt interest, 
net of APF</t>
    </r>
    <r>
      <rPr>
        <vertAlign val="superscript"/>
        <sz val="10"/>
        <color theme="1"/>
        <rFont val="Calibri"/>
        <family val="2"/>
      </rPr>
      <t>1</t>
    </r>
  </si>
  <si>
    <r>
      <t>Net public service pension payments</t>
    </r>
    <r>
      <rPr>
        <vertAlign val="superscript"/>
        <sz val="10"/>
        <color theme="1"/>
        <rFont val="Calibri"/>
        <family val="2"/>
      </rPr>
      <t xml:space="preserve"> </t>
    </r>
  </si>
  <si>
    <r>
      <t>Other National Accounts adjustments</t>
    </r>
    <r>
      <rPr>
        <vertAlign val="superscript"/>
        <sz val="10"/>
        <color theme="1"/>
        <rFont val="Calibri"/>
        <family val="2"/>
      </rPr>
      <t xml:space="preserve"> </t>
    </r>
  </si>
  <si>
    <r>
      <t>Less</t>
    </r>
    <r>
      <rPr>
        <sz val="10"/>
        <color theme="1"/>
        <rFont val="Calibri"/>
        <family val="2"/>
      </rPr>
      <t xml:space="preserve"> public sector depreciation</t>
    </r>
  </si>
  <si>
    <t>Table 3.16: Total managed expenditure</t>
  </si>
  <si>
    <r>
      <t>Virus-related income support schemes</t>
    </r>
    <r>
      <rPr>
        <vertAlign val="superscript"/>
        <sz val="10"/>
        <color indexed="8"/>
        <rFont val="Calibri"/>
        <family val="2"/>
      </rPr>
      <t>1</t>
    </r>
  </si>
  <si>
    <r>
      <t>Central government debt interest, net of APF</t>
    </r>
    <r>
      <rPr>
        <vertAlign val="superscript"/>
        <sz val="10"/>
        <color indexed="8"/>
        <rFont val="Calibri"/>
        <family val="2"/>
      </rPr>
      <t>2</t>
    </r>
  </si>
  <si>
    <t>Calls on virus-related loan schemes</t>
  </si>
  <si>
    <r>
      <rPr>
        <i/>
        <sz val="10"/>
        <color theme="1"/>
        <rFont val="Calibri"/>
        <family val="2"/>
      </rPr>
      <t xml:space="preserve">Less </t>
    </r>
    <r>
      <rPr>
        <sz val="10"/>
        <color theme="1"/>
        <rFont val="Calibri"/>
        <family val="2"/>
      </rPr>
      <t>public sector depreciation</t>
    </r>
  </si>
  <si>
    <r>
      <t>1</t>
    </r>
    <r>
      <rPr>
        <sz val="8"/>
        <rFont val="Calibri"/>
        <family val="2"/>
      </rPr>
      <t xml:space="preserve"> Includes the coronavirus job retention scheme and the self-employment income support scheme.</t>
    </r>
  </si>
  <si>
    <r>
      <t>2</t>
    </r>
    <r>
      <rPr>
        <sz val="8"/>
        <rFont val="Calibri"/>
        <family val="2"/>
      </rPr>
      <t xml:space="preserve"> Includes reductions in debt interest payments due to the APF.</t>
    </r>
  </si>
  <si>
    <t>Private consu-mption</t>
  </si>
  <si>
    <t>Government consum-ption</t>
  </si>
  <si>
    <t>Fixed invest-ment</t>
  </si>
  <si>
    <t>Net acqu-isition of valuables</t>
  </si>
  <si>
    <t>Total final expend-iture</t>
  </si>
  <si>
    <t>Statistical discrep-ancy</t>
  </si>
  <si>
    <t>Private consum-ption</t>
  </si>
  <si>
    <t>Net acquisiti-on of valuables</t>
  </si>
  <si>
    <t>Change in invento-ries</t>
  </si>
  <si>
    <t>Population, total</t>
  </si>
  <si>
    <t>DYAYA@UK</t>
  </si>
  <si>
    <t xml:space="preserve">U.K.: Population: Midyear Estimates (Thous.Persons)  </t>
  </si>
  <si>
    <t>POP</t>
  </si>
  <si>
    <t>PSGI in RDEL</t>
  </si>
  <si>
    <t>GDP deflator (2023-2024 = 100)</t>
  </si>
  <si>
    <t>GDP deflator (raw)</t>
  </si>
  <si>
    <t>SS22</t>
  </si>
  <si>
    <t>AS22</t>
  </si>
  <si>
    <t>Budget23</t>
  </si>
  <si>
    <t>AS23</t>
  </si>
  <si>
    <t>Budget24</t>
  </si>
  <si>
    <t>Population</t>
  </si>
  <si>
    <t>Real government spending across fiscal events</t>
  </si>
  <si>
    <t>Real PSCE in RDEL per head (2023-2024 prices)</t>
  </si>
  <si>
    <t>Real PSGI in RDEL per head (2023-2024 prices)</t>
  </si>
  <si>
    <t>PSCE in RDEL per head</t>
  </si>
  <si>
    <t>PSGI in RDEL per head</t>
  </si>
  <si>
    <t>4.3 Consistent historical RDEL and CDEL series</t>
  </si>
  <si>
    <t>2007-08</t>
  </si>
  <si>
    <t>PSCE in RDEL adjusted to remove historical discontinuities</t>
  </si>
  <si>
    <t>PSCE in RDEL (£ billion)</t>
  </si>
  <si>
    <t>PSCE in RDEL (£ billion, 2023-24 prices)</t>
  </si>
  <si>
    <t>Real PSCE in RDEL growth rate (per cent)</t>
  </si>
  <si>
    <t>PSCE in RDEL (per cent of GDP)</t>
  </si>
  <si>
    <t>Real PSCE in RDEL per capita</t>
  </si>
  <si>
    <t>PSGI in CDEL adjusted to remove historical discontinuities</t>
  </si>
  <si>
    <t>PSGI in CDEL (£ billion)</t>
  </si>
  <si>
    <t>PSGI in CDEL (£ billion, 2023-24 prices)</t>
  </si>
  <si>
    <t>Real PSGI in CDEL growth rate (per cent)</t>
  </si>
  <si>
    <t>PSGI in CDEL (per cent of GDP)</t>
  </si>
  <si>
    <t>Real PSGI in CDEL per capita</t>
  </si>
  <si>
    <t>Unadjusted aggregate spending series (£ billion)</t>
  </si>
  <si>
    <t>TME in DEL</t>
  </si>
  <si>
    <r>
      <t>PSGI in AME</t>
    </r>
    <r>
      <rPr>
        <vertAlign val="superscript"/>
        <sz val="10"/>
        <color indexed="8"/>
        <rFont val="Calibri"/>
        <family val="2"/>
      </rPr>
      <t>1</t>
    </r>
  </si>
  <si>
    <r>
      <t>TME in AME</t>
    </r>
    <r>
      <rPr>
        <vertAlign val="superscript"/>
        <sz val="10"/>
        <color indexed="8"/>
        <rFont val="Calibri"/>
        <family val="2"/>
      </rPr>
      <t>1</t>
    </r>
  </si>
  <si>
    <t>PSCE</t>
  </si>
  <si>
    <r>
      <t>PSGI</t>
    </r>
    <r>
      <rPr>
        <vertAlign val="superscript"/>
        <sz val="10"/>
        <color indexed="8"/>
        <rFont val="Calibri"/>
        <family val="2"/>
      </rPr>
      <t>1</t>
    </r>
  </si>
  <si>
    <r>
      <t>TME</t>
    </r>
    <r>
      <rPr>
        <vertAlign val="superscript"/>
        <sz val="10"/>
        <color indexed="8"/>
        <rFont val="Calibri"/>
        <family val="2"/>
      </rPr>
      <t>1</t>
    </r>
  </si>
  <si>
    <t>Nominal GDP, GDP deflator and population figures</t>
  </si>
  <si>
    <t>Nominal GDP (£ billion)</t>
  </si>
  <si>
    <t>Estimates</t>
  </si>
  <si>
    <t>Projections</t>
  </si>
  <si>
    <r>
      <t>Population (thousand)</t>
    </r>
    <r>
      <rPr>
        <vertAlign val="superscript"/>
        <sz val="10"/>
        <rFont val="Calibri"/>
        <family val="2"/>
      </rPr>
      <t>2</t>
    </r>
  </si>
  <si>
    <t>Note: This table removes series discontinuities, where possible, so that the adjusted historical series are consistent with the latest forecast. This includes the major ONS classification changes and Treasury policy decisions to switch spending between DEL and AME.</t>
  </si>
  <si>
    <r>
      <rPr>
        <vertAlign val="superscript"/>
        <sz val="8"/>
        <color indexed="8"/>
        <rFont val="Calibri"/>
        <family val="2"/>
      </rPr>
      <t>1</t>
    </r>
    <r>
      <rPr>
        <sz val="8"/>
        <color indexed="8"/>
        <rFont val="Calibri"/>
        <family val="2"/>
      </rPr>
      <t xml:space="preserve"> Excluding the one-off adjustment for Royal Mail transfers in 2012-13.</t>
    </r>
  </si>
  <si>
    <r>
      <rPr>
        <vertAlign val="superscript"/>
        <sz val="8"/>
        <color indexed="8"/>
        <rFont val="Calibri"/>
        <family val="2"/>
      </rPr>
      <t>2</t>
    </r>
    <r>
      <rPr>
        <sz val="8"/>
        <color indexed="8"/>
        <rFont val="Calibri"/>
        <family val="2"/>
      </rPr>
      <t xml:space="preserve"> Consistent with our economic forecast, the figures shown are based on the ONS's latest </t>
    </r>
    <r>
      <rPr>
        <sz val="8"/>
        <rFont val="Calibri"/>
        <family val="2"/>
      </rPr>
      <t>(2018-based</t>
    </r>
    <r>
      <rPr>
        <sz val="8"/>
        <color indexed="8"/>
        <rFont val="Calibri"/>
        <family val="2"/>
      </rPr>
      <t>) principal migration population estimates and projections.</t>
    </r>
  </si>
  <si>
    <t>3.3 Consistent historical RDEL and CDEL series</t>
  </si>
  <si>
    <t>PSCE in RDEL (£ billion, 2022-23 prices)</t>
  </si>
  <si>
    <t>PSGI in CDEL (£ billion, 2022-23 prices)</t>
  </si>
  <si>
    <r>
      <rPr>
        <vertAlign val="superscript"/>
        <sz val="8"/>
        <color indexed="8"/>
        <rFont val="Calibri"/>
        <family val="2"/>
      </rPr>
      <t>2</t>
    </r>
    <r>
      <rPr>
        <sz val="8"/>
        <color indexed="8"/>
        <rFont val="Calibri"/>
        <family val="2"/>
      </rPr>
      <t xml:space="preserve"> Consistent with our economic forecast, the figures shown are based on the ONS's latest </t>
    </r>
    <r>
      <rPr>
        <sz val="8"/>
        <rFont val="Calibri"/>
        <family val="2"/>
      </rPr>
      <t>(2020-based</t>
    </r>
    <r>
      <rPr>
        <sz val="8"/>
        <color indexed="8"/>
        <rFont val="Calibri"/>
        <family val="2"/>
      </rPr>
      <t>) year ending June 2022 estimated international migration variant estimates and projections.</t>
    </r>
  </si>
  <si>
    <t>PSCE in RDEL (£ billion, 2021-22 prices)</t>
  </si>
  <si>
    <t>PSGI in CDEL (£ billion, 2021-22 prices)</t>
  </si>
  <si>
    <r>
      <t>Population (thousands)</t>
    </r>
    <r>
      <rPr>
        <vertAlign val="superscript"/>
        <sz val="10"/>
        <rFont val="Calibri"/>
        <family val="2"/>
      </rPr>
      <t>2</t>
    </r>
  </si>
  <si>
    <t>Real government spending per head across fiscal events</t>
  </si>
  <si>
    <t>Real PSGI in RDEL per head (2023-2024=100)</t>
  </si>
  <si>
    <t>Real PSCE in RDEL per head (2023-2024=100)</t>
  </si>
  <si>
    <t>&gt;&gt; NOT USED</t>
  </si>
  <si>
    <t>3% LINE</t>
  </si>
  <si>
    <t>Cyclically-adjusted current budget</t>
  </si>
  <si>
    <t>CACB - baseline</t>
  </si>
  <si>
    <t>Structural revenue</t>
  </si>
  <si>
    <t>Structural expenditure</t>
  </si>
  <si>
    <t>CACB - scenario</t>
  </si>
  <si>
    <t>High_growth</t>
  </si>
  <si>
    <t>High_growth.db</t>
  </si>
  <si>
    <t>Higher growth scenario</t>
  </si>
  <si>
    <t>PSNDX</t>
  </si>
  <si>
    <t>CACB</t>
  </si>
  <si>
    <t>New fiscal rules</t>
  </si>
  <si>
    <t>New fiscal rules &amp; higher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</si>
</sst>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0.0;0.0;@"/>
    <numFmt numFmtId="165" formatCode="0.0"/>
    <numFmt numFmtId="166" formatCode="0.000"/>
    <numFmt numFmtId="167" formatCode="#,##0.0"/>
    <numFmt numFmtId="168" formatCode="0.000000"/>
    <numFmt numFmtId="169" formatCode="0.0000"/>
    <numFmt numFmtId="170" formatCode="#,##0.000"/>
  </numFmts>
  <fonts count="72">
    <font>
      <sz val="11"/>
      <color theme="1"/>
      <name val="Calibri"/>
      <family val="2"/>
      <scheme val="minor"/>
    </font>
    <font>
      <b/>
      <sz val="11"/>
      <color theme="1"/>
      <name val="Calibri"/>
      <family val="2"/>
      <scheme val="minor"/>
    </font>
    <font>
      <sz val="11"/>
      <color rgb="FF000000"/>
      <name val="Calibri"/>
      <family val="2"/>
    </font>
    <font>
      <b/>
      <sz val="11"/>
      <color rgb="FFFFFFFF"/>
      <name val="Calibri"/>
      <family val="2"/>
    </font>
    <font>
      <sz val="11"/>
      <color indexed="16"/>
      <name val="Calibri"/>
      <family val="2"/>
      <scheme val="minor"/>
    </font>
    <font>
      <sz val="11"/>
      <color theme="1"/>
      <name val="Calibri"/>
      <family val="2"/>
      <scheme val="minor"/>
    </font>
    <font>
      <sz val="11"/>
      <color theme="0"/>
      <name val="Calibri"/>
      <family val="2"/>
      <scheme val="minor"/>
    </font>
    <font>
      <b/>
      <sz val="9"/>
      <color indexed="81"/>
      <name val="Tahoma"/>
      <family val="2"/>
    </font>
    <font>
      <sz val="9"/>
      <color indexed="81"/>
      <name val="Tahoma"/>
      <family val="2"/>
    </font>
    <font>
      <u/>
      <sz val="11"/>
      <color theme="10"/>
      <name val="Calibri"/>
      <family val="2"/>
      <scheme val="minor"/>
    </font>
    <font>
      <u/>
      <sz val="11"/>
      <color indexed="12"/>
      <name val="Calibri"/>
      <family val="2"/>
    </font>
    <font>
      <u/>
      <sz val="9"/>
      <color theme="7"/>
      <name val="Calibri"/>
      <family val="2"/>
    </font>
    <font>
      <sz val="10"/>
      <name val="Arial"/>
      <family val="2"/>
    </font>
    <font>
      <b/>
      <sz val="16"/>
      <color rgb="FFFF0000"/>
      <name val="Calibri Light"/>
      <family val="2"/>
      <scheme val="major"/>
    </font>
    <font>
      <b/>
      <sz val="14"/>
      <name val="Calibri"/>
      <family val="2"/>
      <scheme val="minor"/>
    </font>
    <font>
      <b/>
      <sz val="11"/>
      <color theme="1"/>
      <name val="Calibri"/>
      <family val="2"/>
    </font>
    <font>
      <u/>
      <sz val="9"/>
      <color theme="7"/>
      <name val="Calibri Light"/>
      <family val="2"/>
      <scheme val="major"/>
    </font>
    <font>
      <sz val="14"/>
      <color indexed="8"/>
      <name val="Calibri"/>
      <family val="2"/>
    </font>
    <font>
      <sz val="11"/>
      <color theme="1"/>
      <name val="Calibri"/>
      <family val="2"/>
    </font>
    <font>
      <sz val="10"/>
      <color indexed="8"/>
      <name val="Calibri"/>
      <family val="2"/>
    </font>
    <font>
      <sz val="10"/>
      <name val="Calibri"/>
      <family val="2"/>
    </font>
    <font>
      <i/>
      <sz val="9"/>
      <color theme="7"/>
      <name val="Calibri Light"/>
      <family val="2"/>
      <scheme val="major"/>
    </font>
    <font>
      <i/>
      <sz val="10"/>
      <color indexed="8"/>
      <name val="Calibri"/>
      <family val="2"/>
    </font>
    <font>
      <i/>
      <sz val="10"/>
      <name val="Calibri"/>
      <family val="2"/>
    </font>
    <font>
      <b/>
      <i/>
      <sz val="11"/>
      <color theme="1"/>
      <name val="Calibri"/>
      <family val="2"/>
    </font>
    <font>
      <sz val="8"/>
      <name val="Calibri"/>
      <family val="2"/>
    </font>
    <font>
      <sz val="16"/>
      <color rgb="FFFF0000"/>
      <name val="Calibri"/>
      <family val="2"/>
    </font>
    <font>
      <sz val="10"/>
      <name val="Calibri Light"/>
      <family val="2"/>
      <scheme val="major"/>
    </font>
    <font>
      <sz val="12"/>
      <color theme="1"/>
      <name val="Arial"/>
      <family val="2"/>
    </font>
    <font>
      <sz val="14"/>
      <color theme="1"/>
      <name val="Calibri"/>
      <family val="2"/>
    </font>
    <font>
      <sz val="10"/>
      <color theme="1"/>
      <name val="Calibri"/>
      <family val="2"/>
    </font>
    <font>
      <i/>
      <sz val="10"/>
      <color theme="1"/>
      <name val="Calibri"/>
      <family val="2"/>
    </font>
    <font>
      <i/>
      <sz val="10"/>
      <name val="Calibri Light"/>
      <family val="2"/>
      <scheme val="major"/>
    </font>
    <font>
      <vertAlign val="superscript"/>
      <sz val="10"/>
      <color theme="1"/>
      <name val="Calibri"/>
      <family val="2"/>
    </font>
    <font>
      <i/>
      <sz val="8"/>
      <color theme="1"/>
      <name val="Calibri"/>
      <family val="2"/>
    </font>
    <font>
      <sz val="8"/>
      <color theme="1"/>
      <name val="Calibri"/>
      <family val="2"/>
    </font>
    <font>
      <sz val="8"/>
      <name val="Calibri Light"/>
      <family val="2"/>
      <scheme val="major"/>
    </font>
    <font>
      <sz val="10"/>
      <color rgb="FFFF0000"/>
      <name val="Calibri"/>
      <family val="2"/>
    </font>
    <font>
      <u/>
      <sz val="12"/>
      <color theme="10"/>
      <name val="Arial"/>
      <family val="2"/>
    </font>
    <font>
      <u/>
      <sz val="10"/>
      <color theme="8"/>
      <name val="Calibri"/>
      <family val="2"/>
    </font>
    <font>
      <sz val="13"/>
      <color theme="8"/>
      <name val="Calibri"/>
      <family val="2"/>
    </font>
    <font>
      <sz val="10"/>
      <color theme="0"/>
      <name val="Calibri"/>
      <family val="2"/>
    </font>
    <font>
      <sz val="9"/>
      <color theme="0"/>
      <name val="Calibri"/>
      <family val="2"/>
    </font>
    <font>
      <b/>
      <sz val="10"/>
      <color theme="1"/>
      <name val="Calibri"/>
      <family val="2"/>
    </font>
    <font>
      <vertAlign val="superscript"/>
      <sz val="10"/>
      <color indexed="8"/>
      <name val="Calibri"/>
      <family val="2"/>
    </font>
    <font>
      <b/>
      <sz val="10"/>
      <name val="Calibri"/>
      <family val="2"/>
    </font>
    <font>
      <vertAlign val="superscript"/>
      <sz val="8"/>
      <name val="Calibri"/>
      <family val="2"/>
    </font>
    <font>
      <u/>
      <sz val="11"/>
      <color theme="10"/>
      <name val="Calibri"/>
      <family val="2"/>
    </font>
    <font>
      <u/>
      <sz val="10"/>
      <color theme="10"/>
      <name val="Calibri"/>
      <family val="2"/>
    </font>
    <font>
      <sz val="8"/>
      <color indexed="8"/>
      <name val="Calibri"/>
      <family val="2"/>
    </font>
    <font>
      <sz val="12"/>
      <color indexed="8"/>
      <name val="Calibri"/>
      <family val="2"/>
    </font>
    <font>
      <sz val="12"/>
      <color indexed="8"/>
      <name val="Futura Bk BT"/>
      <family val="2"/>
    </font>
    <font>
      <b/>
      <sz val="12"/>
      <color indexed="8"/>
      <name val="Calibri"/>
      <family val="2"/>
    </font>
    <font>
      <b/>
      <sz val="12"/>
      <color indexed="8"/>
      <name val="Futura Bk BT"/>
      <family val="2"/>
    </font>
    <font>
      <sz val="12"/>
      <name val="Calibri"/>
      <family val="2"/>
    </font>
    <font>
      <i/>
      <sz val="12"/>
      <name val="Calibri"/>
      <family val="2"/>
    </font>
    <font>
      <sz val="7"/>
      <color indexed="8"/>
      <name val="Calibri"/>
      <family val="2"/>
    </font>
    <font>
      <sz val="12"/>
      <color rgb="FFFF0000"/>
      <name val="Calibri"/>
      <family val="2"/>
    </font>
    <font>
      <sz val="8"/>
      <color indexed="8"/>
      <name val="Futura Bk BT"/>
      <family val="2"/>
    </font>
    <font>
      <sz val="6"/>
      <name val="Calibri"/>
      <family val="2"/>
    </font>
    <font>
      <sz val="9"/>
      <color theme="1"/>
      <name val="Calibri"/>
      <family val="2"/>
    </font>
    <font>
      <u/>
      <sz val="10"/>
      <color theme="8"/>
      <name val="Calibri"/>
      <family val="2"/>
      <scheme val="minor"/>
    </font>
    <font>
      <sz val="10"/>
      <color theme="1"/>
      <name val="Calibri"/>
      <family val="2"/>
      <scheme val="minor"/>
    </font>
    <font>
      <sz val="13"/>
      <color theme="8"/>
      <name val="Calibri"/>
      <family val="2"/>
      <scheme val="minor"/>
    </font>
    <font>
      <b/>
      <sz val="9"/>
      <color theme="1"/>
      <name val="Calibri"/>
      <family val="2"/>
    </font>
    <font>
      <vertAlign val="superscript"/>
      <sz val="10"/>
      <name val="Calibri"/>
      <family val="2"/>
    </font>
    <font>
      <vertAlign val="superscript"/>
      <sz val="8"/>
      <color indexed="8"/>
      <name val="Calibri"/>
      <family val="2"/>
    </font>
    <font>
      <sz val="14"/>
      <color theme="0"/>
      <name val="Calibri"/>
      <family val="2"/>
    </font>
    <font>
      <sz val="12"/>
      <color theme="0"/>
      <name val="Calibri"/>
      <family val="2"/>
    </font>
    <font>
      <sz val="8"/>
      <color theme="0"/>
      <name val="Calibri"/>
      <family val="2"/>
    </font>
    <font>
      <sz val="10"/>
      <color rgb="FFFF0000"/>
      <name val="Arial"/>
      <family val="2"/>
    </font>
    <font>
      <sz val="10"/>
      <color theme="0"/>
      <name val="Calibri Light"/>
      <family val="2"/>
      <scheme val="major"/>
    </font>
  </fonts>
  <fills count="17">
    <fill>
      <patternFill patternType="none"/>
    </fill>
    <fill>
      <patternFill patternType="gray125"/>
    </fill>
    <fill>
      <patternFill patternType="solid">
        <fgColor rgb="FFF5F5F5"/>
        <bgColor indexed="64"/>
      </patternFill>
    </fill>
    <fill>
      <patternFill patternType="solid">
        <fgColor rgb="FF004A80"/>
      </patternFill>
    </fill>
    <fill>
      <patternFill patternType="solid">
        <fgColor theme="0"/>
        <bgColor indexed="64"/>
      </patternFill>
    </fill>
    <fill>
      <patternFill patternType="solid">
        <fgColor theme="2"/>
        <bgColor indexed="64"/>
      </patternFill>
    </fill>
    <fill>
      <patternFill patternType="solid">
        <fgColor rgb="FFB5C7D4"/>
        <bgColor indexed="64"/>
      </patternFill>
    </fill>
    <fill>
      <patternFill patternType="solid">
        <fgColor indexed="42"/>
        <bgColor rgb="FFC0C0C0"/>
      </patternFill>
    </fill>
    <fill>
      <patternFill patternType="solid">
        <fgColor indexed="42"/>
        <bgColor indexed="22"/>
      </patternFill>
    </fill>
    <fill>
      <patternFill patternType="solid">
        <fgColor theme="0"/>
        <bgColor rgb="FFC0C0C0"/>
      </patternFill>
    </fill>
    <fill>
      <patternFill patternType="solid">
        <fgColor indexed="9"/>
        <bgColor indexed="64"/>
      </patternFill>
    </fill>
    <fill>
      <patternFill patternType="solid">
        <fgColor indexed="65"/>
        <bgColor indexed="64"/>
      </patternFill>
    </fill>
    <fill>
      <patternFill patternType="solid">
        <fgColor theme="0"/>
        <bgColor indexed="22"/>
      </patternFill>
    </fill>
    <fill>
      <patternFill patternType="solid">
        <fgColor theme="5"/>
        <bgColor indexed="64"/>
      </patternFill>
    </fill>
    <fill>
      <patternFill patternType="solid">
        <fgColor indexed="42"/>
        <bgColor indexed="64"/>
      </patternFill>
    </fill>
    <fill>
      <patternFill patternType="solid">
        <fgColor theme="5"/>
        <bgColor indexed="22"/>
      </patternFill>
    </fill>
    <fill>
      <patternFill patternType="solid">
        <fgColor theme="4" tint="-9.9978637043366805E-2"/>
        <bgColor indexed="64"/>
      </patternFill>
    </fill>
  </fills>
  <borders count="89">
    <border>
      <left/>
      <right/>
      <top/>
      <bottom/>
      <diagonal/>
    </border>
    <border>
      <left style="thin">
        <color rgb="FF363636"/>
      </left>
      <right style="thin">
        <color rgb="FF363636"/>
      </right>
      <top style="thin">
        <color rgb="FF363636"/>
      </top>
      <bottom style="thin">
        <color rgb="FF363636"/>
      </bottom>
      <diagonal/>
    </border>
    <border>
      <left style="medium">
        <color indexed="45"/>
      </left>
      <right/>
      <top style="medium">
        <color indexed="45"/>
      </top>
      <bottom/>
      <diagonal/>
    </border>
    <border>
      <left/>
      <right/>
      <top style="medium">
        <color indexed="45"/>
      </top>
      <bottom/>
      <diagonal/>
    </border>
    <border>
      <left/>
      <right style="medium">
        <color indexed="45"/>
      </right>
      <top style="medium">
        <color indexed="45"/>
      </top>
      <bottom/>
      <diagonal/>
    </border>
    <border>
      <left style="medium">
        <color indexed="45"/>
      </left>
      <right/>
      <top style="thin">
        <color indexed="45"/>
      </top>
      <bottom/>
      <diagonal/>
    </border>
    <border>
      <left/>
      <right/>
      <top style="thin">
        <color indexed="45"/>
      </top>
      <bottom/>
      <diagonal/>
    </border>
    <border>
      <left/>
      <right style="medium">
        <color indexed="45"/>
      </right>
      <top style="thin">
        <color indexed="45"/>
      </top>
      <bottom/>
      <diagonal/>
    </border>
    <border>
      <left style="medium">
        <color indexed="45"/>
      </left>
      <right/>
      <top/>
      <bottom/>
      <diagonal/>
    </border>
    <border>
      <left style="medium">
        <color indexed="45"/>
      </left>
      <right/>
      <top/>
      <bottom style="medium">
        <color theme="5"/>
      </bottom>
      <diagonal/>
    </border>
    <border>
      <left/>
      <right style="medium">
        <color indexed="45"/>
      </right>
      <top/>
      <bottom/>
      <diagonal/>
    </border>
    <border>
      <left style="medium">
        <color indexed="45"/>
      </left>
      <right/>
      <top style="thin">
        <color indexed="45"/>
      </top>
      <bottom style="medium">
        <color indexed="45"/>
      </bottom>
      <diagonal/>
    </border>
    <border>
      <left/>
      <right/>
      <top style="thin">
        <color indexed="45"/>
      </top>
      <bottom style="medium">
        <color indexed="45"/>
      </bottom>
      <diagonal/>
    </border>
    <border>
      <left/>
      <right style="medium">
        <color indexed="45"/>
      </right>
      <top style="thin">
        <color indexed="45"/>
      </top>
      <bottom style="medium">
        <color indexed="45"/>
      </bottom>
      <diagonal/>
    </border>
    <border>
      <left style="medium">
        <color theme="8"/>
      </left>
      <right/>
      <top style="medium">
        <color theme="8"/>
      </top>
      <bottom/>
      <diagonal/>
    </border>
    <border>
      <left/>
      <right/>
      <top style="medium">
        <color theme="8"/>
      </top>
      <bottom/>
      <diagonal/>
    </border>
    <border>
      <left/>
      <right style="medium">
        <color theme="8"/>
      </right>
      <top style="medium">
        <color theme="8"/>
      </top>
      <bottom/>
      <diagonal/>
    </border>
    <border>
      <left style="medium">
        <color theme="8"/>
      </left>
      <right/>
      <top style="thin">
        <color theme="8"/>
      </top>
      <bottom/>
      <diagonal/>
    </border>
    <border>
      <left/>
      <right/>
      <top style="thin">
        <color theme="8"/>
      </top>
      <bottom style="thin">
        <color theme="8"/>
      </bottom>
      <diagonal/>
    </border>
    <border>
      <left/>
      <right style="medium">
        <color theme="8"/>
      </right>
      <top style="thin">
        <color theme="8"/>
      </top>
      <bottom style="thin">
        <color theme="8"/>
      </bottom>
      <diagonal/>
    </border>
    <border>
      <left style="medium">
        <color theme="8"/>
      </left>
      <right/>
      <top/>
      <bottom/>
      <diagonal/>
    </border>
    <border>
      <left/>
      <right/>
      <top style="thin">
        <color theme="8"/>
      </top>
      <bottom/>
      <diagonal/>
    </border>
    <border>
      <left/>
      <right style="medium">
        <color theme="8"/>
      </right>
      <top/>
      <bottom/>
      <diagonal/>
    </border>
    <border>
      <left/>
      <right/>
      <top/>
      <bottom style="thin">
        <color theme="8"/>
      </bottom>
      <diagonal/>
    </border>
    <border>
      <left/>
      <right style="medium">
        <color theme="8"/>
      </right>
      <top/>
      <bottom style="thin">
        <color theme="8"/>
      </bottom>
      <diagonal/>
    </border>
    <border>
      <left style="medium">
        <color theme="8"/>
      </left>
      <right/>
      <top/>
      <bottom style="thin">
        <color theme="8"/>
      </bottom>
      <diagonal/>
    </border>
    <border>
      <left/>
      <right style="medium">
        <color theme="8"/>
      </right>
      <top style="thin">
        <color theme="8"/>
      </top>
      <bottom/>
      <diagonal/>
    </border>
    <border>
      <left style="medium">
        <color theme="8"/>
      </left>
      <right/>
      <top style="thin">
        <color theme="8"/>
      </top>
      <bottom style="thin">
        <color theme="8"/>
      </bottom>
      <diagonal/>
    </border>
    <border>
      <left style="medium">
        <color theme="8"/>
      </left>
      <right/>
      <top/>
      <bottom style="medium">
        <color theme="8"/>
      </bottom>
      <diagonal/>
    </border>
    <border>
      <left/>
      <right/>
      <top/>
      <bottom style="medium">
        <color theme="8"/>
      </bottom>
      <diagonal/>
    </border>
    <border>
      <left/>
      <right style="medium">
        <color theme="8"/>
      </right>
      <top/>
      <bottom style="medium">
        <color theme="8"/>
      </bottom>
      <diagonal/>
    </border>
    <border>
      <left/>
      <right/>
      <top style="medium">
        <color theme="8"/>
      </top>
      <bottom style="thin">
        <color theme="8"/>
      </bottom>
      <diagonal/>
    </border>
    <border>
      <left/>
      <right style="thick">
        <color theme="9"/>
      </right>
      <top style="medium">
        <color theme="8"/>
      </top>
      <bottom style="thin">
        <color theme="8"/>
      </bottom>
      <diagonal/>
    </border>
    <border>
      <left/>
      <right style="thick">
        <color theme="0"/>
      </right>
      <top style="thin">
        <color theme="8"/>
      </top>
      <bottom style="thin">
        <color theme="8"/>
      </bottom>
      <diagonal/>
    </border>
    <border>
      <left/>
      <right style="thick">
        <color theme="9"/>
      </right>
      <top style="thin">
        <color theme="8"/>
      </top>
      <bottom/>
      <diagonal/>
    </border>
    <border>
      <left/>
      <right style="thick">
        <color theme="9"/>
      </right>
      <top/>
      <bottom/>
      <diagonal/>
    </border>
    <border>
      <left/>
      <right style="thick">
        <color theme="9"/>
      </right>
      <top style="thin">
        <color theme="8"/>
      </top>
      <bottom style="thin">
        <color theme="8"/>
      </bottom>
      <diagonal/>
    </border>
    <border>
      <left/>
      <right style="thick">
        <color theme="9"/>
      </right>
      <top/>
      <bottom style="thin">
        <color theme="8"/>
      </bottom>
      <diagonal/>
    </border>
    <border>
      <left/>
      <right/>
      <top style="thin">
        <color theme="8"/>
      </top>
      <bottom style="medium">
        <color theme="8"/>
      </bottom>
      <diagonal/>
    </border>
    <border>
      <left/>
      <right style="thick">
        <color theme="9"/>
      </right>
      <top style="thin">
        <color theme="8"/>
      </top>
      <bottom style="medium">
        <color theme="8"/>
      </bottom>
      <diagonal/>
    </border>
    <border>
      <left style="medium">
        <color indexed="45"/>
      </left>
      <right/>
      <top style="medium">
        <color indexed="45"/>
      </top>
      <bottom style="medium">
        <color indexed="45"/>
      </bottom>
      <diagonal/>
    </border>
    <border>
      <left/>
      <right/>
      <top style="medium">
        <color indexed="45"/>
      </top>
      <bottom style="medium">
        <color indexed="45"/>
      </bottom>
      <diagonal/>
    </border>
    <border>
      <left/>
      <right style="medium">
        <color theme="8"/>
      </right>
      <top style="medium">
        <color indexed="45"/>
      </top>
      <bottom style="medium">
        <color indexed="45"/>
      </bottom>
      <diagonal/>
    </border>
    <border>
      <left/>
      <right style="medium">
        <color theme="8"/>
      </right>
      <top style="medium">
        <color indexed="45"/>
      </top>
      <bottom/>
      <diagonal/>
    </border>
    <border>
      <left style="medium">
        <color indexed="45"/>
      </left>
      <right/>
      <top/>
      <bottom style="thin">
        <color indexed="45"/>
      </bottom>
      <diagonal/>
    </border>
    <border>
      <left style="medium">
        <color indexed="45"/>
      </left>
      <right/>
      <top/>
      <bottom style="medium">
        <color theme="8"/>
      </bottom>
      <diagonal/>
    </border>
    <border>
      <left style="medium">
        <color indexed="45"/>
      </left>
      <right/>
      <top style="medium">
        <color theme="8"/>
      </top>
      <bottom/>
      <diagonal/>
    </border>
    <border>
      <left style="medium">
        <color indexed="45"/>
      </left>
      <right/>
      <top/>
      <bottom style="medium">
        <color indexed="45"/>
      </bottom>
      <diagonal/>
    </border>
    <border>
      <left/>
      <right/>
      <top/>
      <bottom style="medium">
        <color indexed="45"/>
      </bottom>
      <diagonal/>
    </border>
    <border>
      <left/>
      <right style="medium">
        <color theme="8"/>
      </right>
      <top/>
      <bottom style="medium">
        <color indexed="45"/>
      </bottom>
      <diagonal/>
    </border>
    <border>
      <left/>
      <right style="medium">
        <color indexed="45"/>
      </right>
      <top style="medium">
        <color indexed="45"/>
      </top>
      <bottom style="medium">
        <color indexed="45"/>
      </bottom>
      <diagonal/>
    </border>
    <border>
      <left style="medium">
        <color indexed="45"/>
      </left>
      <right/>
      <top/>
      <bottom style="thin">
        <color theme="8"/>
      </bottom>
      <diagonal/>
    </border>
    <border>
      <left/>
      <right style="medium">
        <color indexed="45"/>
      </right>
      <top/>
      <bottom style="thin">
        <color theme="8"/>
      </bottom>
      <diagonal/>
    </border>
    <border>
      <left style="medium">
        <color indexed="45"/>
      </left>
      <right/>
      <top style="thin">
        <color theme="8"/>
      </top>
      <bottom/>
      <diagonal/>
    </border>
    <border>
      <left/>
      <right style="medium">
        <color indexed="45"/>
      </right>
      <top style="medium">
        <color theme="8"/>
      </top>
      <bottom/>
      <diagonal/>
    </border>
    <border>
      <left/>
      <right style="medium">
        <color indexed="45"/>
      </right>
      <top/>
      <bottom style="medium">
        <color indexed="45"/>
      </bottom>
      <diagonal/>
    </border>
    <border>
      <left style="thick">
        <color theme="9"/>
      </left>
      <right/>
      <top/>
      <bottom/>
      <diagonal/>
    </border>
    <border>
      <left style="thick">
        <color theme="0"/>
      </left>
      <right/>
      <top/>
      <bottom/>
      <diagonal/>
    </border>
    <border>
      <left style="thick">
        <color theme="0"/>
      </left>
      <right/>
      <top style="medium">
        <color theme="8"/>
      </top>
      <bottom/>
      <diagonal/>
    </border>
    <border>
      <left style="thick">
        <color theme="0"/>
      </left>
      <right/>
      <top/>
      <bottom style="thin">
        <color theme="8"/>
      </bottom>
      <diagonal/>
    </border>
    <border>
      <left style="thick">
        <color theme="0"/>
      </left>
      <right/>
      <top style="thin">
        <color theme="8"/>
      </top>
      <bottom style="thin">
        <color theme="8"/>
      </bottom>
      <diagonal/>
    </border>
    <border>
      <left style="thick">
        <color theme="0"/>
      </left>
      <right/>
      <top/>
      <bottom style="medium">
        <color theme="8"/>
      </bottom>
      <diagonal/>
    </border>
    <border>
      <left/>
      <right style="thick">
        <color theme="9"/>
      </right>
      <top/>
      <bottom style="medium">
        <color theme="8"/>
      </bottom>
      <diagonal/>
    </border>
    <border>
      <left/>
      <right/>
      <top/>
      <bottom style="thin">
        <color indexed="45"/>
      </bottom>
      <diagonal/>
    </border>
    <border>
      <left/>
      <right style="medium">
        <color theme="8"/>
      </right>
      <top/>
      <bottom style="thin">
        <color indexed="45"/>
      </bottom>
      <diagonal/>
    </border>
    <border>
      <left/>
      <right/>
      <top/>
      <bottom style="thin">
        <color indexed="64"/>
      </bottom>
      <diagonal/>
    </border>
    <border>
      <left/>
      <right style="medium">
        <color indexed="45"/>
      </right>
      <top/>
      <bottom style="medium">
        <color theme="8"/>
      </bottom>
      <diagonal/>
    </border>
    <border>
      <left/>
      <right style="thick">
        <color theme="2"/>
      </right>
      <top/>
      <bottom/>
      <diagonal/>
    </border>
    <border>
      <left/>
      <right style="thick">
        <color theme="2"/>
      </right>
      <top style="medium">
        <color theme="8"/>
      </top>
      <bottom style="thin">
        <color theme="8"/>
      </bottom>
      <diagonal/>
    </border>
    <border>
      <left/>
      <right style="thick">
        <color theme="2"/>
      </right>
      <top style="thin">
        <color theme="8"/>
      </top>
      <bottom style="thin">
        <color theme="8"/>
      </bottom>
      <diagonal/>
    </border>
    <border>
      <left/>
      <right style="thick">
        <color theme="2"/>
      </right>
      <top style="thin">
        <color theme="8"/>
      </top>
      <bottom/>
      <diagonal/>
    </border>
    <border>
      <left/>
      <right style="thick">
        <color theme="2"/>
      </right>
      <top/>
      <bottom style="thin">
        <color theme="8"/>
      </bottom>
      <diagonal/>
    </border>
    <border>
      <left/>
      <right style="thick">
        <color theme="2"/>
      </right>
      <top/>
      <bottom style="medium">
        <color theme="8"/>
      </bottom>
      <diagonal/>
    </border>
    <border>
      <left/>
      <right style="medium">
        <color theme="8"/>
      </right>
      <top style="thin">
        <color indexed="45"/>
      </top>
      <bottom/>
      <diagonal/>
    </border>
    <border>
      <left style="medium">
        <color theme="8"/>
      </left>
      <right/>
      <top style="medium">
        <color theme="8"/>
      </top>
      <bottom style="thin">
        <color theme="8"/>
      </bottom>
      <diagonal/>
    </border>
    <border>
      <left/>
      <right style="medium">
        <color theme="8"/>
      </right>
      <top style="medium">
        <color theme="8"/>
      </top>
      <bottom style="thin">
        <color theme="8"/>
      </bottom>
      <diagonal/>
    </border>
    <border>
      <left/>
      <right style="thin">
        <color theme="8"/>
      </right>
      <top/>
      <bottom style="thin">
        <color theme="8"/>
      </bottom>
      <diagonal/>
    </border>
    <border>
      <left style="thin">
        <color theme="8"/>
      </left>
      <right/>
      <top/>
      <bottom style="thin">
        <color theme="8"/>
      </bottom>
      <diagonal/>
    </border>
    <border>
      <left style="thin">
        <color theme="8"/>
      </left>
      <right/>
      <top style="thin">
        <color theme="8"/>
      </top>
      <bottom style="thin">
        <color theme="8"/>
      </bottom>
      <diagonal/>
    </border>
    <border>
      <left/>
      <right/>
      <top/>
      <bottom style="medium">
        <color theme="9"/>
      </bottom>
      <diagonal/>
    </border>
    <border>
      <left/>
      <right style="thin">
        <color theme="8"/>
      </right>
      <top/>
      <bottom style="medium">
        <color theme="9"/>
      </bottom>
      <diagonal/>
    </border>
    <border>
      <left style="thin">
        <color theme="8"/>
      </left>
      <right/>
      <top style="thin">
        <color theme="8"/>
      </top>
      <bottom style="medium">
        <color theme="9"/>
      </bottom>
      <diagonal/>
    </border>
    <border>
      <left/>
      <right/>
      <top style="thin">
        <color theme="8"/>
      </top>
      <bottom style="medium">
        <color theme="9"/>
      </bottom>
      <diagonal/>
    </border>
    <border>
      <left/>
      <right style="medium">
        <color theme="8"/>
      </right>
      <top style="thin">
        <color theme="8"/>
      </top>
      <bottom style="medium">
        <color theme="9"/>
      </bottom>
      <diagonal/>
    </border>
    <border>
      <left style="medium">
        <color theme="8"/>
      </left>
      <right/>
      <top style="medium">
        <color theme="9"/>
      </top>
      <bottom style="thin">
        <color theme="8"/>
      </bottom>
      <diagonal/>
    </border>
    <border>
      <left/>
      <right/>
      <top style="medium">
        <color theme="9"/>
      </top>
      <bottom style="thin">
        <color theme="8"/>
      </bottom>
      <diagonal/>
    </border>
    <border>
      <left/>
      <right style="medium">
        <color theme="8"/>
      </right>
      <top style="medium">
        <color theme="9"/>
      </top>
      <bottom style="thin">
        <color theme="8"/>
      </bottom>
      <diagonal/>
    </border>
    <border>
      <left style="thin">
        <color theme="8"/>
      </left>
      <right/>
      <top style="thin">
        <color theme="8"/>
      </top>
      <bottom/>
      <diagonal/>
    </border>
    <border>
      <left style="thin">
        <color theme="8" tint="-0.249977111117893"/>
      </left>
      <right/>
      <top style="thin">
        <color theme="8"/>
      </top>
      <bottom style="thin">
        <color theme="8"/>
      </bottom>
      <diagonal/>
    </border>
  </borders>
  <cellStyleXfs count="23">
    <xf numFmtId="0" fontId="0" fillId="0" borderId="0"/>
    <xf numFmtId="0" fontId="2" fillId="0" borderId="0"/>
    <xf numFmtId="0" fontId="10" fillId="0" borderId="0" applyNumberFormat="0" applyFill="0" applyBorder="0" applyAlignment="0" applyProtection="0">
      <alignment vertical="top"/>
      <protection locked="0"/>
    </xf>
    <xf numFmtId="0" fontId="12" fillId="0" borderId="0"/>
    <xf numFmtId="0" fontId="5" fillId="0" borderId="0"/>
    <xf numFmtId="0" fontId="12" fillId="0" borderId="0"/>
    <xf numFmtId="43" fontId="12" fillId="0" borderId="0" applyFont="0" applyFill="0" applyBorder="0" applyAlignment="0" applyProtection="0"/>
    <xf numFmtId="0" fontId="12" fillId="0" borderId="0"/>
    <xf numFmtId="0" fontId="9" fillId="0" borderId="0" applyNumberFormat="0" applyFill="0" applyBorder="0" applyAlignment="0" applyProtection="0"/>
    <xf numFmtId="0" fontId="12" fillId="0" borderId="0"/>
    <xf numFmtId="0" fontId="10" fillId="0" borderId="0" applyNumberFormat="0" applyFill="0" applyBorder="0" applyAlignment="0" applyProtection="0">
      <alignment vertical="top"/>
      <protection locked="0"/>
    </xf>
    <xf numFmtId="0" fontId="12" fillId="0" borderId="0"/>
    <xf numFmtId="0" fontId="12" fillId="0" borderId="0"/>
    <xf numFmtId="0" fontId="12" fillId="0" borderId="0"/>
    <xf numFmtId="0" fontId="28" fillId="0" borderId="0"/>
    <xf numFmtId="0" fontId="28" fillId="0" borderId="0"/>
    <xf numFmtId="9" fontId="12" fillId="0" borderId="0" applyFont="0" applyFill="0" applyBorder="0" applyAlignment="0" applyProtection="0"/>
    <xf numFmtId="0" fontId="38" fillId="0" borderId="0" applyNumberFormat="0" applyFill="0" applyBorder="0" applyAlignment="0" applyProtection="0"/>
    <xf numFmtId="0" fontId="28" fillId="0" borderId="0"/>
    <xf numFmtId="0" fontId="47" fillId="0" borderId="0" applyNumberFormat="0" applyFill="0" applyBorder="0" applyAlignment="0" applyProtection="0">
      <alignment vertical="top"/>
      <protection locked="0"/>
    </xf>
    <xf numFmtId="0" fontId="12" fillId="0" borderId="0"/>
    <xf numFmtId="0" fontId="12" fillId="0" borderId="0"/>
    <xf numFmtId="0" fontId="10" fillId="0" borderId="0" applyNumberFormat="0" applyFill="0" applyBorder="0" applyAlignment="0" applyProtection="0">
      <alignment vertical="top"/>
      <protection locked="0"/>
    </xf>
  </cellStyleXfs>
  <cellXfs count="651">
    <xf numFmtId="0" fontId="0" fillId="0" borderId="0" xfId="0"/>
    <xf numFmtId="0" fontId="2" fillId="0" borderId="0" xfId="1"/>
    <xf numFmtId="0" fontId="2" fillId="2" borderId="1" xfId="1" applyFill="1" applyBorder="1"/>
    <xf numFmtId="0" fontId="3" fillId="3" borderId="1" xfId="1" applyFont="1" applyFill="1" applyBorder="1" applyAlignment="1">
      <alignment horizontal="left" wrapText="1"/>
    </xf>
    <xf numFmtId="0" fontId="0" fillId="0" borderId="0" xfId="0" quotePrefix="1"/>
    <xf numFmtId="164" fontId="0" fillId="0" borderId="0" xfId="0" applyNumberFormat="1"/>
    <xf numFmtId="164" fontId="4" fillId="0" borderId="0" xfId="0" applyNumberFormat="1" applyFont="1"/>
    <xf numFmtId="0" fontId="1" fillId="0" borderId="0" xfId="0" applyFont="1"/>
    <xf numFmtId="0" fontId="0" fillId="0" borderId="0" xfId="0" applyAlignment="1">
      <alignment horizontal="right"/>
    </xf>
    <xf numFmtId="1" fontId="0" fillId="0" borderId="0" xfId="0" applyNumberFormat="1"/>
    <xf numFmtId="165" fontId="0" fillId="0" borderId="0" xfId="0" applyNumberFormat="1"/>
    <xf numFmtId="2" fontId="0" fillId="0" borderId="0" xfId="0" applyNumberFormat="1"/>
    <xf numFmtId="0" fontId="11" fillId="4" borderId="0" xfId="2" applyFont="1" applyFill="1" applyAlignment="1" applyProtection="1">
      <alignment horizontal="center" vertical="center" wrapText="1"/>
    </xf>
    <xf numFmtId="0" fontId="13" fillId="4" borderId="0" xfId="3" applyFont="1" applyFill="1"/>
    <xf numFmtId="0" fontId="5" fillId="0" borderId="0" xfId="4"/>
    <xf numFmtId="0" fontId="14" fillId="5" borderId="0" xfId="4" applyFont="1" applyFill="1" applyAlignment="1">
      <alignment horizontal="center" vertical="center"/>
    </xf>
    <xf numFmtId="165" fontId="15" fillId="0" borderId="0" xfId="4" applyNumberFormat="1" applyFont="1"/>
    <xf numFmtId="0" fontId="16" fillId="4" borderId="0" xfId="2" applyFont="1" applyFill="1" applyAlignment="1" applyProtection="1">
      <alignment horizontal="center" vertical="center" wrapText="1"/>
    </xf>
    <xf numFmtId="0" fontId="18" fillId="0" borderId="0" xfId="4" applyFont="1"/>
    <xf numFmtId="2" fontId="19" fillId="7" borderId="5" xfId="5" applyNumberFormat="1" applyFont="1" applyFill="1" applyBorder="1" applyAlignment="1">
      <alignment vertical="center"/>
    </xf>
    <xf numFmtId="2" fontId="19" fillId="8" borderId="8" xfId="5" applyNumberFormat="1" applyFont="1" applyFill="1" applyBorder="1" applyAlignment="1">
      <alignment vertical="center"/>
    </xf>
    <xf numFmtId="2" fontId="19" fillId="8" borderId="9" xfId="5" applyNumberFormat="1" applyFont="1" applyFill="1" applyBorder="1" applyAlignment="1">
      <alignment vertical="center"/>
    </xf>
    <xf numFmtId="2" fontId="19" fillId="9" borderId="8" xfId="5" applyNumberFormat="1" applyFont="1" applyFill="1" applyBorder="1" applyAlignment="1">
      <alignment vertical="center"/>
    </xf>
    <xf numFmtId="165" fontId="20" fillId="9" borderId="0" xfId="5" applyNumberFormat="1" applyFont="1" applyFill="1" applyAlignment="1">
      <alignment horizontal="right" vertical="center"/>
    </xf>
    <xf numFmtId="165" fontId="20" fillId="10" borderId="0" xfId="5" applyNumberFormat="1" applyFont="1" applyFill="1" applyAlignment="1">
      <alignment horizontal="right" vertical="center"/>
    </xf>
    <xf numFmtId="165" fontId="20" fillId="11" borderId="0" xfId="5" applyNumberFormat="1" applyFont="1" applyFill="1" applyAlignment="1">
      <alignment horizontal="right" vertical="center"/>
    </xf>
    <xf numFmtId="165" fontId="20" fillId="4" borderId="0" xfId="2" applyNumberFormat="1" applyFont="1" applyFill="1" applyBorder="1" applyAlignment="1" applyProtection="1">
      <alignment horizontal="right" vertical="center" wrapText="1"/>
    </xf>
    <xf numFmtId="165" fontId="20" fillId="0" borderId="0" xfId="4" applyNumberFormat="1" applyFont="1" applyAlignment="1">
      <alignment horizontal="right"/>
    </xf>
    <xf numFmtId="165" fontId="20" fillId="0" borderId="10" xfId="4" applyNumberFormat="1" applyFont="1" applyBorder="1" applyAlignment="1">
      <alignment horizontal="right"/>
    </xf>
    <xf numFmtId="2" fontId="19" fillId="12" borderId="8" xfId="5" applyNumberFormat="1" applyFont="1" applyFill="1" applyBorder="1" applyAlignment="1">
      <alignment vertical="center"/>
    </xf>
    <xf numFmtId="165" fontId="20" fillId="12" borderId="0" xfId="5" applyNumberFormat="1" applyFont="1" applyFill="1" applyAlignment="1">
      <alignment horizontal="right" vertical="center"/>
    </xf>
    <xf numFmtId="165" fontId="20" fillId="4" borderId="0" xfId="6" applyNumberFormat="1" applyFont="1" applyFill="1" applyBorder="1" applyAlignment="1">
      <alignment horizontal="right" vertical="center"/>
    </xf>
    <xf numFmtId="0" fontId="15" fillId="0" borderId="0" xfId="4" applyFont="1"/>
    <xf numFmtId="0" fontId="21" fillId="4" borderId="0" xfId="2" applyFont="1" applyFill="1" applyAlignment="1" applyProtection="1">
      <alignment horizontal="center" vertical="center" wrapText="1"/>
    </xf>
    <xf numFmtId="2" fontId="22" fillId="12" borderId="8" xfId="5" applyNumberFormat="1" applyFont="1" applyFill="1" applyBorder="1" applyAlignment="1">
      <alignment horizontal="left" vertical="center" indent="1"/>
    </xf>
    <xf numFmtId="165" fontId="23" fillId="12" borderId="0" xfId="5" applyNumberFormat="1" applyFont="1" applyFill="1" applyAlignment="1">
      <alignment horizontal="right" vertical="center"/>
    </xf>
    <xf numFmtId="165" fontId="23" fillId="4" borderId="0" xfId="6" applyNumberFormat="1" applyFont="1" applyFill="1" applyBorder="1" applyAlignment="1">
      <alignment horizontal="right" vertical="center"/>
    </xf>
    <xf numFmtId="165" fontId="23" fillId="4" borderId="0" xfId="2" applyNumberFormat="1" applyFont="1" applyFill="1" applyBorder="1" applyAlignment="1" applyProtection="1">
      <alignment horizontal="right" vertical="center" wrapText="1"/>
    </xf>
    <xf numFmtId="165" fontId="23" fillId="0" borderId="0" xfId="4" applyNumberFormat="1" applyFont="1" applyAlignment="1">
      <alignment horizontal="right"/>
    </xf>
    <xf numFmtId="165" fontId="23" fillId="0" borderId="10" xfId="4" applyNumberFormat="1" applyFont="1" applyBorder="1" applyAlignment="1">
      <alignment horizontal="right"/>
    </xf>
    <xf numFmtId="165" fontId="24" fillId="0" borderId="0" xfId="4" applyNumberFormat="1" applyFont="1"/>
    <xf numFmtId="0" fontId="24" fillId="0" borderId="0" xfId="4" applyFont="1"/>
    <xf numFmtId="2" fontId="19" fillId="12" borderId="8" xfId="5" applyNumberFormat="1" applyFont="1" applyFill="1" applyBorder="1" applyAlignment="1">
      <alignment horizontal="left" vertical="center" indent="2"/>
    </xf>
    <xf numFmtId="165" fontId="20" fillId="4" borderId="0" xfId="7" applyNumberFormat="1" applyFont="1" applyFill="1" applyAlignment="1">
      <alignment horizontal="right" vertical="center"/>
    </xf>
    <xf numFmtId="165" fontId="18" fillId="0" borderId="0" xfId="4" applyNumberFormat="1" applyFont="1"/>
    <xf numFmtId="2" fontId="19" fillId="4" borderId="8" xfId="5" applyNumberFormat="1" applyFont="1" applyFill="1" applyBorder="1" applyAlignment="1">
      <alignment horizontal="left" vertical="center" indent="2"/>
    </xf>
    <xf numFmtId="165" fontId="20" fillId="4" borderId="0" xfId="5" applyNumberFormat="1" applyFont="1" applyFill="1" applyAlignment="1">
      <alignment horizontal="right" vertical="center"/>
    </xf>
    <xf numFmtId="0" fontId="5" fillId="0" borderId="0" xfId="4" applyAlignment="1">
      <alignment horizontal="left" indent="12"/>
    </xf>
    <xf numFmtId="165" fontId="5" fillId="0" borderId="0" xfId="4" applyNumberFormat="1"/>
    <xf numFmtId="165" fontId="1" fillId="0" borderId="0" xfId="0" applyNumberFormat="1" applyFont="1"/>
    <xf numFmtId="0" fontId="9" fillId="0" borderId="0" xfId="8"/>
    <xf numFmtId="0" fontId="0" fillId="0" borderId="0" xfId="0" applyAlignment="1">
      <alignment wrapText="1"/>
    </xf>
    <xf numFmtId="0" fontId="12" fillId="0" borderId="0" xfId="9"/>
    <xf numFmtId="165" fontId="12" fillId="0" borderId="0" xfId="9" applyNumberFormat="1"/>
    <xf numFmtId="0" fontId="11" fillId="4" borderId="0" xfId="10" applyFont="1" applyFill="1" applyAlignment="1" applyProtection="1">
      <alignment horizontal="center" vertical="center" wrapText="1"/>
    </xf>
    <xf numFmtId="0" fontId="26" fillId="5" borderId="0" xfId="11" applyFont="1" applyFill="1"/>
    <xf numFmtId="0" fontId="20" fillId="5" borderId="0" xfId="12" applyFont="1" applyFill="1" applyAlignment="1">
      <alignment vertical="center"/>
    </xf>
    <xf numFmtId="0" fontId="20" fillId="4" borderId="0" xfId="13" applyFont="1" applyFill="1"/>
    <xf numFmtId="0" fontId="20" fillId="5" borderId="0" xfId="11" applyFont="1" applyFill="1"/>
    <xf numFmtId="0" fontId="27" fillId="5" borderId="0" xfId="11" applyFont="1" applyFill="1"/>
    <xf numFmtId="0" fontId="20" fillId="6" borderId="17" xfId="15" applyFont="1" applyFill="1" applyBorder="1" applyAlignment="1">
      <alignment horizontal="left" vertical="center"/>
    </xf>
    <xf numFmtId="0" fontId="20" fillId="6" borderId="20" xfId="15" applyFont="1" applyFill="1" applyBorder="1" applyAlignment="1">
      <alignment horizontal="left" vertical="center"/>
    </xf>
    <xf numFmtId="0" fontId="20" fillId="6" borderId="21" xfId="15" applyFont="1" applyFill="1" applyBorder="1" applyAlignment="1">
      <alignment horizontal="center" vertical="center" wrapText="1"/>
    </xf>
    <xf numFmtId="0" fontId="20" fillId="6" borderId="0" xfId="15" applyFont="1" applyFill="1" applyAlignment="1">
      <alignment horizontal="right" vertical="center"/>
    </xf>
    <xf numFmtId="0" fontId="20" fillId="6" borderId="22" xfId="15" applyFont="1" applyFill="1" applyBorder="1" applyAlignment="1">
      <alignment horizontal="right" vertical="center"/>
    </xf>
    <xf numFmtId="2" fontId="30" fillId="5" borderId="20" xfId="15" applyNumberFormat="1" applyFont="1" applyFill="1" applyBorder="1" applyAlignment="1">
      <alignment horizontal="left" vertical="center"/>
    </xf>
    <xf numFmtId="165" fontId="30" fillId="5" borderId="0" xfId="15" applyNumberFormat="1" applyFont="1" applyFill="1" applyAlignment="1">
      <alignment horizontal="right" vertical="center"/>
    </xf>
    <xf numFmtId="165" fontId="30" fillId="5" borderId="22" xfId="15" applyNumberFormat="1" applyFont="1" applyFill="1" applyBorder="1" applyAlignment="1">
      <alignment horizontal="right" vertical="center"/>
    </xf>
    <xf numFmtId="165" fontId="30" fillId="5" borderId="23" xfId="15" applyNumberFormat="1" applyFont="1" applyFill="1" applyBorder="1" applyAlignment="1">
      <alignment horizontal="right" vertical="center"/>
    </xf>
    <xf numFmtId="165" fontId="30" fillId="5" borderId="24" xfId="15" applyNumberFormat="1" applyFont="1" applyFill="1" applyBorder="1" applyAlignment="1">
      <alignment horizontal="right" vertical="center"/>
    </xf>
    <xf numFmtId="2" fontId="30" fillId="5" borderId="17" xfId="15" applyNumberFormat="1" applyFont="1" applyFill="1" applyBorder="1" applyAlignment="1">
      <alignment horizontal="left" vertical="center"/>
    </xf>
    <xf numFmtId="0" fontId="23" fillId="5" borderId="0" xfId="11" applyFont="1" applyFill="1"/>
    <xf numFmtId="2" fontId="31" fillId="5" borderId="20" xfId="15" applyNumberFormat="1" applyFont="1" applyFill="1" applyBorder="1" applyAlignment="1">
      <alignment horizontal="left" vertical="center"/>
    </xf>
    <xf numFmtId="165" fontId="31" fillId="5" borderId="0" xfId="15" applyNumberFormat="1" applyFont="1" applyFill="1" applyAlignment="1">
      <alignment horizontal="right" vertical="center"/>
    </xf>
    <xf numFmtId="165" fontId="31" fillId="5" borderId="22" xfId="15" applyNumberFormat="1" applyFont="1" applyFill="1" applyBorder="1" applyAlignment="1">
      <alignment horizontal="right" vertical="center"/>
    </xf>
    <xf numFmtId="0" fontId="32" fillId="5" borderId="0" xfId="11" applyFont="1" applyFill="1"/>
    <xf numFmtId="2" fontId="30" fillId="5" borderId="20" xfId="15" applyNumberFormat="1" applyFont="1" applyFill="1" applyBorder="1" applyAlignment="1">
      <alignment horizontal="left" vertical="center" indent="1"/>
    </xf>
    <xf numFmtId="2" fontId="30" fillId="5" borderId="25" xfId="15" applyNumberFormat="1" applyFont="1" applyFill="1" applyBorder="1" applyAlignment="1">
      <alignment horizontal="left" vertical="center" indent="1"/>
    </xf>
    <xf numFmtId="165" fontId="20" fillId="5" borderId="23" xfId="15" applyNumberFormat="1" applyFont="1" applyFill="1" applyBorder="1" applyAlignment="1">
      <alignment horizontal="right" vertical="center"/>
    </xf>
    <xf numFmtId="165" fontId="20" fillId="5" borderId="24" xfId="15" applyNumberFormat="1" applyFont="1" applyFill="1" applyBorder="1" applyAlignment="1">
      <alignment horizontal="right" vertical="center"/>
    </xf>
    <xf numFmtId="2" fontId="34" fillId="5" borderId="17" xfId="15" applyNumberFormat="1" applyFont="1" applyFill="1" applyBorder="1" applyAlignment="1">
      <alignment horizontal="left" vertical="center"/>
    </xf>
    <xf numFmtId="165" fontId="34" fillId="5" borderId="21" xfId="15" applyNumberFormat="1" applyFont="1" applyFill="1" applyBorder="1" applyAlignment="1">
      <alignment horizontal="right" vertical="center"/>
    </xf>
    <xf numFmtId="165" fontId="34" fillId="5" borderId="26" xfId="15" applyNumberFormat="1" applyFont="1" applyFill="1" applyBorder="1" applyAlignment="1">
      <alignment horizontal="right" vertical="center"/>
    </xf>
    <xf numFmtId="2" fontId="30" fillId="13" borderId="17" xfId="15" applyNumberFormat="1" applyFont="1" applyFill="1" applyBorder="1" applyAlignment="1">
      <alignment horizontal="left" vertical="center"/>
    </xf>
    <xf numFmtId="3" fontId="30" fillId="5" borderId="0" xfId="15" applyNumberFormat="1" applyFont="1" applyFill="1" applyAlignment="1">
      <alignment horizontal="right" vertical="center"/>
    </xf>
    <xf numFmtId="3" fontId="30" fillId="5" borderId="22" xfId="15" applyNumberFormat="1" applyFont="1" applyFill="1" applyBorder="1" applyAlignment="1">
      <alignment horizontal="right" vertical="center"/>
    </xf>
    <xf numFmtId="3" fontId="30" fillId="5" borderId="23" xfId="15" applyNumberFormat="1" applyFont="1" applyFill="1" applyBorder="1" applyAlignment="1">
      <alignment horizontal="right" vertical="center"/>
    </xf>
    <xf numFmtId="3" fontId="30" fillId="5" borderId="24" xfId="15" applyNumberFormat="1" applyFont="1" applyFill="1" applyBorder="1" applyAlignment="1">
      <alignment horizontal="right" vertical="center"/>
    </xf>
    <xf numFmtId="165" fontId="20" fillId="5" borderId="0" xfId="15" applyNumberFormat="1" applyFont="1" applyFill="1" applyAlignment="1">
      <alignment horizontal="right" vertical="center"/>
    </xf>
    <xf numFmtId="165" fontId="20" fillId="5" borderId="22" xfId="15" applyNumberFormat="1" applyFont="1" applyFill="1" applyBorder="1" applyAlignment="1">
      <alignment horizontal="right" vertical="center"/>
    </xf>
    <xf numFmtId="165" fontId="23" fillId="5" borderId="0" xfId="15" applyNumberFormat="1" applyFont="1" applyFill="1" applyAlignment="1">
      <alignment horizontal="center" vertical="center"/>
    </xf>
    <xf numFmtId="165" fontId="23" fillId="5" borderId="22" xfId="15" applyNumberFormat="1" applyFont="1" applyFill="1" applyBorder="1" applyAlignment="1">
      <alignment horizontal="center" vertical="center"/>
    </xf>
    <xf numFmtId="165" fontId="30" fillId="5" borderId="0" xfId="15" applyNumberFormat="1" applyFont="1" applyFill="1" applyAlignment="1">
      <alignment vertical="center"/>
    </xf>
    <xf numFmtId="0" fontId="20" fillId="4" borderId="0" xfId="11" applyFont="1" applyFill="1"/>
    <xf numFmtId="2" fontId="34" fillId="5" borderId="27" xfId="15" applyNumberFormat="1" applyFont="1" applyFill="1" applyBorder="1" applyAlignment="1">
      <alignment horizontal="left" vertical="center"/>
    </xf>
    <xf numFmtId="3" fontId="34" fillId="5" borderId="18" xfId="15" applyNumberFormat="1" applyFont="1" applyFill="1" applyBorder="1" applyAlignment="1">
      <alignment horizontal="right" vertical="center"/>
    </xf>
    <xf numFmtId="3" fontId="34" fillId="5" borderId="19" xfId="15" applyNumberFormat="1" applyFont="1" applyFill="1" applyBorder="1" applyAlignment="1">
      <alignment horizontal="right" vertical="center"/>
    </xf>
    <xf numFmtId="0" fontId="25" fillId="5" borderId="0" xfId="11" applyFont="1" applyFill="1"/>
    <xf numFmtId="2" fontId="35" fillId="5" borderId="28" xfId="15" applyNumberFormat="1" applyFont="1" applyFill="1" applyBorder="1" applyAlignment="1">
      <alignment horizontal="left" vertical="center"/>
    </xf>
    <xf numFmtId="0" fontId="25" fillId="4" borderId="29" xfId="11" applyFont="1" applyFill="1" applyBorder="1"/>
    <xf numFmtId="0" fontId="25" fillId="4" borderId="30" xfId="11" applyFont="1" applyFill="1" applyBorder="1"/>
    <xf numFmtId="0" fontId="36" fillId="5" borderId="0" xfId="11" applyFont="1" applyFill="1"/>
    <xf numFmtId="0" fontId="37" fillId="5" borderId="0" xfId="11" applyFont="1" applyFill="1"/>
    <xf numFmtId="166" fontId="37" fillId="5" borderId="0" xfId="16" applyNumberFormat="1" applyFont="1" applyFill="1"/>
    <xf numFmtId="165" fontId="37" fillId="5" borderId="0" xfId="11" applyNumberFormat="1" applyFont="1" applyFill="1"/>
    <xf numFmtId="3" fontId="20" fillId="4" borderId="0" xfId="11" applyNumberFormat="1" applyFont="1" applyFill="1"/>
    <xf numFmtId="166" fontId="37" fillId="5" borderId="0" xfId="11" applyNumberFormat="1" applyFont="1" applyFill="1"/>
    <xf numFmtId="166" fontId="20" fillId="5" borderId="0" xfId="11" applyNumberFormat="1" applyFont="1" applyFill="1"/>
    <xf numFmtId="0" fontId="27" fillId="4" borderId="0" xfId="11" applyFont="1" applyFill="1"/>
    <xf numFmtId="0" fontId="39" fillId="0" borderId="0" xfId="17" applyFont="1" applyAlignment="1">
      <alignment horizontal="center" vertical="center" wrapText="1"/>
    </xf>
    <xf numFmtId="0" fontId="30" fillId="0" borderId="0" xfId="18" applyFont="1"/>
    <xf numFmtId="0" fontId="40" fillId="0" borderId="0" xfId="18" applyFont="1"/>
    <xf numFmtId="2" fontId="19" fillId="4" borderId="29" xfId="5" applyNumberFormat="1" applyFont="1" applyFill="1" applyBorder="1" applyAlignment="1">
      <alignment horizontal="right"/>
    </xf>
    <xf numFmtId="1" fontId="19" fillId="4" borderId="0" xfId="5" applyNumberFormat="1" applyFont="1" applyFill="1" applyAlignment="1">
      <alignment horizontal="center"/>
    </xf>
    <xf numFmtId="1" fontId="19" fillId="4" borderId="29" xfId="5" applyNumberFormat="1" applyFont="1" applyFill="1" applyBorder="1" applyAlignment="1">
      <alignment horizontal="center"/>
    </xf>
    <xf numFmtId="0" fontId="41" fillId="0" borderId="0" xfId="18" applyFont="1"/>
    <xf numFmtId="166" fontId="41" fillId="13" borderId="15" xfId="5" applyNumberFormat="1" applyFont="1" applyFill="1" applyBorder="1" applyAlignment="1">
      <alignment horizontal="center" vertical="center"/>
    </xf>
    <xf numFmtId="0" fontId="41" fillId="13" borderId="0" xfId="5" applyFont="1" applyFill="1" applyAlignment="1">
      <alignment horizontal="center" vertical="center"/>
    </xf>
    <xf numFmtId="166" fontId="41" fillId="13" borderId="21" xfId="5" applyNumberFormat="1" applyFont="1" applyFill="1" applyBorder="1" applyAlignment="1">
      <alignment horizontal="center" vertical="center"/>
    </xf>
    <xf numFmtId="2" fontId="41" fillId="13" borderId="0" xfId="5" applyNumberFormat="1" applyFont="1" applyFill="1" applyAlignment="1">
      <alignment horizontal="right"/>
    </xf>
    <xf numFmtId="0" fontId="42" fillId="13" borderId="0" xfId="5" applyFont="1" applyFill="1" applyAlignment="1">
      <alignment horizontal="center" vertical="center"/>
    </xf>
    <xf numFmtId="0" fontId="42" fillId="13" borderId="0" xfId="5" applyFont="1" applyFill="1" applyAlignment="1">
      <alignment horizontal="right" vertical="center"/>
    </xf>
    <xf numFmtId="0" fontId="42" fillId="13" borderId="34" xfId="5" applyFont="1" applyFill="1" applyBorder="1" applyAlignment="1">
      <alignment horizontal="right" vertical="center"/>
    </xf>
    <xf numFmtId="165" fontId="43" fillId="4" borderId="0" xfId="5" applyNumberFormat="1" applyFont="1" applyFill="1" applyAlignment="1">
      <alignment horizontal="left" vertical="center"/>
    </xf>
    <xf numFmtId="0" fontId="30" fillId="4" borderId="0" xfId="5" applyFont="1" applyFill="1" applyAlignment="1">
      <alignment horizontal="right" vertical="center"/>
    </xf>
    <xf numFmtId="165" fontId="30" fillId="4" borderId="0" xfId="5" applyNumberFormat="1" applyFont="1" applyFill="1" applyAlignment="1">
      <alignment horizontal="right" vertical="center"/>
    </xf>
    <xf numFmtId="165" fontId="30" fillId="4" borderId="35" xfId="5" applyNumberFormat="1" applyFont="1" applyFill="1" applyBorder="1" applyAlignment="1">
      <alignment horizontal="right" vertical="center"/>
    </xf>
    <xf numFmtId="165" fontId="30" fillId="4" borderId="0" xfId="5" applyNumberFormat="1" applyFont="1" applyFill="1" applyAlignment="1">
      <alignment horizontal="left" vertical="center"/>
    </xf>
    <xf numFmtId="167" fontId="20" fillId="4" borderId="0" xfId="5" applyNumberFormat="1" applyFont="1" applyFill="1" applyAlignment="1">
      <alignment horizontal="right" vertical="center"/>
    </xf>
    <xf numFmtId="167" fontId="20" fillId="4" borderId="35" xfId="5" applyNumberFormat="1" applyFont="1" applyFill="1" applyBorder="1" applyAlignment="1">
      <alignment horizontal="right" vertical="center"/>
    </xf>
    <xf numFmtId="165" fontId="30" fillId="4" borderId="0" xfId="5" applyNumberFormat="1" applyFont="1" applyFill="1" applyAlignment="1">
      <alignment horizontal="left" vertical="center" wrapText="1"/>
    </xf>
    <xf numFmtId="165" fontId="31" fillId="4" borderId="0" xfId="5" applyNumberFormat="1" applyFont="1" applyFill="1" applyAlignment="1">
      <alignment horizontal="left" vertical="center"/>
    </xf>
    <xf numFmtId="0" fontId="30" fillId="4" borderId="0" xfId="5" applyFont="1" applyFill="1" applyAlignment="1">
      <alignment horizontal="left" indent="1"/>
    </xf>
    <xf numFmtId="0" fontId="30" fillId="4" borderId="0" xfId="5" applyFont="1" applyFill="1" applyAlignment="1">
      <alignment horizontal="left" vertical="center" indent="1"/>
    </xf>
    <xf numFmtId="0" fontId="30" fillId="4" borderId="0" xfId="5" applyFont="1" applyFill="1" applyAlignment="1">
      <alignment horizontal="left" vertical="center" wrapText="1" indent="1"/>
    </xf>
    <xf numFmtId="0" fontId="30" fillId="4" borderId="0" xfId="5" applyFont="1" applyFill="1" applyAlignment="1">
      <alignment horizontal="left" vertical="center" indent="1" shrinkToFit="1"/>
    </xf>
    <xf numFmtId="0" fontId="20" fillId="4" borderId="0" xfId="5" applyFont="1" applyFill="1" applyAlignment="1">
      <alignment horizontal="left" vertical="center" indent="1"/>
    </xf>
    <xf numFmtId="0" fontId="30" fillId="4" borderId="23" xfId="5" applyFont="1" applyFill="1" applyBorder="1" applyAlignment="1">
      <alignment horizontal="left" vertical="center" indent="1"/>
    </xf>
    <xf numFmtId="0" fontId="43" fillId="4" borderId="18" xfId="5" applyFont="1" applyFill="1" applyBorder="1" applyAlignment="1">
      <alignment horizontal="left" vertical="center" wrapText="1"/>
    </xf>
    <xf numFmtId="167" fontId="45" fillId="4" borderId="18" xfId="5" applyNumberFormat="1" applyFont="1" applyFill="1" applyBorder="1" applyAlignment="1">
      <alignment horizontal="right" vertical="center"/>
    </xf>
    <xf numFmtId="167" fontId="45" fillId="4" borderId="36" xfId="5" applyNumberFormat="1" applyFont="1" applyFill="1" applyBorder="1" applyAlignment="1">
      <alignment horizontal="right" vertical="center"/>
    </xf>
    <xf numFmtId="165" fontId="43" fillId="4" borderId="0" xfId="5" applyNumberFormat="1" applyFont="1" applyFill="1" applyAlignment="1">
      <alignment horizontal="left" vertical="center" wrapText="1"/>
    </xf>
    <xf numFmtId="165" fontId="31" fillId="4" borderId="0" xfId="5" applyNumberFormat="1" applyFont="1" applyFill="1" applyAlignment="1">
      <alignment horizontal="left" vertical="center" wrapText="1"/>
    </xf>
    <xf numFmtId="165" fontId="30" fillId="4" borderId="0" xfId="5" applyNumberFormat="1" applyFont="1" applyFill="1" applyAlignment="1">
      <alignment horizontal="left" vertical="center" wrapText="1" indent="1"/>
    </xf>
    <xf numFmtId="165" fontId="30" fillId="4" borderId="0" xfId="5" applyNumberFormat="1" applyFont="1" applyFill="1" applyAlignment="1">
      <alignment horizontal="left" vertical="center" indent="1" shrinkToFit="1"/>
    </xf>
    <xf numFmtId="0" fontId="30" fillId="4" borderId="23" xfId="5" applyFont="1" applyFill="1" applyBorder="1" applyAlignment="1">
      <alignment horizontal="left" vertical="center" wrapText="1" indent="1"/>
    </xf>
    <xf numFmtId="167" fontId="20" fillId="4" borderId="23" xfId="5" applyNumberFormat="1" applyFont="1" applyFill="1" applyBorder="1" applyAlignment="1">
      <alignment horizontal="right" vertical="center"/>
    </xf>
    <xf numFmtId="167" fontId="20" fillId="4" borderId="37" xfId="5" applyNumberFormat="1" applyFont="1" applyFill="1" applyBorder="1" applyAlignment="1">
      <alignment horizontal="right" vertical="center"/>
    </xf>
    <xf numFmtId="165" fontId="43" fillId="4" borderId="18" xfId="5" applyNumberFormat="1" applyFont="1" applyFill="1" applyBorder="1" applyAlignment="1">
      <alignment horizontal="left" vertical="center" wrapText="1"/>
    </xf>
    <xf numFmtId="165" fontId="30" fillId="4" borderId="21" xfId="5" applyNumberFormat="1" applyFont="1" applyFill="1" applyBorder="1" applyAlignment="1">
      <alignment horizontal="left" vertical="center"/>
    </xf>
    <xf numFmtId="165" fontId="30" fillId="4" borderId="23" xfId="5" applyNumberFormat="1" applyFont="1" applyFill="1" applyBorder="1" applyAlignment="1">
      <alignment horizontal="left" vertical="center"/>
    </xf>
    <xf numFmtId="165" fontId="43" fillId="4" borderId="18" xfId="5" applyNumberFormat="1" applyFont="1" applyFill="1" applyBorder="1" applyAlignment="1">
      <alignment horizontal="left" vertical="top" wrapText="1"/>
    </xf>
    <xf numFmtId="3" fontId="45" fillId="4" borderId="23" xfId="5" applyNumberFormat="1" applyFont="1" applyFill="1" applyBorder="1" applyAlignment="1">
      <alignment horizontal="right" vertical="center"/>
    </xf>
    <xf numFmtId="3" fontId="45" fillId="4" borderId="37" xfId="5" applyNumberFormat="1" applyFont="1" applyFill="1" applyBorder="1" applyAlignment="1">
      <alignment horizontal="right" vertical="center"/>
    </xf>
    <xf numFmtId="0" fontId="25" fillId="4" borderId="29" xfId="5" applyFont="1" applyFill="1" applyBorder="1" applyAlignment="1">
      <alignment horizontal="left" vertical="top"/>
    </xf>
    <xf numFmtId="0" fontId="46" fillId="4" borderId="29" xfId="5" applyFont="1" applyFill="1" applyBorder="1" applyAlignment="1">
      <alignment horizontal="left" vertical="top"/>
    </xf>
    <xf numFmtId="0" fontId="46" fillId="4" borderId="38" xfId="5" applyFont="1" applyFill="1" applyBorder="1" applyAlignment="1">
      <alignment horizontal="left" vertical="center"/>
    </xf>
    <xf numFmtId="0" fontId="46" fillId="4" borderId="39" xfId="5" applyFont="1" applyFill="1" applyBorder="1" applyAlignment="1">
      <alignment horizontal="left" vertical="center"/>
    </xf>
    <xf numFmtId="0" fontId="48" fillId="11" borderId="0" xfId="19" applyFont="1" applyFill="1" applyBorder="1" applyAlignment="1" applyProtection="1">
      <alignment horizontal="center" vertical="center" wrapText="1"/>
    </xf>
    <xf numFmtId="0" fontId="49" fillId="11" borderId="3" xfId="0" applyFont="1" applyFill="1" applyBorder="1"/>
    <xf numFmtId="0" fontId="50" fillId="11" borderId="0" xfId="0" applyFont="1" applyFill="1"/>
    <xf numFmtId="0" fontId="51" fillId="11" borderId="0" xfId="0" applyFont="1" applyFill="1"/>
    <xf numFmtId="0" fontId="52" fillId="11" borderId="0" xfId="0" applyFont="1" applyFill="1"/>
    <xf numFmtId="0" fontId="53" fillId="11" borderId="0" xfId="0" applyFont="1" applyFill="1"/>
    <xf numFmtId="0" fontId="52" fillId="11" borderId="0" xfId="0" applyFont="1" applyFill="1" applyAlignment="1">
      <alignment wrapText="1"/>
    </xf>
    <xf numFmtId="0" fontId="19" fillId="14" borderId="8" xfId="0" applyFont="1" applyFill="1" applyBorder="1" applyAlignment="1">
      <alignment wrapText="1"/>
    </xf>
    <xf numFmtId="0" fontId="54" fillId="14" borderId="0" xfId="0" applyFont="1" applyFill="1" applyAlignment="1">
      <alignment horizontal="center" vertical="top" wrapText="1"/>
    </xf>
    <xf numFmtId="0" fontId="54" fillId="14" borderId="0" xfId="0" applyFont="1" applyFill="1" applyAlignment="1">
      <alignment horizontal="center" wrapText="1"/>
    </xf>
    <xf numFmtId="0" fontId="53" fillId="11" borderId="0" xfId="0" applyFont="1" applyFill="1" applyAlignment="1">
      <alignment wrapText="1"/>
    </xf>
    <xf numFmtId="0" fontId="55" fillId="14" borderId="0" xfId="0" applyFont="1" applyFill="1" applyAlignment="1">
      <alignment horizontal="center" wrapText="1"/>
    </xf>
    <xf numFmtId="2" fontId="56" fillId="10" borderId="0" xfId="0" applyNumberFormat="1" applyFont="1" applyFill="1" applyAlignment="1">
      <alignment horizontal="center" wrapText="1"/>
    </xf>
    <xf numFmtId="0" fontId="19" fillId="4" borderId="8" xfId="0" applyFont="1" applyFill="1" applyBorder="1" applyProtection="1">
      <protection locked="0"/>
    </xf>
    <xf numFmtId="165" fontId="19" fillId="4" borderId="0" xfId="0" applyNumberFormat="1" applyFont="1" applyFill="1" applyAlignment="1">
      <alignment horizontal="center"/>
    </xf>
    <xf numFmtId="165" fontId="19" fillId="4" borderId="22" xfId="0" applyNumberFormat="1" applyFont="1" applyFill="1" applyBorder="1" applyAlignment="1">
      <alignment horizontal="center"/>
    </xf>
    <xf numFmtId="165" fontId="51" fillId="11" borderId="0" xfId="0" applyNumberFormat="1" applyFont="1" applyFill="1"/>
    <xf numFmtId="168" fontId="51" fillId="11" borderId="0" xfId="0" applyNumberFormat="1" applyFont="1" applyFill="1"/>
    <xf numFmtId="0" fontId="19" fillId="4" borderId="8" xfId="0" applyFont="1" applyFill="1" applyBorder="1"/>
    <xf numFmtId="0" fontId="57" fillId="11" borderId="10" xfId="0" applyFont="1" applyFill="1" applyBorder="1" applyAlignment="1">
      <alignment wrapText="1"/>
    </xf>
    <xf numFmtId="0" fontId="19" fillId="4" borderId="8" xfId="0" applyFont="1" applyFill="1" applyBorder="1" applyAlignment="1">
      <alignment horizontal="left"/>
    </xf>
    <xf numFmtId="0" fontId="19" fillId="4" borderId="44" xfId="0" applyFont="1" applyFill="1" applyBorder="1" applyAlignment="1">
      <alignment horizontal="left"/>
    </xf>
    <xf numFmtId="165" fontId="19" fillId="4" borderId="23" xfId="0" applyNumberFormat="1" applyFont="1" applyFill="1" applyBorder="1" applyAlignment="1">
      <alignment horizontal="center"/>
    </xf>
    <xf numFmtId="165" fontId="19" fillId="4" borderId="24" xfId="0" applyNumberFormat="1" applyFont="1" applyFill="1" applyBorder="1" applyAlignment="1">
      <alignment horizontal="center"/>
    </xf>
    <xf numFmtId="0" fontId="51" fillId="11" borderId="20" xfId="0" applyFont="1" applyFill="1" applyBorder="1"/>
    <xf numFmtId="0" fontId="19" fillId="4" borderId="45" xfId="0" applyFont="1" applyFill="1" applyBorder="1"/>
    <xf numFmtId="0" fontId="49" fillId="4" borderId="46" xfId="0" applyFont="1" applyFill="1" applyBorder="1" applyProtection="1">
      <protection locked="0"/>
    </xf>
    <xf numFmtId="0" fontId="49" fillId="4" borderId="15" xfId="0" applyFont="1" applyFill="1" applyBorder="1" applyProtection="1">
      <protection locked="0"/>
    </xf>
    <xf numFmtId="0" fontId="49" fillId="4" borderId="16" xfId="0" applyFont="1" applyFill="1" applyBorder="1" applyProtection="1">
      <protection locked="0"/>
    </xf>
    <xf numFmtId="0" fontId="49" fillId="4" borderId="8" xfId="0" applyFont="1" applyFill="1" applyBorder="1" applyProtection="1">
      <protection locked="0"/>
    </xf>
    <xf numFmtId="0" fontId="49" fillId="4" borderId="0" xfId="0" applyFont="1" applyFill="1" applyProtection="1">
      <protection locked="0"/>
    </xf>
    <xf numFmtId="0" fontId="49" fillId="4" borderId="22" xfId="0" applyFont="1" applyFill="1" applyBorder="1" applyProtection="1">
      <protection locked="0"/>
    </xf>
    <xf numFmtId="0" fontId="49" fillId="4" borderId="8" xfId="0" applyFont="1" applyFill="1" applyBorder="1"/>
    <xf numFmtId="0" fontId="49" fillId="4" borderId="0" xfId="0" applyFont="1" applyFill="1"/>
    <xf numFmtId="0" fontId="49" fillId="4" borderId="22" xfId="0" applyFont="1" applyFill="1" applyBorder="1"/>
    <xf numFmtId="0" fontId="49" fillId="4" borderId="47" xfId="0" applyFont="1" applyFill="1" applyBorder="1"/>
    <xf numFmtId="0" fontId="49" fillId="4" borderId="48" xfId="0" applyFont="1" applyFill="1" applyBorder="1"/>
    <xf numFmtId="0" fontId="49" fillId="4" borderId="49" xfId="0" applyFont="1" applyFill="1" applyBorder="1"/>
    <xf numFmtId="0" fontId="51" fillId="11" borderId="0" xfId="0" applyFont="1" applyFill="1" applyProtection="1">
      <protection locked="0"/>
    </xf>
    <xf numFmtId="165" fontId="51" fillId="11" borderId="0" xfId="0" applyNumberFormat="1" applyFont="1" applyFill="1" applyAlignment="1">
      <alignment horizontal="center"/>
    </xf>
    <xf numFmtId="0" fontId="49" fillId="11" borderId="0" xfId="0" applyFont="1" applyFill="1"/>
    <xf numFmtId="0" fontId="58" fillId="11" borderId="0" xfId="0" applyFont="1" applyFill="1"/>
    <xf numFmtId="0" fontId="50" fillId="11" borderId="0" xfId="0" applyFont="1" applyFill="1" applyAlignment="1">
      <alignment wrapText="1"/>
    </xf>
    <xf numFmtId="0" fontId="54" fillId="14" borderId="3" xfId="0" applyFont="1" applyFill="1" applyBorder="1" applyAlignment="1">
      <alignment horizontal="center" wrapText="1"/>
    </xf>
    <xf numFmtId="0" fontId="51" fillId="11" borderId="0" xfId="0" applyFont="1" applyFill="1" applyAlignment="1">
      <alignment wrapText="1"/>
    </xf>
    <xf numFmtId="0" fontId="19" fillId="10" borderId="8" xfId="0" applyFont="1" applyFill="1" applyBorder="1" applyProtection="1">
      <protection locked="0"/>
    </xf>
    <xf numFmtId="165" fontId="19" fillId="4" borderId="10" xfId="0" applyNumberFormat="1" applyFont="1" applyFill="1" applyBorder="1" applyAlignment="1">
      <alignment horizontal="center"/>
    </xf>
    <xf numFmtId="2" fontId="51" fillId="11" borderId="0" xfId="0" applyNumberFormat="1" applyFont="1" applyFill="1"/>
    <xf numFmtId="169" fontId="51" fillId="11" borderId="0" xfId="0" applyNumberFormat="1" applyFont="1" applyFill="1"/>
    <xf numFmtId="0" fontId="19" fillId="4" borderId="51" xfId="0" applyFont="1" applyFill="1" applyBorder="1" applyAlignment="1">
      <alignment horizontal="left"/>
    </xf>
    <xf numFmtId="165" fontId="19" fillId="4" borderId="52" xfId="0" applyNumberFormat="1" applyFont="1" applyFill="1" applyBorder="1" applyAlignment="1">
      <alignment horizontal="center"/>
    </xf>
    <xf numFmtId="0" fontId="19" fillId="4" borderId="8" xfId="0" applyFont="1" applyFill="1" applyBorder="1" applyAlignment="1" applyProtection="1">
      <alignment horizontal="left"/>
      <protection locked="0"/>
    </xf>
    <xf numFmtId="0" fontId="19" fillId="4" borderId="53" xfId="0" applyFont="1" applyFill="1" applyBorder="1" applyAlignment="1" applyProtection="1">
      <alignment horizontal="left"/>
      <protection locked="0"/>
    </xf>
    <xf numFmtId="0" fontId="19" fillId="4" borderId="45" xfId="0" applyFont="1" applyFill="1" applyBorder="1" applyAlignment="1" applyProtection="1">
      <alignment horizontal="left"/>
      <protection locked="0"/>
    </xf>
    <xf numFmtId="0" fontId="49" fillId="4" borderId="54" xfId="0" applyFont="1" applyFill="1" applyBorder="1" applyProtection="1">
      <protection locked="0"/>
    </xf>
    <xf numFmtId="0" fontId="49" fillId="4" borderId="10" xfId="0" applyFont="1" applyFill="1" applyBorder="1"/>
    <xf numFmtId="0" fontId="49" fillId="4" borderId="10" xfId="0" applyFont="1" applyFill="1" applyBorder="1" applyProtection="1">
      <protection locked="0"/>
    </xf>
    <xf numFmtId="0" fontId="49" fillId="4" borderId="55" xfId="0" applyFont="1" applyFill="1" applyBorder="1"/>
    <xf numFmtId="1" fontId="51" fillId="11" borderId="0" xfId="0" applyNumberFormat="1" applyFont="1" applyFill="1" applyAlignment="1">
      <alignment horizontal="center"/>
    </xf>
    <xf numFmtId="0" fontId="39" fillId="0" borderId="0" xfId="8" applyFont="1" applyAlignment="1">
      <alignment horizontal="center" vertical="center" wrapText="1"/>
    </xf>
    <xf numFmtId="0" fontId="30" fillId="0" borderId="0" xfId="0" applyFont="1"/>
    <xf numFmtId="0" fontId="40" fillId="0" borderId="0" xfId="0" applyFont="1"/>
    <xf numFmtId="165" fontId="30" fillId="4" borderId="0" xfId="3" applyNumberFormat="1" applyFont="1" applyFill="1" applyAlignment="1">
      <alignment horizontal="right" vertical="center"/>
    </xf>
    <xf numFmtId="1" fontId="51" fillId="11" borderId="0" xfId="0" applyNumberFormat="1" applyFont="1" applyFill="1"/>
    <xf numFmtId="2" fontId="19" fillId="4" borderId="57" xfId="3" applyNumberFormat="1" applyFont="1" applyFill="1" applyBorder="1" applyAlignment="1">
      <alignment horizontal="right"/>
    </xf>
    <xf numFmtId="1" fontId="19" fillId="4" borderId="0" xfId="3" applyNumberFormat="1" applyFont="1" applyFill="1" applyAlignment="1">
      <alignment horizontal="center"/>
    </xf>
    <xf numFmtId="1" fontId="19" fillId="4" borderId="35" xfId="3" applyNumberFormat="1" applyFont="1" applyFill="1" applyBorder="1" applyAlignment="1">
      <alignment horizontal="center"/>
    </xf>
    <xf numFmtId="166" fontId="30" fillId="13" borderId="58" xfId="3" applyNumberFormat="1" applyFont="1" applyFill="1" applyBorder="1" applyAlignment="1">
      <alignment horizontal="center" vertical="center"/>
    </xf>
    <xf numFmtId="0" fontId="30" fillId="13" borderId="57" xfId="3" applyFont="1" applyFill="1" applyBorder="1" applyAlignment="1">
      <alignment horizontal="center" vertical="center"/>
    </xf>
    <xf numFmtId="2" fontId="30" fillId="13" borderId="57" xfId="3" applyNumberFormat="1" applyFont="1" applyFill="1" applyBorder="1" applyAlignment="1">
      <alignment horizontal="right"/>
    </xf>
    <xf numFmtId="0" fontId="60" fillId="13" borderId="0" xfId="3" applyFont="1" applyFill="1" applyAlignment="1">
      <alignment horizontal="right" vertical="center"/>
    </xf>
    <xf numFmtId="0" fontId="60" fillId="13" borderId="21" xfId="3" applyFont="1" applyFill="1" applyBorder="1" applyAlignment="1">
      <alignment horizontal="right" vertical="center"/>
    </xf>
    <xf numFmtId="0" fontId="60" fillId="13" borderId="34" xfId="3" applyFont="1" applyFill="1" applyBorder="1" applyAlignment="1">
      <alignment horizontal="right" vertical="center"/>
    </xf>
    <xf numFmtId="165" fontId="43" fillId="4" borderId="57" xfId="3" applyNumberFormat="1" applyFont="1" applyFill="1" applyBorder="1" applyAlignment="1">
      <alignment horizontal="left" vertical="center"/>
    </xf>
    <xf numFmtId="0" fontId="30" fillId="4" borderId="0" xfId="3" applyFont="1" applyFill="1" applyAlignment="1">
      <alignment horizontal="right" vertical="center"/>
    </xf>
    <xf numFmtId="165" fontId="30" fillId="4" borderId="35" xfId="3" applyNumberFormat="1" applyFont="1" applyFill="1" applyBorder="1" applyAlignment="1">
      <alignment horizontal="right" vertical="center"/>
    </xf>
    <xf numFmtId="165" fontId="30" fillId="4" borderId="57" xfId="3" applyNumberFormat="1" applyFont="1" applyFill="1" applyBorder="1" applyAlignment="1">
      <alignment horizontal="left" vertical="center"/>
    </xf>
    <xf numFmtId="167" fontId="20" fillId="4" borderId="0" xfId="3" applyNumberFormat="1" applyFont="1" applyFill="1" applyAlignment="1">
      <alignment horizontal="right" vertical="center"/>
    </xf>
    <xf numFmtId="165" fontId="30" fillId="4" borderId="57" xfId="3" applyNumberFormat="1" applyFont="1" applyFill="1" applyBorder="1" applyAlignment="1">
      <alignment horizontal="left" vertical="center" wrapText="1"/>
    </xf>
    <xf numFmtId="167" fontId="20" fillId="4" borderId="35" xfId="3" applyNumberFormat="1" applyFont="1" applyFill="1" applyBorder="1" applyAlignment="1">
      <alignment horizontal="right" vertical="center"/>
    </xf>
    <xf numFmtId="0" fontId="30" fillId="4" borderId="57" xfId="3" applyFont="1" applyFill="1" applyBorder="1" applyAlignment="1">
      <alignment horizontal="left" indent="1"/>
    </xf>
    <xf numFmtId="0" fontId="30" fillId="4" borderId="57" xfId="3" applyFont="1" applyFill="1" applyBorder="1" applyAlignment="1">
      <alignment horizontal="left" vertical="center" indent="1"/>
    </xf>
    <xf numFmtId="0" fontId="30" fillId="4" borderId="57" xfId="3" applyFont="1" applyFill="1" applyBorder="1" applyAlignment="1">
      <alignment horizontal="left" vertical="center" wrapText="1" indent="1"/>
    </xf>
    <xf numFmtId="0" fontId="30" fillId="4" borderId="57" xfId="3" applyFont="1" applyFill="1" applyBorder="1" applyAlignment="1">
      <alignment horizontal="left" vertical="center" indent="1" shrinkToFit="1"/>
    </xf>
    <xf numFmtId="0" fontId="20" fillId="4" borderId="57" xfId="3" applyFont="1" applyFill="1" applyBorder="1" applyAlignment="1">
      <alignment horizontal="left" vertical="center" indent="1"/>
    </xf>
    <xf numFmtId="0" fontId="30" fillId="4" borderId="59" xfId="3" applyFont="1" applyFill="1" applyBorder="1" applyAlignment="1">
      <alignment horizontal="left" vertical="center" indent="1"/>
    </xf>
    <xf numFmtId="167" fontId="20" fillId="4" borderId="23" xfId="3" applyNumberFormat="1" applyFont="1" applyFill="1" applyBorder="1" applyAlignment="1">
      <alignment horizontal="right" vertical="center"/>
    </xf>
    <xf numFmtId="0" fontId="43" fillId="4" borderId="60" xfId="3" applyFont="1" applyFill="1" applyBorder="1" applyAlignment="1">
      <alignment horizontal="left" vertical="center" wrapText="1"/>
    </xf>
    <xf numFmtId="167" fontId="45" fillId="4" borderId="18" xfId="3" applyNumberFormat="1" applyFont="1" applyFill="1" applyBorder="1" applyAlignment="1">
      <alignment horizontal="right" vertical="center"/>
    </xf>
    <xf numFmtId="167" fontId="45" fillId="4" borderId="36" xfId="3" applyNumberFormat="1" applyFont="1" applyFill="1" applyBorder="1" applyAlignment="1">
      <alignment horizontal="right" vertical="center"/>
    </xf>
    <xf numFmtId="165" fontId="43" fillId="4" borderId="57" xfId="3" applyNumberFormat="1" applyFont="1" applyFill="1" applyBorder="1" applyAlignment="1">
      <alignment horizontal="left" vertical="center" wrapText="1"/>
    </xf>
    <xf numFmtId="165" fontId="30" fillId="4" borderId="57" xfId="3" applyNumberFormat="1" applyFont="1" applyFill="1" applyBorder="1" applyAlignment="1">
      <alignment horizontal="left" vertical="center" wrapText="1" indent="1"/>
    </xf>
    <xf numFmtId="165" fontId="30" fillId="4" borderId="57" xfId="3" applyNumberFormat="1" applyFont="1" applyFill="1" applyBorder="1" applyAlignment="1">
      <alignment horizontal="left" vertical="center" indent="1" shrinkToFit="1"/>
    </xf>
    <xf numFmtId="0" fontId="30" fillId="4" borderId="59" xfId="3" applyFont="1" applyFill="1" applyBorder="1" applyAlignment="1">
      <alignment horizontal="left" vertical="center" wrapText="1" indent="1"/>
    </xf>
    <xf numFmtId="165" fontId="43" fillId="4" borderId="60" xfId="3" applyNumberFormat="1" applyFont="1" applyFill="1" applyBorder="1" applyAlignment="1">
      <alignment horizontal="left" vertical="center" wrapText="1"/>
    </xf>
    <xf numFmtId="165" fontId="30" fillId="4" borderId="59" xfId="3" applyNumberFormat="1" applyFont="1" applyFill="1" applyBorder="1" applyAlignment="1">
      <alignment horizontal="left" vertical="center"/>
    </xf>
    <xf numFmtId="167" fontId="20" fillId="4" borderId="37" xfId="3" applyNumberFormat="1" applyFont="1" applyFill="1" applyBorder="1" applyAlignment="1">
      <alignment horizontal="right" vertical="center"/>
    </xf>
    <xf numFmtId="165" fontId="43" fillId="4" borderId="60" xfId="3" applyNumberFormat="1" applyFont="1" applyFill="1" applyBorder="1" applyAlignment="1">
      <alignment horizontal="left" vertical="top" wrapText="1"/>
    </xf>
    <xf numFmtId="3" fontId="45" fillId="4" borderId="23" xfId="3" applyNumberFormat="1" applyFont="1" applyFill="1" applyBorder="1" applyAlignment="1">
      <alignment horizontal="right" vertical="center"/>
    </xf>
    <xf numFmtId="3" fontId="45" fillId="4" borderId="37" xfId="3" applyNumberFormat="1" applyFont="1" applyFill="1" applyBorder="1" applyAlignment="1">
      <alignment horizontal="right" vertical="center"/>
    </xf>
    <xf numFmtId="0" fontId="46" fillId="4" borderId="61" xfId="3" applyFont="1" applyFill="1" applyBorder="1" applyAlignment="1">
      <alignment horizontal="left" vertical="top"/>
    </xf>
    <xf numFmtId="0" fontId="46" fillId="4" borderId="29" xfId="3" applyFont="1" applyFill="1" applyBorder="1" applyAlignment="1">
      <alignment horizontal="left" vertical="top"/>
    </xf>
    <xf numFmtId="0" fontId="46" fillId="4" borderId="62" xfId="3" applyFont="1" applyFill="1" applyBorder="1" applyAlignment="1">
      <alignment horizontal="left" vertical="center"/>
    </xf>
    <xf numFmtId="165" fontId="19" fillId="4" borderId="63" xfId="0" applyNumberFormat="1" applyFont="1" applyFill="1" applyBorder="1" applyAlignment="1">
      <alignment horizontal="center"/>
    </xf>
    <xf numFmtId="165" fontId="19" fillId="4" borderId="64" xfId="0" applyNumberFormat="1" applyFont="1" applyFill="1" applyBorder="1" applyAlignment="1">
      <alignment horizontal="center"/>
    </xf>
    <xf numFmtId="165" fontId="19" fillId="4" borderId="29" xfId="0" applyNumberFormat="1" applyFont="1" applyFill="1" applyBorder="1" applyAlignment="1">
      <alignment horizontal="center"/>
    </xf>
    <xf numFmtId="165" fontId="19" fillId="4" borderId="30" xfId="0" applyNumberFormat="1" applyFont="1" applyFill="1" applyBorder="1" applyAlignment="1">
      <alignment horizontal="center"/>
    </xf>
    <xf numFmtId="165" fontId="19" fillId="4" borderId="65" xfId="0" applyNumberFormat="1" applyFont="1" applyFill="1" applyBorder="1" applyAlignment="1">
      <alignment horizontal="center"/>
    </xf>
    <xf numFmtId="165" fontId="19" fillId="4" borderId="66" xfId="0" applyNumberFormat="1" applyFont="1" applyFill="1" applyBorder="1" applyAlignment="1">
      <alignment horizontal="center"/>
    </xf>
    <xf numFmtId="2" fontId="19" fillId="4" borderId="57" xfId="0" applyNumberFormat="1" applyFont="1" applyFill="1" applyBorder="1" applyAlignment="1">
      <alignment horizontal="right"/>
    </xf>
    <xf numFmtId="1" fontId="19" fillId="4" borderId="0" xfId="0" applyNumberFormat="1" applyFont="1" applyFill="1" applyAlignment="1">
      <alignment horizontal="center"/>
    </xf>
    <xf numFmtId="1" fontId="19" fillId="4" borderId="35" xfId="0" applyNumberFormat="1" applyFont="1" applyFill="1" applyBorder="1" applyAlignment="1">
      <alignment horizontal="center"/>
    </xf>
    <xf numFmtId="166" fontId="30" fillId="13" borderId="58" xfId="0" applyNumberFormat="1" applyFont="1" applyFill="1" applyBorder="1" applyAlignment="1">
      <alignment horizontal="center" vertical="center"/>
    </xf>
    <xf numFmtId="0" fontId="30" fillId="13" borderId="57" xfId="0" applyFont="1" applyFill="1" applyBorder="1" applyAlignment="1">
      <alignment horizontal="center" vertical="center"/>
    </xf>
    <xf numFmtId="166" fontId="30" fillId="13" borderId="21" xfId="0" applyNumberFormat="1" applyFont="1" applyFill="1" applyBorder="1" applyAlignment="1">
      <alignment horizontal="center" vertical="center"/>
    </xf>
    <xf numFmtId="2" fontId="30" fillId="13" borderId="57" xfId="0" applyNumberFormat="1" applyFont="1" applyFill="1" applyBorder="1" applyAlignment="1">
      <alignment horizontal="right"/>
    </xf>
    <xf numFmtId="0" fontId="30" fillId="13" borderId="0" xfId="0" applyFont="1" applyFill="1" applyAlignment="1">
      <alignment horizontal="right" vertical="center"/>
    </xf>
    <xf numFmtId="0" fontId="30" fillId="13" borderId="34" xfId="0" applyFont="1" applyFill="1" applyBorder="1" applyAlignment="1">
      <alignment horizontal="right" vertical="center"/>
    </xf>
    <xf numFmtId="165" fontId="43" fillId="4" borderId="57" xfId="0" applyNumberFormat="1" applyFont="1" applyFill="1" applyBorder="1" applyAlignment="1">
      <alignment horizontal="left" vertical="center"/>
    </xf>
    <xf numFmtId="0" fontId="30" fillId="4" borderId="0" xfId="0" applyFont="1" applyFill="1" applyAlignment="1">
      <alignment horizontal="right" vertical="center"/>
    </xf>
    <xf numFmtId="165" fontId="30" fillId="4" borderId="0" xfId="0" applyNumberFormat="1" applyFont="1" applyFill="1" applyAlignment="1">
      <alignment horizontal="right" vertical="center"/>
    </xf>
    <xf numFmtId="165" fontId="30" fillId="4" borderId="35" xfId="0" applyNumberFormat="1" applyFont="1" applyFill="1" applyBorder="1" applyAlignment="1">
      <alignment horizontal="right" vertical="center"/>
    </xf>
    <xf numFmtId="165" fontId="30" fillId="4" borderId="57" xfId="0" applyNumberFormat="1" applyFont="1" applyFill="1" applyBorder="1" applyAlignment="1">
      <alignment horizontal="left" vertical="center"/>
    </xf>
    <xf numFmtId="167" fontId="20" fillId="4" borderId="0" xfId="0" applyNumberFormat="1" applyFont="1" applyFill="1" applyAlignment="1">
      <alignment horizontal="right" vertical="center"/>
    </xf>
    <xf numFmtId="167" fontId="20" fillId="4" borderId="35" xfId="0" applyNumberFormat="1" applyFont="1" applyFill="1" applyBorder="1" applyAlignment="1">
      <alignment horizontal="right" vertical="center"/>
    </xf>
    <xf numFmtId="165" fontId="30" fillId="4" borderId="57" xfId="0" applyNumberFormat="1" applyFont="1" applyFill="1" applyBorder="1" applyAlignment="1">
      <alignment horizontal="left" vertical="center" wrapText="1"/>
    </xf>
    <xf numFmtId="0" fontId="30" fillId="4" borderId="57" xfId="0" applyFont="1" applyFill="1" applyBorder="1" applyAlignment="1">
      <alignment horizontal="left" indent="1"/>
    </xf>
    <xf numFmtId="0" fontId="30" fillId="4" borderId="57" xfId="0" applyFont="1" applyFill="1" applyBorder="1" applyAlignment="1">
      <alignment horizontal="left" vertical="center" indent="1"/>
    </xf>
    <xf numFmtId="0" fontId="30" fillId="4" borderId="57" xfId="0" applyFont="1" applyFill="1" applyBorder="1" applyAlignment="1">
      <alignment horizontal="left" vertical="center" wrapText="1" indent="1"/>
    </xf>
    <xf numFmtId="0" fontId="30" fillId="4" borderId="57" xfId="0" applyFont="1" applyFill="1" applyBorder="1" applyAlignment="1">
      <alignment horizontal="left" vertical="center" indent="1" shrinkToFit="1"/>
    </xf>
    <xf numFmtId="0" fontId="20" fillId="4" borderId="57" xfId="0" applyFont="1" applyFill="1" applyBorder="1" applyAlignment="1">
      <alignment horizontal="left" vertical="center" indent="1"/>
    </xf>
    <xf numFmtId="0" fontId="30" fillId="4" borderId="59" xfId="0" applyFont="1" applyFill="1" applyBorder="1" applyAlignment="1">
      <alignment horizontal="left" vertical="center" indent="1"/>
    </xf>
    <xf numFmtId="167" fontId="20" fillId="4" borderId="23" xfId="0" applyNumberFormat="1" applyFont="1" applyFill="1" applyBorder="1" applyAlignment="1">
      <alignment horizontal="right" vertical="center"/>
    </xf>
    <xf numFmtId="167" fontId="20" fillId="4" borderId="37" xfId="0" applyNumberFormat="1" applyFont="1" applyFill="1" applyBorder="1" applyAlignment="1">
      <alignment horizontal="right" vertical="center"/>
    </xf>
    <xf numFmtId="0" fontId="43" fillId="4" borderId="60" xfId="0" applyFont="1" applyFill="1" applyBorder="1" applyAlignment="1">
      <alignment horizontal="left" vertical="center" wrapText="1"/>
    </xf>
    <xf numFmtId="167" fontId="45" fillId="4" borderId="18" xfId="0" applyNumberFormat="1" applyFont="1" applyFill="1" applyBorder="1" applyAlignment="1">
      <alignment horizontal="right" vertical="center"/>
    </xf>
    <xf numFmtId="167" fontId="45" fillId="4" borderId="36" xfId="0" applyNumberFormat="1" applyFont="1" applyFill="1" applyBorder="1" applyAlignment="1">
      <alignment horizontal="right" vertical="center"/>
    </xf>
    <xf numFmtId="165" fontId="43" fillId="4" borderId="57" xfId="0" applyNumberFormat="1" applyFont="1" applyFill="1" applyBorder="1" applyAlignment="1">
      <alignment horizontal="left" vertical="center" wrapText="1"/>
    </xf>
    <xf numFmtId="165" fontId="30" fillId="4" borderId="57" xfId="0" applyNumberFormat="1" applyFont="1" applyFill="1" applyBorder="1" applyAlignment="1">
      <alignment horizontal="left" vertical="center" wrapText="1" indent="1"/>
    </xf>
    <xf numFmtId="165" fontId="30" fillId="4" borderId="57" xfId="0" applyNumberFormat="1" applyFont="1" applyFill="1" applyBorder="1" applyAlignment="1">
      <alignment horizontal="left" vertical="center" indent="1" shrinkToFit="1"/>
    </xf>
    <xf numFmtId="0" fontId="30" fillId="4" borderId="59" xfId="0" applyFont="1" applyFill="1" applyBorder="1" applyAlignment="1">
      <alignment horizontal="left" vertical="center" wrapText="1" indent="1"/>
    </xf>
    <xf numFmtId="165" fontId="43" fillId="4" borderId="60" xfId="0" applyNumberFormat="1" applyFont="1" applyFill="1" applyBorder="1" applyAlignment="1">
      <alignment horizontal="left" vertical="center" wrapText="1"/>
    </xf>
    <xf numFmtId="165" fontId="31" fillId="4" borderId="57" xfId="0" applyNumberFormat="1" applyFont="1" applyFill="1" applyBorder="1" applyAlignment="1">
      <alignment horizontal="left" vertical="center"/>
    </xf>
    <xf numFmtId="165" fontId="30" fillId="4" borderId="59" xfId="0" applyNumberFormat="1" applyFont="1" applyFill="1" applyBorder="1" applyAlignment="1">
      <alignment horizontal="left" vertical="center"/>
    </xf>
    <xf numFmtId="165" fontId="43" fillId="4" borderId="60" xfId="0" applyNumberFormat="1" applyFont="1" applyFill="1" applyBorder="1" applyAlignment="1">
      <alignment horizontal="left" vertical="top" wrapText="1"/>
    </xf>
    <xf numFmtId="3" fontId="45" fillId="4" borderId="23" xfId="0" applyNumberFormat="1" applyFont="1" applyFill="1" applyBorder="1" applyAlignment="1">
      <alignment horizontal="right" vertical="center"/>
    </xf>
    <xf numFmtId="3" fontId="45" fillId="4" borderId="37" xfId="0" applyNumberFormat="1" applyFont="1" applyFill="1" applyBorder="1" applyAlignment="1">
      <alignment horizontal="right" vertical="center"/>
    </xf>
    <xf numFmtId="0" fontId="46" fillId="4" borderId="61" xfId="0" applyFont="1" applyFill="1" applyBorder="1" applyAlignment="1">
      <alignment horizontal="left" vertical="top"/>
    </xf>
    <xf numFmtId="0" fontId="46" fillId="4" borderId="29" xfId="0" applyFont="1" applyFill="1" applyBorder="1" applyAlignment="1">
      <alignment horizontal="left" vertical="top"/>
    </xf>
    <xf numFmtId="0" fontId="46" fillId="4" borderId="62" xfId="0" applyFont="1" applyFill="1" applyBorder="1" applyAlignment="1">
      <alignment horizontal="left" vertical="center"/>
    </xf>
    <xf numFmtId="0" fontId="61" fillId="0" borderId="0" xfId="8" applyFont="1" applyAlignment="1">
      <alignment horizontal="center" vertical="center" wrapText="1"/>
    </xf>
    <xf numFmtId="0" fontId="62" fillId="0" borderId="0" xfId="0" applyFont="1"/>
    <xf numFmtId="0" fontId="63" fillId="0" borderId="0" xfId="0" applyFont="1"/>
    <xf numFmtId="2" fontId="19" fillId="5" borderId="0" xfId="0" applyNumberFormat="1" applyFont="1" applyFill="1" applyAlignment="1">
      <alignment horizontal="right"/>
    </xf>
    <xf numFmtId="1" fontId="19" fillId="5" borderId="0" xfId="0" applyNumberFormat="1" applyFont="1" applyFill="1" applyAlignment="1">
      <alignment horizontal="center"/>
    </xf>
    <xf numFmtId="1" fontId="19" fillId="5" borderId="67" xfId="0" applyNumberFormat="1" applyFont="1" applyFill="1" applyBorder="1" applyAlignment="1">
      <alignment horizontal="center"/>
    </xf>
    <xf numFmtId="166" fontId="30" fillId="13" borderId="15" xfId="0" applyNumberFormat="1" applyFont="1" applyFill="1" applyBorder="1" applyAlignment="1">
      <alignment horizontal="center" vertical="center"/>
    </xf>
    <xf numFmtId="0" fontId="30" fillId="13" borderId="0" xfId="0" applyFont="1" applyFill="1" applyAlignment="1">
      <alignment horizontal="center" vertical="center"/>
    </xf>
    <xf numFmtId="2" fontId="30" fillId="13" borderId="0" xfId="0" applyNumberFormat="1" applyFont="1" applyFill="1" applyAlignment="1">
      <alignment horizontal="right"/>
    </xf>
    <xf numFmtId="0" fontId="60" fillId="13" borderId="0" xfId="0" applyFont="1" applyFill="1" applyAlignment="1">
      <alignment horizontal="right" vertical="center"/>
    </xf>
    <xf numFmtId="0" fontId="60" fillId="13" borderId="21" xfId="0" applyFont="1" applyFill="1" applyBorder="1" applyAlignment="1">
      <alignment horizontal="right" vertical="center"/>
    </xf>
    <xf numFmtId="0" fontId="60" fillId="13" borderId="70" xfId="0" applyFont="1" applyFill="1" applyBorder="1" applyAlignment="1">
      <alignment horizontal="right" vertical="center"/>
    </xf>
    <xf numFmtId="165" fontId="43" fillId="5" borderId="0" xfId="0" applyNumberFormat="1" applyFont="1" applyFill="1" applyAlignment="1">
      <alignment horizontal="left" vertical="center"/>
    </xf>
    <xf numFmtId="165" fontId="64" fillId="5" borderId="0" xfId="0" applyNumberFormat="1" applyFont="1" applyFill="1" applyAlignment="1">
      <alignment horizontal="left" vertical="center"/>
    </xf>
    <xf numFmtId="165" fontId="30" fillId="5" borderId="0" xfId="0" applyNumberFormat="1" applyFont="1" applyFill="1" applyAlignment="1">
      <alignment horizontal="right" vertical="center"/>
    </xf>
    <xf numFmtId="0" fontId="30" fillId="5" borderId="0" xfId="0" applyFont="1" applyFill="1" applyAlignment="1">
      <alignment horizontal="right" vertical="center"/>
    </xf>
    <xf numFmtId="165" fontId="30" fillId="5" borderId="67" xfId="0" applyNumberFormat="1" applyFont="1" applyFill="1" applyBorder="1" applyAlignment="1">
      <alignment horizontal="right" vertical="center"/>
    </xf>
    <xf numFmtId="165" fontId="30" fillId="5" borderId="0" xfId="0" applyNumberFormat="1" applyFont="1" applyFill="1" applyAlignment="1">
      <alignment horizontal="left" vertical="center"/>
    </xf>
    <xf numFmtId="167" fontId="20" fillId="5" borderId="0" xfId="0" applyNumberFormat="1" applyFont="1" applyFill="1" applyAlignment="1">
      <alignment horizontal="right" vertical="center"/>
    </xf>
    <xf numFmtId="167" fontId="20" fillId="5" borderId="67" xfId="0" applyNumberFormat="1" applyFont="1" applyFill="1" applyBorder="1" applyAlignment="1">
      <alignment horizontal="right" vertical="center"/>
    </xf>
    <xf numFmtId="165" fontId="30" fillId="5" borderId="0" xfId="0" applyNumberFormat="1" applyFont="1" applyFill="1" applyAlignment="1">
      <alignment horizontal="left" vertical="center" wrapText="1"/>
    </xf>
    <xf numFmtId="165" fontId="31" fillId="5" borderId="0" xfId="0" applyNumberFormat="1" applyFont="1" applyFill="1" applyAlignment="1">
      <alignment horizontal="left" vertical="center"/>
    </xf>
    <xf numFmtId="0" fontId="30" fillId="5" borderId="0" xfId="0" applyFont="1" applyFill="1" applyAlignment="1">
      <alignment horizontal="left" indent="1"/>
    </xf>
    <xf numFmtId="0" fontId="30" fillId="5" borderId="0" xfId="0" applyFont="1" applyFill="1" applyAlignment="1">
      <alignment horizontal="left" vertical="center" indent="1"/>
    </xf>
    <xf numFmtId="0" fontId="30" fillId="5" borderId="0" xfId="0" applyFont="1" applyFill="1" applyAlignment="1">
      <alignment horizontal="left" vertical="center" wrapText="1" indent="1"/>
    </xf>
    <xf numFmtId="0" fontId="30" fillId="5" borderId="0" xfId="0" applyFont="1" applyFill="1" applyAlignment="1">
      <alignment horizontal="left" vertical="center" indent="1" shrinkToFit="1"/>
    </xf>
    <xf numFmtId="0" fontId="20" fillId="5" borderId="0" xfId="0" applyFont="1" applyFill="1" applyAlignment="1">
      <alignment horizontal="left" vertical="center" indent="1"/>
    </xf>
    <xf numFmtId="0" fontId="30" fillId="5" borderId="23" xfId="0" applyFont="1" applyFill="1" applyBorder="1" applyAlignment="1">
      <alignment horizontal="left" vertical="center" indent="1"/>
    </xf>
    <xf numFmtId="167" fontId="20" fillId="5" borderId="23" xfId="0" applyNumberFormat="1" applyFont="1" applyFill="1" applyBorder="1" applyAlignment="1">
      <alignment horizontal="right" vertical="center"/>
    </xf>
    <xf numFmtId="167" fontId="20" fillId="5" borderId="71" xfId="0" applyNumberFormat="1" applyFont="1" applyFill="1" applyBorder="1" applyAlignment="1">
      <alignment horizontal="right" vertical="center"/>
    </xf>
    <xf numFmtId="0" fontId="43" fillId="5" borderId="18" xfId="0" applyFont="1" applyFill="1" applyBorder="1" applyAlignment="1">
      <alignment horizontal="left" vertical="center" wrapText="1"/>
    </xf>
    <xf numFmtId="167" fontId="45" fillId="5" borderId="18" xfId="0" applyNumberFormat="1" applyFont="1" applyFill="1" applyBorder="1" applyAlignment="1">
      <alignment horizontal="right" vertical="center"/>
    </xf>
    <xf numFmtId="167" fontId="45" fillId="5" borderId="69" xfId="0" applyNumberFormat="1" applyFont="1" applyFill="1" applyBorder="1" applyAlignment="1">
      <alignment horizontal="right" vertical="center"/>
    </xf>
    <xf numFmtId="165" fontId="43" fillId="5" borderId="0" xfId="0" applyNumberFormat="1" applyFont="1" applyFill="1" applyAlignment="1">
      <alignment horizontal="left" vertical="center" wrapText="1"/>
    </xf>
    <xf numFmtId="165" fontId="31" fillId="5" borderId="0" xfId="0" applyNumberFormat="1" applyFont="1" applyFill="1" applyAlignment="1">
      <alignment horizontal="left" vertical="center" wrapText="1"/>
    </xf>
    <xf numFmtId="165" fontId="30" fillId="5" borderId="0" xfId="0" applyNumberFormat="1" applyFont="1" applyFill="1" applyAlignment="1">
      <alignment horizontal="left" vertical="center" wrapText="1" indent="1"/>
    </xf>
    <xf numFmtId="165" fontId="30" fillId="5" borderId="0" xfId="0" applyNumberFormat="1" applyFont="1" applyFill="1" applyAlignment="1">
      <alignment horizontal="left" vertical="center" indent="1" shrinkToFit="1"/>
    </xf>
    <xf numFmtId="0" fontId="30" fillId="5" borderId="23" xfId="0" applyFont="1" applyFill="1" applyBorder="1" applyAlignment="1">
      <alignment horizontal="left" vertical="center" wrapText="1" indent="1"/>
    </xf>
    <xf numFmtId="165" fontId="43" fillId="5" borderId="18" xfId="0" applyNumberFormat="1" applyFont="1" applyFill="1" applyBorder="1" applyAlignment="1">
      <alignment horizontal="left" vertical="center" wrapText="1"/>
    </xf>
    <xf numFmtId="165" fontId="30" fillId="5" borderId="23" xfId="0" applyNumberFormat="1" applyFont="1" applyFill="1" applyBorder="1" applyAlignment="1">
      <alignment horizontal="left" vertical="center"/>
    </xf>
    <xf numFmtId="165" fontId="43" fillId="5" borderId="18" xfId="0" applyNumberFormat="1" applyFont="1" applyFill="1" applyBorder="1" applyAlignment="1">
      <alignment horizontal="left" vertical="top" wrapText="1"/>
    </xf>
    <xf numFmtId="167" fontId="45" fillId="5" borderId="23" xfId="0" applyNumberFormat="1" applyFont="1" applyFill="1" applyBorder="1" applyAlignment="1">
      <alignment horizontal="right" vertical="center"/>
    </xf>
    <xf numFmtId="3" fontId="45" fillId="5" borderId="23" xfId="0" applyNumberFormat="1" applyFont="1" applyFill="1" applyBorder="1" applyAlignment="1">
      <alignment horizontal="right" vertical="center"/>
    </xf>
    <xf numFmtId="3" fontId="45" fillId="5" borderId="71" xfId="0" applyNumberFormat="1" applyFont="1" applyFill="1" applyBorder="1" applyAlignment="1">
      <alignment horizontal="right" vertical="center"/>
    </xf>
    <xf numFmtId="0" fontId="46" fillId="5" borderId="21" xfId="0" applyFont="1" applyFill="1" applyBorder="1" applyAlignment="1">
      <alignment vertical="center"/>
    </xf>
    <xf numFmtId="0" fontId="25" fillId="5" borderId="21" xfId="0" applyFont="1" applyFill="1" applyBorder="1" applyAlignment="1">
      <alignment vertical="center"/>
    </xf>
    <xf numFmtId="0" fontId="25" fillId="5" borderId="70" xfId="0" applyFont="1" applyFill="1" applyBorder="1" applyAlignment="1">
      <alignment vertical="center"/>
    </xf>
    <xf numFmtId="0" fontId="46" fillId="5" borderId="29" xfId="0" applyFont="1" applyFill="1" applyBorder="1" applyAlignment="1">
      <alignment horizontal="left" vertical="top"/>
    </xf>
    <xf numFmtId="0" fontId="46" fillId="5" borderId="72" xfId="0" applyFont="1" applyFill="1" applyBorder="1" applyAlignment="1">
      <alignment horizontal="left" vertical="center"/>
    </xf>
    <xf numFmtId="165" fontId="19" fillId="4" borderId="21" xfId="0" applyNumberFormat="1" applyFont="1" applyFill="1" applyBorder="1" applyAlignment="1">
      <alignment horizontal="center"/>
    </xf>
    <xf numFmtId="0" fontId="19" fillId="4" borderId="44" xfId="0" applyFont="1" applyFill="1" applyBorder="1" applyAlignment="1" applyProtection="1">
      <alignment horizontal="left"/>
      <protection locked="0"/>
    </xf>
    <xf numFmtId="166" fontId="0" fillId="0" borderId="0" xfId="0" applyNumberFormat="1"/>
    <xf numFmtId="0" fontId="12" fillId="4" borderId="0" xfId="9" applyFill="1"/>
    <xf numFmtId="166" fontId="30" fillId="13" borderId="58" xfId="9" applyNumberFormat="1" applyFont="1" applyFill="1" applyBorder="1" applyAlignment="1">
      <alignment horizontal="center" vertical="center"/>
    </xf>
    <xf numFmtId="0" fontId="30" fillId="0" borderId="56" xfId="0" applyFont="1" applyBorder="1"/>
    <xf numFmtId="0" fontId="30" fillId="13" borderId="57" xfId="9" applyFont="1" applyFill="1" applyBorder="1" applyAlignment="1">
      <alignment horizontal="center" vertical="center"/>
    </xf>
    <xf numFmtId="166" fontId="30" fillId="13" borderId="21" xfId="9" applyNumberFormat="1" applyFont="1" applyFill="1" applyBorder="1" applyAlignment="1">
      <alignment horizontal="center" vertical="center"/>
    </xf>
    <xf numFmtId="2" fontId="30" fillId="13" borderId="57" xfId="9" applyNumberFormat="1" applyFont="1" applyFill="1" applyBorder="1" applyAlignment="1">
      <alignment horizontal="right"/>
    </xf>
    <xf numFmtId="0" fontId="60" fillId="13" borderId="0" xfId="9" applyFont="1" applyFill="1" applyAlignment="1">
      <alignment horizontal="right" vertical="center"/>
    </xf>
    <xf numFmtId="0" fontId="60" fillId="13" borderId="34" xfId="9" applyFont="1" applyFill="1" applyBorder="1" applyAlignment="1">
      <alignment horizontal="right" vertical="center"/>
    </xf>
    <xf numFmtId="165" fontId="43" fillId="4" borderId="57" xfId="9" applyNumberFormat="1" applyFont="1" applyFill="1" applyBorder="1" applyAlignment="1">
      <alignment horizontal="left" vertical="center"/>
    </xf>
    <xf numFmtId="0" fontId="30" fillId="4" borderId="0" xfId="9" applyFont="1" applyFill="1" applyAlignment="1">
      <alignment horizontal="right" vertical="center"/>
    </xf>
    <xf numFmtId="165" fontId="30" fillId="4" borderId="0" xfId="9" applyNumberFormat="1" applyFont="1" applyFill="1" applyAlignment="1">
      <alignment horizontal="right" vertical="center"/>
    </xf>
    <xf numFmtId="165" fontId="30" fillId="4" borderId="35" xfId="9" applyNumberFormat="1" applyFont="1" applyFill="1" applyBorder="1" applyAlignment="1">
      <alignment horizontal="right" vertical="center"/>
    </xf>
    <xf numFmtId="165" fontId="30" fillId="4" borderId="57" xfId="9" applyNumberFormat="1" applyFont="1" applyFill="1" applyBorder="1" applyAlignment="1">
      <alignment horizontal="left" vertical="center"/>
    </xf>
    <xf numFmtId="167" fontId="20" fillId="4" borderId="0" xfId="9" applyNumberFormat="1" applyFont="1" applyFill="1" applyAlignment="1">
      <alignment horizontal="right" vertical="center"/>
    </xf>
    <xf numFmtId="167" fontId="20" fillId="4" borderId="35" xfId="9" applyNumberFormat="1" applyFont="1" applyFill="1" applyBorder="1" applyAlignment="1">
      <alignment horizontal="right" vertical="center"/>
    </xf>
    <xf numFmtId="165" fontId="30" fillId="4" borderId="57" xfId="9" applyNumberFormat="1" applyFont="1" applyFill="1" applyBorder="1" applyAlignment="1">
      <alignment horizontal="left" vertical="center" wrapText="1"/>
    </xf>
    <xf numFmtId="0" fontId="30" fillId="4" borderId="57" xfId="9" applyFont="1" applyFill="1" applyBorder="1" applyAlignment="1">
      <alignment horizontal="left" indent="1"/>
    </xf>
    <xf numFmtId="0" fontId="30" fillId="4" borderId="57" xfId="9" applyFont="1" applyFill="1" applyBorder="1" applyAlignment="1">
      <alignment horizontal="left" vertical="center" indent="1"/>
    </xf>
    <xf numFmtId="0" fontId="30" fillId="4" borderId="57" xfId="9" applyFont="1" applyFill="1" applyBorder="1" applyAlignment="1">
      <alignment horizontal="left" vertical="center" wrapText="1" indent="1"/>
    </xf>
    <xf numFmtId="0" fontId="30" fillId="4" borderId="57" xfId="9" applyFont="1" applyFill="1" applyBorder="1" applyAlignment="1">
      <alignment horizontal="left" vertical="center" indent="1" shrinkToFit="1"/>
    </xf>
    <xf numFmtId="0" fontId="20" fillId="4" borderId="57" xfId="9" applyFont="1" applyFill="1" applyBorder="1" applyAlignment="1">
      <alignment horizontal="left" vertical="center" indent="1"/>
    </xf>
    <xf numFmtId="0" fontId="30" fillId="4" borderId="59" xfId="9" applyFont="1" applyFill="1" applyBorder="1" applyAlignment="1">
      <alignment horizontal="left" vertical="center" indent="1"/>
    </xf>
    <xf numFmtId="167" fontId="20" fillId="4" borderId="23" xfId="9" applyNumberFormat="1" applyFont="1" applyFill="1" applyBorder="1" applyAlignment="1">
      <alignment horizontal="right" vertical="center"/>
    </xf>
    <xf numFmtId="0" fontId="43" fillId="4" borderId="60" xfId="9" applyFont="1" applyFill="1" applyBorder="1" applyAlignment="1">
      <alignment horizontal="left" vertical="center" wrapText="1"/>
    </xf>
    <xf numFmtId="167" fontId="45" fillId="4" borderId="18" xfId="9" applyNumberFormat="1" applyFont="1" applyFill="1" applyBorder="1" applyAlignment="1">
      <alignment horizontal="right" vertical="center"/>
    </xf>
    <xf numFmtId="167" fontId="45" fillId="4" borderId="36" xfId="9" applyNumberFormat="1" applyFont="1" applyFill="1" applyBorder="1" applyAlignment="1">
      <alignment horizontal="right" vertical="center"/>
    </xf>
    <xf numFmtId="165" fontId="43" fillId="4" borderId="57" xfId="9" applyNumberFormat="1" applyFont="1" applyFill="1" applyBorder="1" applyAlignment="1">
      <alignment horizontal="left" vertical="center" wrapText="1"/>
    </xf>
    <xf numFmtId="165" fontId="30" fillId="4" borderId="57" xfId="9" applyNumberFormat="1" applyFont="1" applyFill="1" applyBorder="1" applyAlignment="1">
      <alignment horizontal="left" vertical="center" wrapText="1" indent="1"/>
    </xf>
    <xf numFmtId="165" fontId="30" fillId="4" borderId="57" xfId="9" applyNumberFormat="1" applyFont="1" applyFill="1" applyBorder="1" applyAlignment="1">
      <alignment horizontal="left" vertical="center" indent="1" shrinkToFit="1"/>
    </xf>
    <xf numFmtId="0" fontId="30" fillId="4" borderId="59" xfId="9" applyFont="1" applyFill="1" applyBorder="1" applyAlignment="1">
      <alignment horizontal="left" vertical="center" wrapText="1" indent="1"/>
    </xf>
    <xf numFmtId="167" fontId="20" fillId="4" borderId="37" xfId="9" applyNumberFormat="1" applyFont="1" applyFill="1" applyBorder="1" applyAlignment="1">
      <alignment horizontal="right" vertical="center"/>
    </xf>
    <xf numFmtId="165" fontId="43" fillId="4" borderId="60" xfId="9" applyNumberFormat="1" applyFont="1" applyFill="1" applyBorder="1" applyAlignment="1">
      <alignment horizontal="left" vertical="center" wrapText="1"/>
    </xf>
    <xf numFmtId="165" fontId="30" fillId="4" borderId="59" xfId="9" applyNumberFormat="1" applyFont="1" applyFill="1" applyBorder="1" applyAlignment="1">
      <alignment horizontal="left" vertical="center"/>
    </xf>
    <xf numFmtId="165" fontId="43" fillId="4" borderId="60" xfId="9" applyNumberFormat="1" applyFont="1" applyFill="1" applyBorder="1" applyAlignment="1">
      <alignment horizontal="left" vertical="top" wrapText="1"/>
    </xf>
    <xf numFmtId="3" fontId="45" fillId="4" borderId="23" xfId="9" applyNumberFormat="1" applyFont="1" applyFill="1" applyBorder="1" applyAlignment="1">
      <alignment horizontal="right" vertical="center"/>
    </xf>
    <xf numFmtId="3" fontId="45" fillId="4" borderId="37" xfId="9" applyNumberFormat="1" applyFont="1" applyFill="1" applyBorder="1" applyAlignment="1">
      <alignment horizontal="right" vertical="center"/>
    </xf>
    <xf numFmtId="0" fontId="25" fillId="4" borderId="61" xfId="9" applyFont="1" applyFill="1" applyBorder="1" applyAlignment="1">
      <alignment horizontal="left" vertical="top"/>
    </xf>
    <xf numFmtId="0" fontId="46" fillId="4" borderId="29" xfId="9" applyFont="1" applyFill="1" applyBorder="1" applyAlignment="1">
      <alignment horizontal="left" vertical="top"/>
    </xf>
    <xf numFmtId="0" fontId="46" fillId="4" borderId="38" xfId="9" applyFont="1" applyFill="1" applyBorder="1" applyAlignment="1">
      <alignment horizontal="left" vertical="center"/>
    </xf>
    <xf numFmtId="0" fontId="46" fillId="4" borderId="39" xfId="9" applyFont="1" applyFill="1" applyBorder="1" applyAlignment="1">
      <alignment horizontal="left" vertical="center"/>
    </xf>
    <xf numFmtId="17" fontId="0" fillId="0" borderId="0" xfId="0" applyNumberFormat="1"/>
    <xf numFmtId="0" fontId="37" fillId="11" borderId="21" xfId="13" applyFont="1" applyFill="1" applyBorder="1"/>
    <xf numFmtId="0" fontId="19" fillId="11" borderId="21" xfId="13" applyFont="1" applyFill="1" applyBorder="1"/>
    <xf numFmtId="0" fontId="20" fillId="10" borderId="0" xfId="3" applyFont="1" applyFill="1"/>
    <xf numFmtId="0" fontId="19" fillId="11" borderId="0" xfId="13" applyFont="1" applyFill="1" applyAlignment="1">
      <alignment vertical="center"/>
    </xf>
    <xf numFmtId="0" fontId="19" fillId="4" borderId="20" xfId="20" quotePrefix="1" applyFont="1" applyFill="1" applyBorder="1" applyAlignment="1">
      <alignment horizontal="left" vertical="center"/>
    </xf>
    <xf numFmtId="0" fontId="19" fillId="4" borderId="0" xfId="20" quotePrefix="1" applyFont="1" applyFill="1" applyAlignment="1">
      <alignment horizontal="left" vertical="center"/>
    </xf>
    <xf numFmtId="2" fontId="19" fillId="12" borderId="0" xfId="5" applyNumberFormat="1" applyFont="1" applyFill="1" applyAlignment="1">
      <alignment horizontal="right" vertical="center"/>
    </xf>
    <xf numFmtId="0" fontId="19" fillId="4" borderId="0" xfId="13" applyFont="1" applyFill="1" applyAlignment="1">
      <alignment horizontal="right" vertical="center"/>
    </xf>
    <xf numFmtId="0" fontId="20" fillId="10" borderId="22" xfId="3" applyFont="1" applyFill="1" applyBorder="1"/>
    <xf numFmtId="0" fontId="19" fillId="11" borderId="0" xfId="13" applyFont="1" applyFill="1"/>
    <xf numFmtId="0" fontId="20" fillId="10" borderId="20" xfId="3" applyFont="1" applyFill="1" applyBorder="1"/>
    <xf numFmtId="0" fontId="19" fillId="10" borderId="0" xfId="20" applyFont="1" applyFill="1" applyAlignment="1">
      <alignment horizontal="left" vertical="center"/>
    </xf>
    <xf numFmtId="167" fontId="19" fillId="4" borderId="0" xfId="21" applyNumberFormat="1" applyFont="1" applyFill="1" applyAlignment="1">
      <alignment horizontal="right" vertical="center"/>
    </xf>
    <xf numFmtId="167" fontId="19" fillId="4" borderId="22" xfId="21" applyNumberFormat="1" applyFont="1" applyFill="1" applyBorder="1" applyAlignment="1">
      <alignment horizontal="right" vertical="center"/>
    </xf>
    <xf numFmtId="3" fontId="20" fillId="10" borderId="0" xfId="3" applyNumberFormat="1" applyFont="1" applyFill="1"/>
    <xf numFmtId="170" fontId="20" fillId="10" borderId="0" xfId="3" applyNumberFormat="1" applyFont="1" applyFill="1"/>
    <xf numFmtId="0" fontId="19" fillId="4" borderId="0" xfId="13" applyFont="1" applyFill="1" applyAlignment="1">
      <alignment vertical="center"/>
    </xf>
    <xf numFmtId="0" fontId="20" fillId="4" borderId="20" xfId="3" applyFont="1" applyFill="1" applyBorder="1"/>
    <xf numFmtId="0" fontId="19" fillId="4" borderId="0" xfId="13" applyFont="1" applyFill="1"/>
    <xf numFmtId="0" fontId="19" fillId="4" borderId="0" xfId="20" applyFont="1" applyFill="1" applyAlignment="1">
      <alignment horizontal="left" vertical="center"/>
    </xf>
    <xf numFmtId="3" fontId="19" fillId="4" borderId="0" xfId="21" applyNumberFormat="1" applyFont="1" applyFill="1" applyAlignment="1">
      <alignment horizontal="right" vertical="center"/>
    </xf>
    <xf numFmtId="3" fontId="19" fillId="4" borderId="22" xfId="21" applyNumberFormat="1" applyFont="1" applyFill="1" applyBorder="1" applyAlignment="1">
      <alignment horizontal="right" vertical="center"/>
    </xf>
    <xf numFmtId="167" fontId="19" fillId="4" borderId="0" xfId="20" applyNumberFormat="1" applyFont="1" applyFill="1" applyAlignment="1">
      <alignment horizontal="right" vertical="center"/>
    </xf>
    <xf numFmtId="167" fontId="19" fillId="4" borderId="22" xfId="20" applyNumberFormat="1" applyFont="1" applyFill="1" applyBorder="1" applyAlignment="1">
      <alignment horizontal="right" vertical="center"/>
    </xf>
    <xf numFmtId="0" fontId="19" fillId="10" borderId="20" xfId="20" applyFont="1" applyFill="1" applyBorder="1"/>
    <xf numFmtId="0" fontId="19" fillId="11" borderId="20" xfId="13" applyFont="1" applyFill="1" applyBorder="1"/>
    <xf numFmtId="0" fontId="49" fillId="4" borderId="0" xfId="13" applyFont="1" applyFill="1"/>
    <xf numFmtId="0" fontId="20" fillId="10" borderId="20" xfId="3" applyFont="1" applyFill="1" applyBorder="1" applyAlignment="1">
      <alignment horizontal="left" vertical="center"/>
    </xf>
    <xf numFmtId="0" fontId="19" fillId="11" borderId="0" xfId="13" applyFont="1" applyFill="1" applyAlignment="1">
      <alignment horizontal="left" vertical="center"/>
    </xf>
    <xf numFmtId="0" fontId="20" fillId="10" borderId="0" xfId="3" applyFont="1" applyFill="1" applyAlignment="1">
      <alignment horizontal="left" vertical="center"/>
    </xf>
    <xf numFmtId="1" fontId="19" fillId="4" borderId="0" xfId="21" applyNumberFormat="1" applyFont="1" applyFill="1" applyAlignment="1">
      <alignment horizontal="right" vertical="center"/>
    </xf>
    <xf numFmtId="1" fontId="19" fillId="4" borderId="22" xfId="21" applyNumberFormat="1" applyFont="1" applyFill="1" applyBorder="1" applyAlignment="1">
      <alignment horizontal="right" vertical="center"/>
    </xf>
    <xf numFmtId="0" fontId="20" fillId="10" borderId="84" xfId="3" applyFont="1" applyFill="1" applyBorder="1" applyAlignment="1">
      <alignment horizontal="left"/>
    </xf>
    <xf numFmtId="0" fontId="19" fillId="11" borderId="85" xfId="13" applyFont="1" applyFill="1" applyBorder="1" applyAlignment="1">
      <alignment horizontal="left"/>
    </xf>
    <xf numFmtId="0" fontId="20" fillId="10" borderId="85" xfId="3" applyFont="1" applyFill="1" applyBorder="1" applyAlignment="1">
      <alignment horizontal="left" vertical="center"/>
    </xf>
    <xf numFmtId="3" fontId="20" fillId="4" borderId="85" xfId="21" applyNumberFormat="1" applyFont="1" applyFill="1" applyBorder="1" applyAlignment="1">
      <alignment horizontal="right" vertical="center"/>
    </xf>
    <xf numFmtId="3" fontId="20" fillId="4" borderId="86" xfId="21" applyNumberFormat="1" applyFont="1" applyFill="1" applyBorder="1" applyAlignment="1">
      <alignment horizontal="right" vertical="center"/>
    </xf>
    <xf numFmtId="0" fontId="49" fillId="4" borderId="20" xfId="13" applyFont="1" applyFill="1" applyBorder="1" applyAlignment="1">
      <alignment vertical="center"/>
    </xf>
    <xf numFmtId="0" fontId="49" fillId="4" borderId="0" xfId="13" applyFont="1" applyFill="1" applyAlignment="1">
      <alignment vertical="center"/>
    </xf>
    <xf numFmtId="0" fontId="49" fillId="11" borderId="28" xfId="13" applyFont="1" applyFill="1" applyBorder="1" applyAlignment="1">
      <alignment vertical="center"/>
    </xf>
    <xf numFmtId="0" fontId="49" fillId="11" borderId="29" xfId="13" applyFont="1" applyFill="1" applyBorder="1" applyAlignment="1">
      <alignment vertical="center"/>
    </xf>
    <xf numFmtId="0" fontId="20" fillId="10" borderId="30" xfId="3" applyFont="1" applyFill="1" applyBorder="1"/>
    <xf numFmtId="0" fontId="49" fillId="11" borderId="0" xfId="13" applyFont="1" applyFill="1" applyAlignment="1">
      <alignment horizontal="left" vertical="center" wrapText="1"/>
    </xf>
    <xf numFmtId="0" fontId="41" fillId="11" borderId="0" xfId="13" applyFont="1" applyFill="1" applyAlignment="1">
      <alignment vertical="center"/>
    </xf>
    <xf numFmtId="0" fontId="41" fillId="10" borderId="0" xfId="3" applyFont="1" applyFill="1"/>
    <xf numFmtId="0" fontId="41" fillId="13" borderId="20" xfId="20" quotePrefix="1" applyFont="1" applyFill="1" applyBorder="1" applyAlignment="1">
      <alignment horizontal="left"/>
    </xf>
    <xf numFmtId="0" fontId="41" fillId="13" borderId="0" xfId="20" quotePrefix="1" applyFont="1" applyFill="1" applyAlignment="1">
      <alignment horizontal="left"/>
    </xf>
    <xf numFmtId="0" fontId="41" fillId="13" borderId="20" xfId="20" quotePrefix="1" applyFont="1" applyFill="1" applyBorder="1" applyAlignment="1">
      <alignment horizontal="left" vertical="center"/>
    </xf>
    <xf numFmtId="0" fontId="41" fillId="13" borderId="0" xfId="20" quotePrefix="1" applyFont="1" applyFill="1" applyAlignment="1">
      <alignment horizontal="left" vertical="center"/>
    </xf>
    <xf numFmtId="2" fontId="41" fillId="15" borderId="0" xfId="5" applyNumberFormat="1" applyFont="1" applyFill="1" applyAlignment="1">
      <alignment horizontal="right" vertical="center"/>
    </xf>
    <xf numFmtId="0" fontId="41" fillId="13" borderId="0" xfId="13" applyFont="1" applyFill="1" applyAlignment="1">
      <alignment horizontal="right" vertical="center"/>
    </xf>
    <xf numFmtId="0" fontId="41" fillId="13" borderId="21" xfId="13" applyFont="1" applyFill="1" applyBorder="1" applyAlignment="1">
      <alignment horizontal="right" vertical="center"/>
    </xf>
    <xf numFmtId="0" fontId="41" fillId="13" borderId="26" xfId="13" applyFont="1" applyFill="1" applyBorder="1" applyAlignment="1">
      <alignment horizontal="right" vertical="center"/>
    </xf>
    <xf numFmtId="0" fontId="41" fillId="11" borderId="0" xfId="13" applyFont="1" applyFill="1"/>
    <xf numFmtId="0" fontId="41" fillId="4" borderId="0" xfId="13" applyFont="1" applyFill="1" applyAlignment="1">
      <alignment vertical="center"/>
    </xf>
    <xf numFmtId="3" fontId="41" fillId="10" borderId="0" xfId="3" applyNumberFormat="1" applyFont="1" applyFill="1"/>
    <xf numFmtId="0" fontId="41" fillId="4" borderId="0" xfId="13" applyFont="1" applyFill="1"/>
    <xf numFmtId="165" fontId="68" fillId="13" borderId="18" xfId="20" applyNumberFormat="1" applyFont="1" applyFill="1" applyBorder="1" applyAlignment="1">
      <alignment vertical="center" wrapText="1"/>
    </xf>
    <xf numFmtId="0" fontId="69" fillId="4" borderId="0" xfId="13" applyFont="1" applyFill="1"/>
    <xf numFmtId="0" fontId="41" fillId="13" borderId="22" xfId="3" applyFont="1" applyFill="1" applyBorder="1"/>
    <xf numFmtId="0" fontId="41" fillId="13" borderId="17" xfId="3" applyFont="1" applyFill="1" applyBorder="1" applyAlignment="1">
      <alignment horizontal="left" vertical="center"/>
    </xf>
    <xf numFmtId="0" fontId="41" fillId="13" borderId="21" xfId="13" applyFont="1" applyFill="1" applyBorder="1" applyAlignment="1">
      <alignment horizontal="left" vertical="center"/>
    </xf>
    <xf numFmtId="0" fontId="41" fillId="13" borderId="21" xfId="3" applyFont="1" applyFill="1" applyBorder="1" applyAlignment="1">
      <alignment horizontal="left" vertical="center"/>
    </xf>
    <xf numFmtId="0" fontId="11" fillId="0" borderId="0" xfId="2" applyFont="1" applyFill="1" applyAlignment="1" applyProtection="1">
      <alignment horizontal="center" vertical="center" wrapText="1"/>
    </xf>
    <xf numFmtId="0" fontId="37" fillId="0" borderId="21" xfId="13" applyFont="1" applyBorder="1"/>
    <xf numFmtId="0" fontId="19" fillId="0" borderId="21" xfId="13" applyFont="1" applyBorder="1"/>
    <xf numFmtId="0" fontId="20" fillId="0" borderId="0" xfId="3" applyFont="1"/>
    <xf numFmtId="0" fontId="27" fillId="0" borderId="0" xfId="3" applyFont="1"/>
    <xf numFmtId="0" fontId="19" fillId="0" borderId="22" xfId="13" applyFont="1" applyBorder="1" applyAlignment="1">
      <alignment vertical="center"/>
    </xf>
    <xf numFmtId="0" fontId="19" fillId="0" borderId="0" xfId="20" quotePrefix="1" applyFont="1" applyAlignment="1">
      <alignment horizontal="left" vertical="center"/>
    </xf>
    <xf numFmtId="2" fontId="19" fillId="0" borderId="0" xfId="5" applyNumberFormat="1" applyFont="1" applyAlignment="1">
      <alignment horizontal="right" vertical="center"/>
    </xf>
    <xf numFmtId="0" fontId="19" fillId="0" borderId="0" xfId="13" applyFont="1" applyAlignment="1">
      <alignment horizontal="right" vertical="center"/>
    </xf>
    <xf numFmtId="0" fontId="19" fillId="0" borderId="22" xfId="13" applyFont="1" applyBorder="1" applyAlignment="1">
      <alignment horizontal="right" vertical="center"/>
    </xf>
    <xf numFmtId="0" fontId="19" fillId="0" borderId="22" xfId="13" applyFont="1" applyBorder="1"/>
    <xf numFmtId="0" fontId="19" fillId="0" borderId="0" xfId="13" applyFont="1"/>
    <xf numFmtId="0" fontId="19" fillId="0" borderId="0" xfId="20" applyFont="1" applyAlignment="1">
      <alignment horizontal="left" vertical="center"/>
    </xf>
    <xf numFmtId="167" fontId="19" fillId="0" borderId="0" xfId="21" applyNumberFormat="1" applyFont="1" applyAlignment="1">
      <alignment horizontal="right" vertical="center"/>
    </xf>
    <xf numFmtId="167" fontId="19" fillId="0" borderId="22" xfId="21" applyNumberFormat="1" applyFont="1" applyBorder="1" applyAlignment="1">
      <alignment horizontal="right" vertical="center"/>
    </xf>
    <xf numFmtId="3" fontId="19" fillId="0" borderId="0" xfId="21" applyNumberFormat="1" applyFont="1" applyAlignment="1">
      <alignment horizontal="right" vertical="center"/>
    </xf>
    <xf numFmtId="3" fontId="19" fillId="0" borderId="22" xfId="21" applyNumberFormat="1" applyFont="1" applyBorder="1" applyAlignment="1">
      <alignment horizontal="right" vertical="center"/>
    </xf>
    <xf numFmtId="167" fontId="19" fillId="0" borderId="0" xfId="20" applyNumberFormat="1" applyFont="1" applyAlignment="1">
      <alignment horizontal="right" vertical="center"/>
    </xf>
    <xf numFmtId="167" fontId="19" fillId="0" borderId="22" xfId="20" applyNumberFormat="1" applyFont="1" applyBorder="1" applyAlignment="1">
      <alignment horizontal="right" vertical="center"/>
    </xf>
    <xf numFmtId="0" fontId="19" fillId="0" borderId="0" xfId="20" applyFont="1"/>
    <xf numFmtId="0" fontId="49" fillId="0" borderId="22" xfId="13" applyFont="1" applyBorder="1"/>
    <xf numFmtId="0" fontId="20" fillId="0" borderId="0" xfId="3" applyFont="1" applyAlignment="1">
      <alignment horizontal="left" vertical="center"/>
    </xf>
    <xf numFmtId="0" fontId="19" fillId="0" borderId="0" xfId="13" applyFont="1" applyAlignment="1">
      <alignment horizontal="left" vertical="center"/>
    </xf>
    <xf numFmtId="1" fontId="19" fillId="0" borderId="0" xfId="21" applyNumberFormat="1" applyFont="1" applyAlignment="1">
      <alignment horizontal="right" vertical="center"/>
    </xf>
    <xf numFmtId="1" fontId="19" fillId="0" borderId="22" xfId="21" applyNumberFormat="1" applyFont="1" applyBorder="1" applyAlignment="1">
      <alignment horizontal="right" vertical="center"/>
    </xf>
    <xf numFmtId="0" fontId="20" fillId="0" borderId="85" xfId="3" applyFont="1" applyBorder="1" applyAlignment="1">
      <alignment horizontal="left"/>
    </xf>
    <xf numFmtId="0" fontId="19" fillId="0" borderId="85" xfId="13" applyFont="1" applyBorder="1" applyAlignment="1">
      <alignment horizontal="left"/>
    </xf>
    <xf numFmtId="0" fontId="20" fillId="0" borderId="85" xfId="3" applyFont="1" applyBorder="1" applyAlignment="1">
      <alignment horizontal="left" vertical="center"/>
    </xf>
    <xf numFmtId="3" fontId="20" fillId="0" borderId="85" xfId="21" applyNumberFormat="1" applyFont="1" applyBorder="1" applyAlignment="1">
      <alignment horizontal="right" vertical="center"/>
    </xf>
    <xf numFmtId="3" fontId="20" fillId="0" borderId="86" xfId="21" applyNumberFormat="1" applyFont="1" applyBorder="1" applyAlignment="1">
      <alignment horizontal="right" vertical="center"/>
    </xf>
    <xf numFmtId="3" fontId="20" fillId="0" borderId="0" xfId="21" applyNumberFormat="1" applyFont="1" applyAlignment="1">
      <alignment horizontal="right" vertical="center"/>
    </xf>
    <xf numFmtId="0" fontId="49" fillId="0" borderId="0" xfId="13" applyFont="1"/>
    <xf numFmtId="0" fontId="49" fillId="0" borderId="20" xfId="13" applyFont="1" applyBorder="1" applyAlignment="1">
      <alignment vertical="center"/>
    </xf>
    <xf numFmtId="0" fontId="49" fillId="0" borderId="0" xfId="13" applyFont="1" applyAlignment="1">
      <alignment vertical="center"/>
    </xf>
    <xf numFmtId="0" fontId="49" fillId="0" borderId="22" xfId="13" applyFont="1" applyBorder="1" applyAlignment="1">
      <alignment vertical="center"/>
    </xf>
    <xf numFmtId="0" fontId="49" fillId="0" borderId="28" xfId="13" applyFont="1" applyBorder="1" applyAlignment="1">
      <alignment vertical="center"/>
    </xf>
    <xf numFmtId="0" fontId="49" fillId="0" borderId="29" xfId="13" applyFont="1" applyBorder="1" applyAlignment="1">
      <alignment vertical="center"/>
    </xf>
    <xf numFmtId="0" fontId="49" fillId="0" borderId="30" xfId="13" applyFont="1" applyBorder="1" applyAlignment="1">
      <alignment vertical="center"/>
    </xf>
    <xf numFmtId="0" fontId="49" fillId="0" borderId="0" xfId="13" applyFont="1" applyAlignment="1">
      <alignment horizontal="left" vertical="center" wrapText="1"/>
    </xf>
    <xf numFmtId="0" fontId="70" fillId="0" borderId="0" xfId="3" applyFont="1"/>
    <xf numFmtId="0" fontId="12" fillId="0" borderId="0" xfId="3"/>
    <xf numFmtId="167" fontId="12" fillId="0" borderId="0" xfId="3" applyNumberFormat="1"/>
    <xf numFmtId="170" fontId="70" fillId="0" borderId="0" xfId="3" applyNumberFormat="1" applyFont="1"/>
    <xf numFmtId="0" fontId="37" fillId="0" borderId="0" xfId="3" applyFont="1"/>
    <xf numFmtId="170" fontId="37" fillId="0" borderId="0" xfId="3" applyNumberFormat="1" applyFont="1"/>
    <xf numFmtId="166" fontId="37" fillId="0" borderId="0" xfId="3" applyNumberFormat="1" applyFont="1"/>
    <xf numFmtId="169" fontId="37" fillId="0" borderId="0" xfId="3" applyNumberFormat="1" applyFont="1"/>
    <xf numFmtId="167" fontId="37" fillId="0" borderId="0" xfId="3" applyNumberFormat="1" applyFont="1"/>
    <xf numFmtId="0" fontId="41" fillId="0" borderId="22" xfId="13" applyFont="1" applyBorder="1" applyAlignment="1">
      <alignment vertical="center"/>
    </xf>
    <xf numFmtId="0" fontId="41" fillId="0" borderId="0" xfId="3" applyFont="1"/>
    <xf numFmtId="0" fontId="71" fillId="0" borderId="0" xfId="3" applyFont="1"/>
    <xf numFmtId="2" fontId="41" fillId="13" borderId="0" xfId="5" applyNumberFormat="1" applyFont="1" applyFill="1" applyAlignment="1">
      <alignment horizontal="right" vertical="center"/>
    </xf>
    <xf numFmtId="0" fontId="41" fillId="0" borderId="22" xfId="13" applyFont="1" applyBorder="1"/>
    <xf numFmtId="0" fontId="69" fillId="0" borderId="22" xfId="13" applyFont="1" applyBorder="1"/>
    <xf numFmtId="0" fontId="41" fillId="13" borderId="22" xfId="13" applyFont="1" applyFill="1" applyBorder="1" applyAlignment="1">
      <alignment horizontal="right" vertical="center"/>
    </xf>
    <xf numFmtId="0" fontId="41" fillId="13" borderId="82" xfId="3" applyFont="1" applyFill="1" applyBorder="1" applyAlignment="1">
      <alignment horizontal="left" vertical="center"/>
    </xf>
    <xf numFmtId="0" fontId="27" fillId="10" borderId="0" xfId="3" applyFont="1" applyFill="1"/>
    <xf numFmtId="3" fontId="27" fillId="10" borderId="0" xfId="3" applyNumberFormat="1" applyFont="1" applyFill="1"/>
    <xf numFmtId="170" fontId="27" fillId="10" borderId="0" xfId="3" applyNumberFormat="1" applyFont="1" applyFill="1"/>
    <xf numFmtId="0" fontId="71" fillId="10" borderId="0" xfId="3" applyFont="1" applyFill="1"/>
    <xf numFmtId="3" fontId="71" fillId="10" borderId="0" xfId="3" applyNumberFormat="1" applyFont="1" applyFill="1"/>
    <xf numFmtId="0" fontId="41" fillId="13" borderId="83" xfId="3" applyFont="1" applyFill="1" applyBorder="1"/>
    <xf numFmtId="0" fontId="11" fillId="4" borderId="0" xfId="22" applyFont="1" applyFill="1" applyAlignment="1" applyProtection="1">
      <alignment horizontal="center" vertical="center" wrapText="1"/>
    </xf>
    <xf numFmtId="0" fontId="19" fillId="4" borderId="22" xfId="13" applyFont="1" applyFill="1" applyBorder="1" applyAlignment="1">
      <alignment horizontal="right" vertical="center"/>
    </xf>
    <xf numFmtId="0" fontId="20" fillId="4" borderId="0" xfId="3" applyFont="1" applyFill="1"/>
    <xf numFmtId="3" fontId="20" fillId="10" borderId="0" xfId="21" applyNumberFormat="1" applyFont="1" applyFill="1" applyAlignment="1">
      <alignment horizontal="right" vertical="center"/>
    </xf>
    <xf numFmtId="0" fontId="49" fillId="4" borderId="22" xfId="13" applyFont="1" applyFill="1" applyBorder="1" applyAlignment="1">
      <alignment vertical="center"/>
    </xf>
    <xf numFmtId="0" fontId="49" fillId="11" borderId="30" xfId="13" applyFont="1" applyFill="1" applyBorder="1" applyAlignment="1">
      <alignment vertical="center"/>
    </xf>
    <xf numFmtId="0" fontId="70" fillId="10" borderId="0" xfId="3" applyFont="1" applyFill="1"/>
    <xf numFmtId="0" fontId="12" fillId="10" borderId="0" xfId="3" applyFill="1"/>
    <xf numFmtId="0" fontId="6" fillId="0" borderId="0" xfId="0" applyFont="1"/>
    <xf numFmtId="0" fontId="41" fillId="4" borderId="0" xfId="3" applyFont="1" applyFill="1"/>
    <xf numFmtId="167" fontId="19" fillId="10" borderId="0" xfId="21" applyNumberFormat="1" applyFont="1" applyFill="1" applyAlignment="1">
      <alignment horizontal="right" vertical="center"/>
    </xf>
    <xf numFmtId="167" fontId="19" fillId="10" borderId="22" xfId="21" applyNumberFormat="1" applyFont="1" applyFill="1" applyBorder="1" applyAlignment="1">
      <alignment horizontal="right" vertical="center"/>
    </xf>
    <xf numFmtId="3" fontId="19" fillId="10" borderId="0" xfId="21" applyNumberFormat="1" applyFont="1" applyFill="1" applyAlignment="1">
      <alignment horizontal="right" vertical="center"/>
    </xf>
    <xf numFmtId="167" fontId="19" fillId="10" borderId="0" xfId="20" applyNumberFormat="1" applyFont="1" applyFill="1" applyAlignment="1">
      <alignment horizontal="right" vertical="center"/>
    </xf>
    <xf numFmtId="167" fontId="19" fillId="10" borderId="22" xfId="20" applyNumberFormat="1" applyFont="1" applyFill="1" applyBorder="1" applyAlignment="1">
      <alignment horizontal="right" vertical="center"/>
    </xf>
    <xf numFmtId="1" fontId="19" fillId="10" borderId="0" xfId="21" applyNumberFormat="1" applyFont="1" applyFill="1" applyAlignment="1">
      <alignment horizontal="right" vertical="center"/>
    </xf>
    <xf numFmtId="1" fontId="19" fillId="10" borderId="22" xfId="21" applyNumberFormat="1" applyFont="1" applyFill="1" applyBorder="1" applyAlignment="1">
      <alignment horizontal="right" vertical="center"/>
    </xf>
    <xf numFmtId="0" fontId="20" fillId="10" borderId="25" xfId="3" applyFont="1" applyFill="1" applyBorder="1" applyAlignment="1">
      <alignment horizontal="left"/>
    </xf>
    <xf numFmtId="0" fontId="19" fillId="11" borderId="23" xfId="13" applyFont="1" applyFill="1" applyBorder="1" applyAlignment="1">
      <alignment horizontal="left"/>
    </xf>
    <xf numFmtId="0" fontId="20" fillId="10" borderId="23" xfId="3" applyFont="1" applyFill="1" applyBorder="1" applyAlignment="1">
      <alignment horizontal="left" vertical="center"/>
    </xf>
    <xf numFmtId="3" fontId="20" fillId="10" borderId="23" xfId="21" applyNumberFormat="1" applyFont="1" applyFill="1" applyBorder="1" applyAlignment="1">
      <alignment horizontal="right" vertical="center"/>
    </xf>
    <xf numFmtId="3" fontId="20" fillId="10" borderId="24" xfId="21" applyNumberFormat="1" applyFont="1" applyFill="1" applyBorder="1" applyAlignment="1">
      <alignment horizontal="right" vertical="center"/>
    </xf>
    <xf numFmtId="170" fontId="70" fillId="10" borderId="0" xfId="3" applyNumberFormat="1" applyFont="1" applyFill="1"/>
    <xf numFmtId="0" fontId="37" fillId="10" borderId="0" xfId="3" applyFont="1" applyFill="1"/>
    <xf numFmtId="169" fontId="37" fillId="10" borderId="0" xfId="3" applyNumberFormat="1" applyFont="1" applyFill="1"/>
    <xf numFmtId="0" fontId="0" fillId="0" borderId="0" xfId="0" applyNumberFormat="1"/>
    <xf numFmtId="0" fontId="17" fillId="6" borderId="2" xfId="5" applyFont="1" applyFill="1" applyBorder="1" applyAlignment="1">
      <alignment horizontal="center" vertical="center" wrapText="1"/>
    </xf>
    <xf numFmtId="0" fontId="17" fillId="6" borderId="3" xfId="5" applyFont="1" applyFill="1" applyBorder="1" applyAlignment="1">
      <alignment horizontal="center" vertical="center" wrapText="1"/>
    </xf>
    <xf numFmtId="0" fontId="17" fillId="6" borderId="4" xfId="5" applyFont="1" applyFill="1" applyBorder="1" applyAlignment="1">
      <alignment horizontal="center" vertical="center" wrapText="1"/>
    </xf>
    <xf numFmtId="2" fontId="19" fillId="8" borderId="6" xfId="5" applyNumberFormat="1" applyFont="1" applyFill="1" applyBorder="1" applyAlignment="1">
      <alignment horizontal="center" vertical="center" wrapText="1"/>
    </xf>
    <xf numFmtId="2" fontId="19" fillId="8" borderId="7" xfId="5" applyNumberFormat="1" applyFont="1" applyFill="1" applyBorder="1" applyAlignment="1">
      <alignment horizontal="center" vertical="center" wrapText="1"/>
    </xf>
    <xf numFmtId="0" fontId="25" fillId="4" borderId="11" xfId="2" applyFont="1" applyFill="1" applyBorder="1" applyAlignment="1" applyProtection="1">
      <alignment horizontal="left" vertical="center" wrapText="1"/>
    </xf>
    <xf numFmtId="0" fontId="25" fillId="4" borderId="12" xfId="2" applyFont="1" applyFill="1" applyBorder="1" applyAlignment="1" applyProtection="1">
      <alignment horizontal="left" vertical="center" wrapText="1"/>
    </xf>
    <xf numFmtId="0" fontId="25" fillId="4" borderId="13" xfId="2" applyFont="1" applyFill="1" applyBorder="1" applyAlignment="1" applyProtection="1">
      <alignment horizontal="left" vertical="center" wrapText="1"/>
    </xf>
    <xf numFmtId="1" fontId="29" fillId="13" borderId="14" xfId="14" applyNumberFormat="1" applyFont="1" applyFill="1" applyBorder="1" applyAlignment="1">
      <alignment horizontal="center"/>
    </xf>
    <xf numFmtId="1" fontId="29" fillId="13" borderId="15" xfId="14" applyNumberFormat="1" applyFont="1" applyFill="1" applyBorder="1" applyAlignment="1">
      <alignment horizontal="center"/>
    </xf>
    <xf numFmtId="1" fontId="29" fillId="13" borderId="16" xfId="14" applyNumberFormat="1" applyFont="1" applyFill="1" applyBorder="1" applyAlignment="1">
      <alignment horizontal="center"/>
    </xf>
    <xf numFmtId="0" fontId="20" fillId="6" borderId="18" xfId="15" applyFont="1" applyFill="1" applyBorder="1" applyAlignment="1">
      <alignment horizontal="center" vertical="center"/>
    </xf>
    <xf numFmtId="0" fontId="20" fillId="6" borderId="19" xfId="15" applyFont="1" applyFill="1" applyBorder="1" applyAlignment="1">
      <alignment horizontal="center" vertical="center"/>
    </xf>
    <xf numFmtId="0" fontId="20" fillId="6" borderId="21" xfId="15" applyFont="1" applyFill="1" applyBorder="1" applyAlignment="1">
      <alignment horizontal="center" vertical="center"/>
    </xf>
    <xf numFmtId="0" fontId="20" fillId="6" borderId="26" xfId="15" applyFont="1" applyFill="1" applyBorder="1" applyAlignment="1">
      <alignment horizontal="center" vertical="center"/>
    </xf>
    <xf numFmtId="165" fontId="41" fillId="13" borderId="31" xfId="5" applyNumberFormat="1" applyFont="1" applyFill="1" applyBorder="1" applyAlignment="1">
      <alignment horizontal="center" vertical="center" wrapText="1"/>
    </xf>
    <xf numFmtId="165" fontId="41" fillId="13" borderId="32" xfId="5" applyNumberFormat="1" applyFont="1" applyFill="1" applyBorder="1" applyAlignment="1">
      <alignment horizontal="center" vertical="center" wrapText="1"/>
    </xf>
    <xf numFmtId="165" fontId="41" fillId="13" borderId="18" xfId="5" applyNumberFormat="1" applyFont="1" applyFill="1" applyBorder="1" applyAlignment="1">
      <alignment horizontal="center" vertical="center" wrapText="1"/>
    </xf>
    <xf numFmtId="165" fontId="41" fillId="13" borderId="33" xfId="5" applyNumberFormat="1" applyFont="1" applyFill="1" applyBorder="1" applyAlignment="1">
      <alignment horizontal="center" vertical="center" wrapText="1"/>
    </xf>
    <xf numFmtId="0" fontId="50" fillId="13" borderId="0" xfId="0" applyFont="1" applyFill="1" applyAlignment="1">
      <alignment horizontal="center" vertical="center" wrapText="1"/>
    </xf>
    <xf numFmtId="0" fontId="50" fillId="14" borderId="43" xfId="0" applyFont="1" applyFill="1" applyBorder="1" applyAlignment="1">
      <alignment horizontal="center" vertical="center" wrapText="1"/>
    </xf>
    <xf numFmtId="0" fontId="50" fillId="14" borderId="22" xfId="0" applyFont="1" applyFill="1" applyBorder="1" applyAlignment="1">
      <alignment horizontal="center" vertical="center" wrapText="1"/>
    </xf>
    <xf numFmtId="0" fontId="57" fillId="11" borderId="10" xfId="0" applyFont="1" applyFill="1" applyBorder="1" applyAlignment="1">
      <alignment horizontal="center" wrapText="1"/>
    </xf>
    <xf numFmtId="0" fontId="17" fillId="14" borderId="40" xfId="0" applyFont="1" applyFill="1" applyBorder="1" applyAlignment="1">
      <alignment horizontal="center" vertical="center"/>
    </xf>
    <xf numFmtId="0" fontId="17" fillId="14" borderId="41" xfId="0" applyFont="1" applyFill="1" applyBorder="1" applyAlignment="1">
      <alignment horizontal="center" vertical="center"/>
    </xf>
    <xf numFmtId="0" fontId="29" fillId="0" borderId="42" xfId="0" applyFont="1" applyBorder="1" applyAlignment="1">
      <alignment vertical="center"/>
    </xf>
    <xf numFmtId="0" fontId="54" fillId="13" borderId="0" xfId="0" applyFont="1" applyFill="1" applyAlignment="1">
      <alignment horizontal="center" vertical="center" wrapText="1"/>
    </xf>
    <xf numFmtId="0" fontId="17" fillId="14" borderId="40" xfId="0" applyFont="1" applyFill="1" applyBorder="1" applyAlignment="1">
      <alignment horizontal="center"/>
    </xf>
    <xf numFmtId="0" fontId="17" fillId="14" borderId="41" xfId="0" applyFont="1" applyFill="1" applyBorder="1" applyAlignment="1">
      <alignment horizontal="center"/>
    </xf>
    <xf numFmtId="0" fontId="17" fillId="14" borderId="50" xfId="0" applyFont="1" applyFill="1" applyBorder="1"/>
    <xf numFmtId="0" fontId="59" fillId="14" borderId="2" xfId="0" applyFont="1" applyFill="1" applyBorder="1" applyAlignment="1">
      <alignment horizontal="center" vertical="top" wrapText="1"/>
    </xf>
    <xf numFmtId="0" fontId="59" fillId="14" borderId="8" xfId="0" applyFont="1" applyFill="1" applyBorder="1" applyAlignment="1">
      <alignment horizontal="center" vertical="top" wrapText="1"/>
    </xf>
    <xf numFmtId="0" fontId="54" fillId="14" borderId="43" xfId="0" applyFont="1" applyFill="1" applyBorder="1" applyAlignment="1">
      <alignment horizontal="center" vertical="center" wrapText="1"/>
    </xf>
    <xf numFmtId="0" fontId="54" fillId="14" borderId="10" xfId="0" applyFont="1" applyFill="1" applyBorder="1" applyAlignment="1">
      <alignment horizontal="center" vertical="center" wrapText="1"/>
    </xf>
    <xf numFmtId="0" fontId="25" fillId="4" borderId="17" xfId="3" applyFont="1" applyFill="1" applyBorder="1" applyAlignment="1">
      <alignment horizontal="left" vertical="center" wrapText="1"/>
    </xf>
    <xf numFmtId="0" fontId="25" fillId="4" borderId="21" xfId="3" applyFont="1" applyFill="1" applyBorder="1" applyAlignment="1">
      <alignment horizontal="left" vertical="center" wrapText="1"/>
    </xf>
    <xf numFmtId="0" fontId="25" fillId="4" borderId="26" xfId="3" applyFont="1" applyFill="1" applyBorder="1" applyAlignment="1">
      <alignment horizontal="left" vertical="center" wrapText="1"/>
    </xf>
    <xf numFmtId="2" fontId="67" fillId="13" borderId="74" xfId="5" applyNumberFormat="1" applyFont="1" applyFill="1" applyBorder="1" applyAlignment="1">
      <alignment horizontal="center" vertical="center" wrapText="1"/>
    </xf>
    <xf numFmtId="2" fontId="67" fillId="13" borderId="31" xfId="5" applyNumberFormat="1" applyFont="1" applyFill="1" applyBorder="1" applyAlignment="1">
      <alignment horizontal="center" vertical="center" wrapText="1"/>
    </xf>
    <xf numFmtId="2" fontId="67" fillId="13" borderId="75" xfId="5" applyNumberFormat="1" applyFont="1" applyFill="1" applyBorder="1" applyAlignment="1">
      <alignment horizontal="center" vertical="center" wrapText="1"/>
    </xf>
    <xf numFmtId="165" fontId="68" fillId="13" borderId="23" xfId="20" applyNumberFormat="1" applyFont="1" applyFill="1" applyBorder="1" applyAlignment="1">
      <alignment horizontal="center" vertical="center" wrapText="1"/>
    </xf>
    <xf numFmtId="165" fontId="68" fillId="13" borderId="76" xfId="20" applyNumberFormat="1" applyFont="1" applyFill="1" applyBorder="1" applyAlignment="1">
      <alignment horizontal="center" vertical="center" wrapText="1"/>
    </xf>
    <xf numFmtId="165" fontId="68" fillId="13" borderId="77" xfId="20" applyNumberFormat="1" applyFont="1" applyFill="1" applyBorder="1" applyAlignment="1">
      <alignment horizontal="center" vertical="center" wrapText="1"/>
    </xf>
    <xf numFmtId="165" fontId="68" fillId="13" borderId="24" xfId="20" applyNumberFormat="1" applyFont="1" applyFill="1" applyBorder="1" applyAlignment="1">
      <alignment horizontal="center" vertical="center" wrapText="1"/>
    </xf>
    <xf numFmtId="165" fontId="68" fillId="13" borderId="20" xfId="20" applyNumberFormat="1" applyFont="1" applyFill="1" applyBorder="1" applyAlignment="1">
      <alignment horizontal="center" vertical="center" wrapText="1"/>
    </xf>
    <xf numFmtId="165" fontId="68" fillId="13" borderId="0" xfId="20" applyNumberFormat="1" applyFont="1" applyFill="1" applyAlignment="1">
      <alignment horizontal="center" vertical="center" wrapText="1"/>
    </xf>
    <xf numFmtId="165" fontId="68" fillId="13" borderId="22" xfId="20" applyNumberFormat="1" applyFont="1" applyFill="1" applyBorder="1" applyAlignment="1">
      <alignment horizontal="center" vertical="center" wrapText="1"/>
    </xf>
    <xf numFmtId="165" fontId="68" fillId="13" borderId="18" xfId="20" applyNumberFormat="1" applyFont="1" applyFill="1" applyBorder="1" applyAlignment="1">
      <alignment horizontal="center" vertical="center" wrapText="1"/>
    </xf>
    <xf numFmtId="165" fontId="68" fillId="13" borderId="78" xfId="20" applyNumberFormat="1" applyFont="1" applyFill="1" applyBorder="1" applyAlignment="1">
      <alignment horizontal="center" vertical="center" wrapText="1"/>
    </xf>
    <xf numFmtId="165" fontId="68" fillId="13" borderId="19" xfId="20" applyNumberFormat="1" applyFont="1" applyFill="1" applyBorder="1" applyAlignment="1">
      <alignment horizontal="center" vertical="center" wrapText="1"/>
    </xf>
    <xf numFmtId="0" fontId="68" fillId="16" borderId="79" xfId="3" applyFont="1" applyFill="1" applyBorder="1" applyAlignment="1">
      <alignment horizontal="center" vertical="center" wrapText="1"/>
    </xf>
    <xf numFmtId="0" fontId="68" fillId="16" borderId="80" xfId="3" applyFont="1" applyFill="1" applyBorder="1" applyAlignment="1">
      <alignment horizontal="center" vertical="center" wrapText="1"/>
    </xf>
    <xf numFmtId="0" fontId="68" fillId="16" borderId="81" xfId="3" applyFont="1" applyFill="1" applyBorder="1" applyAlignment="1">
      <alignment horizontal="center" vertical="center" wrapText="1"/>
    </xf>
    <xf numFmtId="0" fontId="68" fillId="16" borderId="82" xfId="3" applyFont="1" applyFill="1" applyBorder="1" applyAlignment="1">
      <alignment horizontal="center" vertical="center" wrapText="1"/>
    </xf>
    <xf numFmtId="0" fontId="68" fillId="16" borderId="83" xfId="3" applyFont="1" applyFill="1" applyBorder="1" applyAlignment="1">
      <alignment horizontal="center" vertical="center" wrapText="1"/>
    </xf>
    <xf numFmtId="0" fontId="68" fillId="13" borderId="21" xfId="3" applyFont="1" applyFill="1" applyBorder="1" applyAlignment="1">
      <alignment horizontal="center" vertical="center" wrapText="1"/>
    </xf>
    <xf numFmtId="0" fontId="68" fillId="13" borderId="87" xfId="3" applyFont="1" applyFill="1" applyBorder="1" applyAlignment="1">
      <alignment horizontal="center" vertical="center" wrapText="1"/>
    </xf>
    <xf numFmtId="0" fontId="25" fillId="0" borderId="21" xfId="3" applyFont="1" applyBorder="1" applyAlignment="1">
      <alignment vertical="center" wrapText="1"/>
    </xf>
    <xf numFmtId="0" fontId="25" fillId="0" borderId="26" xfId="3" applyFont="1" applyBorder="1" applyAlignment="1">
      <alignment vertical="center" wrapText="1"/>
    </xf>
    <xf numFmtId="2" fontId="67" fillId="13" borderId="15" xfId="5" applyNumberFormat="1" applyFont="1" applyFill="1" applyBorder="1" applyAlignment="1">
      <alignment horizontal="center" vertical="center" wrapText="1"/>
    </xf>
    <xf numFmtId="2" fontId="67" fillId="13" borderId="16" xfId="5" applyNumberFormat="1" applyFont="1" applyFill="1" applyBorder="1" applyAlignment="1">
      <alignment horizontal="center" vertical="center" wrapText="1"/>
    </xf>
    <xf numFmtId="0" fontId="68" fillId="13" borderId="26" xfId="3" applyFont="1" applyFill="1" applyBorder="1" applyAlignment="1">
      <alignment horizontal="center" vertical="center" wrapText="1"/>
    </xf>
    <xf numFmtId="0" fontId="25" fillId="4" borderId="17" xfId="3" applyFont="1" applyFill="1" applyBorder="1" applyAlignment="1">
      <alignment vertical="center" wrapText="1"/>
    </xf>
    <xf numFmtId="0" fontId="25" fillId="4" borderId="21" xfId="3" applyFont="1" applyFill="1" applyBorder="1" applyAlignment="1">
      <alignment vertical="center" wrapText="1"/>
    </xf>
    <xf numFmtId="0" fontId="25" fillId="4" borderId="26" xfId="3" applyFont="1" applyFill="1" applyBorder="1" applyAlignment="1">
      <alignment vertical="center" wrapText="1"/>
    </xf>
    <xf numFmtId="2" fontId="67" fillId="13" borderId="14" xfId="5" applyNumberFormat="1" applyFont="1" applyFill="1" applyBorder="1" applyAlignment="1">
      <alignment horizontal="center" vertical="center" wrapText="1"/>
    </xf>
    <xf numFmtId="165" fontId="68" fillId="13" borderId="88" xfId="20" applyNumberFormat="1" applyFont="1" applyFill="1" applyBorder="1" applyAlignment="1">
      <alignment horizontal="center" vertical="center" wrapText="1"/>
    </xf>
    <xf numFmtId="165" fontId="30" fillId="13" borderId="31" xfId="9" applyNumberFormat="1" applyFont="1" applyFill="1" applyBorder="1" applyAlignment="1">
      <alignment horizontal="center" vertical="center" wrapText="1"/>
    </xf>
    <xf numFmtId="165" fontId="30" fillId="13" borderId="32" xfId="9" applyNumberFormat="1" applyFont="1" applyFill="1" applyBorder="1" applyAlignment="1">
      <alignment horizontal="center" vertical="center" wrapText="1"/>
    </xf>
    <xf numFmtId="165" fontId="30" fillId="13" borderId="18" xfId="9" applyNumberFormat="1" applyFont="1" applyFill="1" applyBorder="1" applyAlignment="1">
      <alignment horizontal="center" vertical="center" wrapText="1"/>
    </xf>
    <xf numFmtId="165" fontId="30" fillId="13" borderId="36" xfId="9" applyNumberFormat="1" applyFont="1" applyFill="1" applyBorder="1" applyAlignment="1">
      <alignment horizontal="center" vertical="center" wrapText="1"/>
    </xf>
    <xf numFmtId="165" fontId="30" fillId="13" borderId="31" xfId="3" applyNumberFormat="1" applyFont="1" applyFill="1" applyBorder="1" applyAlignment="1">
      <alignment horizontal="center" vertical="center" wrapText="1"/>
    </xf>
    <xf numFmtId="165" fontId="30" fillId="13" borderId="32" xfId="3" applyNumberFormat="1" applyFont="1" applyFill="1" applyBorder="1" applyAlignment="1">
      <alignment horizontal="center" vertical="center" wrapText="1"/>
    </xf>
    <xf numFmtId="166" fontId="30" fillId="13" borderId="21" xfId="3" applyNumberFormat="1" applyFont="1" applyFill="1" applyBorder="1" applyAlignment="1">
      <alignment horizontal="center" vertical="center"/>
    </xf>
    <xf numFmtId="165" fontId="30" fillId="13" borderId="18" xfId="3" applyNumberFormat="1" applyFont="1" applyFill="1" applyBorder="1" applyAlignment="1">
      <alignment horizontal="center" vertical="center" wrapText="1"/>
    </xf>
    <xf numFmtId="165" fontId="30" fillId="13" borderId="36" xfId="3" applyNumberFormat="1" applyFont="1" applyFill="1" applyBorder="1" applyAlignment="1">
      <alignment horizontal="center" vertical="center" wrapText="1"/>
    </xf>
    <xf numFmtId="0" fontId="49" fillId="4" borderId="8" xfId="0" applyFont="1" applyFill="1" applyBorder="1"/>
    <xf numFmtId="0" fontId="49" fillId="4" borderId="0" xfId="0" applyFont="1" applyFill="1"/>
    <xf numFmtId="0" fontId="49" fillId="4" borderId="22" xfId="0" applyFont="1" applyFill="1" applyBorder="1"/>
    <xf numFmtId="0" fontId="49" fillId="4" borderId="8" xfId="0" applyFont="1" applyFill="1" applyBorder="1" applyProtection="1">
      <protection locked="0"/>
    </xf>
    <xf numFmtId="0" fontId="49" fillId="4" borderId="0" xfId="0" applyFont="1" applyFill="1" applyProtection="1">
      <protection locked="0"/>
    </xf>
    <xf numFmtId="0" fontId="49" fillId="4" borderId="22" xfId="0" applyFont="1" applyFill="1" applyBorder="1" applyProtection="1">
      <protection locked="0"/>
    </xf>
    <xf numFmtId="0" fontId="49" fillId="4" borderId="47" xfId="0" applyFont="1" applyFill="1" applyBorder="1"/>
    <xf numFmtId="0" fontId="49" fillId="4" borderId="48" xfId="0" applyFont="1" applyFill="1" applyBorder="1"/>
    <xf numFmtId="0" fontId="49" fillId="4" borderId="49" xfId="0" applyFont="1" applyFill="1" applyBorder="1"/>
    <xf numFmtId="0" fontId="49" fillId="4" borderId="10" xfId="0" applyFont="1" applyFill="1" applyBorder="1"/>
    <xf numFmtId="0" fontId="49" fillId="4" borderId="10" xfId="0" applyFont="1" applyFill="1" applyBorder="1" applyProtection="1">
      <protection locked="0"/>
    </xf>
    <xf numFmtId="0" fontId="49" fillId="4" borderId="55" xfId="0" applyFont="1" applyFill="1" applyBorder="1"/>
    <xf numFmtId="165" fontId="30" fillId="13" borderId="31" xfId="0" applyNumberFormat="1" applyFont="1" applyFill="1" applyBorder="1" applyAlignment="1">
      <alignment horizontal="center" vertical="center" wrapText="1"/>
    </xf>
    <xf numFmtId="165" fontId="30" fillId="13" borderId="32" xfId="0" applyNumberFormat="1" applyFont="1" applyFill="1" applyBorder="1" applyAlignment="1">
      <alignment horizontal="center" vertical="center" wrapText="1"/>
    </xf>
    <xf numFmtId="165" fontId="30" fillId="13" borderId="18" xfId="0" applyNumberFormat="1" applyFont="1" applyFill="1" applyBorder="1" applyAlignment="1">
      <alignment horizontal="center" vertical="center" wrapText="1"/>
    </xf>
    <xf numFmtId="165" fontId="30" fillId="13" borderId="36" xfId="0" applyNumberFormat="1" applyFont="1" applyFill="1" applyBorder="1" applyAlignment="1">
      <alignment horizontal="center" vertical="center" wrapText="1"/>
    </xf>
    <xf numFmtId="165" fontId="30" fillId="13" borderId="68" xfId="0" applyNumberFormat="1" applyFont="1" applyFill="1" applyBorder="1" applyAlignment="1">
      <alignment horizontal="center" vertical="center" wrapText="1"/>
    </xf>
    <xf numFmtId="166" fontId="30" fillId="13" borderId="21" xfId="0" applyNumberFormat="1" applyFont="1" applyFill="1" applyBorder="1" applyAlignment="1">
      <alignment horizontal="center" vertical="center"/>
    </xf>
    <xf numFmtId="165" fontId="30" fillId="13" borderId="69" xfId="0" applyNumberFormat="1" applyFont="1" applyFill="1" applyBorder="1" applyAlignment="1">
      <alignment horizontal="center" vertical="center" wrapText="1"/>
    </xf>
    <xf numFmtId="0" fontId="49" fillId="4" borderId="5" xfId="0" applyFont="1" applyFill="1" applyBorder="1" applyProtection="1">
      <protection locked="0"/>
    </xf>
    <xf numFmtId="0" fontId="49" fillId="4" borderId="6" xfId="0" applyFont="1" applyFill="1" applyBorder="1" applyProtection="1">
      <protection locked="0"/>
    </xf>
    <xf numFmtId="0" fontId="49" fillId="4" borderId="73" xfId="0" applyFont="1" applyFill="1" applyBorder="1" applyProtection="1">
      <protection locked="0"/>
    </xf>
    <xf numFmtId="0" fontId="49" fillId="4" borderId="7" xfId="0" applyFont="1" applyFill="1" applyBorder="1" applyProtection="1">
      <protection locked="0"/>
    </xf>
  </cellXfs>
  <cellStyles count="23">
    <cellStyle name="%" xfId="7" xr:uid="{ED8EBB64-5E4E-43FD-80BA-3C88D92E1BB6}"/>
    <cellStyle name="% 2 2" xfId="20" xr:uid="{FCA04FAC-136B-4836-9D76-E5E2D4870BB9}"/>
    <cellStyle name="%_PEF FSBR2011 2" xfId="21" xr:uid="{246B96D9-3286-439E-81D9-F4A60B41856F}"/>
    <cellStyle name="Comma 2 3" xfId="6" xr:uid="{C42EE7F3-BAEC-48E2-BBBD-258BF80283C3}"/>
    <cellStyle name="Hyperlink 2" xfId="8" xr:uid="{EE95B24F-B9A9-4D75-B69F-228BD5A4B650}"/>
    <cellStyle name="Hyperlink 2 2" xfId="19" xr:uid="{80EEF2D2-5325-4F87-B95B-E33D129B24E1}"/>
    <cellStyle name="Hyperlink 2 2 2" xfId="22" xr:uid="{0CFF7797-6AED-4376-ACB5-0B8614B90EC5}"/>
    <cellStyle name="Hyperlink 3" xfId="2" xr:uid="{D1848583-36D1-4D24-9E64-C2BEA6BD72DB}"/>
    <cellStyle name="Hyperlink 3 2" xfId="17" xr:uid="{CE143C4E-A97F-471E-A4DA-344C3B1A05C2}"/>
    <cellStyle name="Hyperlink 4" xfId="10" xr:uid="{AF2480D6-59AE-4F2B-91B7-B21A9C914196}"/>
    <cellStyle name="Normal" xfId="0" builtinId="0"/>
    <cellStyle name="Normal 10 4" xfId="9" xr:uid="{7A1DB3CD-92A6-4AF0-9269-029C515DA708}"/>
    <cellStyle name="Normal 102 2" xfId="3" xr:uid="{F1ACE1D4-56CE-4F8D-9BE6-EB10A4B56E31}"/>
    <cellStyle name="Normal 2" xfId="1" xr:uid="{DA17791D-8349-4388-85F0-9207C3835243}"/>
    <cellStyle name="Normal 2 12 2" xfId="15" xr:uid="{E745C128-B4E4-4C75-9B15-F054ECCC0F40}"/>
    <cellStyle name="Normal 2 12 3" xfId="18" xr:uid="{142D1FCE-5244-433D-A536-4A2EC337CD14}"/>
    <cellStyle name="Normal 2 2 2" xfId="5" xr:uid="{611C37BD-E40E-4B72-8D93-7D49460DC5B1}"/>
    <cellStyle name="Normal 2 3" xfId="12" xr:uid="{60C7DED6-D83E-43C0-9C4B-0EC4FE27BB3B}"/>
    <cellStyle name="Normal 24 2 2 3" xfId="14" xr:uid="{71FDB3C8-9307-4802-8C0F-46C1591584A8}"/>
    <cellStyle name="Normal 26" xfId="11" xr:uid="{E0584833-7351-49EC-81B5-C50DC5614354}"/>
    <cellStyle name="Normal 67" xfId="4" xr:uid="{A0EBC623-1914-48FE-A392-D5E690886B20}"/>
    <cellStyle name="Normal_Fiscal Tables" xfId="13" xr:uid="{68A22B0B-9F61-4ADC-B44E-A67FCC8E01B6}"/>
    <cellStyle name="Percent 2" xfId="16" xr:uid="{964C4E0E-27F0-4EFA-9865-F02AF5AAA42A}"/>
  </cellStyles>
  <dxfs count="6">
    <dxf>
      <numFmt numFmtId="3" formatCode="#,##0"/>
    </dxf>
    <dxf>
      <numFmt numFmtId="3" formatCode="#,##0"/>
    </dxf>
    <dxf>
      <numFmt numFmtId="3" formatCode="#,##0"/>
    </dxf>
    <dxf>
      <numFmt numFmtId="3" formatCode="#,##0"/>
    </dxf>
    <dxf>
      <numFmt numFmtId="3" formatCode="#,##0"/>
    </dxf>
    <dxf>
      <font>
        <b/>
        <i val="0"/>
        <condense val="0"/>
        <extend val="0"/>
        <color indexed="36"/>
      </font>
      <fill>
        <patternFill>
          <bgColor indexed="9"/>
        </patternFill>
      </fill>
    </dxf>
  </dxfs>
  <tableStyles count="0" defaultTableStyle="TableStyleMedium2" defaultPivotStyle="PivotStyleLight16"/>
  <colors>
    <mruColors>
      <color rgb="FF495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8.xml"/><Relationship Id="rId18" Type="http://schemas.openxmlformats.org/officeDocument/2006/relationships/worksheet" Target="worksheets/sheet13.xml"/><Relationship Id="rId26" Type="http://schemas.openxmlformats.org/officeDocument/2006/relationships/worksheet" Target="worksheets/sheet21.xml"/><Relationship Id="rId39" Type="http://schemas.openxmlformats.org/officeDocument/2006/relationships/chartsheet" Target="chartsheets/sheet7.xml"/><Relationship Id="rId21" Type="http://schemas.openxmlformats.org/officeDocument/2006/relationships/worksheet" Target="worksheets/sheet16.xml"/><Relationship Id="rId34" Type="http://schemas.openxmlformats.org/officeDocument/2006/relationships/worksheet" Target="worksheets/sheet29.xml"/><Relationship Id="rId42" Type="http://schemas.openxmlformats.org/officeDocument/2006/relationships/styles" Target="styles.xml"/><Relationship Id="rId7" Type="http://schemas.openxmlformats.org/officeDocument/2006/relationships/chartsheet" Target="chartsheets/sheet5.xml"/><Relationship Id="rId2" Type="http://schemas.openxmlformats.org/officeDocument/2006/relationships/worksheet" Target="worksheets/sheet2.xml"/><Relationship Id="rId16" Type="http://schemas.openxmlformats.org/officeDocument/2006/relationships/worksheet" Target="worksheets/sheet11.xml"/><Relationship Id="rId29" Type="http://schemas.openxmlformats.org/officeDocument/2006/relationships/worksheet" Target="worksheets/sheet24.xml"/><Relationship Id="rId1" Type="http://schemas.openxmlformats.org/officeDocument/2006/relationships/worksheet" Target="worksheets/sheet1.xml"/><Relationship Id="rId6" Type="http://schemas.openxmlformats.org/officeDocument/2006/relationships/chartsheet" Target="chartsheets/sheet4.xml"/><Relationship Id="rId11" Type="http://schemas.openxmlformats.org/officeDocument/2006/relationships/worksheet" Target="worksheets/sheet6.xml"/><Relationship Id="rId24" Type="http://schemas.openxmlformats.org/officeDocument/2006/relationships/worksheet" Target="worksheets/sheet19.xml"/><Relationship Id="rId32" Type="http://schemas.openxmlformats.org/officeDocument/2006/relationships/worksheet" Target="worksheets/sheet27.xml"/><Relationship Id="rId37" Type="http://schemas.openxmlformats.org/officeDocument/2006/relationships/worksheet" Target="worksheets/sheet32.xml"/><Relationship Id="rId40" Type="http://schemas.openxmlformats.org/officeDocument/2006/relationships/chartsheet" Target="chartsheets/sheet8.xml"/><Relationship Id="rId45" Type="http://schemas.microsoft.com/office/2017/10/relationships/person" Target="persons/person.xml"/><Relationship Id="rId5" Type="http://schemas.openxmlformats.org/officeDocument/2006/relationships/chartsheet" Target="chartsheets/sheet3.xml"/><Relationship Id="rId15" Type="http://schemas.openxmlformats.org/officeDocument/2006/relationships/worksheet" Target="worksheets/sheet10.xml"/><Relationship Id="rId23" Type="http://schemas.openxmlformats.org/officeDocument/2006/relationships/worksheet" Target="worksheets/sheet18.xml"/><Relationship Id="rId28" Type="http://schemas.openxmlformats.org/officeDocument/2006/relationships/worksheet" Target="worksheets/sheet23.xml"/><Relationship Id="rId36" Type="http://schemas.openxmlformats.org/officeDocument/2006/relationships/worksheet" Target="worksheets/sheet31.xml"/><Relationship Id="rId10" Type="http://schemas.openxmlformats.org/officeDocument/2006/relationships/worksheet" Target="worksheets/sheet5.xml"/><Relationship Id="rId19" Type="http://schemas.openxmlformats.org/officeDocument/2006/relationships/worksheet" Target="worksheets/sheet14.xml"/><Relationship Id="rId31" Type="http://schemas.openxmlformats.org/officeDocument/2006/relationships/worksheet" Target="worksheets/sheet26.xml"/><Relationship Id="rId44" Type="http://schemas.openxmlformats.org/officeDocument/2006/relationships/sheetMetadata" Target="metadata.xml"/><Relationship Id="rId4" Type="http://schemas.openxmlformats.org/officeDocument/2006/relationships/chartsheet" Target="chartsheets/sheet2.xml"/><Relationship Id="rId9" Type="http://schemas.openxmlformats.org/officeDocument/2006/relationships/worksheet" Target="worksheets/sheet4.xml"/><Relationship Id="rId14" Type="http://schemas.openxmlformats.org/officeDocument/2006/relationships/worksheet" Target="worksheets/sheet9.xml"/><Relationship Id="rId22" Type="http://schemas.openxmlformats.org/officeDocument/2006/relationships/worksheet" Target="worksheets/sheet17.xml"/><Relationship Id="rId27" Type="http://schemas.openxmlformats.org/officeDocument/2006/relationships/worksheet" Target="worksheets/sheet22.xml"/><Relationship Id="rId30" Type="http://schemas.openxmlformats.org/officeDocument/2006/relationships/worksheet" Target="worksheets/sheet25.xml"/><Relationship Id="rId35" Type="http://schemas.openxmlformats.org/officeDocument/2006/relationships/worksheet" Target="worksheets/sheet30.xml"/><Relationship Id="rId43" Type="http://schemas.openxmlformats.org/officeDocument/2006/relationships/sharedStrings" Target="sharedStrings.xml"/><Relationship Id="rId8" Type="http://schemas.openxmlformats.org/officeDocument/2006/relationships/worksheet" Target="worksheets/sheet3.xml"/><Relationship Id="rId3" Type="http://schemas.openxmlformats.org/officeDocument/2006/relationships/chartsheet" Target="chartsheets/sheet1.xml"/><Relationship Id="rId12" Type="http://schemas.openxmlformats.org/officeDocument/2006/relationships/worksheet" Target="worksheets/sheet7.xml"/><Relationship Id="rId17" Type="http://schemas.openxmlformats.org/officeDocument/2006/relationships/worksheet" Target="worksheets/sheet12.xml"/><Relationship Id="rId25" Type="http://schemas.openxmlformats.org/officeDocument/2006/relationships/worksheet" Target="worksheets/sheet20.xml"/><Relationship Id="rId33" Type="http://schemas.openxmlformats.org/officeDocument/2006/relationships/worksheet" Target="worksheets/sheet28.xml"/><Relationship Id="rId38" Type="http://schemas.openxmlformats.org/officeDocument/2006/relationships/chartsheet" Target="chartsheets/sheet6.xml"/><Relationship Id="rId46" Type="http://schemas.openxmlformats.org/officeDocument/2006/relationships/calcChain" Target="calcChain.xml"/><Relationship Id="rId20" Type="http://schemas.openxmlformats.org/officeDocument/2006/relationships/worksheet" Target="worksheets/sheet15.xml"/><Relationship Id="rId41"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3.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5.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10.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2.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3.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2" Type="http://schemas.openxmlformats.org/officeDocument/2006/relationships/chartUserShapes" Target="../drawings/drawing14.xml"/><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2" Type="http://schemas.openxmlformats.org/officeDocument/2006/relationships/chartUserShapes" Target="../drawings/drawing16.xml"/><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2" Type="http://schemas.openxmlformats.org/officeDocument/2006/relationships/chartUserShapes" Target="../drawings/drawing18.xml"/><Relationship Id="rId1" Type="http://schemas.openxmlformats.org/officeDocument/2006/relationships/themeOverride" Target="../theme/themeOverride11.xml"/></Relationships>
</file>

<file path=xl/charts/_rels/chart12.xml.rels><?xml version="1.0" encoding="UTF-8" standalone="yes"?>
<Relationships xmlns="http://schemas.openxmlformats.org/package/2006/relationships"><Relationship Id="rId2" Type="http://schemas.openxmlformats.org/officeDocument/2006/relationships/chartUserShapes" Target="../drawings/drawing20.xml"/><Relationship Id="rId1" Type="http://schemas.openxmlformats.org/officeDocument/2006/relationships/themeOverride" Target="../theme/themeOverrid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5965478341223756E-2"/>
          <c:y val="0.14714391023940784"/>
          <c:w val="0.38915062389754779"/>
          <c:h val="0.712639860869834"/>
        </c:manualLayout>
      </c:layout>
      <c:lineChart>
        <c:grouping val="standard"/>
        <c:varyColors val="0"/>
        <c:ser>
          <c:idx val="0"/>
          <c:order val="0"/>
          <c:tx>
            <c:strRef>
              <c:f>'Chart Data'!$B$3</c:f>
              <c:strCache>
                <c:ptCount val="1"/>
                <c:pt idx="0">
                  <c:v>Current baseline</c:v>
                </c:pt>
              </c:strCache>
            </c:strRef>
          </c:tx>
          <c:spPr>
            <a:ln w="38100">
              <a:solidFill>
                <a:srgbClr val="BD1B21"/>
              </a:solidFill>
            </a:ln>
          </c:spPr>
          <c:marker>
            <c:symbol val="none"/>
          </c:marker>
          <c:cat>
            <c:numRef>
              <c:f>'Chart Data'!$A$23:$A$36</c:f>
              <c:numCache>
                <c:formatCode>General</c:formatCode>
                <c:ptCount val="1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numCache>
            </c:numRef>
          </c:cat>
          <c:val>
            <c:numRef>
              <c:f>'Chart Data'!$B$23:$B$36</c:f>
              <c:numCache>
                <c:formatCode>0.0</c:formatCode>
                <c:ptCount val="14"/>
                <c:pt idx="0">
                  <c:v>100</c:v>
                </c:pt>
                <c:pt idx="1">
                  <c:v>88.391176495710937</c:v>
                </c:pt>
                <c:pt idx="2">
                  <c:v>100.44781078027691</c:v>
                </c:pt>
                <c:pt idx="3">
                  <c:v>102.17260833033251</c:v>
                </c:pt>
                <c:pt idx="4">
                  <c:v>102.18647288656553</c:v>
                </c:pt>
                <c:pt idx="5">
                  <c:v>103.21198250116774</c:v>
                </c:pt>
                <c:pt idx="6">
                  <c:v>105.40033456558847</c:v>
                </c:pt>
                <c:pt idx="7">
                  <c:v>107.33501110648058</c:v>
                </c:pt>
                <c:pt idx="8">
                  <c:v>109.07911743378034</c:v>
                </c:pt>
                <c:pt idx="9">
                  <c:v>110.82129063553525</c:v>
                </c:pt>
                <c:pt idx="10">
                  <c:v>112.52647820041295</c:v>
                </c:pt>
                <c:pt idx="11">
                  <c:v>114.25522292309263</c:v>
                </c:pt>
                <c:pt idx="12">
                  <c:v>116.00028682188317</c:v>
                </c:pt>
                <c:pt idx="13">
                  <c:v>117.74414139329797</c:v>
                </c:pt>
              </c:numCache>
            </c:numRef>
          </c:val>
          <c:smooth val="0"/>
          <c:extLst>
            <c:ext xmlns:c16="http://schemas.microsoft.com/office/drawing/2014/chart" uri="{C3380CC4-5D6E-409C-BE32-E72D297353CC}">
              <c16:uniqueId val="{00000000-93BD-4FCE-A249-868D93F3DCA4}"/>
            </c:ext>
          </c:extLst>
        </c:ser>
        <c:ser>
          <c:idx val="1"/>
          <c:order val="1"/>
          <c:tx>
            <c:strRef>
              <c:f>'Chart Data'!$C$3</c:f>
              <c:strCache>
                <c:ptCount val="1"/>
                <c:pt idx="0">
                  <c:v>New fiscal rules scenario</c:v>
                </c:pt>
              </c:strCache>
            </c:strRef>
          </c:tx>
          <c:spPr>
            <a:ln w="38100">
              <a:solidFill>
                <a:srgbClr val="003469"/>
              </a:solidFill>
            </a:ln>
          </c:spPr>
          <c:marker>
            <c:symbol val="none"/>
          </c:marker>
          <c:cat>
            <c:numRef>
              <c:f>'Chart Data'!$A$23:$A$36</c:f>
              <c:numCache>
                <c:formatCode>General</c:formatCode>
                <c:ptCount val="1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numCache>
            </c:numRef>
          </c:cat>
          <c:val>
            <c:numRef>
              <c:f>'Chart Data'!$C$23:$C$36</c:f>
              <c:numCache>
                <c:formatCode>0.0</c:formatCode>
                <c:ptCount val="14"/>
                <c:pt idx="0">
                  <c:v>100</c:v>
                </c:pt>
                <c:pt idx="1">
                  <c:v>88.391176495710937</c:v>
                </c:pt>
                <c:pt idx="2">
                  <c:v>100.44781078027691</c:v>
                </c:pt>
                <c:pt idx="3">
                  <c:v>102.17260833033251</c:v>
                </c:pt>
                <c:pt idx="4">
                  <c:v>102.18647288656553</c:v>
                </c:pt>
                <c:pt idx="5">
                  <c:v>103.21198699680856</c:v>
                </c:pt>
                <c:pt idx="6">
                  <c:v>105.71733568545261</c:v>
                </c:pt>
                <c:pt idx="7">
                  <c:v>107.39147185931162</c:v>
                </c:pt>
                <c:pt idx="8">
                  <c:v>109.36994043725501</c:v>
                </c:pt>
                <c:pt idx="9">
                  <c:v>112.08807230069363</c:v>
                </c:pt>
                <c:pt idx="10">
                  <c:v>113.38369799723698</c:v>
                </c:pt>
                <c:pt idx="11">
                  <c:v>115.23641900631051</c:v>
                </c:pt>
                <c:pt idx="12">
                  <c:v>117.28271331703213</c:v>
                </c:pt>
                <c:pt idx="13">
                  <c:v>119.04614190849843</c:v>
                </c:pt>
              </c:numCache>
            </c:numRef>
          </c:val>
          <c:smooth val="0"/>
          <c:extLst>
            <c:ext xmlns:c16="http://schemas.microsoft.com/office/drawing/2014/chart" uri="{C3380CC4-5D6E-409C-BE32-E72D297353CC}">
              <c16:uniqueId val="{00000001-93BD-4FCE-A249-868D93F3DCA4}"/>
            </c:ext>
          </c:extLst>
        </c:ser>
        <c:ser>
          <c:idx val="2"/>
          <c:order val="2"/>
          <c:tx>
            <c:strRef>
              <c:f>'Chart Data'!$D$3</c:f>
              <c:strCache>
                <c:ptCount val="1"/>
                <c:pt idx="0">
                  <c:v>100 LINE</c:v>
                </c:pt>
              </c:strCache>
            </c:strRef>
          </c:tx>
          <c:spPr>
            <a:ln w="12700">
              <a:solidFill>
                <a:srgbClr val="495057"/>
              </a:solidFill>
            </a:ln>
          </c:spPr>
          <c:marker>
            <c:symbol val="none"/>
          </c:marker>
          <c:cat>
            <c:numRef>
              <c:f>'Chart Data'!$A$23:$A$36</c:f>
              <c:numCache>
                <c:formatCode>General</c:formatCode>
                <c:ptCount val="1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numCache>
            </c:numRef>
          </c:cat>
          <c:val>
            <c:numRef>
              <c:f>'Chart Data'!$D$23:$D$36</c:f>
              <c:numCache>
                <c:formatCode>General</c:formatCode>
                <c:ptCount val="14"/>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numCache>
            </c:numRef>
          </c:val>
          <c:smooth val="0"/>
          <c:extLst>
            <c:ext xmlns:c16="http://schemas.microsoft.com/office/drawing/2014/chart" uri="{C3380CC4-5D6E-409C-BE32-E72D297353CC}">
              <c16:uniqueId val="{00000002-93BD-4FCE-A249-868D93F3DCA4}"/>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ax val="120"/>
          <c:min val="85"/>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egendEntry>
        <c:idx val="2"/>
        <c:delete val="1"/>
      </c:legendEntry>
      <c:layout>
        <c:manualLayout>
          <c:xMode val="edge"/>
          <c:yMode val="edge"/>
          <c:x val="7.3156635081631755E-2"/>
          <c:y val="0.1280623090430528"/>
          <c:w val="0.37579735399587433"/>
          <c:h val="9.9472912420600884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3137259346120492"/>
          <c:y val="0.14714391023940784"/>
          <c:w val="0.79163534294258897"/>
          <c:h val="0.712639860869834"/>
        </c:manualLayout>
      </c:layout>
      <c:lineChart>
        <c:grouping val="standard"/>
        <c:varyColors val="0"/>
        <c:ser>
          <c:idx val="0"/>
          <c:order val="0"/>
          <c:tx>
            <c:strRef>
              <c:f>'Chart Data'!$I$3</c:f>
              <c:strCache>
                <c:ptCount val="1"/>
                <c:pt idx="0">
                  <c:v>Current baseline</c:v>
                </c:pt>
              </c:strCache>
            </c:strRef>
          </c:tx>
          <c:spPr>
            <a:ln w="38100">
              <a:solidFill>
                <a:srgbClr val="BD1B21"/>
              </a:solidFill>
            </a:ln>
          </c:spPr>
          <c:marker>
            <c:symbol val="none"/>
          </c:marker>
          <c:cat>
            <c:numRef>
              <c:f>'Chart Data'!$H$23:$H$36</c:f>
              <c:numCache>
                <c:formatCode>General</c:formatCode>
                <c:ptCount val="1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numCache>
            </c:numRef>
          </c:cat>
          <c:val>
            <c:numRef>
              <c:f>'Chart Data'!$I$23:$I$36</c:f>
              <c:numCache>
                <c:formatCode>0.0</c:formatCode>
                <c:ptCount val="14"/>
                <c:pt idx="0">
                  <c:v>73.771391695296046</c:v>
                </c:pt>
                <c:pt idx="1">
                  <c:v>91.64856688562169</c:v>
                </c:pt>
                <c:pt idx="2">
                  <c:v>86.816321468436058</c:v>
                </c:pt>
                <c:pt idx="3">
                  <c:v>86.745747408463941</c:v>
                </c:pt>
                <c:pt idx="4">
                  <c:v>88.79963775302916</c:v>
                </c:pt>
                <c:pt idx="5">
                  <c:v>91.652723394821052</c:v>
                </c:pt>
                <c:pt idx="6">
                  <c:v>92.195191075499721</c:v>
                </c:pt>
                <c:pt idx="7">
                  <c:v>91.948250201114789</c:v>
                </c:pt>
                <c:pt idx="8">
                  <c:v>91.322220768242644</c:v>
                </c:pt>
                <c:pt idx="9">
                  <c:v>90.492805460522902</c:v>
                </c:pt>
                <c:pt idx="10">
                  <c:v>88.546782007229226</c:v>
                </c:pt>
                <c:pt idx="11">
                  <c:v>86.490420929358777</c:v>
                </c:pt>
                <c:pt idx="12">
                  <c:v>84.491543918347134</c:v>
                </c:pt>
                <c:pt idx="13">
                  <c:v>82.572466287938568</c:v>
                </c:pt>
              </c:numCache>
            </c:numRef>
          </c:val>
          <c:smooth val="0"/>
          <c:extLst>
            <c:ext xmlns:c16="http://schemas.microsoft.com/office/drawing/2014/chart" uri="{C3380CC4-5D6E-409C-BE32-E72D297353CC}">
              <c16:uniqueId val="{00000000-0289-4902-ADF2-FE2E3C67C12D}"/>
            </c:ext>
          </c:extLst>
        </c:ser>
        <c:ser>
          <c:idx val="1"/>
          <c:order val="1"/>
          <c:tx>
            <c:strRef>
              <c:f>'Chart Data'!$J$3</c:f>
              <c:strCache>
                <c:ptCount val="1"/>
                <c:pt idx="0">
                  <c:v>New fiscal rules scenario</c:v>
                </c:pt>
              </c:strCache>
            </c:strRef>
          </c:tx>
          <c:spPr>
            <a:ln w="38100">
              <a:solidFill>
                <a:srgbClr val="002060"/>
              </a:solidFill>
            </a:ln>
          </c:spPr>
          <c:marker>
            <c:symbol val="none"/>
          </c:marker>
          <c:cat>
            <c:numRef>
              <c:f>'Chart Data'!$H$23:$H$36</c:f>
              <c:numCache>
                <c:formatCode>General</c:formatCode>
                <c:ptCount val="1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numCache>
            </c:numRef>
          </c:cat>
          <c:val>
            <c:numRef>
              <c:f>'Chart Data'!$J$23:$J$36</c:f>
              <c:numCache>
                <c:formatCode>0.0</c:formatCode>
                <c:ptCount val="14"/>
                <c:pt idx="0">
                  <c:v>73.771391695296046</c:v>
                </c:pt>
                <c:pt idx="1">
                  <c:v>91.64856688562169</c:v>
                </c:pt>
                <c:pt idx="2">
                  <c:v>86.816321468436058</c:v>
                </c:pt>
                <c:pt idx="3">
                  <c:v>86.745747408463941</c:v>
                </c:pt>
                <c:pt idx="4">
                  <c:v>88.79963775302916</c:v>
                </c:pt>
                <c:pt idx="5">
                  <c:v>91.652710269023331</c:v>
                </c:pt>
                <c:pt idx="6">
                  <c:v>91.564638560454398</c:v>
                </c:pt>
                <c:pt idx="7">
                  <c:v>91.405073727360232</c:v>
                </c:pt>
                <c:pt idx="8">
                  <c:v>90.839101390188731</c:v>
                </c:pt>
                <c:pt idx="9">
                  <c:v>89.767500266375762</c:v>
                </c:pt>
                <c:pt idx="10">
                  <c:v>88.673454717386207</c:v>
                </c:pt>
                <c:pt idx="11">
                  <c:v>87.254761119354129</c:v>
                </c:pt>
                <c:pt idx="12">
                  <c:v>85.258537006151741</c:v>
                </c:pt>
                <c:pt idx="13">
                  <c:v>83.390560651160953</c:v>
                </c:pt>
              </c:numCache>
            </c:numRef>
          </c:val>
          <c:smooth val="0"/>
          <c:extLst>
            <c:ext xmlns:c16="http://schemas.microsoft.com/office/drawing/2014/chart" uri="{C3380CC4-5D6E-409C-BE32-E72D297353CC}">
              <c16:uniqueId val="{00000001-0289-4902-ADF2-FE2E3C67C12D}"/>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3"/>
        <c:noMultiLvlLbl val="0"/>
      </c:catAx>
      <c:valAx>
        <c:axId val="263608576"/>
        <c:scaling>
          <c:orientation val="minMax"/>
          <c:min val="7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476607796906747E-2"/>
          <c:y val="0.14725688325786473"/>
          <c:w val="0.3479808413778786"/>
          <c:h val="0.67925385047113807"/>
        </c:manualLayout>
      </c:layout>
      <c:lineChart>
        <c:grouping val="standard"/>
        <c:varyColors val="0"/>
        <c:ser>
          <c:idx val="0"/>
          <c:order val="0"/>
          <c:tx>
            <c:strRef>
              <c:f>'Chart Data'!$V$3</c:f>
              <c:strCache>
                <c:ptCount val="1"/>
                <c:pt idx="0">
                  <c:v>Mar-22</c:v>
                </c:pt>
              </c:strCache>
            </c:strRef>
          </c:tx>
          <c:spPr>
            <a:ln w="38100">
              <a:solidFill>
                <a:srgbClr val="BD1B21"/>
              </a:solidFill>
            </a:ln>
          </c:spPr>
          <c:marker>
            <c:symbol val="none"/>
          </c:marker>
          <c:cat>
            <c:strRef>
              <c:f>'Chart Data'!$U$7:$U$13</c:f>
              <c:strCache>
                <c:ptCount val="7"/>
                <c:pt idx="0">
                  <c:v>2022-23</c:v>
                </c:pt>
                <c:pt idx="1">
                  <c:v>2023-24</c:v>
                </c:pt>
                <c:pt idx="2">
                  <c:v>2024-25</c:v>
                </c:pt>
                <c:pt idx="3">
                  <c:v>2025-26</c:v>
                </c:pt>
                <c:pt idx="4">
                  <c:v>2026-27</c:v>
                </c:pt>
                <c:pt idx="5">
                  <c:v>2027-28</c:v>
                </c:pt>
                <c:pt idx="6">
                  <c:v>2028-29</c:v>
                </c:pt>
              </c:strCache>
            </c:strRef>
          </c:cat>
          <c:val>
            <c:numRef>
              <c:f>'Chart Data'!$V$7:$V$13</c:f>
              <c:numCache>
                <c:formatCode>0.000</c:formatCode>
                <c:ptCount val="7"/>
                <c:pt idx="0">
                  <c:v>101.74476949474925</c:v>
                </c:pt>
                <c:pt idx="1">
                  <c:v>99.372895086634784</c:v>
                </c:pt>
                <c:pt idx="2">
                  <c:v>100</c:v>
                </c:pt>
                <c:pt idx="3">
                  <c:v>101.70070788502379</c:v>
                </c:pt>
                <c:pt idx="4">
                  <c:v>103.22796643051737</c:v>
                </c:pt>
              </c:numCache>
            </c:numRef>
          </c:val>
          <c:smooth val="0"/>
          <c:extLst>
            <c:ext xmlns:c16="http://schemas.microsoft.com/office/drawing/2014/chart" uri="{C3380CC4-5D6E-409C-BE32-E72D297353CC}">
              <c16:uniqueId val="{00000000-12A0-4F61-B8F5-338D9D2B855C}"/>
            </c:ext>
          </c:extLst>
        </c:ser>
        <c:ser>
          <c:idx val="1"/>
          <c:order val="1"/>
          <c:tx>
            <c:strRef>
              <c:f>'Chart Data'!$W$3</c:f>
              <c:strCache>
                <c:ptCount val="1"/>
                <c:pt idx="0">
                  <c:v>Nov-22</c:v>
                </c:pt>
              </c:strCache>
            </c:strRef>
          </c:tx>
          <c:spPr>
            <a:ln w="38100">
              <a:solidFill>
                <a:srgbClr val="002060"/>
              </a:solidFill>
            </a:ln>
          </c:spPr>
          <c:marker>
            <c:symbol val="none"/>
          </c:marker>
          <c:cat>
            <c:strRef>
              <c:f>'Chart Data'!$U$7:$U$13</c:f>
              <c:strCache>
                <c:ptCount val="7"/>
                <c:pt idx="0">
                  <c:v>2022-23</c:v>
                </c:pt>
                <c:pt idx="1">
                  <c:v>2023-24</c:v>
                </c:pt>
                <c:pt idx="2">
                  <c:v>2024-25</c:v>
                </c:pt>
                <c:pt idx="3">
                  <c:v>2025-26</c:v>
                </c:pt>
                <c:pt idx="4">
                  <c:v>2026-27</c:v>
                </c:pt>
                <c:pt idx="5">
                  <c:v>2027-28</c:v>
                </c:pt>
                <c:pt idx="6">
                  <c:v>2028-29</c:v>
                </c:pt>
              </c:strCache>
            </c:strRef>
          </c:cat>
          <c:val>
            <c:numRef>
              <c:f>'Chart Data'!$W$7:$W$13</c:f>
              <c:numCache>
                <c:formatCode>0.000</c:formatCode>
                <c:ptCount val="7"/>
                <c:pt idx="0">
                  <c:v>103.70070439992085</c:v>
                </c:pt>
                <c:pt idx="1">
                  <c:v>101.10590319735793</c:v>
                </c:pt>
                <c:pt idx="2">
                  <c:v>100</c:v>
                </c:pt>
                <c:pt idx="3">
                  <c:v>101.11257686735023</c:v>
                </c:pt>
                <c:pt idx="4">
                  <c:v>101.83026594470262</c:v>
                </c:pt>
                <c:pt idx="5">
                  <c:v>102.64759432477997</c:v>
                </c:pt>
              </c:numCache>
            </c:numRef>
          </c:val>
          <c:smooth val="0"/>
          <c:extLst>
            <c:ext xmlns:c16="http://schemas.microsoft.com/office/drawing/2014/chart" uri="{C3380CC4-5D6E-409C-BE32-E72D297353CC}">
              <c16:uniqueId val="{00000001-12A0-4F61-B8F5-338D9D2B855C}"/>
            </c:ext>
          </c:extLst>
        </c:ser>
        <c:ser>
          <c:idx val="2"/>
          <c:order val="2"/>
          <c:tx>
            <c:strRef>
              <c:f>'Chart Data'!$X$3</c:f>
              <c:strCache>
                <c:ptCount val="1"/>
                <c:pt idx="0">
                  <c:v>Mar-23</c:v>
                </c:pt>
              </c:strCache>
            </c:strRef>
          </c:tx>
          <c:spPr>
            <a:ln w="38100">
              <a:solidFill>
                <a:srgbClr val="D1A21E"/>
              </a:solidFill>
            </a:ln>
          </c:spPr>
          <c:marker>
            <c:symbol val="none"/>
          </c:marker>
          <c:cat>
            <c:strRef>
              <c:f>'Chart Data'!$U$7:$U$13</c:f>
              <c:strCache>
                <c:ptCount val="7"/>
                <c:pt idx="0">
                  <c:v>2022-23</c:v>
                </c:pt>
                <c:pt idx="1">
                  <c:v>2023-24</c:v>
                </c:pt>
                <c:pt idx="2">
                  <c:v>2024-25</c:v>
                </c:pt>
                <c:pt idx="3">
                  <c:v>2025-26</c:v>
                </c:pt>
                <c:pt idx="4">
                  <c:v>2026-27</c:v>
                </c:pt>
                <c:pt idx="5">
                  <c:v>2027-28</c:v>
                </c:pt>
                <c:pt idx="6">
                  <c:v>2028-29</c:v>
                </c:pt>
              </c:strCache>
            </c:strRef>
          </c:cat>
          <c:val>
            <c:numRef>
              <c:f>'Chart Data'!$X$7:$X$13</c:f>
              <c:numCache>
                <c:formatCode>0.000</c:formatCode>
                <c:ptCount val="7"/>
                <c:pt idx="0">
                  <c:v>102.44555222145718</c:v>
                </c:pt>
                <c:pt idx="1">
                  <c:v>100.83212605146248</c:v>
                </c:pt>
                <c:pt idx="2">
                  <c:v>100</c:v>
                </c:pt>
                <c:pt idx="3">
                  <c:v>100.76933563638907</c:v>
                </c:pt>
                <c:pt idx="4">
                  <c:v>101.55696663416238</c:v>
                </c:pt>
                <c:pt idx="5">
                  <c:v>102.41964887443513</c:v>
                </c:pt>
              </c:numCache>
            </c:numRef>
          </c:val>
          <c:smooth val="0"/>
          <c:extLst>
            <c:ext xmlns:c16="http://schemas.microsoft.com/office/drawing/2014/chart" uri="{C3380CC4-5D6E-409C-BE32-E72D297353CC}">
              <c16:uniqueId val="{00000002-12A0-4F61-B8F5-338D9D2B855C}"/>
            </c:ext>
          </c:extLst>
        </c:ser>
        <c:ser>
          <c:idx val="3"/>
          <c:order val="3"/>
          <c:tx>
            <c:strRef>
              <c:f>'Chart Data'!$Y$3</c:f>
              <c:strCache>
                <c:ptCount val="1"/>
                <c:pt idx="0">
                  <c:v>Nov-23</c:v>
                </c:pt>
              </c:strCache>
            </c:strRef>
          </c:tx>
          <c:spPr>
            <a:ln w="38100">
              <a:solidFill>
                <a:srgbClr val="7B7C77"/>
              </a:solidFill>
            </a:ln>
          </c:spPr>
          <c:marker>
            <c:symbol val="none"/>
          </c:marker>
          <c:cat>
            <c:strRef>
              <c:f>'Chart Data'!$U$7:$U$13</c:f>
              <c:strCache>
                <c:ptCount val="7"/>
                <c:pt idx="0">
                  <c:v>2022-23</c:v>
                </c:pt>
                <c:pt idx="1">
                  <c:v>2023-24</c:v>
                </c:pt>
                <c:pt idx="2">
                  <c:v>2024-25</c:v>
                </c:pt>
                <c:pt idx="3">
                  <c:v>2025-26</c:v>
                </c:pt>
                <c:pt idx="4">
                  <c:v>2026-27</c:v>
                </c:pt>
                <c:pt idx="5">
                  <c:v>2027-28</c:v>
                </c:pt>
                <c:pt idx="6">
                  <c:v>2028-29</c:v>
                </c:pt>
              </c:strCache>
            </c:strRef>
          </c:cat>
          <c:val>
            <c:numRef>
              <c:f>'Chart Data'!$Y$7:$Y$13</c:f>
              <c:numCache>
                <c:formatCode>0.000</c:formatCode>
                <c:ptCount val="7"/>
                <c:pt idx="0">
                  <c:v>103.34925961511223</c:v>
                </c:pt>
                <c:pt idx="1">
                  <c:v>100.15211225363703</c:v>
                </c:pt>
                <c:pt idx="2">
                  <c:v>100</c:v>
                </c:pt>
                <c:pt idx="3">
                  <c:v>100.09210345326578</c:v>
                </c:pt>
                <c:pt idx="4">
                  <c:v>100.7019523437237</c:v>
                </c:pt>
                <c:pt idx="5">
                  <c:v>101.42685445240025</c:v>
                </c:pt>
                <c:pt idx="6">
                  <c:v>102.13089335130188</c:v>
                </c:pt>
              </c:numCache>
            </c:numRef>
          </c:val>
          <c:smooth val="0"/>
          <c:extLst>
            <c:ext xmlns:c16="http://schemas.microsoft.com/office/drawing/2014/chart" uri="{C3380CC4-5D6E-409C-BE32-E72D297353CC}">
              <c16:uniqueId val="{00000003-12A0-4F61-B8F5-338D9D2B855C}"/>
            </c:ext>
          </c:extLst>
        </c:ser>
        <c:ser>
          <c:idx val="4"/>
          <c:order val="4"/>
          <c:tx>
            <c:strRef>
              <c:f>'Chart Data'!$Z$3</c:f>
              <c:strCache>
                <c:ptCount val="1"/>
                <c:pt idx="0">
                  <c:v>Mar-24</c:v>
                </c:pt>
              </c:strCache>
            </c:strRef>
          </c:tx>
          <c:spPr>
            <a:ln w="38100">
              <a:solidFill>
                <a:srgbClr val="965793"/>
              </a:solidFill>
            </a:ln>
          </c:spPr>
          <c:marker>
            <c:symbol val="none"/>
          </c:marker>
          <c:cat>
            <c:strRef>
              <c:f>'Chart Data'!$U$7:$U$13</c:f>
              <c:strCache>
                <c:ptCount val="7"/>
                <c:pt idx="0">
                  <c:v>2022-23</c:v>
                </c:pt>
                <c:pt idx="1">
                  <c:v>2023-24</c:v>
                </c:pt>
                <c:pt idx="2">
                  <c:v>2024-25</c:v>
                </c:pt>
                <c:pt idx="3">
                  <c:v>2025-26</c:v>
                </c:pt>
                <c:pt idx="4">
                  <c:v>2026-27</c:v>
                </c:pt>
                <c:pt idx="5">
                  <c:v>2027-28</c:v>
                </c:pt>
                <c:pt idx="6">
                  <c:v>2028-29</c:v>
                </c:pt>
              </c:strCache>
            </c:strRef>
          </c:cat>
          <c:val>
            <c:numRef>
              <c:f>'Chart Data'!$Z$7:$Z$13</c:f>
              <c:numCache>
                <c:formatCode>0.000</c:formatCode>
                <c:ptCount val="7"/>
                <c:pt idx="0">
                  <c:v>103.48870369772088</c:v>
                </c:pt>
                <c:pt idx="1">
                  <c:v>99.884469841391194</c:v>
                </c:pt>
                <c:pt idx="2">
                  <c:v>100</c:v>
                </c:pt>
                <c:pt idx="3">
                  <c:v>100.36343446493507</c:v>
                </c:pt>
                <c:pt idx="4">
                  <c:v>100.87705003239593</c:v>
                </c:pt>
                <c:pt idx="5">
                  <c:v>101.39981544970217</c:v>
                </c:pt>
                <c:pt idx="6">
                  <c:v>101.85454858500293</c:v>
                </c:pt>
              </c:numCache>
            </c:numRef>
          </c:val>
          <c:smooth val="0"/>
          <c:extLst>
            <c:ext xmlns:c16="http://schemas.microsoft.com/office/drawing/2014/chart" uri="{C3380CC4-5D6E-409C-BE32-E72D297353CC}">
              <c16:uniqueId val="{00000004-12A0-4F61-B8F5-338D9D2B855C}"/>
            </c:ext>
          </c:extLst>
        </c:ser>
        <c:ser>
          <c:idx val="5"/>
          <c:order val="5"/>
          <c:tx>
            <c:strRef>
              <c:f>'Chart Data'!$AA$3</c:f>
              <c:strCache>
                <c:ptCount val="1"/>
                <c:pt idx="0">
                  <c:v>100 LINE</c:v>
                </c:pt>
              </c:strCache>
            </c:strRef>
          </c:tx>
          <c:spPr>
            <a:ln w="12700">
              <a:solidFill>
                <a:srgbClr val="495057"/>
              </a:solidFill>
            </a:ln>
          </c:spPr>
          <c:marker>
            <c:symbol val="none"/>
          </c:marker>
          <c:cat>
            <c:strRef>
              <c:f>'Chart Data'!$U$7:$U$13</c:f>
              <c:strCache>
                <c:ptCount val="7"/>
                <c:pt idx="0">
                  <c:v>2022-23</c:v>
                </c:pt>
                <c:pt idx="1">
                  <c:v>2023-24</c:v>
                </c:pt>
                <c:pt idx="2">
                  <c:v>2024-25</c:v>
                </c:pt>
                <c:pt idx="3">
                  <c:v>2025-26</c:v>
                </c:pt>
                <c:pt idx="4">
                  <c:v>2026-27</c:v>
                </c:pt>
                <c:pt idx="5">
                  <c:v>2027-28</c:v>
                </c:pt>
                <c:pt idx="6">
                  <c:v>2028-29</c:v>
                </c:pt>
              </c:strCache>
            </c:strRef>
          </c:cat>
          <c:val>
            <c:numRef>
              <c:f>'Chart Data'!$AA$7:$AA$13</c:f>
              <c:numCache>
                <c:formatCode>General</c:formatCode>
                <c:ptCount val="7"/>
                <c:pt idx="0">
                  <c:v>100</c:v>
                </c:pt>
                <c:pt idx="1">
                  <c:v>100</c:v>
                </c:pt>
                <c:pt idx="2">
                  <c:v>100</c:v>
                </c:pt>
                <c:pt idx="3">
                  <c:v>100</c:v>
                </c:pt>
                <c:pt idx="4">
                  <c:v>100</c:v>
                </c:pt>
                <c:pt idx="5">
                  <c:v>100</c:v>
                </c:pt>
                <c:pt idx="6">
                  <c:v>100</c:v>
                </c:pt>
              </c:numCache>
            </c:numRef>
          </c:val>
          <c:smooth val="0"/>
          <c:extLst>
            <c:ext xmlns:c16="http://schemas.microsoft.com/office/drawing/2014/chart" uri="{C3380CC4-5D6E-409C-BE32-E72D297353CC}">
              <c16:uniqueId val="{00000005-12A0-4F61-B8F5-338D9D2B855C}"/>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2"/>
        <c:noMultiLvlLbl val="0"/>
      </c:catAx>
      <c:valAx>
        <c:axId val="263608576"/>
        <c:scaling>
          <c:orientation val="minMax"/>
          <c:min val="99"/>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majorUnit val="1"/>
      </c:valAx>
      <c:spPr>
        <a:noFill/>
        <a:ln w="25400">
          <a:noFill/>
        </a:ln>
      </c:spPr>
    </c:plotArea>
    <c:legend>
      <c:legendPos val="r"/>
      <c:legendEntry>
        <c:idx val="5"/>
        <c:delete val="1"/>
      </c:legendEntry>
      <c:layout>
        <c:manualLayout>
          <c:xMode val="edge"/>
          <c:yMode val="edge"/>
          <c:x val="0.5584794209943259"/>
          <c:y val="0.52808547950183271"/>
          <c:w val="0.20471598677283975"/>
          <c:h val="0.2738954660370424"/>
        </c:manualLayout>
      </c:layout>
      <c:overlay val="0"/>
      <c:txPr>
        <a:bodyPr/>
        <a:lstStyle/>
        <a:p>
          <a:pPr>
            <a:defRPr sz="1800">
              <a:solidFill>
                <a:srgbClr val="495057"/>
              </a:solidFill>
              <a:latin typeface="Segoe UI" panose="020B0502040204020203" pitchFamily="34" charset="0"/>
              <a:cs typeface="Segoe UI" panose="020B0502040204020203" pitchFamily="34" charset="0"/>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476607796906747E-2"/>
          <c:y val="4.7990016476366838E-2"/>
          <c:w val="0.6562467751232588"/>
          <c:h val="0.76126994521755553"/>
        </c:manualLayout>
      </c:layout>
      <c:lineChart>
        <c:grouping val="standard"/>
        <c:varyColors val="0"/>
        <c:ser>
          <c:idx val="0"/>
          <c:order val="0"/>
          <c:tx>
            <c:strRef>
              <c:f>'Chart Data'!$AC$3</c:f>
              <c:strCache>
                <c:ptCount val="1"/>
                <c:pt idx="0">
                  <c:v>Mar-22</c:v>
                </c:pt>
              </c:strCache>
            </c:strRef>
          </c:tx>
          <c:spPr>
            <a:ln w="38100">
              <a:solidFill>
                <a:srgbClr val="BD1B21"/>
              </a:solidFill>
            </a:ln>
          </c:spPr>
          <c:marker>
            <c:symbol val="none"/>
          </c:marker>
          <c:cat>
            <c:strRef>
              <c:f>'Chart Data'!$U$7:$U$13</c:f>
              <c:strCache>
                <c:ptCount val="7"/>
                <c:pt idx="0">
                  <c:v>2022-23</c:v>
                </c:pt>
                <c:pt idx="1">
                  <c:v>2023-24</c:v>
                </c:pt>
                <c:pt idx="2">
                  <c:v>2024-25</c:v>
                </c:pt>
                <c:pt idx="3">
                  <c:v>2025-26</c:v>
                </c:pt>
                <c:pt idx="4">
                  <c:v>2026-27</c:v>
                </c:pt>
                <c:pt idx="5">
                  <c:v>2027-28</c:v>
                </c:pt>
                <c:pt idx="6">
                  <c:v>2028-29</c:v>
                </c:pt>
              </c:strCache>
            </c:strRef>
          </c:cat>
          <c:val>
            <c:numRef>
              <c:f>'Chart Data'!$AC$7:$AC$13</c:f>
              <c:numCache>
                <c:formatCode>0.000</c:formatCode>
                <c:ptCount val="7"/>
                <c:pt idx="0">
                  <c:v>94.978350623939733</c:v>
                </c:pt>
                <c:pt idx="1">
                  <c:v>101.83936353380574</c:v>
                </c:pt>
                <c:pt idx="2">
                  <c:v>100</c:v>
                </c:pt>
                <c:pt idx="3">
                  <c:v>102.4338824379589</c:v>
                </c:pt>
                <c:pt idx="4">
                  <c:v>103.9647266077899</c:v>
                </c:pt>
              </c:numCache>
            </c:numRef>
          </c:val>
          <c:smooth val="0"/>
          <c:extLst>
            <c:ext xmlns:c16="http://schemas.microsoft.com/office/drawing/2014/chart" uri="{C3380CC4-5D6E-409C-BE32-E72D297353CC}">
              <c16:uniqueId val="{00000000-503E-41F7-88A2-049CB03E37F5}"/>
            </c:ext>
          </c:extLst>
        </c:ser>
        <c:ser>
          <c:idx val="1"/>
          <c:order val="1"/>
          <c:tx>
            <c:strRef>
              <c:f>'Chart Data'!$AD$3</c:f>
              <c:strCache>
                <c:ptCount val="1"/>
                <c:pt idx="0">
                  <c:v>Nov-22</c:v>
                </c:pt>
              </c:strCache>
            </c:strRef>
          </c:tx>
          <c:spPr>
            <a:ln w="38100">
              <a:solidFill>
                <a:srgbClr val="002060"/>
              </a:solidFill>
            </a:ln>
          </c:spPr>
          <c:marker>
            <c:symbol val="none"/>
          </c:marker>
          <c:cat>
            <c:strRef>
              <c:f>'Chart Data'!$U$7:$U$13</c:f>
              <c:strCache>
                <c:ptCount val="7"/>
                <c:pt idx="0">
                  <c:v>2022-23</c:v>
                </c:pt>
                <c:pt idx="1">
                  <c:v>2023-24</c:v>
                </c:pt>
                <c:pt idx="2">
                  <c:v>2024-25</c:v>
                </c:pt>
                <c:pt idx="3">
                  <c:v>2025-26</c:v>
                </c:pt>
                <c:pt idx="4">
                  <c:v>2026-27</c:v>
                </c:pt>
                <c:pt idx="5">
                  <c:v>2027-28</c:v>
                </c:pt>
                <c:pt idx="6">
                  <c:v>2028-29</c:v>
                </c:pt>
              </c:strCache>
            </c:strRef>
          </c:cat>
          <c:val>
            <c:numRef>
              <c:f>'Chart Data'!$AD$7:$AD$13</c:f>
              <c:numCache>
                <c:formatCode>0.000</c:formatCode>
                <c:ptCount val="7"/>
                <c:pt idx="0">
                  <c:v>98.75982907888158</c:v>
                </c:pt>
                <c:pt idx="1">
                  <c:v>101.36805777182704</c:v>
                </c:pt>
                <c:pt idx="2">
                  <c:v>100</c:v>
                </c:pt>
                <c:pt idx="3">
                  <c:v>100.08052240822497</c:v>
                </c:pt>
                <c:pt idx="4">
                  <c:v>99.012347310360326</c:v>
                </c:pt>
                <c:pt idx="5">
                  <c:v>97.184403807559661</c:v>
                </c:pt>
              </c:numCache>
            </c:numRef>
          </c:val>
          <c:smooth val="0"/>
          <c:extLst>
            <c:ext xmlns:c16="http://schemas.microsoft.com/office/drawing/2014/chart" uri="{C3380CC4-5D6E-409C-BE32-E72D297353CC}">
              <c16:uniqueId val="{00000001-503E-41F7-88A2-049CB03E37F5}"/>
            </c:ext>
          </c:extLst>
        </c:ser>
        <c:ser>
          <c:idx val="2"/>
          <c:order val="2"/>
          <c:tx>
            <c:strRef>
              <c:f>'Chart Data'!$AE$3</c:f>
              <c:strCache>
                <c:ptCount val="1"/>
                <c:pt idx="0">
                  <c:v>Mar-23</c:v>
                </c:pt>
              </c:strCache>
            </c:strRef>
          </c:tx>
          <c:spPr>
            <a:ln w="38100">
              <a:solidFill>
                <a:srgbClr val="D1A21E"/>
              </a:solidFill>
            </a:ln>
          </c:spPr>
          <c:marker>
            <c:symbol val="none"/>
          </c:marker>
          <c:cat>
            <c:strRef>
              <c:f>'Chart Data'!$U$7:$U$13</c:f>
              <c:strCache>
                <c:ptCount val="7"/>
                <c:pt idx="0">
                  <c:v>2022-23</c:v>
                </c:pt>
                <c:pt idx="1">
                  <c:v>2023-24</c:v>
                </c:pt>
                <c:pt idx="2">
                  <c:v>2024-25</c:v>
                </c:pt>
                <c:pt idx="3">
                  <c:v>2025-26</c:v>
                </c:pt>
                <c:pt idx="4">
                  <c:v>2026-27</c:v>
                </c:pt>
                <c:pt idx="5">
                  <c:v>2027-28</c:v>
                </c:pt>
                <c:pt idx="6">
                  <c:v>2028-29</c:v>
                </c:pt>
              </c:strCache>
            </c:strRef>
          </c:cat>
          <c:val>
            <c:numRef>
              <c:f>'Chart Data'!$AE$7:$AE$13</c:f>
              <c:numCache>
                <c:formatCode>0.000</c:formatCode>
                <c:ptCount val="7"/>
                <c:pt idx="0">
                  <c:v>93.720940991556773</c:v>
                </c:pt>
                <c:pt idx="1">
                  <c:v>101.20179158789708</c:v>
                </c:pt>
                <c:pt idx="2">
                  <c:v>100</c:v>
                </c:pt>
                <c:pt idx="3">
                  <c:v>98.837947165417205</c:v>
                </c:pt>
                <c:pt idx="4">
                  <c:v>97.71140154891566</c:v>
                </c:pt>
                <c:pt idx="5">
                  <c:v>95.945409390040965</c:v>
                </c:pt>
              </c:numCache>
            </c:numRef>
          </c:val>
          <c:smooth val="0"/>
          <c:extLst>
            <c:ext xmlns:c16="http://schemas.microsoft.com/office/drawing/2014/chart" uri="{C3380CC4-5D6E-409C-BE32-E72D297353CC}">
              <c16:uniqueId val="{00000002-503E-41F7-88A2-049CB03E37F5}"/>
            </c:ext>
          </c:extLst>
        </c:ser>
        <c:ser>
          <c:idx val="3"/>
          <c:order val="3"/>
          <c:tx>
            <c:strRef>
              <c:f>'Chart Data'!$AF$3</c:f>
              <c:strCache>
                <c:ptCount val="1"/>
                <c:pt idx="0">
                  <c:v>Nov-23</c:v>
                </c:pt>
              </c:strCache>
            </c:strRef>
          </c:tx>
          <c:spPr>
            <a:ln w="38100">
              <a:solidFill>
                <a:srgbClr val="7B7C77"/>
              </a:solidFill>
            </a:ln>
          </c:spPr>
          <c:marker>
            <c:symbol val="none"/>
          </c:marker>
          <c:cat>
            <c:strRef>
              <c:f>'Chart Data'!$U$7:$U$13</c:f>
              <c:strCache>
                <c:ptCount val="7"/>
                <c:pt idx="0">
                  <c:v>2022-23</c:v>
                </c:pt>
                <c:pt idx="1">
                  <c:v>2023-24</c:v>
                </c:pt>
                <c:pt idx="2">
                  <c:v>2024-25</c:v>
                </c:pt>
                <c:pt idx="3">
                  <c:v>2025-26</c:v>
                </c:pt>
                <c:pt idx="4">
                  <c:v>2026-27</c:v>
                </c:pt>
                <c:pt idx="5">
                  <c:v>2027-28</c:v>
                </c:pt>
                <c:pt idx="6">
                  <c:v>2028-29</c:v>
                </c:pt>
              </c:strCache>
            </c:strRef>
          </c:cat>
          <c:val>
            <c:numRef>
              <c:f>'Chart Data'!$AF$7:$AF$13</c:f>
              <c:numCache>
                <c:formatCode>0.000</c:formatCode>
                <c:ptCount val="7"/>
                <c:pt idx="0">
                  <c:v>98.987577459574212</c:v>
                </c:pt>
                <c:pt idx="1">
                  <c:v>98.955955276314683</c:v>
                </c:pt>
                <c:pt idx="2">
                  <c:v>100</c:v>
                </c:pt>
                <c:pt idx="3">
                  <c:v>95.938410161555723</c:v>
                </c:pt>
                <c:pt idx="4">
                  <c:v>94.338658803544547</c:v>
                </c:pt>
                <c:pt idx="5">
                  <c:v>92.467928786618486</c:v>
                </c:pt>
                <c:pt idx="6">
                  <c:v>90.249215591637352</c:v>
                </c:pt>
              </c:numCache>
            </c:numRef>
          </c:val>
          <c:smooth val="0"/>
          <c:extLst>
            <c:ext xmlns:c16="http://schemas.microsoft.com/office/drawing/2014/chart" uri="{C3380CC4-5D6E-409C-BE32-E72D297353CC}">
              <c16:uniqueId val="{00000003-503E-41F7-88A2-049CB03E37F5}"/>
            </c:ext>
          </c:extLst>
        </c:ser>
        <c:ser>
          <c:idx val="4"/>
          <c:order val="4"/>
          <c:tx>
            <c:strRef>
              <c:f>'Chart Data'!$AG$3</c:f>
              <c:strCache>
                <c:ptCount val="1"/>
                <c:pt idx="0">
                  <c:v>Mar-24</c:v>
                </c:pt>
              </c:strCache>
            </c:strRef>
          </c:tx>
          <c:spPr>
            <a:ln w="38100">
              <a:solidFill>
                <a:srgbClr val="965793"/>
              </a:solidFill>
            </a:ln>
          </c:spPr>
          <c:marker>
            <c:symbol val="none"/>
          </c:marker>
          <c:cat>
            <c:strRef>
              <c:f>'Chart Data'!$U$7:$U$13</c:f>
              <c:strCache>
                <c:ptCount val="7"/>
                <c:pt idx="0">
                  <c:v>2022-23</c:v>
                </c:pt>
                <c:pt idx="1">
                  <c:v>2023-24</c:v>
                </c:pt>
                <c:pt idx="2">
                  <c:v>2024-25</c:v>
                </c:pt>
                <c:pt idx="3">
                  <c:v>2025-26</c:v>
                </c:pt>
                <c:pt idx="4">
                  <c:v>2026-27</c:v>
                </c:pt>
                <c:pt idx="5">
                  <c:v>2027-28</c:v>
                </c:pt>
                <c:pt idx="6">
                  <c:v>2028-29</c:v>
                </c:pt>
              </c:strCache>
            </c:strRef>
          </c:cat>
          <c:val>
            <c:numRef>
              <c:f>'Chart Data'!$AG$7:$AG$13</c:f>
              <c:numCache>
                <c:formatCode>0.000</c:formatCode>
                <c:ptCount val="7"/>
                <c:pt idx="0">
                  <c:v>98.901005221489314</c:v>
                </c:pt>
                <c:pt idx="1">
                  <c:v>97.893254535123646</c:v>
                </c:pt>
                <c:pt idx="2">
                  <c:v>100</c:v>
                </c:pt>
                <c:pt idx="3">
                  <c:v>96.994319121290701</c:v>
                </c:pt>
                <c:pt idx="4">
                  <c:v>95.12707716237351</c:v>
                </c:pt>
                <c:pt idx="5">
                  <c:v>92.885190087003394</c:v>
                </c:pt>
                <c:pt idx="6">
                  <c:v>89.748390365038588</c:v>
                </c:pt>
              </c:numCache>
            </c:numRef>
          </c:val>
          <c:smooth val="0"/>
          <c:extLst>
            <c:ext xmlns:c16="http://schemas.microsoft.com/office/drawing/2014/chart" uri="{C3380CC4-5D6E-409C-BE32-E72D297353CC}">
              <c16:uniqueId val="{00000004-503E-41F7-88A2-049CB03E37F5}"/>
            </c:ext>
          </c:extLst>
        </c:ser>
        <c:ser>
          <c:idx val="5"/>
          <c:order val="5"/>
          <c:tx>
            <c:strRef>
              <c:f>'Chart Data'!$AH$3</c:f>
              <c:strCache>
                <c:ptCount val="1"/>
                <c:pt idx="0">
                  <c:v>100 LINE</c:v>
                </c:pt>
              </c:strCache>
            </c:strRef>
          </c:tx>
          <c:spPr>
            <a:ln w="12700">
              <a:solidFill>
                <a:srgbClr val="495057"/>
              </a:solidFill>
            </a:ln>
          </c:spPr>
          <c:marker>
            <c:symbol val="none"/>
          </c:marker>
          <c:cat>
            <c:strRef>
              <c:f>'Chart Data'!$U$7:$U$13</c:f>
              <c:strCache>
                <c:ptCount val="7"/>
                <c:pt idx="0">
                  <c:v>2022-23</c:v>
                </c:pt>
                <c:pt idx="1">
                  <c:v>2023-24</c:v>
                </c:pt>
                <c:pt idx="2">
                  <c:v>2024-25</c:v>
                </c:pt>
                <c:pt idx="3">
                  <c:v>2025-26</c:v>
                </c:pt>
                <c:pt idx="4">
                  <c:v>2026-27</c:v>
                </c:pt>
                <c:pt idx="5">
                  <c:v>2027-28</c:v>
                </c:pt>
                <c:pt idx="6">
                  <c:v>2028-29</c:v>
                </c:pt>
              </c:strCache>
            </c:strRef>
          </c:cat>
          <c:val>
            <c:numRef>
              <c:f>'Chart Data'!$AH$7:$AH$13</c:f>
              <c:numCache>
                <c:formatCode>General</c:formatCode>
                <c:ptCount val="7"/>
                <c:pt idx="0">
                  <c:v>100</c:v>
                </c:pt>
                <c:pt idx="1">
                  <c:v>100</c:v>
                </c:pt>
                <c:pt idx="2">
                  <c:v>100</c:v>
                </c:pt>
                <c:pt idx="3">
                  <c:v>100</c:v>
                </c:pt>
                <c:pt idx="4">
                  <c:v>100</c:v>
                </c:pt>
                <c:pt idx="5">
                  <c:v>100</c:v>
                </c:pt>
                <c:pt idx="6">
                  <c:v>100</c:v>
                </c:pt>
              </c:numCache>
            </c:numRef>
          </c:val>
          <c:smooth val="0"/>
          <c:extLst>
            <c:ext xmlns:c16="http://schemas.microsoft.com/office/drawing/2014/chart" uri="{C3380CC4-5D6E-409C-BE32-E72D297353CC}">
              <c16:uniqueId val="{00000005-503E-41F7-88A2-049CB03E37F5}"/>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2"/>
        <c:noMultiLvlLbl val="0"/>
      </c:catAx>
      <c:valAx>
        <c:axId val="263608576"/>
        <c:scaling>
          <c:orientation val="minMax"/>
          <c:min val="86"/>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739653407385704E-2"/>
          <c:y val="0.14714391023940784"/>
          <c:w val="0.87997976292011815"/>
          <c:h val="0.712639860869834"/>
        </c:manualLayout>
      </c:layout>
      <c:lineChart>
        <c:grouping val="standard"/>
        <c:varyColors val="0"/>
        <c:ser>
          <c:idx val="0"/>
          <c:order val="0"/>
          <c:tx>
            <c:strRef>
              <c:f>'Chart Data'!$CM$3</c:f>
              <c:strCache>
                <c:ptCount val="1"/>
                <c:pt idx="0">
                  <c:v>Current baseline</c:v>
                </c:pt>
              </c:strCache>
            </c:strRef>
          </c:tx>
          <c:spPr>
            <a:ln w="38100">
              <a:solidFill>
                <a:srgbClr val="BD1B21"/>
              </a:solidFill>
            </a:ln>
          </c:spPr>
          <c:marker>
            <c:symbol val="none"/>
          </c:marker>
          <c:cat>
            <c:numRef>
              <c:f>'Chart Data'!$CL$4:$CL$36</c:f>
              <c:numCache>
                <c:formatCode>General</c:formatCode>
                <c:ptCount val="3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numCache>
            </c:numRef>
          </c:cat>
          <c:val>
            <c:numRef>
              <c:f>'Chart Data'!$CM$4:$CM$36</c:f>
              <c:numCache>
                <c:formatCode>0.0</c:formatCode>
                <c:ptCount val="33"/>
                <c:pt idx="0">
                  <c:v>0.40583079258007082</c:v>
                </c:pt>
                <c:pt idx="1">
                  <c:v>1.0938537034489144</c:v>
                </c:pt>
                <c:pt idx="2">
                  <c:v>1.4477041133496122</c:v>
                </c:pt>
                <c:pt idx="3">
                  <c:v>1.6907846544117822</c:v>
                </c:pt>
                <c:pt idx="4">
                  <c:v>2.0473622131195208</c:v>
                </c:pt>
                <c:pt idx="5">
                  <c:v>1.8518622949248074</c:v>
                </c:pt>
                <c:pt idx="6">
                  <c:v>1.8144680233281065</c:v>
                </c:pt>
                <c:pt idx="7">
                  <c:v>1.7932626941045378</c:v>
                </c:pt>
                <c:pt idx="8">
                  <c:v>3.0057032166596853</c:v>
                </c:pt>
                <c:pt idx="9">
                  <c:v>3.0006879838991232</c:v>
                </c:pt>
                <c:pt idx="10">
                  <c:v>2.4455927216053372</c:v>
                </c:pt>
                <c:pt idx="11">
                  <c:v>1.8428614305478663</c:v>
                </c:pt>
                <c:pt idx="12">
                  <c:v>1.877930466662884</c:v>
                </c:pt>
                <c:pt idx="13">
                  <c:v>1.4547675225537819</c:v>
                </c:pt>
                <c:pt idx="14">
                  <c:v>1.925172674350542</c:v>
                </c:pt>
                <c:pt idx="15">
                  <c:v>1.6697360470901808</c:v>
                </c:pt>
                <c:pt idx="16">
                  <c:v>1.8081783235880211</c:v>
                </c:pt>
                <c:pt idx="17">
                  <c:v>2.2078538085609161</c:v>
                </c:pt>
                <c:pt idx="18">
                  <c:v>2.1032679208563088</c:v>
                </c:pt>
                <c:pt idx="19">
                  <c:v>1.8992228342317108</c:v>
                </c:pt>
                <c:pt idx="20">
                  <c:v>3.4502792503407043</c:v>
                </c:pt>
                <c:pt idx="21">
                  <c:v>2.3096369514729043</c:v>
                </c:pt>
                <c:pt idx="22">
                  <c:v>1.7970382668689455</c:v>
                </c:pt>
                <c:pt idx="23">
                  <c:v>2.4718683764562477</c:v>
                </c:pt>
                <c:pt idx="24">
                  <c:v>2.3832861621771455</c:v>
                </c:pt>
                <c:pt idx="25">
                  <c:v>2.0985207835030675</c:v>
                </c:pt>
                <c:pt idx="26">
                  <c:v>1.9562404971110023</c:v>
                </c:pt>
                <c:pt idx="27">
                  <c:v>1.7961152496285309</c:v>
                </c:pt>
                <c:pt idx="28">
                  <c:v>1.6317105930984737</c:v>
                </c:pt>
                <c:pt idx="29">
                  <c:v>1.6315884258479081</c:v>
                </c:pt>
                <c:pt idx="30">
                  <c:v>1.6314568131204656</c:v>
                </c:pt>
                <c:pt idx="31">
                  <c:v>1.6314688821840759</c:v>
                </c:pt>
                <c:pt idx="32">
                  <c:v>1.6314117809603963</c:v>
                </c:pt>
              </c:numCache>
            </c:numRef>
          </c:val>
          <c:smooth val="0"/>
          <c:extLst>
            <c:ext xmlns:c16="http://schemas.microsoft.com/office/drawing/2014/chart" uri="{C3380CC4-5D6E-409C-BE32-E72D297353CC}">
              <c16:uniqueId val="{00000000-E850-417B-95DA-4ED900504230}"/>
            </c:ext>
          </c:extLst>
        </c:ser>
        <c:ser>
          <c:idx val="1"/>
          <c:order val="1"/>
          <c:tx>
            <c:strRef>
              <c:f>'Chart Data'!$CN$3</c:f>
              <c:strCache>
                <c:ptCount val="1"/>
                <c:pt idx="0">
                  <c:v>New fiscal rules scenario</c:v>
                </c:pt>
              </c:strCache>
            </c:strRef>
          </c:tx>
          <c:spPr>
            <a:ln w="38100">
              <a:solidFill>
                <a:srgbClr val="003469"/>
              </a:solidFill>
            </a:ln>
          </c:spPr>
          <c:marker>
            <c:symbol val="none"/>
          </c:marker>
          <c:cat>
            <c:numRef>
              <c:f>'Chart Data'!$CL$4:$CL$36</c:f>
              <c:numCache>
                <c:formatCode>General</c:formatCode>
                <c:ptCount val="3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numCache>
            </c:numRef>
          </c:cat>
          <c:val>
            <c:numRef>
              <c:f>'Chart Data'!$CN$4:$CN$36</c:f>
              <c:numCache>
                <c:formatCode>0.0</c:formatCode>
                <c:ptCount val="33"/>
                <c:pt idx="0">
                  <c:v>0.40583079258007082</c:v>
                </c:pt>
                <c:pt idx="1">
                  <c:v>1.0938537034489144</c:v>
                </c:pt>
                <c:pt idx="2">
                  <c:v>1.4477041133496122</c:v>
                </c:pt>
                <c:pt idx="3">
                  <c:v>1.6907846544117822</c:v>
                </c:pt>
                <c:pt idx="4">
                  <c:v>2.0473622131195208</c:v>
                </c:pt>
                <c:pt idx="5">
                  <c:v>1.8518622949248074</c:v>
                </c:pt>
                <c:pt idx="6">
                  <c:v>1.8144680233281065</c:v>
                </c:pt>
                <c:pt idx="7">
                  <c:v>1.7932626941045378</c:v>
                </c:pt>
                <c:pt idx="8">
                  <c:v>3.0057032166596853</c:v>
                </c:pt>
                <c:pt idx="9">
                  <c:v>3.0006879838991232</c:v>
                </c:pt>
                <c:pt idx="10">
                  <c:v>2.4455927216053372</c:v>
                </c:pt>
                <c:pt idx="11">
                  <c:v>1.8428614305478663</c:v>
                </c:pt>
                <c:pt idx="12">
                  <c:v>1.877930466662884</c:v>
                </c:pt>
                <c:pt idx="13">
                  <c:v>1.4547675225537819</c:v>
                </c:pt>
                <c:pt idx="14">
                  <c:v>1.925172674350542</c:v>
                </c:pt>
                <c:pt idx="15">
                  <c:v>1.6697360470901808</c:v>
                </c:pt>
                <c:pt idx="16">
                  <c:v>1.8081783235880211</c:v>
                </c:pt>
                <c:pt idx="17">
                  <c:v>2.2078538085609161</c:v>
                </c:pt>
                <c:pt idx="18">
                  <c:v>2.1032679208563088</c:v>
                </c:pt>
                <c:pt idx="19">
                  <c:v>1.8992228342317108</c:v>
                </c:pt>
                <c:pt idx="20">
                  <c:v>3.4502792503407043</c:v>
                </c:pt>
                <c:pt idx="21">
                  <c:v>2.3096369514729043</c:v>
                </c:pt>
                <c:pt idx="22">
                  <c:v>1.7970382668689455</c:v>
                </c:pt>
                <c:pt idx="23">
                  <c:v>2.4718683764562477</c:v>
                </c:pt>
                <c:pt idx="24">
                  <c:v>2.3832843887381996</c:v>
                </c:pt>
                <c:pt idx="25">
                  <c:v>2.2915636119166534</c:v>
                </c:pt>
                <c:pt idx="26">
                  <c:v>2.1493286302182941</c:v>
                </c:pt>
                <c:pt idx="27">
                  <c:v>2.2083126298236584</c:v>
                </c:pt>
                <c:pt idx="28">
                  <c:v>2.5825990468459508</c:v>
                </c:pt>
                <c:pt idx="29">
                  <c:v>2.5028213660427019</c:v>
                </c:pt>
                <c:pt idx="30">
                  <c:v>2.5548223845316396</c:v>
                </c:pt>
                <c:pt idx="31">
                  <c:v>2.2989481259207465</c:v>
                </c:pt>
                <c:pt idx="32">
                  <c:v>2.1349300561885816</c:v>
                </c:pt>
              </c:numCache>
            </c:numRef>
          </c:val>
          <c:smooth val="0"/>
          <c:extLst>
            <c:ext xmlns:c16="http://schemas.microsoft.com/office/drawing/2014/chart" uri="{C3380CC4-5D6E-409C-BE32-E72D297353CC}">
              <c16:uniqueId val="{00000001-E850-417B-95DA-4ED900504230}"/>
            </c:ext>
          </c:extLst>
        </c:ser>
        <c:ser>
          <c:idx val="2"/>
          <c:order val="2"/>
          <c:tx>
            <c:strRef>
              <c:f>'Chart Data'!$CO$3</c:f>
              <c:strCache>
                <c:ptCount val="1"/>
                <c:pt idx="0">
                  <c:v>3% LINE</c:v>
                </c:pt>
              </c:strCache>
            </c:strRef>
          </c:tx>
          <c:spPr>
            <a:ln w="25400">
              <a:solidFill>
                <a:srgbClr val="495057"/>
              </a:solidFill>
              <a:prstDash val="dash"/>
            </a:ln>
          </c:spPr>
          <c:marker>
            <c:symbol val="none"/>
          </c:marker>
          <c:cat>
            <c:numRef>
              <c:f>'Chart Data'!$CL$4:$CL$36</c:f>
              <c:numCache>
                <c:formatCode>General</c:formatCode>
                <c:ptCount val="3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numCache>
            </c:numRef>
          </c:cat>
          <c:val>
            <c:numRef>
              <c:f>'Chart Data'!$CO$4:$CO$36</c:f>
              <c:numCache>
                <c:formatCode>0</c:formatCode>
                <c:ptCount val="33"/>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pt idx="23">
                  <c:v>3</c:v>
                </c:pt>
                <c:pt idx="24">
                  <c:v>3</c:v>
                </c:pt>
                <c:pt idx="25">
                  <c:v>3</c:v>
                </c:pt>
                <c:pt idx="26">
                  <c:v>3</c:v>
                </c:pt>
                <c:pt idx="27">
                  <c:v>3</c:v>
                </c:pt>
                <c:pt idx="28">
                  <c:v>3</c:v>
                </c:pt>
                <c:pt idx="29">
                  <c:v>3</c:v>
                </c:pt>
                <c:pt idx="30">
                  <c:v>3</c:v>
                </c:pt>
                <c:pt idx="31">
                  <c:v>3</c:v>
                </c:pt>
                <c:pt idx="32">
                  <c:v>3</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egendEntry>
        <c:idx val="2"/>
        <c:delete val="1"/>
      </c:legendEntry>
      <c:layout>
        <c:manualLayout>
          <c:xMode val="edge"/>
          <c:yMode val="edge"/>
          <c:x val="0.16618236859243163"/>
          <c:y val="7.7106302953737355E-2"/>
          <c:w val="0.69823156865838598"/>
          <c:h val="5.6058021225849811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0233141599061461E-2"/>
          <c:y val="0.14714391023940784"/>
          <c:w val="0.88148627472844232"/>
          <c:h val="0.712639860869834"/>
        </c:manualLayout>
      </c:layout>
      <c:lineChart>
        <c:grouping val="standard"/>
        <c:varyColors val="0"/>
        <c:ser>
          <c:idx val="0"/>
          <c:order val="0"/>
          <c:tx>
            <c:strRef>
              <c:f>'Chart Data'!$CW$3</c:f>
              <c:strCache>
                <c:ptCount val="1"/>
                <c:pt idx="0">
                  <c:v>Current baseline</c:v>
                </c:pt>
              </c:strCache>
            </c:strRef>
          </c:tx>
          <c:spPr>
            <a:ln w="38100">
              <a:solidFill>
                <a:srgbClr val="BD1B21"/>
              </a:solidFill>
            </a:ln>
          </c:spPr>
          <c:marker>
            <c:symbol val="none"/>
          </c:marker>
          <c:cat>
            <c:numRef>
              <c:f>'Chart Data'!$CV$4:$CV$36</c:f>
              <c:numCache>
                <c:formatCode>General</c:formatCode>
                <c:ptCount val="3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numCache>
            </c:numRef>
          </c:cat>
          <c:val>
            <c:numRef>
              <c:f>'Chart Data'!$CW$4:$CW$36</c:f>
              <c:numCache>
                <c:formatCode>0.0</c:formatCode>
                <c:ptCount val="33"/>
                <c:pt idx="0">
                  <c:v>-1.7681846272564277</c:v>
                </c:pt>
                <c:pt idx="1">
                  <c:v>-1.9299547533070451</c:v>
                </c:pt>
                <c:pt idx="2">
                  <c:v>-4.1614242027879866</c:v>
                </c:pt>
                <c:pt idx="3">
                  <c:v>-4.8384363088942264</c:v>
                </c:pt>
                <c:pt idx="4">
                  <c:v>-4.1531117127579149</c:v>
                </c:pt>
                <c:pt idx="5">
                  <c:v>-4.0404513307778096</c:v>
                </c:pt>
                <c:pt idx="6">
                  <c:v>-3.3480744773080593</c:v>
                </c:pt>
                <c:pt idx="7">
                  <c:v>-3.2130627314891487</c:v>
                </c:pt>
                <c:pt idx="8">
                  <c:v>0.11064717931552615</c:v>
                </c:pt>
                <c:pt idx="9">
                  <c:v>-3.1070416840202908</c:v>
                </c:pt>
                <c:pt idx="10">
                  <c:v>-2.5273836693600917</c:v>
                </c:pt>
                <c:pt idx="11">
                  <c:v>-2.1343374317807062</c:v>
                </c:pt>
                <c:pt idx="12">
                  <c:v>-1.2041493982400695</c:v>
                </c:pt>
                <c:pt idx="13">
                  <c:v>-1.5670804073560025</c:v>
                </c:pt>
                <c:pt idx="14">
                  <c:v>-1.770846302086992</c:v>
                </c:pt>
                <c:pt idx="15">
                  <c:v>-1.2133490575041563</c:v>
                </c:pt>
                <c:pt idx="16">
                  <c:v>-0.26176981457545523</c:v>
                </c:pt>
                <c:pt idx="17">
                  <c:v>-0.80048246175628224</c:v>
                </c:pt>
                <c:pt idx="18">
                  <c:v>0.55121019283165751</c:v>
                </c:pt>
                <c:pt idx="19">
                  <c:v>1.0973648130928377</c:v>
                </c:pt>
                <c:pt idx="20">
                  <c:v>-7.9484299491012269</c:v>
                </c:pt>
                <c:pt idx="21">
                  <c:v>-4.3287973760352978</c:v>
                </c:pt>
                <c:pt idx="22">
                  <c:v>-3.6162439536036608</c:v>
                </c:pt>
                <c:pt idx="23">
                  <c:v>-1.7571585851602896</c:v>
                </c:pt>
                <c:pt idx="24">
                  <c:v>-0.75447839815877904</c:v>
                </c:pt>
                <c:pt idx="25">
                  <c:v>-0.53373737130162324</c:v>
                </c:pt>
                <c:pt idx="26">
                  <c:v>0.23889999641633439</c:v>
                </c:pt>
                <c:pt idx="27">
                  <c:v>0.78565854173800298</c:v>
                </c:pt>
                <c:pt idx="28">
                  <c:v>1.0489791846447225</c:v>
                </c:pt>
                <c:pt idx="29">
                  <c:v>1.0284170507107071</c:v>
                </c:pt>
                <c:pt idx="30">
                  <c:v>1.0926980253269805</c:v>
                </c:pt>
                <c:pt idx="31">
                  <c:v>1.0790702708939366</c:v>
                </c:pt>
                <c:pt idx="32">
                  <c:v>1.0618624069585836</c:v>
                </c:pt>
              </c:numCache>
            </c:numRef>
          </c:val>
          <c:smooth val="0"/>
          <c:extLst>
            <c:ext xmlns:c16="http://schemas.microsoft.com/office/drawing/2014/chart" uri="{C3380CC4-5D6E-409C-BE32-E72D297353CC}">
              <c16:uniqueId val="{00000000-74B7-4D5B-AF9C-B2FB8045D67E}"/>
            </c:ext>
          </c:extLst>
        </c:ser>
        <c:ser>
          <c:idx val="1"/>
          <c:order val="1"/>
          <c:tx>
            <c:strRef>
              <c:f>'Chart Data'!$CX$3</c:f>
              <c:strCache>
                <c:ptCount val="1"/>
                <c:pt idx="0">
                  <c:v>New fiscal rules scenario</c:v>
                </c:pt>
              </c:strCache>
            </c:strRef>
          </c:tx>
          <c:spPr>
            <a:ln w="38100">
              <a:solidFill>
                <a:srgbClr val="002060"/>
              </a:solidFill>
            </a:ln>
          </c:spPr>
          <c:marker>
            <c:symbol val="none"/>
          </c:marker>
          <c:cat>
            <c:numRef>
              <c:f>'Chart Data'!$CV$4:$CV$36</c:f>
              <c:numCache>
                <c:formatCode>General</c:formatCode>
                <c:ptCount val="3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numCache>
            </c:numRef>
          </c:cat>
          <c:val>
            <c:numRef>
              <c:f>'Chart Data'!$CX$4:$CX$36</c:f>
              <c:numCache>
                <c:formatCode>0.0</c:formatCode>
                <c:ptCount val="33"/>
                <c:pt idx="0">
                  <c:v>-1.7681846272564277</c:v>
                </c:pt>
                <c:pt idx="1">
                  <c:v>-1.9299547533070451</c:v>
                </c:pt>
                <c:pt idx="2">
                  <c:v>-4.1614242027879866</c:v>
                </c:pt>
                <c:pt idx="3">
                  <c:v>-4.8384363088942264</c:v>
                </c:pt>
                <c:pt idx="4">
                  <c:v>-4.1531117127579149</c:v>
                </c:pt>
                <c:pt idx="5">
                  <c:v>-4.0404513307778096</c:v>
                </c:pt>
                <c:pt idx="6">
                  <c:v>-3.3480744773080593</c:v>
                </c:pt>
                <c:pt idx="7">
                  <c:v>-3.2130627314891487</c:v>
                </c:pt>
                <c:pt idx="8">
                  <c:v>0.11064717931552615</c:v>
                </c:pt>
                <c:pt idx="9">
                  <c:v>-3.1070416840202908</c:v>
                </c:pt>
                <c:pt idx="10">
                  <c:v>-2.5273836693600917</c:v>
                </c:pt>
                <c:pt idx="11">
                  <c:v>-2.1343374317807062</c:v>
                </c:pt>
                <c:pt idx="12">
                  <c:v>-1.2041493982400695</c:v>
                </c:pt>
                <c:pt idx="13">
                  <c:v>-1.5670804073560025</c:v>
                </c:pt>
                <c:pt idx="14">
                  <c:v>-1.770846302086992</c:v>
                </c:pt>
                <c:pt idx="15">
                  <c:v>-1.2133490575041563</c:v>
                </c:pt>
                <c:pt idx="16">
                  <c:v>-0.26176981457545523</c:v>
                </c:pt>
                <c:pt idx="17">
                  <c:v>-0.80048246175628224</c:v>
                </c:pt>
                <c:pt idx="18">
                  <c:v>0.55121019283165751</c:v>
                </c:pt>
                <c:pt idx="19">
                  <c:v>1.0973648130928377</c:v>
                </c:pt>
                <c:pt idx="20">
                  <c:v>-7.9484299491012269</c:v>
                </c:pt>
                <c:pt idx="21">
                  <c:v>-4.3287973760352978</c:v>
                </c:pt>
                <c:pt idx="22">
                  <c:v>-3.6162439536036608</c:v>
                </c:pt>
                <c:pt idx="23">
                  <c:v>-1.7571585851602896</c:v>
                </c:pt>
                <c:pt idx="24">
                  <c:v>-0.75447634621192572</c:v>
                </c:pt>
                <c:pt idx="25">
                  <c:v>-0.33320299580666929</c:v>
                </c:pt>
                <c:pt idx="26">
                  <c:v>0.59124606647358879</c:v>
                </c:pt>
                <c:pt idx="27">
                  <c:v>0.87559077746821501</c:v>
                </c:pt>
                <c:pt idx="28">
                  <c:v>0.76276739836854313</c:v>
                </c:pt>
                <c:pt idx="29">
                  <c:v>1.4580933939403351</c:v>
                </c:pt>
                <c:pt idx="30">
                  <c:v>1.3593159235718195</c:v>
                </c:pt>
                <c:pt idx="31">
                  <c:v>1.4162784867559182</c:v>
                </c:pt>
                <c:pt idx="32">
                  <c:v>1.5332186539362387</c:v>
                </c:pt>
              </c:numCache>
            </c:numRef>
          </c:val>
          <c:smooth val="0"/>
          <c:extLst>
            <c:ext xmlns:c16="http://schemas.microsoft.com/office/drawing/2014/chart" uri="{C3380CC4-5D6E-409C-BE32-E72D297353CC}">
              <c16:uniqueId val="{00000001-74B7-4D5B-AF9C-B2FB8045D67E}"/>
            </c:ext>
          </c:extLst>
        </c:ser>
        <c:ser>
          <c:idx val="2"/>
          <c:order val="2"/>
          <c:tx>
            <c:strRef>
              <c:f>'Chart Data'!$CY$3</c:f>
              <c:strCache>
                <c:ptCount val="1"/>
                <c:pt idx="0">
                  <c:v>ZERO LINE</c:v>
                </c:pt>
              </c:strCache>
            </c:strRef>
          </c:tx>
          <c:spPr>
            <a:ln w="12700">
              <a:solidFill>
                <a:srgbClr val="495057"/>
              </a:solidFill>
            </a:ln>
          </c:spPr>
          <c:marker>
            <c:symbol val="none"/>
          </c:marker>
          <c:cat>
            <c:numRef>
              <c:f>'Chart Data'!$CV$4:$CV$36</c:f>
              <c:numCache>
                <c:formatCode>General</c:formatCode>
                <c:ptCount val="3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numCache>
            </c:numRef>
          </c:cat>
          <c:val>
            <c:numRef>
              <c:f>'Chart Data'!$CY$4:$CY$36</c:f>
              <c:numCache>
                <c:formatCode>0</c:formatCode>
                <c:ptCount val="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numCache>
            </c:numRef>
          </c:val>
          <c:smooth val="0"/>
          <c:extLst>
            <c:ext xmlns:c16="http://schemas.microsoft.com/office/drawing/2014/chart" uri="{C3380CC4-5D6E-409C-BE32-E72D297353CC}">
              <c16:uniqueId val="{00000002-74B7-4D5B-AF9C-B2FB8045D67E}"/>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8"/>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egendEntry>
        <c:idx val="2"/>
        <c:delete val="1"/>
      </c:legendEntry>
      <c:layout>
        <c:manualLayout>
          <c:xMode val="edge"/>
          <c:yMode val="edge"/>
          <c:x val="0.11194794349275865"/>
          <c:y val="0.1450428117393455"/>
          <c:w val="0.53703480516769142"/>
          <c:h val="0.11078465330314527"/>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3643765710130518E-2"/>
          <c:y val="0.15091816072749717"/>
          <c:w val="0.27890432701033324"/>
          <c:h val="0.66754707745965602"/>
        </c:manualLayout>
      </c:layout>
      <c:barChart>
        <c:barDir val="col"/>
        <c:grouping val="clustered"/>
        <c:varyColors val="0"/>
        <c:ser>
          <c:idx val="0"/>
          <c:order val="0"/>
          <c:tx>
            <c:strRef>
              <c:f>'Chart Data'!$DE$3</c:f>
              <c:strCache>
                <c:ptCount val="1"/>
                <c:pt idx="0">
                  <c:v>Current baseline</c:v>
                </c:pt>
              </c:strCache>
            </c:strRef>
          </c:tx>
          <c:spPr>
            <a:solidFill>
              <a:srgbClr val="BD1B21"/>
            </a:solidFill>
            <a:ln w="3175">
              <a:solidFill>
                <a:srgbClr val="495057"/>
              </a:solidFill>
            </a:ln>
          </c:spPr>
          <c:invertIfNegative val="0"/>
          <c:dLbls>
            <c:spPr>
              <a:noFill/>
              <a:ln>
                <a:noFill/>
              </a:ln>
              <a:effectLst/>
            </c:spPr>
            <c:txPr>
              <a:bodyPr wrap="square" lIns="38100" tIns="19050" rIns="38100" bIns="19050" anchor="ctr">
                <a:spAutoFit/>
              </a:bodyPr>
              <a:lstStyle/>
              <a:p>
                <a:pPr>
                  <a:defRPr sz="1800">
                    <a:solidFill>
                      <a:srgbClr val="495057"/>
                    </a:solidFill>
                    <a:latin typeface="Segoe UI" panose="020B0502040204020203" pitchFamily="34" charset="0"/>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 Data'!$DD$38</c:f>
              <c:strCache>
                <c:ptCount val="1"/>
                <c:pt idx="0">
                  <c:v>2023-2032</c:v>
                </c:pt>
              </c:strCache>
            </c:strRef>
          </c:cat>
          <c:val>
            <c:numRef>
              <c:f>'Chart Data'!$DE$38</c:f>
              <c:numCache>
                <c:formatCode>0.0</c:formatCode>
                <c:ptCount val="1"/>
                <c:pt idx="0">
                  <c:v>1.428612056025913</c:v>
                </c:pt>
              </c:numCache>
            </c:numRef>
          </c:val>
          <c:extLst>
            <c:ext xmlns:c16="http://schemas.microsoft.com/office/drawing/2014/chart" uri="{C3380CC4-5D6E-409C-BE32-E72D297353CC}">
              <c16:uniqueId val="{00000000-35D6-4E4B-91F4-0D9ED376BC7E}"/>
            </c:ext>
          </c:extLst>
        </c:ser>
        <c:ser>
          <c:idx val="1"/>
          <c:order val="1"/>
          <c:tx>
            <c:strRef>
              <c:f>'Chart Data'!$DF$3</c:f>
              <c:strCache>
                <c:ptCount val="1"/>
                <c:pt idx="0">
                  <c:v>New fiscal rules</c:v>
                </c:pt>
              </c:strCache>
            </c:strRef>
          </c:tx>
          <c:spPr>
            <a:solidFill>
              <a:srgbClr val="002060"/>
            </a:solidFill>
            <a:ln w="3175">
              <a:solidFill>
                <a:srgbClr val="495057"/>
              </a:solidFill>
            </a:ln>
          </c:spPr>
          <c:invertIfNegative val="0"/>
          <c:dLbls>
            <c:spPr>
              <a:noFill/>
              <a:ln>
                <a:noFill/>
              </a:ln>
              <a:effectLst/>
            </c:spPr>
            <c:txPr>
              <a:bodyPr wrap="square" lIns="38100" tIns="19050" rIns="38100" bIns="19050" anchor="ctr">
                <a:spAutoFit/>
              </a:bodyPr>
              <a:lstStyle/>
              <a:p>
                <a:pPr>
                  <a:defRPr sz="1800">
                    <a:solidFill>
                      <a:srgbClr val="495057"/>
                    </a:solidFill>
                    <a:latin typeface="Segoe UI" panose="020B0502040204020203" pitchFamily="34" charset="0"/>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 Data'!$DD$38</c:f>
              <c:strCache>
                <c:ptCount val="1"/>
                <c:pt idx="0">
                  <c:v>2023-2032</c:v>
                </c:pt>
              </c:strCache>
            </c:strRef>
          </c:cat>
          <c:val>
            <c:numRef>
              <c:f>'Chart Data'!$DF$38</c:f>
              <c:numCache>
                <c:formatCode>0.0</c:formatCode>
                <c:ptCount val="1"/>
                <c:pt idx="0">
                  <c:v>1.5402163635013899</c:v>
                </c:pt>
              </c:numCache>
            </c:numRef>
          </c:val>
          <c:extLst>
            <c:ext xmlns:c16="http://schemas.microsoft.com/office/drawing/2014/chart" uri="{C3380CC4-5D6E-409C-BE32-E72D297353CC}">
              <c16:uniqueId val="{00000033-FC8B-4B78-8A2C-D129826EB7FA}"/>
            </c:ext>
          </c:extLst>
        </c:ser>
        <c:ser>
          <c:idx val="2"/>
          <c:order val="2"/>
          <c:tx>
            <c:strRef>
              <c:f>'Chart Data'!$DG$3</c:f>
              <c:strCache>
                <c:ptCount val="1"/>
                <c:pt idx="0">
                  <c:v>New fiscal rules &amp; higher growth</c:v>
                </c:pt>
              </c:strCache>
            </c:strRef>
          </c:tx>
          <c:spPr>
            <a:solidFill>
              <a:srgbClr val="D1A21E"/>
            </a:solidFill>
            <a:ln w="3175">
              <a:solidFill>
                <a:srgbClr val="495057"/>
              </a:solidFill>
            </a:ln>
          </c:spPr>
          <c:invertIfNegative val="0"/>
          <c:dLbls>
            <c:spPr>
              <a:noFill/>
              <a:ln>
                <a:noFill/>
              </a:ln>
              <a:effectLst/>
            </c:spPr>
            <c:txPr>
              <a:bodyPr wrap="square" lIns="38100" tIns="19050" rIns="38100" bIns="19050" anchor="ctr">
                <a:spAutoFit/>
              </a:bodyPr>
              <a:lstStyle/>
              <a:p>
                <a:pPr>
                  <a:defRPr sz="1800">
                    <a:solidFill>
                      <a:srgbClr val="495057"/>
                    </a:solidFill>
                    <a:latin typeface="Segoe UI" panose="020B0502040204020203" pitchFamily="34" charset="0"/>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 Data'!$DD$38</c:f>
              <c:strCache>
                <c:ptCount val="1"/>
                <c:pt idx="0">
                  <c:v>2023-2032</c:v>
                </c:pt>
              </c:strCache>
            </c:strRef>
          </c:cat>
          <c:val>
            <c:numRef>
              <c:f>'Chart Data'!$DG$38</c:f>
              <c:numCache>
                <c:formatCode>0.0</c:formatCode>
                <c:ptCount val="1"/>
                <c:pt idx="0">
                  <c:v>1.7496979323065487</c:v>
                </c:pt>
              </c:numCache>
            </c:numRef>
          </c:val>
          <c:extLst>
            <c:ext xmlns:c16="http://schemas.microsoft.com/office/drawing/2014/chart" uri="{C3380CC4-5D6E-409C-BE32-E72D297353CC}">
              <c16:uniqueId val="{00000034-FC8B-4B78-8A2C-D129826EB7FA}"/>
            </c:ext>
          </c:extLst>
        </c:ser>
        <c:dLbls>
          <c:showLegendKey val="0"/>
          <c:showVal val="0"/>
          <c:showCatName val="0"/>
          <c:showSerName val="0"/>
          <c:showPercent val="0"/>
          <c:showBubbleSize val="0"/>
        </c:dLbls>
        <c:gapWidth val="50"/>
        <c:overlap val="-10"/>
        <c:axId val="274926592"/>
        <c:axId val="274950400"/>
      </c:barChart>
      <c:catAx>
        <c:axId val="274926592"/>
        <c:scaling>
          <c:orientation val="minMax"/>
        </c:scaling>
        <c:delete val="0"/>
        <c:axPos val="b"/>
        <c:numFmt formatCode="General" sourceLinked="0"/>
        <c:majorTickMark val="out"/>
        <c:minorTickMark val="none"/>
        <c:tickLblPos val="none"/>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noMultiLvlLbl val="0"/>
      </c:catAx>
      <c:valAx>
        <c:axId val="274950400"/>
        <c:scaling>
          <c:orientation val="minMax"/>
        </c:scaling>
        <c:delete val="0"/>
        <c:axPos val="l"/>
        <c:numFmt formatCode="0.0" sourceLinked="0"/>
        <c:majorTickMark val="out"/>
        <c:minorTickMark val="none"/>
        <c:tickLblPos val="none"/>
        <c:spPr>
          <a:ln>
            <a:noFill/>
          </a:ln>
        </c:spPr>
        <c:txPr>
          <a:bodyPr rot="0" vert="horz"/>
          <a:lstStyle/>
          <a:p>
            <a:pPr>
              <a:defRPr sz="1400" b="0" i="0" u="none" strike="noStrike" baseline="0">
                <a:solidFill>
                  <a:srgbClr val="495057"/>
                </a:solidFill>
                <a:latin typeface="Segoe UI"/>
                <a:ea typeface="Segoe UI"/>
                <a:cs typeface="Segoe UI"/>
              </a:defRPr>
            </a:pPr>
            <a:endParaRPr lang="en-US"/>
          </a:p>
        </c:txPr>
        <c:crossAx val="274926592"/>
        <c:crosses val="autoZero"/>
        <c:crossBetween val="between"/>
      </c:valAx>
      <c:spPr>
        <a:noFill/>
        <a:ln w="25400">
          <a:noFill/>
        </a:ln>
      </c:spPr>
    </c:plotArea>
    <c:legend>
      <c:legendPos val="t"/>
      <c:layout>
        <c:manualLayout>
          <c:xMode val="edge"/>
          <c:yMode val="edge"/>
          <c:x val="2.5011551522161425E-2"/>
          <c:y val="7.5219117633026134E-2"/>
          <c:w val="0.97498844847783861"/>
          <c:h val="5.6058021225849811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62569149685911E-2"/>
          <c:y val="0.14714391023940784"/>
          <c:w val="0.85350239867342093"/>
          <c:h val="0.67301023074489585"/>
        </c:manualLayout>
      </c:layout>
      <c:barChart>
        <c:barDir val="col"/>
        <c:grouping val="clustered"/>
        <c:varyColors val="0"/>
        <c:ser>
          <c:idx val="0"/>
          <c:order val="0"/>
          <c:tx>
            <c:strRef>
              <c:f>'Chart Data'!$DI$3</c:f>
              <c:strCache>
                <c:ptCount val="1"/>
                <c:pt idx="0">
                  <c:v>Current baseline</c:v>
                </c:pt>
              </c:strCache>
            </c:strRef>
          </c:tx>
          <c:spPr>
            <a:solidFill>
              <a:srgbClr val="BD1B21"/>
            </a:solidFill>
            <a:ln w="3175">
              <a:solidFill>
                <a:srgbClr val="495057"/>
              </a:solidFill>
            </a:ln>
          </c:spPr>
          <c:invertIfNegative val="0"/>
          <c:dLbls>
            <c:dLbl>
              <c:idx val="0"/>
              <c:spPr>
                <a:noFill/>
                <a:ln>
                  <a:noFill/>
                </a:ln>
                <a:effectLst/>
              </c:spPr>
              <c:txPr>
                <a:bodyPr wrap="square" lIns="38100" tIns="19050" rIns="38100" bIns="19050" anchor="ctr">
                  <a:spAutoFit/>
                </a:bodyPr>
                <a:lstStyle/>
                <a:p>
                  <a:pPr>
                    <a:defRPr sz="1800">
                      <a:solidFill>
                        <a:srgbClr val="495057"/>
                      </a:solidFill>
                      <a:latin typeface="Segoe UI" panose="020B0502040204020203" pitchFamily="34" charset="0"/>
                      <a:cs typeface="Segoe UI" panose="020B0502040204020203"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4-D986-4591-87C0-84B7D611946F}"/>
                </c:ext>
              </c:extLst>
            </c:dLbl>
            <c:spPr>
              <a:noFill/>
              <a:ln>
                <a:noFill/>
              </a:ln>
              <a:effectLst/>
            </c:spPr>
            <c:txPr>
              <a:bodyPr wrap="square" lIns="38100" tIns="19050" rIns="38100" bIns="19050" anchor="ctr">
                <a:spAutoFit/>
              </a:bodyPr>
              <a:lstStyle/>
              <a:p>
                <a:pPr>
                  <a:defRPr sz="1800">
                    <a:solidFill>
                      <a:srgbClr val="495057"/>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 Data'!$DD$38</c:f>
              <c:strCache>
                <c:ptCount val="1"/>
                <c:pt idx="0">
                  <c:v>2023-2032</c:v>
                </c:pt>
              </c:strCache>
            </c:strRef>
          </c:cat>
          <c:val>
            <c:numRef>
              <c:f>'Chart Data'!$DI$38</c:f>
              <c:numCache>
                <c:formatCode>0.0</c:formatCode>
                <c:ptCount val="1"/>
                <c:pt idx="0">
                  <c:v>-4.1732811205253739</c:v>
                </c:pt>
              </c:numCache>
            </c:numRef>
          </c:val>
          <c:extLst>
            <c:ext xmlns:c16="http://schemas.microsoft.com/office/drawing/2014/chart" uri="{C3380CC4-5D6E-409C-BE32-E72D297353CC}">
              <c16:uniqueId val="{00000000-D986-4591-87C0-84B7D611946F}"/>
            </c:ext>
          </c:extLst>
        </c:ser>
        <c:ser>
          <c:idx val="1"/>
          <c:order val="1"/>
          <c:tx>
            <c:strRef>
              <c:f>'Chart Data'!$DJ$3</c:f>
              <c:strCache>
                <c:ptCount val="1"/>
                <c:pt idx="0">
                  <c:v>New fiscal rules</c:v>
                </c:pt>
              </c:strCache>
            </c:strRef>
          </c:tx>
          <c:spPr>
            <a:solidFill>
              <a:srgbClr val="002060"/>
            </a:solidFill>
            <a:ln w="3175">
              <a:solidFill>
                <a:srgbClr val="495057"/>
              </a:solidFill>
            </a:ln>
          </c:spPr>
          <c:invertIfNegative val="0"/>
          <c:dLbls>
            <c:spPr>
              <a:noFill/>
              <a:ln>
                <a:noFill/>
              </a:ln>
              <a:effectLst/>
            </c:spPr>
            <c:txPr>
              <a:bodyPr wrap="square" lIns="38100" tIns="19050" rIns="38100" bIns="19050" anchor="ctr">
                <a:spAutoFit/>
              </a:bodyPr>
              <a:lstStyle/>
              <a:p>
                <a:pPr>
                  <a:defRPr sz="1800">
                    <a:solidFill>
                      <a:srgbClr val="495057"/>
                    </a:solidFill>
                    <a:latin typeface="Segoe UI" panose="020B0502040204020203" pitchFamily="34" charset="0"/>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 Data'!$DD$38</c:f>
              <c:strCache>
                <c:ptCount val="1"/>
                <c:pt idx="0">
                  <c:v>2023-2032</c:v>
                </c:pt>
              </c:strCache>
            </c:strRef>
          </c:cat>
          <c:val>
            <c:numRef>
              <c:f>'Chart Data'!$DJ$38</c:f>
              <c:numCache>
                <c:formatCode>0.0</c:formatCode>
                <c:ptCount val="1"/>
                <c:pt idx="0">
                  <c:v>-3.3551867573029881</c:v>
                </c:pt>
              </c:numCache>
            </c:numRef>
          </c:val>
          <c:extLst>
            <c:ext xmlns:c16="http://schemas.microsoft.com/office/drawing/2014/chart" uri="{C3380CC4-5D6E-409C-BE32-E72D297353CC}">
              <c16:uniqueId val="{00000001-D986-4591-87C0-84B7D611946F}"/>
            </c:ext>
          </c:extLst>
        </c:ser>
        <c:ser>
          <c:idx val="2"/>
          <c:order val="2"/>
          <c:tx>
            <c:strRef>
              <c:f>'Chart Data'!$DK$3</c:f>
              <c:strCache>
                <c:ptCount val="1"/>
                <c:pt idx="0">
                  <c:v>New fiscal rules &amp; higher growth</c:v>
                </c:pt>
              </c:strCache>
            </c:strRef>
          </c:tx>
          <c:spPr>
            <a:solidFill>
              <a:srgbClr val="D1A21E"/>
            </a:solidFill>
            <a:ln w="3175">
              <a:solidFill>
                <a:srgbClr val="495057"/>
              </a:solidFill>
            </a:ln>
          </c:spPr>
          <c:invertIfNegative val="0"/>
          <c:dLbls>
            <c:spPr>
              <a:noFill/>
              <a:ln>
                <a:noFill/>
              </a:ln>
              <a:effectLst/>
            </c:spPr>
            <c:txPr>
              <a:bodyPr wrap="square" lIns="38100" tIns="19050" rIns="38100" bIns="19050" anchor="ctr">
                <a:spAutoFit/>
              </a:bodyPr>
              <a:lstStyle/>
              <a:p>
                <a:pPr>
                  <a:defRPr sz="1800">
                    <a:solidFill>
                      <a:srgbClr val="495057"/>
                    </a:solidFill>
                    <a:latin typeface="Segoe UI" panose="020B0502040204020203" pitchFamily="34" charset="0"/>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 Data'!$DD$38</c:f>
              <c:strCache>
                <c:ptCount val="1"/>
                <c:pt idx="0">
                  <c:v>2023-2032</c:v>
                </c:pt>
              </c:strCache>
            </c:strRef>
          </c:cat>
          <c:val>
            <c:numRef>
              <c:f>'Chart Data'!$DK$38</c:f>
              <c:numCache>
                <c:formatCode>0.0</c:formatCode>
                <c:ptCount val="1"/>
                <c:pt idx="0">
                  <c:v>-7.5619366122510741</c:v>
                </c:pt>
              </c:numCache>
            </c:numRef>
          </c:val>
          <c:extLst>
            <c:ext xmlns:c16="http://schemas.microsoft.com/office/drawing/2014/chart" uri="{C3380CC4-5D6E-409C-BE32-E72D297353CC}">
              <c16:uniqueId val="{00000002-D986-4591-87C0-84B7D611946F}"/>
            </c:ext>
          </c:extLst>
        </c:ser>
        <c:dLbls>
          <c:showLegendKey val="0"/>
          <c:showVal val="0"/>
          <c:showCatName val="0"/>
          <c:showSerName val="0"/>
          <c:showPercent val="0"/>
          <c:showBubbleSize val="0"/>
        </c:dLbls>
        <c:gapWidth val="50"/>
        <c:overlap val="-10"/>
        <c:axId val="274926592"/>
        <c:axId val="274950400"/>
      </c:barChart>
      <c:catAx>
        <c:axId val="274926592"/>
        <c:scaling>
          <c:orientation val="minMax"/>
        </c:scaling>
        <c:delete val="0"/>
        <c:axPos val="b"/>
        <c:numFmt formatCode="General" sourceLinked="0"/>
        <c:majorTickMark val="out"/>
        <c:minorTickMark val="none"/>
        <c:tickLblPos val="none"/>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noMultiLvlLbl val="0"/>
      </c:catAx>
      <c:valAx>
        <c:axId val="274950400"/>
        <c:scaling>
          <c:orientation val="minMax"/>
        </c:scaling>
        <c:delete val="0"/>
        <c:axPos val="l"/>
        <c:numFmt formatCode="0" sourceLinked="0"/>
        <c:majorTickMark val="out"/>
        <c:minorTickMark val="none"/>
        <c:tickLblPos val="none"/>
        <c:spPr>
          <a:ln>
            <a:noFill/>
          </a:ln>
        </c:spPr>
        <c:txPr>
          <a:bodyPr rot="0" vert="horz"/>
          <a:lstStyle/>
          <a:p>
            <a:pPr>
              <a:defRPr sz="1400" b="0" i="0" u="none" strike="noStrike" baseline="0">
                <a:solidFill>
                  <a:srgbClr val="495057"/>
                </a:solidFill>
                <a:latin typeface="Segoe UI"/>
                <a:ea typeface="Segoe UI"/>
                <a:cs typeface="Segoe UI"/>
              </a:defRPr>
            </a:pPr>
            <a:endParaRPr lang="en-US"/>
          </a:p>
        </c:txPr>
        <c:crossAx val="274926592"/>
        <c:crosses val="autoZero"/>
        <c:crossBetween val="between"/>
      </c:valAx>
      <c:spPr>
        <a:noFill/>
        <a:ln w="25400">
          <a:noFill/>
        </a:ln>
      </c:spPr>
    </c:plotArea>
    <c:plotVisOnly val="1"/>
    <c:dispBlanksAs val="gap"/>
    <c:showDLblsOverMax val="0"/>
  </c:chart>
  <c:spPr>
    <a:noFill/>
    <a:ln w="952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3086299212598426"/>
          <c:y val="0.13959540926322916"/>
          <c:w val="0.82469263710457241"/>
          <c:h val="0.67908647684564194"/>
        </c:manualLayout>
      </c:layout>
      <c:barChart>
        <c:barDir val="col"/>
        <c:grouping val="clustered"/>
        <c:varyColors val="0"/>
        <c:ser>
          <c:idx val="0"/>
          <c:order val="0"/>
          <c:tx>
            <c:strRef>
              <c:f>'Chart Data'!$DM$3</c:f>
              <c:strCache>
                <c:ptCount val="1"/>
                <c:pt idx="0">
                  <c:v>Current baseline</c:v>
                </c:pt>
              </c:strCache>
            </c:strRef>
          </c:tx>
          <c:spPr>
            <a:solidFill>
              <a:srgbClr val="BD1B21"/>
            </a:solidFill>
            <a:ln w="3175">
              <a:solidFill>
                <a:srgbClr val="495057"/>
              </a:solidFill>
            </a:ln>
          </c:spPr>
          <c:invertIfNegative val="0"/>
          <c:dLbls>
            <c:spPr>
              <a:noFill/>
              <a:ln>
                <a:noFill/>
              </a:ln>
              <a:effectLst/>
            </c:spPr>
            <c:txPr>
              <a:bodyPr wrap="square" lIns="38100" tIns="19050" rIns="38100" bIns="19050" anchor="ctr">
                <a:spAutoFit/>
              </a:bodyPr>
              <a:lstStyle/>
              <a:p>
                <a:pPr>
                  <a:defRPr sz="1800">
                    <a:solidFill>
                      <a:srgbClr val="495057"/>
                    </a:solidFill>
                    <a:latin typeface="Segoe UI" panose="020B0502040204020203" pitchFamily="34" charset="0"/>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 Data'!$DD$38</c:f>
              <c:strCache>
                <c:ptCount val="1"/>
                <c:pt idx="0">
                  <c:v>2023-2032</c:v>
                </c:pt>
              </c:strCache>
            </c:strRef>
          </c:cat>
          <c:val>
            <c:numRef>
              <c:f>'Chart Data'!$DM$38</c:f>
              <c:numCache>
                <c:formatCode>0.0</c:formatCode>
                <c:ptCount val="1"/>
                <c:pt idx="0">
                  <c:v>0.32902111220685759</c:v>
                </c:pt>
              </c:numCache>
            </c:numRef>
          </c:val>
          <c:extLst>
            <c:ext xmlns:c16="http://schemas.microsoft.com/office/drawing/2014/chart" uri="{C3380CC4-5D6E-409C-BE32-E72D297353CC}">
              <c16:uniqueId val="{00000000-B835-44EB-9910-CE961E80B1A9}"/>
            </c:ext>
          </c:extLst>
        </c:ser>
        <c:ser>
          <c:idx val="1"/>
          <c:order val="1"/>
          <c:tx>
            <c:strRef>
              <c:f>'Chart Data'!$DN$3</c:f>
              <c:strCache>
                <c:ptCount val="1"/>
                <c:pt idx="0">
                  <c:v>New fiscal rules</c:v>
                </c:pt>
              </c:strCache>
            </c:strRef>
          </c:tx>
          <c:spPr>
            <a:solidFill>
              <a:srgbClr val="002060"/>
            </a:solidFill>
            <a:ln w="3175">
              <a:solidFill>
                <a:srgbClr val="495057"/>
              </a:solidFill>
            </a:ln>
          </c:spPr>
          <c:invertIfNegative val="0"/>
          <c:dLbls>
            <c:spPr>
              <a:noFill/>
              <a:ln>
                <a:noFill/>
              </a:ln>
              <a:effectLst/>
            </c:spPr>
            <c:txPr>
              <a:bodyPr wrap="square" lIns="38100" tIns="19050" rIns="38100" bIns="19050" anchor="ctr">
                <a:spAutoFit/>
              </a:bodyPr>
              <a:lstStyle/>
              <a:p>
                <a:pPr>
                  <a:defRPr sz="1800">
                    <a:solidFill>
                      <a:srgbClr val="495057"/>
                    </a:solidFill>
                    <a:latin typeface="Segoe UI" panose="020B0502040204020203" pitchFamily="34" charset="0"/>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 Data'!$DD$38</c:f>
              <c:strCache>
                <c:ptCount val="1"/>
                <c:pt idx="0">
                  <c:v>2023-2032</c:v>
                </c:pt>
              </c:strCache>
            </c:strRef>
          </c:cat>
          <c:val>
            <c:numRef>
              <c:f>'Chart Data'!$DN$38</c:f>
              <c:numCache>
                <c:formatCode>0.0</c:formatCode>
                <c:ptCount val="1"/>
                <c:pt idx="0">
                  <c:v>0.51516727733357737</c:v>
                </c:pt>
              </c:numCache>
            </c:numRef>
          </c:val>
          <c:extLst>
            <c:ext xmlns:c16="http://schemas.microsoft.com/office/drawing/2014/chart" uri="{C3380CC4-5D6E-409C-BE32-E72D297353CC}">
              <c16:uniqueId val="{00000003-B835-44EB-9910-CE961E80B1A9}"/>
            </c:ext>
          </c:extLst>
        </c:ser>
        <c:ser>
          <c:idx val="2"/>
          <c:order val="2"/>
          <c:tx>
            <c:strRef>
              <c:f>'Chart Data'!$DO$3</c:f>
              <c:strCache>
                <c:ptCount val="1"/>
                <c:pt idx="0">
                  <c:v>New fiscal rules &amp; higher growth</c:v>
                </c:pt>
              </c:strCache>
            </c:strRef>
          </c:tx>
          <c:spPr>
            <a:solidFill>
              <a:srgbClr val="D1A21E"/>
            </a:solidFill>
            <a:ln w="3175">
              <a:solidFill>
                <a:srgbClr val="495057"/>
              </a:solidFill>
            </a:ln>
          </c:spPr>
          <c:invertIfNegative val="0"/>
          <c:dLbls>
            <c:spPr>
              <a:noFill/>
              <a:ln>
                <a:noFill/>
              </a:ln>
              <a:effectLst/>
            </c:spPr>
            <c:txPr>
              <a:bodyPr wrap="square" lIns="38100" tIns="19050" rIns="38100" bIns="19050" anchor="ctr">
                <a:spAutoFit/>
              </a:bodyPr>
              <a:lstStyle/>
              <a:p>
                <a:pPr>
                  <a:defRPr sz="1800">
                    <a:solidFill>
                      <a:srgbClr val="495057"/>
                    </a:solidFill>
                    <a:latin typeface="Segoe UI" panose="020B0502040204020203" pitchFamily="34" charset="0"/>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 Data'!$DD$38</c:f>
              <c:strCache>
                <c:ptCount val="1"/>
                <c:pt idx="0">
                  <c:v>2023-2032</c:v>
                </c:pt>
              </c:strCache>
            </c:strRef>
          </c:cat>
          <c:val>
            <c:numRef>
              <c:f>'Chart Data'!$DO$38</c:f>
              <c:numCache>
                <c:formatCode>0.0</c:formatCode>
                <c:ptCount val="1"/>
                <c:pt idx="0">
                  <c:v>1.147368515707456</c:v>
                </c:pt>
              </c:numCache>
            </c:numRef>
          </c:val>
          <c:extLst>
            <c:ext xmlns:c16="http://schemas.microsoft.com/office/drawing/2014/chart" uri="{C3380CC4-5D6E-409C-BE32-E72D297353CC}">
              <c16:uniqueId val="{00000004-B835-44EB-9910-CE961E80B1A9}"/>
            </c:ext>
          </c:extLst>
        </c:ser>
        <c:dLbls>
          <c:showLegendKey val="0"/>
          <c:showVal val="0"/>
          <c:showCatName val="0"/>
          <c:showSerName val="0"/>
          <c:showPercent val="0"/>
          <c:showBubbleSize val="0"/>
        </c:dLbls>
        <c:gapWidth val="50"/>
        <c:overlap val="-10"/>
        <c:axId val="274926592"/>
        <c:axId val="274950400"/>
      </c:barChart>
      <c:catAx>
        <c:axId val="274926592"/>
        <c:scaling>
          <c:orientation val="minMax"/>
        </c:scaling>
        <c:delete val="0"/>
        <c:axPos val="b"/>
        <c:numFmt formatCode="General" sourceLinked="0"/>
        <c:majorTickMark val="out"/>
        <c:minorTickMark val="none"/>
        <c:tickLblPos val="none"/>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noMultiLvlLbl val="0"/>
      </c:catAx>
      <c:valAx>
        <c:axId val="274950400"/>
        <c:scaling>
          <c:orientation val="minMax"/>
        </c:scaling>
        <c:delete val="0"/>
        <c:axPos val="l"/>
        <c:numFmt formatCode="0.0" sourceLinked="0"/>
        <c:majorTickMark val="out"/>
        <c:minorTickMark val="none"/>
        <c:tickLblPos val="none"/>
        <c:spPr>
          <a:ln>
            <a:noFill/>
          </a:ln>
        </c:spPr>
        <c:txPr>
          <a:bodyPr rot="0" vert="horz"/>
          <a:lstStyle/>
          <a:p>
            <a:pPr>
              <a:defRPr sz="1400" b="0" i="0" u="none" strike="noStrike" baseline="0">
                <a:solidFill>
                  <a:srgbClr val="495057"/>
                </a:solidFill>
                <a:latin typeface="Segoe UI"/>
                <a:ea typeface="Segoe UI"/>
                <a:cs typeface="Segoe UI"/>
              </a:defRPr>
            </a:pPr>
            <a:endParaRPr lang="en-US"/>
          </a:p>
        </c:txPr>
        <c:crossAx val="274926592"/>
        <c:crosses val="autoZero"/>
        <c:crossBetween val="between"/>
      </c:valAx>
      <c:spPr>
        <a:noFill/>
        <a:ln w="25400">
          <a:noFill/>
        </a:ln>
      </c:spPr>
    </c:plotArea>
    <c:plotVisOnly val="1"/>
    <c:dispBlanksAs val="gap"/>
    <c:showDLblsOverMax val="0"/>
  </c:chart>
  <c:spPr>
    <a:noFill/>
    <a:ln w="952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5965478341223756E-2"/>
          <c:y val="0.14714391023940784"/>
          <c:w val="0.82302602469493136"/>
          <c:h val="0.712639860869834"/>
        </c:manualLayout>
      </c:layout>
      <c:lineChart>
        <c:grouping val="standard"/>
        <c:varyColors val="0"/>
        <c:ser>
          <c:idx val="0"/>
          <c:order val="0"/>
          <c:tx>
            <c:strRef>
              <c:f>'Chart Data'!$B$3</c:f>
              <c:strCache>
                <c:ptCount val="1"/>
                <c:pt idx="0">
                  <c:v>Current baseline</c:v>
                </c:pt>
              </c:strCache>
            </c:strRef>
          </c:tx>
          <c:spPr>
            <a:ln w="38100">
              <a:solidFill>
                <a:srgbClr val="BD1B21"/>
              </a:solidFill>
            </a:ln>
          </c:spPr>
          <c:marker>
            <c:symbol val="none"/>
          </c:marker>
          <c:cat>
            <c:numRef>
              <c:f>'Chart Data'!$A$19:$A$36</c:f>
              <c:numCache>
                <c:formatCode>General</c:formatCode>
                <c:ptCount val="18"/>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numCache>
            </c:numRef>
          </c:cat>
          <c:val>
            <c:numRef>
              <c:f>'Chart Data'!$B$19:$B$36</c:f>
              <c:numCache>
                <c:formatCode>0.0</c:formatCode>
                <c:ptCount val="18"/>
                <c:pt idx="0">
                  <c:v>93.577842245266879</c:v>
                </c:pt>
                <c:pt idx="1">
                  <c:v>95.492355837162492</c:v>
                </c:pt>
                <c:pt idx="2">
                  <c:v>97.939198256410677</c:v>
                </c:pt>
                <c:pt idx="3">
                  <c:v>99.142096865774093</c:v>
                </c:pt>
                <c:pt idx="4">
                  <c:v>100</c:v>
                </c:pt>
                <c:pt idx="5">
                  <c:v>88.391176495710937</c:v>
                </c:pt>
                <c:pt idx="6">
                  <c:v>100.44781078027691</c:v>
                </c:pt>
                <c:pt idx="7">
                  <c:v>102.17260833033251</c:v>
                </c:pt>
                <c:pt idx="8">
                  <c:v>102.18647288656553</c:v>
                </c:pt>
                <c:pt idx="9">
                  <c:v>103.21198250116774</c:v>
                </c:pt>
                <c:pt idx="10">
                  <c:v>105.40033456558847</c:v>
                </c:pt>
                <c:pt idx="11">
                  <c:v>107.33501110648058</c:v>
                </c:pt>
                <c:pt idx="12">
                  <c:v>109.07911743378034</c:v>
                </c:pt>
                <c:pt idx="13">
                  <c:v>110.82129063553525</c:v>
                </c:pt>
                <c:pt idx="14">
                  <c:v>112.52647820041295</c:v>
                </c:pt>
                <c:pt idx="15">
                  <c:v>114.25522292309263</c:v>
                </c:pt>
                <c:pt idx="16">
                  <c:v>116.00028682188317</c:v>
                </c:pt>
                <c:pt idx="17">
                  <c:v>117.74414139329797</c:v>
                </c:pt>
              </c:numCache>
            </c:numRef>
          </c:val>
          <c:smooth val="0"/>
          <c:extLst>
            <c:ext xmlns:c16="http://schemas.microsoft.com/office/drawing/2014/chart" uri="{C3380CC4-5D6E-409C-BE32-E72D297353CC}">
              <c16:uniqueId val="{00000000-E850-417B-95DA-4ED900504230}"/>
            </c:ext>
          </c:extLst>
        </c:ser>
        <c:ser>
          <c:idx val="1"/>
          <c:order val="1"/>
          <c:tx>
            <c:strRef>
              <c:f>'Chart Data'!$C$3</c:f>
              <c:strCache>
                <c:ptCount val="1"/>
                <c:pt idx="0">
                  <c:v>New fiscal rules scenario</c:v>
                </c:pt>
              </c:strCache>
            </c:strRef>
          </c:tx>
          <c:spPr>
            <a:ln w="38100">
              <a:solidFill>
                <a:srgbClr val="003469"/>
              </a:solidFill>
            </a:ln>
          </c:spPr>
          <c:marker>
            <c:symbol val="none"/>
          </c:marker>
          <c:cat>
            <c:numRef>
              <c:f>'Chart Data'!$A$19:$A$36</c:f>
              <c:numCache>
                <c:formatCode>General</c:formatCode>
                <c:ptCount val="18"/>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numCache>
            </c:numRef>
          </c:cat>
          <c:val>
            <c:numRef>
              <c:f>'Chart Data'!$C$19:$C$36</c:f>
              <c:numCache>
                <c:formatCode>0.0</c:formatCode>
                <c:ptCount val="18"/>
                <c:pt idx="0">
                  <c:v>93.577842245266879</c:v>
                </c:pt>
                <c:pt idx="1">
                  <c:v>95.492355837162492</c:v>
                </c:pt>
                <c:pt idx="2">
                  <c:v>97.939198256410677</c:v>
                </c:pt>
                <c:pt idx="3">
                  <c:v>99.142096865774093</c:v>
                </c:pt>
                <c:pt idx="4">
                  <c:v>100</c:v>
                </c:pt>
                <c:pt idx="5">
                  <c:v>88.391176495710937</c:v>
                </c:pt>
                <c:pt idx="6">
                  <c:v>100.44781078027691</c:v>
                </c:pt>
                <c:pt idx="7">
                  <c:v>102.17260833033251</c:v>
                </c:pt>
                <c:pt idx="8">
                  <c:v>102.18647288656553</c:v>
                </c:pt>
                <c:pt idx="9">
                  <c:v>103.21198699680856</c:v>
                </c:pt>
                <c:pt idx="10">
                  <c:v>105.71733568545261</c:v>
                </c:pt>
                <c:pt idx="11">
                  <c:v>107.39147185931162</c:v>
                </c:pt>
                <c:pt idx="12">
                  <c:v>109.36994043725501</c:v>
                </c:pt>
                <c:pt idx="13">
                  <c:v>112.08807230069363</c:v>
                </c:pt>
                <c:pt idx="14">
                  <c:v>113.38369799723698</c:v>
                </c:pt>
                <c:pt idx="15">
                  <c:v>115.23641900631051</c:v>
                </c:pt>
                <c:pt idx="16">
                  <c:v>117.28271331703213</c:v>
                </c:pt>
                <c:pt idx="17">
                  <c:v>119.04614190849843</c:v>
                </c:pt>
              </c:numCache>
            </c:numRef>
          </c:val>
          <c:smooth val="0"/>
          <c:extLst>
            <c:ext xmlns:c16="http://schemas.microsoft.com/office/drawing/2014/chart" uri="{C3380CC4-5D6E-409C-BE32-E72D297353CC}">
              <c16:uniqueId val="{00000001-E850-417B-95DA-4ED900504230}"/>
            </c:ext>
          </c:extLst>
        </c:ser>
        <c:ser>
          <c:idx val="2"/>
          <c:order val="2"/>
          <c:tx>
            <c:strRef>
              <c:f>'Chart Data'!$D$3</c:f>
              <c:strCache>
                <c:ptCount val="1"/>
                <c:pt idx="0">
                  <c:v>100 LINE</c:v>
                </c:pt>
              </c:strCache>
            </c:strRef>
          </c:tx>
          <c:spPr>
            <a:ln w="12700">
              <a:solidFill>
                <a:srgbClr val="495057"/>
              </a:solidFill>
            </a:ln>
          </c:spPr>
          <c:marker>
            <c:symbol val="none"/>
          </c:marker>
          <c:cat>
            <c:numRef>
              <c:f>'Chart Data'!$A$19:$A$36</c:f>
              <c:numCache>
                <c:formatCode>General</c:formatCode>
                <c:ptCount val="18"/>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numCache>
            </c:numRef>
          </c:cat>
          <c:val>
            <c:numRef>
              <c:f>'Chart Data'!$D$19:$D$36</c:f>
              <c:numCache>
                <c:formatCode>General</c:formatCode>
                <c:ptCount val="18"/>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ax val="120"/>
          <c:min val="85"/>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egendEntry>
        <c:idx val="2"/>
        <c:delete val="1"/>
      </c:legendEntry>
      <c:layout>
        <c:manualLayout>
          <c:xMode val="edge"/>
          <c:yMode val="edge"/>
          <c:x val="0.52511023040140825"/>
          <c:y val="0.67721213055994278"/>
          <c:w val="0.41195363739565627"/>
          <c:h val="0.11644602903527929"/>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2406872066305514E-2"/>
          <c:y val="0.14714391023940784"/>
          <c:w val="0.87274091436963153"/>
          <c:h val="0.712639860869834"/>
        </c:manualLayout>
      </c:layout>
      <c:lineChart>
        <c:grouping val="standard"/>
        <c:varyColors val="0"/>
        <c:ser>
          <c:idx val="0"/>
          <c:order val="0"/>
          <c:tx>
            <c:strRef>
              <c:f>'Chart Data'!$I$3</c:f>
              <c:strCache>
                <c:ptCount val="1"/>
                <c:pt idx="0">
                  <c:v>Current baseline</c:v>
                </c:pt>
              </c:strCache>
            </c:strRef>
          </c:tx>
          <c:spPr>
            <a:ln w="38100">
              <a:solidFill>
                <a:srgbClr val="BD1B21"/>
              </a:solidFill>
            </a:ln>
          </c:spPr>
          <c:marker>
            <c:symbol val="none"/>
          </c:marker>
          <c:cat>
            <c:numRef>
              <c:f>'Chart Data'!$H$19:$H$36</c:f>
              <c:numCache>
                <c:formatCode>General</c:formatCode>
                <c:ptCount val="18"/>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numCache>
            </c:numRef>
          </c:cat>
          <c:val>
            <c:numRef>
              <c:f>'Chart Data'!$I$19:$I$36</c:f>
              <c:numCache>
                <c:formatCode>0.0</c:formatCode>
                <c:ptCount val="18"/>
                <c:pt idx="0">
                  <c:v>80.613303110679425</c:v>
                </c:pt>
                <c:pt idx="1">
                  <c:v>79.619374742353187</c:v>
                </c:pt>
                <c:pt idx="2">
                  <c:v>75.096841541806882</c:v>
                </c:pt>
                <c:pt idx="3">
                  <c:v>74.045167045085961</c:v>
                </c:pt>
                <c:pt idx="4">
                  <c:v>73.771391695296046</c:v>
                </c:pt>
                <c:pt idx="5">
                  <c:v>91.64856688562169</c:v>
                </c:pt>
                <c:pt idx="6">
                  <c:v>86.816321468436058</c:v>
                </c:pt>
                <c:pt idx="7">
                  <c:v>86.745747408463941</c:v>
                </c:pt>
                <c:pt idx="8">
                  <c:v>88.79963775302916</c:v>
                </c:pt>
                <c:pt idx="9">
                  <c:v>91.652723394821052</c:v>
                </c:pt>
                <c:pt idx="10">
                  <c:v>92.195191075499721</c:v>
                </c:pt>
                <c:pt idx="11">
                  <c:v>91.948250201114789</c:v>
                </c:pt>
                <c:pt idx="12">
                  <c:v>91.322220768242644</c:v>
                </c:pt>
                <c:pt idx="13">
                  <c:v>90.492805460522902</c:v>
                </c:pt>
                <c:pt idx="14">
                  <c:v>88.546782007229226</c:v>
                </c:pt>
                <c:pt idx="15">
                  <c:v>86.490420929358777</c:v>
                </c:pt>
                <c:pt idx="16">
                  <c:v>84.491543918347134</c:v>
                </c:pt>
                <c:pt idx="17">
                  <c:v>82.572466287938568</c:v>
                </c:pt>
              </c:numCache>
            </c:numRef>
          </c:val>
          <c:smooth val="0"/>
          <c:extLst>
            <c:ext xmlns:c16="http://schemas.microsoft.com/office/drawing/2014/chart" uri="{C3380CC4-5D6E-409C-BE32-E72D297353CC}">
              <c16:uniqueId val="{00000000-DF16-420F-8473-2B704B74189F}"/>
            </c:ext>
          </c:extLst>
        </c:ser>
        <c:ser>
          <c:idx val="1"/>
          <c:order val="1"/>
          <c:tx>
            <c:strRef>
              <c:f>'Chart Data'!$J$3</c:f>
              <c:strCache>
                <c:ptCount val="1"/>
                <c:pt idx="0">
                  <c:v>New fiscal rules scenario</c:v>
                </c:pt>
              </c:strCache>
            </c:strRef>
          </c:tx>
          <c:spPr>
            <a:ln w="38100">
              <a:solidFill>
                <a:srgbClr val="002060"/>
              </a:solidFill>
            </a:ln>
          </c:spPr>
          <c:marker>
            <c:symbol val="none"/>
          </c:marker>
          <c:cat>
            <c:numRef>
              <c:f>'Chart Data'!$H$19:$H$36</c:f>
              <c:numCache>
                <c:formatCode>General</c:formatCode>
                <c:ptCount val="18"/>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numCache>
            </c:numRef>
          </c:cat>
          <c:val>
            <c:numRef>
              <c:f>'Chart Data'!$J$19:$J$36</c:f>
              <c:numCache>
                <c:formatCode>0.0</c:formatCode>
                <c:ptCount val="18"/>
                <c:pt idx="0">
                  <c:v>80.613303110679425</c:v>
                </c:pt>
                <c:pt idx="1">
                  <c:v>79.619374742353187</c:v>
                </c:pt>
                <c:pt idx="2">
                  <c:v>75.096841541806882</c:v>
                </c:pt>
                <c:pt idx="3">
                  <c:v>74.045167045085961</c:v>
                </c:pt>
                <c:pt idx="4">
                  <c:v>73.771391695296046</c:v>
                </c:pt>
                <c:pt idx="5">
                  <c:v>91.64856688562169</c:v>
                </c:pt>
                <c:pt idx="6">
                  <c:v>86.816321468436058</c:v>
                </c:pt>
                <c:pt idx="7">
                  <c:v>86.745747408463941</c:v>
                </c:pt>
                <c:pt idx="8">
                  <c:v>88.79963775302916</c:v>
                </c:pt>
                <c:pt idx="9">
                  <c:v>91.652710269023331</c:v>
                </c:pt>
                <c:pt idx="10">
                  <c:v>91.564638560454398</c:v>
                </c:pt>
                <c:pt idx="11">
                  <c:v>91.405073727360232</c:v>
                </c:pt>
                <c:pt idx="12">
                  <c:v>90.839101390188731</c:v>
                </c:pt>
                <c:pt idx="13">
                  <c:v>89.767500266375762</c:v>
                </c:pt>
                <c:pt idx="14">
                  <c:v>88.673454717386207</c:v>
                </c:pt>
                <c:pt idx="15">
                  <c:v>87.254761119354129</c:v>
                </c:pt>
                <c:pt idx="16">
                  <c:v>85.258537006151741</c:v>
                </c:pt>
                <c:pt idx="17">
                  <c:v>83.390560651160953</c:v>
                </c:pt>
              </c:numCache>
            </c:numRef>
          </c:val>
          <c:smooth val="0"/>
          <c:extLst>
            <c:ext xmlns:c16="http://schemas.microsoft.com/office/drawing/2014/chart" uri="{C3380CC4-5D6E-409C-BE32-E72D297353CC}">
              <c16:uniqueId val="{00000001-DF16-420F-8473-2B704B74189F}"/>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7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54469488390962351"/>
          <c:y val="0.6187112479945579"/>
          <c:w val="0.3818234012291713"/>
          <c:h val="0.11833315427932396"/>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0233141599061461E-2"/>
          <c:y val="0.14714391023940784"/>
          <c:w val="0.88148627472844232"/>
          <c:h val="0.712639860869834"/>
        </c:manualLayout>
      </c:layout>
      <c:lineChart>
        <c:grouping val="standard"/>
        <c:varyColors val="0"/>
        <c:ser>
          <c:idx val="0"/>
          <c:order val="0"/>
          <c:tx>
            <c:strRef>
              <c:f>'Chart Data'!$CR$3</c:f>
              <c:strCache>
                <c:ptCount val="1"/>
                <c:pt idx="0">
                  <c:v>Current baseline</c:v>
                </c:pt>
              </c:strCache>
            </c:strRef>
          </c:tx>
          <c:spPr>
            <a:ln w="38100">
              <a:solidFill>
                <a:srgbClr val="BD1B21"/>
              </a:solidFill>
            </a:ln>
          </c:spPr>
          <c:marker>
            <c:symbol val="none"/>
          </c:marker>
          <c:cat>
            <c:numRef>
              <c:f>'Chart Data'!$CQ$4:$CQ$36</c:f>
              <c:numCache>
                <c:formatCode>General</c:formatCode>
                <c:ptCount val="3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numCache>
            </c:numRef>
          </c:cat>
          <c:val>
            <c:numRef>
              <c:f>'Chart Data'!$CR$4:$CR$36</c:f>
              <c:numCache>
                <c:formatCode>0.0</c:formatCode>
                <c:ptCount val="33"/>
                <c:pt idx="0">
                  <c:v>1.8496743727435725</c:v>
                </c:pt>
                <c:pt idx="1">
                  <c:v>0.57820824669295512</c:v>
                </c:pt>
                <c:pt idx="2">
                  <c:v>-1.5019122027879865</c:v>
                </c:pt>
                <c:pt idx="3">
                  <c:v>-1.7829593088942262</c:v>
                </c:pt>
                <c:pt idx="4">
                  <c:v>-1.8647697127579146</c:v>
                </c:pt>
                <c:pt idx="5">
                  <c:v>-1.421375330777809</c:v>
                </c:pt>
                <c:pt idx="6">
                  <c:v>-1.0067084773080597</c:v>
                </c:pt>
                <c:pt idx="7">
                  <c:v>-1.1465457314891485</c:v>
                </c:pt>
                <c:pt idx="8">
                  <c:v>-4.4357088206844741</c:v>
                </c:pt>
                <c:pt idx="9">
                  <c:v>-7.3260016840202908</c:v>
                </c:pt>
                <c:pt idx="10">
                  <c:v>-6.2858136693600919</c:v>
                </c:pt>
                <c:pt idx="11">
                  <c:v>-5.4081104317807061</c:v>
                </c:pt>
                <c:pt idx="12">
                  <c:v>-5.3302213982400692</c:v>
                </c:pt>
                <c:pt idx="13">
                  <c:v>-4.3294934073560025</c:v>
                </c:pt>
                <c:pt idx="14">
                  <c:v>-3.3486053020869919</c:v>
                </c:pt>
                <c:pt idx="15">
                  <c:v>-2.5887380575041563</c:v>
                </c:pt>
                <c:pt idx="16">
                  <c:v>-1.0794502145754552</c:v>
                </c:pt>
                <c:pt idx="17">
                  <c:v>-0.66162746175628218</c:v>
                </c:pt>
                <c:pt idx="18">
                  <c:v>3.0408692831657477E-2</c:v>
                </c:pt>
                <c:pt idx="19">
                  <c:v>-0.80416618690716224</c:v>
                </c:pt>
                <c:pt idx="20">
                  <c:v>-11.636860949101226</c:v>
                </c:pt>
                <c:pt idx="21">
                  <c:v>-3.0537343760352975</c:v>
                </c:pt>
                <c:pt idx="22">
                  <c:v>-3.2370630536036606</c:v>
                </c:pt>
                <c:pt idx="23">
                  <c:v>-1.7066138451602895</c:v>
                </c:pt>
                <c:pt idx="24">
                  <c:v>-0.82800668815877909</c:v>
                </c:pt>
                <c:pt idx="25">
                  <c:v>-0.4149095713016232</c:v>
                </c:pt>
                <c:pt idx="26">
                  <c:v>0.23527603441633438</c:v>
                </c:pt>
                <c:pt idx="27">
                  <c:v>0.76086301173800297</c:v>
                </c:pt>
                <c:pt idx="28">
                  <c:v>0.9933799746447225</c:v>
                </c:pt>
                <c:pt idx="29">
                  <c:v>0.9923681607107071</c:v>
                </c:pt>
                <c:pt idx="30">
                  <c:v>1.0828751803269805</c:v>
                </c:pt>
                <c:pt idx="31">
                  <c:v>1.0702964668939365</c:v>
                </c:pt>
                <c:pt idx="32">
                  <c:v>1.0573801379585837</c:v>
                </c:pt>
              </c:numCache>
            </c:numRef>
          </c:val>
          <c:smooth val="0"/>
          <c:extLst>
            <c:ext xmlns:c16="http://schemas.microsoft.com/office/drawing/2014/chart" uri="{C3380CC4-5D6E-409C-BE32-E72D297353CC}">
              <c16:uniqueId val="{00000000-8554-475A-8D2D-061326264152}"/>
            </c:ext>
          </c:extLst>
        </c:ser>
        <c:ser>
          <c:idx val="1"/>
          <c:order val="1"/>
          <c:tx>
            <c:strRef>
              <c:f>'Chart Data'!$CS$3</c:f>
              <c:strCache>
                <c:ptCount val="1"/>
                <c:pt idx="0">
                  <c:v>New fiscal rules scenario</c:v>
                </c:pt>
              </c:strCache>
            </c:strRef>
          </c:tx>
          <c:spPr>
            <a:ln w="38100">
              <a:solidFill>
                <a:srgbClr val="002060"/>
              </a:solidFill>
            </a:ln>
          </c:spPr>
          <c:marker>
            <c:symbol val="none"/>
          </c:marker>
          <c:cat>
            <c:numRef>
              <c:f>'Chart Data'!$CQ$4:$CQ$36</c:f>
              <c:numCache>
                <c:formatCode>General</c:formatCode>
                <c:ptCount val="3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numCache>
            </c:numRef>
          </c:cat>
          <c:val>
            <c:numRef>
              <c:f>'Chart Data'!$CS$4:$CS$36</c:f>
              <c:numCache>
                <c:formatCode>0.0</c:formatCode>
                <c:ptCount val="33"/>
                <c:pt idx="0">
                  <c:v>1.8496743727435725</c:v>
                </c:pt>
                <c:pt idx="1">
                  <c:v>0.57820824669295512</c:v>
                </c:pt>
                <c:pt idx="2">
                  <c:v>-1.5019122027879865</c:v>
                </c:pt>
                <c:pt idx="3">
                  <c:v>-1.7829593088942262</c:v>
                </c:pt>
                <c:pt idx="4">
                  <c:v>-1.8647697127579146</c:v>
                </c:pt>
                <c:pt idx="5">
                  <c:v>-1.421375330777809</c:v>
                </c:pt>
                <c:pt idx="6">
                  <c:v>-1.0067084773080597</c:v>
                </c:pt>
                <c:pt idx="7">
                  <c:v>-1.1465457314891485</c:v>
                </c:pt>
                <c:pt idx="8">
                  <c:v>-4.4357088206844741</c:v>
                </c:pt>
                <c:pt idx="9">
                  <c:v>-7.3260016840202908</c:v>
                </c:pt>
                <c:pt idx="10">
                  <c:v>-6.2858136693600919</c:v>
                </c:pt>
                <c:pt idx="11">
                  <c:v>-5.4081104317807061</c:v>
                </c:pt>
                <c:pt idx="12">
                  <c:v>-5.3302213982400692</c:v>
                </c:pt>
                <c:pt idx="13">
                  <c:v>-4.3294934073560025</c:v>
                </c:pt>
                <c:pt idx="14">
                  <c:v>-3.3486053020869919</c:v>
                </c:pt>
                <c:pt idx="15">
                  <c:v>-2.5887380575041563</c:v>
                </c:pt>
                <c:pt idx="16">
                  <c:v>-1.0794502145754552</c:v>
                </c:pt>
                <c:pt idx="17">
                  <c:v>-0.66162746175628218</c:v>
                </c:pt>
                <c:pt idx="18">
                  <c:v>3.0408692831657477E-2</c:v>
                </c:pt>
                <c:pt idx="19">
                  <c:v>-0.80416618690716224</c:v>
                </c:pt>
                <c:pt idx="20">
                  <c:v>-11.636860949101226</c:v>
                </c:pt>
                <c:pt idx="21">
                  <c:v>-3.0537343760352975</c:v>
                </c:pt>
                <c:pt idx="22">
                  <c:v>-3.2370630536036606</c:v>
                </c:pt>
                <c:pt idx="23">
                  <c:v>-1.7066138451602895</c:v>
                </c:pt>
                <c:pt idx="24">
                  <c:v>-0.82800463621192577</c:v>
                </c:pt>
                <c:pt idx="25">
                  <c:v>-5.5874495806669297E-2</c:v>
                </c:pt>
                <c:pt idx="26">
                  <c:v>0.52935260647358884</c:v>
                </c:pt>
                <c:pt idx="27">
                  <c:v>0.99193907746821497</c:v>
                </c:pt>
                <c:pt idx="28">
                  <c:v>1.3220973983685431</c:v>
                </c:pt>
                <c:pt idx="29">
                  <c:v>1.284333893940335</c:v>
                </c:pt>
                <c:pt idx="30">
                  <c:v>1.3034306135718194</c:v>
                </c:pt>
                <c:pt idx="31">
                  <c:v>1.4237171467559182</c:v>
                </c:pt>
                <c:pt idx="32">
                  <c:v>1.4257395539362387</c:v>
                </c:pt>
              </c:numCache>
            </c:numRef>
          </c:val>
          <c:smooth val="0"/>
          <c:extLst>
            <c:ext xmlns:c16="http://schemas.microsoft.com/office/drawing/2014/chart" uri="{C3380CC4-5D6E-409C-BE32-E72D297353CC}">
              <c16:uniqueId val="{00000001-8554-475A-8D2D-061326264152}"/>
            </c:ext>
          </c:extLst>
        </c:ser>
        <c:ser>
          <c:idx val="2"/>
          <c:order val="2"/>
          <c:tx>
            <c:strRef>
              <c:f>'Chart Data'!$CT$3</c:f>
              <c:strCache>
                <c:ptCount val="1"/>
                <c:pt idx="0">
                  <c:v>ZERO LINE</c:v>
                </c:pt>
              </c:strCache>
            </c:strRef>
          </c:tx>
          <c:spPr>
            <a:ln w="12700">
              <a:solidFill>
                <a:srgbClr val="495057"/>
              </a:solidFill>
            </a:ln>
          </c:spPr>
          <c:marker>
            <c:symbol val="none"/>
          </c:marker>
          <c:cat>
            <c:numRef>
              <c:f>'Chart Data'!$CQ$4:$CQ$36</c:f>
              <c:numCache>
                <c:formatCode>General</c:formatCode>
                <c:ptCount val="33"/>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numCache>
            </c:numRef>
          </c:cat>
          <c:val>
            <c:numRef>
              <c:f>'Chart Data'!$CT$4:$CT$36</c:f>
              <c:numCache>
                <c:formatCode>0</c:formatCode>
                <c:ptCount val="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numCache>
            </c:numRef>
          </c:val>
          <c:smooth val="0"/>
          <c:extLst>
            <c:ext xmlns:c16="http://schemas.microsoft.com/office/drawing/2014/chart" uri="{C3380CC4-5D6E-409C-BE32-E72D297353CC}">
              <c16:uniqueId val="{00000002-8554-475A-8D2D-061326264152}"/>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egendEntry>
        <c:idx val="2"/>
        <c:delete val="1"/>
      </c:legendEntry>
      <c:layout>
        <c:manualLayout>
          <c:xMode val="edge"/>
          <c:yMode val="edge"/>
          <c:x val="0.16618236859243163"/>
          <c:y val="7.7106302953737355E-2"/>
          <c:w val="0.69823156865838598"/>
          <c:h val="5.6058021225849811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8.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9.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EFEE626-DA61-4FED-BA53-791F7FE344FE}">
  <sheetPr codeName="Chart4"/>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2656D24-0413-4401-8696-335475BCFE5B}">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526585E-A57C-4536-B904-1E37C9F7DB67}">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F361303-4E7A-4021-9227-F226D5DBFD1B}">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5091357-8FE9-4934-80DF-E022C4319444}">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2792873-D5B3-4D02-A574-423ADBD6EF87}">
  <sheetPr codeName="Chart2"/>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008BC9E-31E9-4C5A-89C7-9C40C5CCC4E0}">
  <sheetPr codeName="Chart3"/>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9CA8DE0-22CB-4354-BA81-A62D63B115F3}">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A59AA707-40EF-BF5C-AB32-176CEE9A91E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8B6EA312-4F44-618E-8605-9DF50A478B83}"/>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GDP                                    Public sector net debt*</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1F0BC756-C2AC-E021-BEB8-63AD215562A0}"/>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0.20563</cdr:x>
      <cdr:y>0.26467</cdr:y>
    </cdr:from>
    <cdr:to>
      <cdr:x>0.20563</cdr:x>
      <cdr:y>0.86181</cdr:y>
    </cdr:to>
    <cdr:cxnSp macro="">
      <cdr:nvCxnSpPr>
        <cdr:cNvPr id="4" name="Straight Connector 3">
          <a:extLst xmlns:a="http://schemas.openxmlformats.org/drawingml/2006/main">
            <a:ext uri="{FF2B5EF4-FFF2-40B4-BE49-F238E27FC236}">
              <a16:creationId xmlns:a16="http://schemas.microsoft.com/office/drawing/2014/main" id="{D9F97D91-1DD9-C2F4-DD63-2A31D4599078}"/>
            </a:ext>
          </a:extLst>
        </cdr:cNvPr>
        <cdr:cNvCxnSpPr/>
      </cdr:nvCxnSpPr>
      <cdr:spPr>
        <a:xfrm xmlns:a="http://schemas.openxmlformats.org/drawingml/2006/main">
          <a:off x="1733410" y="1782357"/>
          <a:ext cx="0" cy="4021246"/>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0.27907</cdr:x>
      <cdr:y>0.67559</cdr:y>
    </cdr:from>
    <cdr:to>
      <cdr:x>0.41184</cdr:x>
      <cdr:y>0.75485</cdr:y>
    </cdr:to>
    <cdr:sp macro="" textlink="">
      <cdr:nvSpPr>
        <cdr:cNvPr id="5" name="TextBox 4">
          <a:extLst xmlns:a="http://schemas.openxmlformats.org/drawingml/2006/main">
            <a:ext uri="{FF2B5EF4-FFF2-40B4-BE49-F238E27FC236}">
              <a16:creationId xmlns:a16="http://schemas.microsoft.com/office/drawing/2014/main" id="{6A5C3C61-D7A9-DC37-D078-C32EC4277038}"/>
            </a:ext>
          </a:extLst>
        </cdr:cNvPr>
        <cdr:cNvSpPr txBox="1"/>
      </cdr:nvSpPr>
      <cdr:spPr>
        <a:xfrm xmlns:a="http://schemas.openxmlformats.org/drawingml/2006/main">
          <a:off x="2352442" y="4549541"/>
          <a:ext cx="1119221" cy="53375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0.00565</cdr:x>
      <cdr:y>0.07124</cdr:y>
    </cdr:from>
    <cdr:to>
      <cdr:x>0.17287</cdr:x>
      <cdr:y>0.12219</cdr:y>
    </cdr:to>
    <cdr:sp macro="" textlink="">
      <cdr:nvSpPr>
        <cdr:cNvPr id="6" name="TextBox 5">
          <a:extLst xmlns:a="http://schemas.openxmlformats.org/drawingml/2006/main">
            <a:ext uri="{FF2B5EF4-FFF2-40B4-BE49-F238E27FC236}">
              <a16:creationId xmlns:a16="http://schemas.microsoft.com/office/drawing/2014/main" id="{6D650CE4-0A14-76D0-5B43-94710F3EFA4A}"/>
            </a:ext>
          </a:extLst>
        </cdr:cNvPr>
        <cdr:cNvSpPr txBox="1"/>
      </cdr:nvSpPr>
      <cdr:spPr>
        <a:xfrm xmlns:a="http://schemas.openxmlformats.org/drawingml/2006/main">
          <a:off x="47625" y="479425"/>
          <a:ext cx="14097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2019=100</a:t>
          </a:r>
        </a:p>
      </cdr:txBody>
    </cdr:sp>
  </cdr:relSizeAnchor>
  <cdr:relSizeAnchor xmlns:cdr="http://schemas.openxmlformats.org/drawingml/2006/chartDrawing">
    <cdr:from>
      <cdr:x>0.57855</cdr:x>
      <cdr:y>0.06841</cdr:y>
    </cdr:from>
    <cdr:to>
      <cdr:x>1</cdr:x>
      <cdr:y>0.11937</cdr:y>
    </cdr:to>
    <cdr:sp macro="" textlink="">
      <cdr:nvSpPr>
        <cdr:cNvPr id="7" name="TextBox 1">
          <a:extLst xmlns:a="http://schemas.openxmlformats.org/drawingml/2006/main">
            <a:ext uri="{FF2B5EF4-FFF2-40B4-BE49-F238E27FC236}">
              <a16:creationId xmlns:a16="http://schemas.microsoft.com/office/drawing/2014/main" id="{23304CB5-577B-0DDE-AA7B-75EB5B6EC9BE}"/>
            </a:ext>
          </a:extLst>
        </cdr:cNvPr>
        <cdr:cNvSpPr txBox="1"/>
      </cdr:nvSpPr>
      <cdr:spPr>
        <a:xfrm xmlns:a="http://schemas.openxmlformats.org/drawingml/2006/main">
          <a:off x="4877245" y="460356"/>
          <a:ext cx="3552825" cy="342951"/>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 excluding</a:t>
          </a:r>
          <a:r>
            <a:rPr lang="en-GB" sz="1800" b="0" baseline="0">
              <a:solidFill>
                <a:srgbClr val="495057"/>
              </a:solidFill>
              <a:latin typeface="Segoe UI" panose="020B0502040204020203" pitchFamily="34" charset="0"/>
              <a:cs typeface="Segoe UI" panose="020B0502040204020203" pitchFamily="34" charset="0"/>
            </a:rPr>
            <a:t> Bank of England</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0.5028</cdr:x>
      <cdr:y>0</cdr:y>
    </cdr:from>
    <cdr:to>
      <cdr:x>1</cdr:x>
      <cdr:y>1</cdr:y>
    </cdr:to>
    <cdr:graphicFrame macro="">
      <cdr:nvGraphicFramePr>
        <cdr:cNvPr id="8" name="Chart 1">
          <a:extLst xmlns:a="http://schemas.openxmlformats.org/drawingml/2006/main">
            <a:ext uri="{FF2B5EF4-FFF2-40B4-BE49-F238E27FC236}">
              <a16:creationId xmlns:a16="http://schemas.microsoft.com/office/drawing/2014/main" id="{65DBC024-2CA4-C6C7-82BF-46AC6679E24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3.xml><?xml version="1.0" encoding="utf-8"?>
<c:userShapes xmlns:c="http://schemas.openxmlformats.org/drawingml/2006/chart">
  <cdr:relSizeAnchor xmlns:cdr="http://schemas.openxmlformats.org/drawingml/2006/chartDrawing">
    <cdr:from>
      <cdr:x>0.37267</cdr:x>
      <cdr:y>0.13682</cdr:y>
    </cdr:from>
    <cdr:to>
      <cdr:x>0.37267</cdr:x>
      <cdr:y>0.85898</cdr:y>
    </cdr:to>
    <cdr:cxnSp macro="">
      <cdr:nvCxnSpPr>
        <cdr:cNvPr id="4" name="Straight Connector 3">
          <a:extLst xmlns:a="http://schemas.openxmlformats.org/drawingml/2006/main">
            <a:ext uri="{FF2B5EF4-FFF2-40B4-BE49-F238E27FC236}">
              <a16:creationId xmlns:a16="http://schemas.microsoft.com/office/drawing/2014/main" id="{D9F97D91-1DD9-C2F4-DD63-2A31D4599078}"/>
            </a:ext>
          </a:extLst>
        </cdr:cNvPr>
        <cdr:cNvCxnSpPr/>
      </cdr:nvCxnSpPr>
      <cdr:spPr>
        <a:xfrm xmlns:a="http://schemas.openxmlformats.org/drawingml/2006/main">
          <a:off x="1561943" y="921370"/>
          <a:ext cx="0" cy="4863152"/>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0.55901</cdr:x>
      <cdr:y>0.67418</cdr:y>
    </cdr:from>
    <cdr:to>
      <cdr:x>0.82605</cdr:x>
      <cdr:y>0.75344</cdr:y>
    </cdr:to>
    <cdr:sp macro="" textlink="">
      <cdr:nvSpPr>
        <cdr:cNvPr id="5" name="TextBox 4">
          <a:extLst xmlns:a="http://schemas.openxmlformats.org/drawingml/2006/main">
            <a:ext uri="{FF2B5EF4-FFF2-40B4-BE49-F238E27FC236}">
              <a16:creationId xmlns:a16="http://schemas.microsoft.com/office/drawing/2014/main" id="{6A5C3C61-D7A9-DC37-D078-C32EC4277038}"/>
            </a:ext>
          </a:extLst>
        </cdr:cNvPr>
        <cdr:cNvSpPr txBox="1"/>
      </cdr:nvSpPr>
      <cdr:spPr>
        <a:xfrm xmlns:a="http://schemas.openxmlformats.org/drawingml/2006/main">
          <a:off x="2342917" y="4540016"/>
          <a:ext cx="1119221" cy="53375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cdr:x>
      <cdr:y>0.07124</cdr:y>
    </cdr:from>
    <cdr:to>
      <cdr:x>0.27456</cdr:x>
      <cdr:y>0.12219</cdr:y>
    </cdr:to>
    <cdr:sp macro="" textlink="">
      <cdr:nvSpPr>
        <cdr:cNvPr id="6" name="TextBox 5">
          <a:extLst xmlns:a="http://schemas.openxmlformats.org/drawingml/2006/main">
            <a:ext uri="{FF2B5EF4-FFF2-40B4-BE49-F238E27FC236}">
              <a16:creationId xmlns:a16="http://schemas.microsoft.com/office/drawing/2014/main" id="{6D650CE4-0A14-76D0-5B43-94710F3EFA4A}"/>
            </a:ext>
          </a:extLst>
        </cdr:cNvPr>
        <cdr:cNvSpPr txBox="1"/>
      </cdr:nvSpPr>
      <cdr:spPr>
        <a:xfrm xmlns:a="http://schemas.openxmlformats.org/drawingml/2006/main">
          <a:off x="0" y="479432"/>
          <a:ext cx="1150796" cy="3428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l"/>
          <a:r>
            <a:rPr lang="en-GB" sz="1800" b="0">
              <a:solidFill>
                <a:srgbClr val="495057"/>
              </a:solidFill>
              <a:latin typeface="Segoe UI" panose="020B0502040204020203" pitchFamily="34" charset="0"/>
              <a:cs typeface="Segoe UI" panose="020B0502040204020203" pitchFamily="34" charset="0"/>
            </a:rPr>
            <a:t>% of GDP</a:t>
          </a:r>
        </a:p>
      </cdr:txBody>
    </cdr:sp>
  </cdr:relSizeAnchor>
</c:userShapes>
</file>

<file path=xl/drawings/drawing4.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C1930423-CA63-CB17-9777-8B0A30D017B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0.47006</cdr:x>
      <cdr:y>0.10608</cdr:y>
    </cdr:from>
    <cdr:to>
      <cdr:x>1</cdr:x>
      <cdr:y>0.99575</cdr:y>
    </cdr:to>
    <cdr:graphicFrame macro="">
      <cdr:nvGraphicFramePr>
        <cdr:cNvPr id="5" name="Chart 1">
          <a:extLst xmlns:a="http://schemas.openxmlformats.org/drawingml/2006/main">
            <a:ext uri="{FF2B5EF4-FFF2-40B4-BE49-F238E27FC236}">
              <a16:creationId xmlns:a16="http://schemas.microsoft.com/office/drawing/2014/main" id="{E4D7D07E-EA81-A845-874C-A8385A4CB773}"/>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0.00546</cdr:x>
      <cdr:y>0.00837</cdr:y>
    </cdr:from>
    <cdr:to>
      <cdr:x>0.96123</cdr:x>
      <cdr:y>0.09204</cdr:y>
    </cdr:to>
    <cdr:sp macro="" textlink="">
      <cdr:nvSpPr>
        <cdr:cNvPr id="2" name="TextBox 1">
          <a:extLst xmlns:a="http://schemas.openxmlformats.org/drawingml/2006/main">
            <a:ext uri="{FF2B5EF4-FFF2-40B4-BE49-F238E27FC236}">
              <a16:creationId xmlns:a16="http://schemas.microsoft.com/office/drawing/2014/main" id="{E39DD60A-5662-F005-2594-893891B783D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Real government departmental spending per head </a:t>
          </a:r>
        </a:p>
      </cdr:txBody>
    </cdr:sp>
  </cdr:relSizeAnchor>
  <cdr:relSizeAnchor xmlns:cdr="http://schemas.openxmlformats.org/drawingml/2006/chartDrawing">
    <cdr:from>
      <cdr:x>0.00546</cdr:x>
      <cdr:y>0.93704</cdr:y>
    </cdr:from>
    <cdr:to>
      <cdr:x>0.96123</cdr:x>
      <cdr:y>1</cdr:y>
    </cdr:to>
    <cdr:sp macro="" textlink="">
      <cdr:nvSpPr>
        <cdr:cNvPr id="3" name="Rectangle 2">
          <a:extLst xmlns:a="http://schemas.openxmlformats.org/drawingml/2006/main">
            <a:ext uri="{FF2B5EF4-FFF2-40B4-BE49-F238E27FC236}">
              <a16:creationId xmlns:a16="http://schemas.microsoft.com/office/drawing/2014/main" id="{B06E185F-4C72-655E-1DDF-4F5C003FD758}"/>
            </a:ext>
          </a:extLst>
        </cdr:cNvPr>
        <cdr:cNvSpPr/>
      </cdr:nvSpPr>
      <cdr:spPr>
        <a:xfrm xmlns:a="http://schemas.openxmlformats.org/drawingml/2006/main">
          <a:off x="50800" y="568888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forecasts from OBR</a:t>
          </a:r>
        </a:p>
      </cdr:txBody>
    </cdr:sp>
  </cdr:relSizeAnchor>
  <cdr:relSizeAnchor xmlns:cdr="http://schemas.openxmlformats.org/drawingml/2006/chartDrawing">
    <cdr:from>
      <cdr:x>0.00452</cdr:x>
      <cdr:y>0.0698</cdr:y>
    </cdr:from>
    <cdr:to>
      <cdr:x>0.3322</cdr:x>
      <cdr:y>0.12074</cdr:y>
    </cdr:to>
    <cdr:sp macro="" textlink="">
      <cdr:nvSpPr>
        <cdr:cNvPr id="4" name="TextBox 3">
          <a:extLst xmlns:a="http://schemas.openxmlformats.org/drawingml/2006/main">
            <a:ext uri="{FF2B5EF4-FFF2-40B4-BE49-F238E27FC236}">
              <a16:creationId xmlns:a16="http://schemas.microsoft.com/office/drawing/2014/main" id="{47F43F40-89F2-E4D4-D485-0FBFEE1066E4}"/>
            </a:ext>
          </a:extLst>
        </cdr:cNvPr>
        <cdr:cNvSpPr txBox="1"/>
      </cdr:nvSpPr>
      <cdr:spPr>
        <a:xfrm xmlns:a="http://schemas.openxmlformats.org/drawingml/2006/main">
          <a:off x="38101" y="469375"/>
          <a:ext cx="2762250" cy="3425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2024-2025=100</a:t>
          </a:r>
        </a:p>
      </cdr:txBody>
    </cdr:sp>
  </cdr:relSizeAnchor>
  <cdr:relSizeAnchor xmlns:cdr="http://schemas.openxmlformats.org/drawingml/2006/chartDrawing">
    <cdr:from>
      <cdr:x>0.0904</cdr:x>
      <cdr:y>0.11504</cdr:y>
    </cdr:from>
    <cdr:to>
      <cdr:x>0.41695</cdr:x>
      <cdr:y>0.16598</cdr:y>
    </cdr:to>
    <cdr:sp macro="" textlink="">
      <cdr:nvSpPr>
        <cdr:cNvPr id="6" name="TextBox 1">
          <a:extLst xmlns:a="http://schemas.openxmlformats.org/drawingml/2006/main">
            <a:ext uri="{FF2B5EF4-FFF2-40B4-BE49-F238E27FC236}">
              <a16:creationId xmlns:a16="http://schemas.microsoft.com/office/drawing/2014/main" id="{F77A6370-79A6-D64F-4105-586D2F5BD526}"/>
            </a:ext>
          </a:extLst>
        </cdr:cNvPr>
        <cdr:cNvSpPr txBox="1"/>
      </cdr:nvSpPr>
      <cdr:spPr>
        <a:xfrm xmlns:a="http://schemas.openxmlformats.org/drawingml/2006/main">
          <a:off x="762000" y="774700"/>
          <a:ext cx="2752725" cy="34303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Current</a:t>
          </a:r>
        </a:p>
      </cdr:txBody>
    </cdr:sp>
  </cdr:relSizeAnchor>
</c:userShapes>
</file>

<file path=xl/drawings/drawing6.xml><?xml version="1.0" encoding="utf-8"?>
<c:userShapes xmlns:c="http://schemas.openxmlformats.org/drawingml/2006/chart">
  <cdr:relSizeAnchor xmlns:cdr="http://schemas.openxmlformats.org/drawingml/2006/chartDrawing">
    <cdr:from>
      <cdr:x>0.14903</cdr:x>
      <cdr:y>0.01333</cdr:y>
    </cdr:from>
    <cdr:to>
      <cdr:x>0.84881</cdr:x>
      <cdr:y>0.07096</cdr:y>
    </cdr:to>
    <cdr:sp macro="" textlink="">
      <cdr:nvSpPr>
        <cdr:cNvPr id="5" name="TextBox 1">
          <a:extLst xmlns:a="http://schemas.openxmlformats.org/drawingml/2006/main">
            <a:ext uri="{FF2B5EF4-FFF2-40B4-BE49-F238E27FC236}">
              <a16:creationId xmlns:a16="http://schemas.microsoft.com/office/drawing/2014/main" id="{FF9A3246-04F1-C389-8E55-AD7277ED7274}"/>
            </a:ext>
          </a:extLst>
        </cdr:cNvPr>
        <cdr:cNvSpPr txBox="1"/>
      </cdr:nvSpPr>
      <cdr:spPr>
        <a:xfrm xmlns:a="http://schemas.openxmlformats.org/drawingml/2006/main">
          <a:off x="657225" y="79375"/>
          <a:ext cx="3086100" cy="34303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Capital</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CAAF5C18-6FB8-CFF9-918E-8519F2AE616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9CEAE2AC-64FB-C033-C3B6-FEF4FD79F60D}"/>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Public sector net investment</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CD658D71-42E9-88FD-48F4-6700D0A59EFD}"/>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0.71371</cdr:x>
      <cdr:y>0.14389</cdr:y>
    </cdr:from>
    <cdr:to>
      <cdr:x>0.71371</cdr:x>
      <cdr:y>0.86605</cdr:y>
    </cdr:to>
    <cdr:cxnSp macro="">
      <cdr:nvCxnSpPr>
        <cdr:cNvPr id="4" name="Straight Connector 3">
          <a:extLst xmlns:a="http://schemas.openxmlformats.org/drawingml/2006/main">
            <a:ext uri="{FF2B5EF4-FFF2-40B4-BE49-F238E27FC236}">
              <a16:creationId xmlns:a16="http://schemas.microsoft.com/office/drawing/2014/main" id="{6981C1FD-00C3-C939-5F09-7E3EEB9D46A6}"/>
            </a:ext>
          </a:extLst>
        </cdr:cNvPr>
        <cdr:cNvCxnSpPr/>
      </cdr:nvCxnSpPr>
      <cdr:spPr>
        <a:xfrm xmlns:a="http://schemas.openxmlformats.org/drawingml/2006/main">
          <a:off x="6016625" y="968375"/>
          <a:ext cx="0" cy="4860000"/>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0.78113</cdr:x>
      <cdr:y>0.19154</cdr:y>
    </cdr:from>
    <cdr:to>
      <cdr:x>0.93178</cdr:x>
      <cdr:y>0.2708</cdr:y>
    </cdr:to>
    <cdr:sp macro="" textlink="">
      <cdr:nvSpPr>
        <cdr:cNvPr id="5" name="TextBox 4">
          <a:extLst xmlns:a="http://schemas.openxmlformats.org/drawingml/2006/main">
            <a:ext uri="{FF2B5EF4-FFF2-40B4-BE49-F238E27FC236}">
              <a16:creationId xmlns:a16="http://schemas.microsoft.com/office/drawing/2014/main" id="{1459F670-709A-9A2B-E405-D5539F6DADBE}"/>
            </a:ext>
          </a:extLst>
        </cdr:cNvPr>
        <cdr:cNvSpPr txBox="1"/>
      </cdr:nvSpPr>
      <cdr:spPr>
        <a:xfrm xmlns:a="http://schemas.openxmlformats.org/drawingml/2006/main">
          <a:off x="6584950" y="1289050"/>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0.00678</cdr:x>
      <cdr:y>0.07407</cdr:y>
    </cdr:from>
    <cdr:to>
      <cdr:x>0.15931</cdr:x>
      <cdr:y>0.12502</cdr:y>
    </cdr:to>
    <cdr:sp macro="" textlink="">
      <cdr:nvSpPr>
        <cdr:cNvPr id="6" name="TextBox 5">
          <a:extLst xmlns:a="http://schemas.openxmlformats.org/drawingml/2006/main">
            <a:ext uri="{FF2B5EF4-FFF2-40B4-BE49-F238E27FC236}">
              <a16:creationId xmlns:a16="http://schemas.microsoft.com/office/drawing/2014/main" id="{9EC86321-200F-95EC-74B6-B56433D73E47}"/>
            </a:ext>
          </a:extLst>
        </cdr:cNvPr>
        <cdr:cNvSpPr txBox="1"/>
      </cdr:nvSpPr>
      <cdr:spPr>
        <a:xfrm xmlns:a="http://schemas.openxmlformats.org/drawingml/2006/main">
          <a:off x="57150" y="498475"/>
          <a:ext cx="1285875"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a:t>
          </a:r>
          <a:r>
            <a:rPr lang="en-GB" sz="1800" b="0" baseline="0">
              <a:solidFill>
                <a:srgbClr val="495057"/>
              </a:solidFill>
              <a:latin typeface="Segoe UI" panose="020B0502040204020203" pitchFamily="34" charset="0"/>
              <a:cs typeface="Segoe UI" panose="020B0502040204020203" pitchFamily="34" charset="0"/>
            </a:rPr>
            <a:t> GDP</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0.35252</cdr:x>
      <cdr:y>0.25382</cdr:y>
    </cdr:from>
    <cdr:to>
      <cdr:x>0.55251</cdr:x>
      <cdr:y>0.33308</cdr:y>
    </cdr:to>
    <cdr:sp macro="" textlink="">
      <cdr:nvSpPr>
        <cdr:cNvPr id="7" name="TextBox 1">
          <a:extLst xmlns:a="http://schemas.openxmlformats.org/drawingml/2006/main">
            <a:ext uri="{FF2B5EF4-FFF2-40B4-BE49-F238E27FC236}">
              <a16:creationId xmlns:a16="http://schemas.microsoft.com/office/drawing/2014/main" id="{C9BB82CB-7BE6-49E5-1D32-345007545AC1}"/>
            </a:ext>
          </a:extLst>
        </cdr:cNvPr>
        <cdr:cNvSpPr txBox="1"/>
      </cdr:nvSpPr>
      <cdr:spPr>
        <a:xfrm xmlns:a="http://schemas.openxmlformats.org/drawingml/2006/main">
          <a:off x="2971799" y="1708150"/>
          <a:ext cx="1685925" cy="5334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rPr>
            <a:t>Target level</a:t>
          </a: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1E5F1382-80C6-56A4-1275-79CE50956BA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9CEAE2AC-64FB-C033-C3B6-FEF4FD79F60D}"/>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Cyclically-adjusted current budget</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CD658D71-42E9-88FD-48F4-6700D0A59EFD}"/>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0.71258</cdr:x>
      <cdr:y>0.14814</cdr:y>
    </cdr:from>
    <cdr:to>
      <cdr:x>0.71258</cdr:x>
      <cdr:y>0.8703</cdr:y>
    </cdr:to>
    <cdr:cxnSp macro="">
      <cdr:nvCxnSpPr>
        <cdr:cNvPr id="4" name="Straight Connector 3">
          <a:extLst xmlns:a="http://schemas.openxmlformats.org/drawingml/2006/main">
            <a:ext uri="{FF2B5EF4-FFF2-40B4-BE49-F238E27FC236}">
              <a16:creationId xmlns:a16="http://schemas.microsoft.com/office/drawing/2014/main" id="{6981C1FD-00C3-C939-5F09-7E3EEB9D46A6}"/>
            </a:ext>
          </a:extLst>
        </cdr:cNvPr>
        <cdr:cNvCxnSpPr/>
      </cdr:nvCxnSpPr>
      <cdr:spPr>
        <a:xfrm xmlns:a="http://schemas.openxmlformats.org/drawingml/2006/main">
          <a:off x="6007100" y="996928"/>
          <a:ext cx="0" cy="4860002"/>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0.79017</cdr:x>
      <cdr:y>0.15757</cdr:y>
    </cdr:from>
    <cdr:to>
      <cdr:x>0.94082</cdr:x>
      <cdr:y>0.23683</cdr:y>
    </cdr:to>
    <cdr:sp macro="" textlink="">
      <cdr:nvSpPr>
        <cdr:cNvPr id="5" name="TextBox 4">
          <a:extLst xmlns:a="http://schemas.openxmlformats.org/drawingml/2006/main">
            <a:ext uri="{FF2B5EF4-FFF2-40B4-BE49-F238E27FC236}">
              <a16:creationId xmlns:a16="http://schemas.microsoft.com/office/drawing/2014/main" id="{1459F670-709A-9A2B-E405-D5539F6DADBE}"/>
            </a:ext>
          </a:extLst>
        </cdr:cNvPr>
        <cdr:cNvSpPr txBox="1"/>
      </cdr:nvSpPr>
      <cdr:spPr>
        <a:xfrm xmlns:a="http://schemas.openxmlformats.org/drawingml/2006/main">
          <a:off x="6661181" y="1060428"/>
          <a:ext cx="1269990" cy="53340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0.00678</cdr:x>
      <cdr:y>0.07407</cdr:y>
    </cdr:from>
    <cdr:to>
      <cdr:x>0.2723</cdr:x>
      <cdr:y>0.12502</cdr:y>
    </cdr:to>
    <cdr:sp macro="" textlink="">
      <cdr:nvSpPr>
        <cdr:cNvPr id="6" name="TextBox 5">
          <a:extLst xmlns:a="http://schemas.openxmlformats.org/drawingml/2006/main">
            <a:ext uri="{FF2B5EF4-FFF2-40B4-BE49-F238E27FC236}">
              <a16:creationId xmlns:a16="http://schemas.microsoft.com/office/drawing/2014/main" id="{9EC86321-200F-95EC-74B6-B56433D73E47}"/>
            </a:ext>
          </a:extLst>
        </cdr:cNvPr>
        <cdr:cNvSpPr txBox="1"/>
      </cdr:nvSpPr>
      <cdr:spPr>
        <a:xfrm xmlns:a="http://schemas.openxmlformats.org/drawingml/2006/main">
          <a:off x="57155" y="498477"/>
          <a:ext cx="2238369" cy="3428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a:t>
          </a:r>
          <a:r>
            <a:rPr lang="en-GB" sz="1800" b="0" baseline="0">
              <a:solidFill>
                <a:srgbClr val="495057"/>
              </a:solidFill>
              <a:latin typeface="Segoe UI" panose="020B0502040204020203" pitchFamily="34" charset="0"/>
              <a:cs typeface="Segoe UI" panose="020B0502040204020203" pitchFamily="34" charset="0"/>
            </a:rPr>
            <a:t> potential GDP</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6152CF68-57FF-4D1B-0268-54ACAE290B9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B0C1AE18-F32B-2519-CC21-D61FDF9B90D0}"/>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Scenario results - 10 years to fiscal year 2032-2033</a:t>
          </a:r>
        </a:p>
      </cdr:txBody>
    </cdr:sp>
  </cdr:relSizeAnchor>
  <cdr:relSizeAnchor xmlns:cdr="http://schemas.openxmlformats.org/drawingml/2006/chartDrawing">
    <cdr:from>
      <cdr:x>0.00546</cdr:x>
      <cdr:y>0.93711</cdr:y>
    </cdr:from>
    <cdr:to>
      <cdr:x>0.96148</cdr:x>
      <cdr:y>1</cdr:y>
    </cdr:to>
    <cdr:sp macro="" textlink="">
      <cdr:nvSpPr>
        <cdr:cNvPr id="4" name="Rectangle 3">
          <a:extLst xmlns:a="http://schemas.openxmlformats.org/drawingml/2006/main">
            <a:ext uri="{FF2B5EF4-FFF2-40B4-BE49-F238E27FC236}">
              <a16:creationId xmlns:a16="http://schemas.microsoft.com/office/drawing/2014/main" id="{855CEDBD-8421-568A-094C-C9A13341268B}"/>
            </a:ext>
          </a:extLst>
        </cdr:cNvPr>
        <cdr:cNvSpPr/>
      </cdr:nvSpPr>
      <cdr:spPr>
        <a:xfrm xmlns:a="http://schemas.openxmlformats.org/drawingml/2006/main">
          <a:off x="46053" y="6306565"/>
          <a:ext cx="8059303" cy="423248"/>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a:t>
          </a:r>
        </a:p>
      </cdr:txBody>
    </cdr:sp>
  </cdr:relSizeAnchor>
  <cdr:relSizeAnchor xmlns:cdr="http://schemas.openxmlformats.org/drawingml/2006/chartDrawing">
    <cdr:from>
      <cdr:x>0.02373</cdr:x>
      <cdr:y>0.83364</cdr:y>
    </cdr:from>
    <cdr:to>
      <cdr:x>0.33672</cdr:x>
      <cdr:y>0.94592</cdr:y>
    </cdr:to>
    <cdr:sp macro="" textlink="">
      <cdr:nvSpPr>
        <cdr:cNvPr id="6" name="TextBox 5">
          <a:extLst xmlns:a="http://schemas.openxmlformats.org/drawingml/2006/main">
            <a:ext uri="{FF2B5EF4-FFF2-40B4-BE49-F238E27FC236}">
              <a16:creationId xmlns:a16="http://schemas.microsoft.com/office/drawing/2014/main" id="{BB24311F-B74E-1331-8406-4BBF8B92A449}"/>
            </a:ext>
          </a:extLst>
        </cdr:cNvPr>
        <cdr:cNvSpPr txBox="1"/>
      </cdr:nvSpPr>
      <cdr:spPr>
        <a:xfrm xmlns:a="http://schemas.openxmlformats.org/drawingml/2006/main">
          <a:off x="200026" y="5613878"/>
          <a:ext cx="2638424" cy="75611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600">
              <a:solidFill>
                <a:srgbClr val="495057"/>
              </a:solidFill>
              <a:latin typeface="Segoe UI" panose="020B0502040204020203" pitchFamily="34" charset="0"/>
            </a:rPr>
            <a:t>GDP                         (average</a:t>
          </a:r>
          <a:r>
            <a:rPr lang="en-GB" sz="1600" baseline="0">
              <a:solidFill>
                <a:srgbClr val="495057"/>
              </a:solidFill>
              <a:latin typeface="Segoe UI" panose="020B0502040204020203" pitchFamily="34" charset="0"/>
            </a:rPr>
            <a:t> annual % change)</a:t>
          </a:r>
          <a:endParaRPr lang="en-GB" sz="1600">
            <a:solidFill>
              <a:srgbClr val="495057"/>
            </a:solidFill>
            <a:latin typeface="Segoe UI" panose="020B0502040204020203" pitchFamily="34" charset="0"/>
          </a:endParaRPr>
        </a:p>
      </cdr:txBody>
    </cdr:sp>
  </cdr:relSizeAnchor>
  <cdr:relSizeAnchor xmlns:cdr="http://schemas.openxmlformats.org/drawingml/2006/chartDrawing">
    <cdr:from>
      <cdr:x>0.33332</cdr:x>
      <cdr:y>0</cdr:y>
    </cdr:from>
    <cdr:to>
      <cdr:x>0.65985</cdr:x>
      <cdr:y>1</cdr:y>
    </cdr:to>
    <cdr:graphicFrame macro="">
      <cdr:nvGraphicFramePr>
        <cdr:cNvPr id="26" name="Chart 1">
          <a:extLst xmlns:a="http://schemas.openxmlformats.org/drawingml/2006/main">
            <a:ext uri="{FF2B5EF4-FFF2-40B4-BE49-F238E27FC236}">
              <a16:creationId xmlns:a16="http://schemas.microsoft.com/office/drawing/2014/main" id="{60DC9804-A87C-9EA4-DFCB-D4ED55C95183}"/>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0.65081</cdr:x>
      <cdr:y>0</cdr:y>
    </cdr:from>
    <cdr:to>
      <cdr:x>0.98978</cdr:x>
      <cdr:y>1</cdr:y>
    </cdr:to>
    <cdr:graphicFrame macro="">
      <cdr:nvGraphicFramePr>
        <cdr:cNvPr id="27" name="Chart 1">
          <a:extLst xmlns:a="http://schemas.openxmlformats.org/drawingml/2006/main">
            <a:ext uri="{FF2B5EF4-FFF2-40B4-BE49-F238E27FC236}">
              <a16:creationId xmlns:a16="http://schemas.microsoft.com/office/drawing/2014/main" id="{B4B72C8C-0D66-3F62-38B8-C3A24A1517A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userShapes>
</file>

<file path=xl/drawings/drawing13.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0.05536</cdr:x>
      <cdr:y>0.83694</cdr:y>
    </cdr:from>
    <cdr:to>
      <cdr:x>0.95156</cdr:x>
      <cdr:y>0.98225</cdr:y>
    </cdr:to>
    <cdr:sp macro="" textlink="">
      <cdr:nvSpPr>
        <cdr:cNvPr id="6" name="TextBox 5">
          <a:extLst xmlns:a="http://schemas.openxmlformats.org/drawingml/2006/main">
            <a:ext uri="{FF2B5EF4-FFF2-40B4-BE49-F238E27FC236}">
              <a16:creationId xmlns:a16="http://schemas.microsoft.com/office/drawing/2014/main" id="{6D8644B8-8048-0107-93AF-3C0B4CF66891}"/>
            </a:ext>
          </a:extLst>
        </cdr:cNvPr>
        <cdr:cNvSpPr txBox="1"/>
      </cdr:nvSpPr>
      <cdr:spPr>
        <a:xfrm xmlns:a="http://schemas.openxmlformats.org/drawingml/2006/main">
          <a:off x="152398" y="5632431"/>
          <a:ext cx="2466975" cy="97791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600">
              <a:solidFill>
                <a:srgbClr val="495057"/>
              </a:solidFill>
              <a:latin typeface="Segoe UI" panose="020B0502040204020203" pitchFamily="34" charset="0"/>
            </a:rPr>
            <a:t>Public sector net debt   (% of GDP, change over 10</a:t>
          </a:r>
          <a:r>
            <a:rPr lang="en-GB" sz="1600" baseline="0">
              <a:solidFill>
                <a:srgbClr val="495057"/>
              </a:solidFill>
              <a:latin typeface="Segoe UI" panose="020B0502040204020203" pitchFamily="34" charset="0"/>
            </a:rPr>
            <a:t> years)</a:t>
          </a:r>
          <a:endParaRPr lang="en-GB" sz="1600">
            <a:solidFill>
              <a:srgbClr val="495057"/>
            </a:solidFill>
            <a:latin typeface="Segoe UI" panose="020B0502040204020203" pitchFamily="34" charset="0"/>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0.41496</cdr:x>
      <cdr:y>0.55604</cdr:y>
    </cdr:from>
    <cdr:to>
      <cdr:x>0.41936</cdr:x>
      <cdr:y>0.6054</cdr:y>
    </cdr:to>
    <cdr:sp macro="" textlink="">
      <cdr:nvSpPr>
        <cdr:cNvPr id="3" name="Text 2">
          <a:extLst xmlns:a="http://schemas.openxmlformats.org/drawingml/2006/main">
            <a:ext uri="{FF2B5EF4-FFF2-40B4-BE49-F238E27FC236}">
              <a16:creationId xmlns:a16="http://schemas.microsoft.com/office/drawing/2014/main" id="{790798E4-20B9-4B63-8286-6D9D8E8881D2}"/>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a:cs typeface="Arial"/>
          </a:endParaRPr>
        </a:p>
      </cdr:txBody>
    </cdr:sp>
  </cdr:relSizeAnchor>
  <cdr:relSizeAnchor xmlns:cdr="http://schemas.openxmlformats.org/drawingml/2006/chartDrawing">
    <cdr:from>
      <cdr:x>0.13</cdr:x>
      <cdr:y>0.83505</cdr:y>
    </cdr:from>
    <cdr:to>
      <cdr:x>0.96667</cdr:x>
      <cdr:y>0.98508</cdr:y>
    </cdr:to>
    <cdr:sp macro="" textlink="">
      <cdr:nvSpPr>
        <cdr:cNvPr id="6" name="TextBox 5">
          <a:extLst xmlns:a="http://schemas.openxmlformats.org/drawingml/2006/main">
            <a:ext uri="{FF2B5EF4-FFF2-40B4-BE49-F238E27FC236}">
              <a16:creationId xmlns:a16="http://schemas.microsoft.com/office/drawing/2014/main" id="{E931F935-6AF4-184C-BA71-7FA5A3F91343}"/>
            </a:ext>
          </a:extLst>
        </cdr:cNvPr>
        <cdr:cNvSpPr txBox="1"/>
      </cdr:nvSpPr>
      <cdr:spPr>
        <a:xfrm xmlns:a="http://schemas.openxmlformats.org/drawingml/2006/main">
          <a:off x="371461" y="5623373"/>
          <a:ext cx="2390692" cy="1010328"/>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600">
              <a:solidFill>
                <a:srgbClr val="495057"/>
              </a:solidFill>
              <a:latin typeface="Segoe UI" panose="020B0502040204020203" pitchFamily="34" charset="0"/>
            </a:rPr>
            <a:t>Cyclically-adjusted</a:t>
          </a:r>
          <a:r>
            <a:rPr lang="en-GB" sz="1600" baseline="0">
              <a:solidFill>
                <a:srgbClr val="495057"/>
              </a:solidFill>
              <a:latin typeface="Segoe UI" panose="020B0502040204020203" pitchFamily="34" charset="0"/>
            </a:rPr>
            <a:t> current budget             (% of GDP, average)</a:t>
          </a:r>
          <a:endParaRPr lang="en-GB" sz="1600">
            <a:solidFill>
              <a:srgbClr val="495057"/>
            </a:solidFill>
            <a:latin typeface="Segoe UI" panose="020B0502040204020203" pitchFamily="34" charset="0"/>
          </a:endParaRPr>
        </a:p>
      </cdr:txBody>
    </cdr:sp>
  </cdr:relSizeAnchor>
</c:userShapes>
</file>

<file path=xl/drawings/drawing15.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FADAABEF-8A3E-7152-0A78-80C0B0E5575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8B6EA312-4F44-618E-8605-9DF50A478B83}"/>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GDP</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1F0BC756-C2AC-E021-BEB8-63AD215562A0}"/>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0.47191</cdr:x>
      <cdr:y>0.14106</cdr:y>
    </cdr:from>
    <cdr:to>
      <cdr:x>0.47191</cdr:x>
      <cdr:y>0.86322</cdr:y>
    </cdr:to>
    <cdr:cxnSp macro="">
      <cdr:nvCxnSpPr>
        <cdr:cNvPr id="4" name="Straight Connector 3">
          <a:extLst xmlns:a="http://schemas.openxmlformats.org/drawingml/2006/main">
            <a:ext uri="{FF2B5EF4-FFF2-40B4-BE49-F238E27FC236}">
              <a16:creationId xmlns:a16="http://schemas.microsoft.com/office/drawing/2014/main" id="{D9F97D91-1DD9-C2F4-DD63-2A31D4599078}"/>
            </a:ext>
          </a:extLst>
        </cdr:cNvPr>
        <cdr:cNvCxnSpPr/>
      </cdr:nvCxnSpPr>
      <cdr:spPr>
        <a:xfrm xmlns:a="http://schemas.openxmlformats.org/drawingml/2006/main">
          <a:off x="3978275" y="949325"/>
          <a:ext cx="0" cy="4860000"/>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0.63876</cdr:x>
      <cdr:y>0.1689</cdr:y>
    </cdr:from>
    <cdr:to>
      <cdr:x>0.78941</cdr:x>
      <cdr:y>0.24816</cdr:y>
    </cdr:to>
    <cdr:sp macro="" textlink="">
      <cdr:nvSpPr>
        <cdr:cNvPr id="5" name="TextBox 4">
          <a:extLst xmlns:a="http://schemas.openxmlformats.org/drawingml/2006/main">
            <a:ext uri="{FF2B5EF4-FFF2-40B4-BE49-F238E27FC236}">
              <a16:creationId xmlns:a16="http://schemas.microsoft.com/office/drawing/2014/main" id="{6A5C3C61-D7A9-DC37-D078-C32EC4277038}"/>
            </a:ext>
          </a:extLst>
        </cdr:cNvPr>
        <cdr:cNvSpPr txBox="1"/>
      </cdr:nvSpPr>
      <cdr:spPr>
        <a:xfrm xmlns:a="http://schemas.openxmlformats.org/drawingml/2006/main">
          <a:off x="5384800" y="1136650"/>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0.00565</cdr:x>
      <cdr:y>0.07124</cdr:y>
    </cdr:from>
    <cdr:to>
      <cdr:x>0.17287</cdr:x>
      <cdr:y>0.12219</cdr:y>
    </cdr:to>
    <cdr:sp macro="" textlink="">
      <cdr:nvSpPr>
        <cdr:cNvPr id="6" name="TextBox 5">
          <a:extLst xmlns:a="http://schemas.openxmlformats.org/drawingml/2006/main">
            <a:ext uri="{FF2B5EF4-FFF2-40B4-BE49-F238E27FC236}">
              <a16:creationId xmlns:a16="http://schemas.microsoft.com/office/drawing/2014/main" id="{6D650CE4-0A14-76D0-5B43-94710F3EFA4A}"/>
            </a:ext>
          </a:extLst>
        </cdr:cNvPr>
        <cdr:cNvSpPr txBox="1"/>
      </cdr:nvSpPr>
      <cdr:spPr>
        <a:xfrm xmlns:a="http://schemas.openxmlformats.org/drawingml/2006/main">
          <a:off x="47625" y="479425"/>
          <a:ext cx="14097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2019=100</a:t>
          </a:r>
        </a:p>
      </cdr:txBody>
    </cdr:sp>
  </cdr:relSizeAnchor>
  <cdr:relSizeAnchor xmlns:cdr="http://schemas.openxmlformats.org/drawingml/2006/chartDrawing">
    <cdr:from>
      <cdr:x>0.91714</cdr:x>
      <cdr:y>0.14908</cdr:y>
    </cdr:from>
    <cdr:to>
      <cdr:x>1</cdr:x>
      <cdr:y>0.20004</cdr:y>
    </cdr:to>
    <cdr:sp macro="" textlink="">
      <cdr:nvSpPr>
        <cdr:cNvPr id="7" name="TextBox 1">
          <a:extLst xmlns:a="http://schemas.openxmlformats.org/drawingml/2006/main">
            <a:ext uri="{FF2B5EF4-FFF2-40B4-BE49-F238E27FC236}">
              <a16:creationId xmlns:a16="http://schemas.microsoft.com/office/drawing/2014/main" id="{23304CB5-577B-0DDE-AA7B-75EB5B6EC9BE}"/>
            </a:ext>
          </a:extLst>
        </cdr:cNvPr>
        <cdr:cNvSpPr txBox="1"/>
      </cdr:nvSpPr>
      <cdr:spPr>
        <a:xfrm xmlns:a="http://schemas.openxmlformats.org/drawingml/2006/main">
          <a:off x="7731570" y="1003300"/>
          <a:ext cx="698500" cy="3429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1.1%</a:t>
          </a:r>
        </a:p>
      </cdr:txBody>
    </cdr:sp>
  </cdr:relSizeAnchor>
  <cdr:relSizeAnchor xmlns:cdr="http://schemas.openxmlformats.org/drawingml/2006/chartDrawing">
    <cdr:from>
      <cdr:x>0.91973</cdr:x>
      <cdr:y>0.15852</cdr:y>
    </cdr:from>
    <cdr:to>
      <cdr:x>0.91973</cdr:x>
      <cdr:y>0.20131</cdr:y>
    </cdr:to>
    <cdr:cxnSp macro="">
      <cdr:nvCxnSpPr>
        <cdr:cNvPr id="9" name="Straight Arrow Connector 8">
          <a:extLst xmlns:a="http://schemas.openxmlformats.org/drawingml/2006/main">
            <a:ext uri="{FF2B5EF4-FFF2-40B4-BE49-F238E27FC236}">
              <a16:creationId xmlns:a16="http://schemas.microsoft.com/office/drawing/2014/main" id="{58479AA3-556E-794B-C4A9-E101B62A4975}"/>
            </a:ext>
          </a:extLst>
        </cdr:cNvPr>
        <cdr:cNvCxnSpPr/>
      </cdr:nvCxnSpPr>
      <cdr:spPr>
        <a:xfrm xmlns:a="http://schemas.openxmlformats.org/drawingml/2006/main" flipH="1">
          <a:off x="7753350" y="1066799"/>
          <a:ext cx="0" cy="288000"/>
        </a:xfrm>
        <a:prstGeom xmlns:a="http://schemas.openxmlformats.org/drawingml/2006/main" prst="straightConnector1">
          <a:avLst/>
        </a:prstGeom>
        <a:ln xmlns:a="http://schemas.openxmlformats.org/drawingml/2006/main" w="12700">
          <a:solidFill>
            <a:srgbClr val="495057"/>
          </a:solidFill>
          <a:headEnd type="triangle" w="lg" len="med"/>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7.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FC25595B-14A5-6842-78DA-10D780F0E06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8B6EA312-4F44-618E-8605-9DF50A478B83}"/>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Public sector net debt excluding Bank of England</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1F0BC756-C2AC-E021-BEB8-63AD215562A0}"/>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0.48208</cdr:x>
      <cdr:y>0.14248</cdr:y>
    </cdr:from>
    <cdr:to>
      <cdr:x>0.48208</cdr:x>
      <cdr:y>0.86464</cdr:y>
    </cdr:to>
    <cdr:cxnSp macro="">
      <cdr:nvCxnSpPr>
        <cdr:cNvPr id="4" name="Straight Connector 3">
          <a:extLst xmlns:a="http://schemas.openxmlformats.org/drawingml/2006/main">
            <a:ext uri="{FF2B5EF4-FFF2-40B4-BE49-F238E27FC236}">
              <a16:creationId xmlns:a16="http://schemas.microsoft.com/office/drawing/2014/main" id="{D9F97D91-1DD9-C2F4-DD63-2A31D4599078}"/>
            </a:ext>
          </a:extLst>
        </cdr:cNvPr>
        <cdr:cNvCxnSpPr/>
      </cdr:nvCxnSpPr>
      <cdr:spPr>
        <a:xfrm xmlns:a="http://schemas.openxmlformats.org/drawingml/2006/main">
          <a:off x="4063959" y="958832"/>
          <a:ext cx="0" cy="4860002"/>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0.67718</cdr:x>
      <cdr:y>0.14908</cdr:y>
    </cdr:from>
    <cdr:to>
      <cdr:x>0.82783</cdr:x>
      <cdr:y>0.22834</cdr:y>
    </cdr:to>
    <cdr:sp macro="" textlink="">
      <cdr:nvSpPr>
        <cdr:cNvPr id="5" name="TextBox 4">
          <a:extLst xmlns:a="http://schemas.openxmlformats.org/drawingml/2006/main">
            <a:ext uri="{FF2B5EF4-FFF2-40B4-BE49-F238E27FC236}">
              <a16:creationId xmlns:a16="http://schemas.microsoft.com/office/drawing/2014/main" id="{6A5C3C61-D7A9-DC37-D078-C32EC4277038}"/>
            </a:ext>
          </a:extLst>
        </cdr:cNvPr>
        <cdr:cNvSpPr txBox="1"/>
      </cdr:nvSpPr>
      <cdr:spPr>
        <a:xfrm xmlns:a="http://schemas.openxmlformats.org/drawingml/2006/main">
          <a:off x="5708675" y="1003295"/>
          <a:ext cx="1269990" cy="53340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0.00565</cdr:x>
      <cdr:y>0.07124</cdr:y>
    </cdr:from>
    <cdr:to>
      <cdr:x>0.17287</cdr:x>
      <cdr:y>0.12219</cdr:y>
    </cdr:to>
    <cdr:sp macro="" textlink="">
      <cdr:nvSpPr>
        <cdr:cNvPr id="6" name="TextBox 5">
          <a:extLst xmlns:a="http://schemas.openxmlformats.org/drawingml/2006/main">
            <a:ext uri="{FF2B5EF4-FFF2-40B4-BE49-F238E27FC236}">
              <a16:creationId xmlns:a16="http://schemas.microsoft.com/office/drawing/2014/main" id="{6D650CE4-0A14-76D0-5B43-94710F3EFA4A}"/>
            </a:ext>
          </a:extLst>
        </cdr:cNvPr>
        <cdr:cNvSpPr txBox="1"/>
      </cdr:nvSpPr>
      <cdr:spPr>
        <a:xfrm xmlns:a="http://schemas.openxmlformats.org/drawingml/2006/main">
          <a:off x="47625" y="479425"/>
          <a:ext cx="14097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 GDP</a:t>
          </a:r>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50DED2C4-B68F-9820-701F-05A0DECA1FD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9CEAE2AC-64FB-C033-C3B6-FEF4FD79F60D}"/>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Public sector current budget</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CD658D71-42E9-88FD-48F4-6700D0A59EFD}"/>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0.71258</cdr:x>
      <cdr:y>0.14814</cdr:y>
    </cdr:from>
    <cdr:to>
      <cdr:x>0.71258</cdr:x>
      <cdr:y>0.8703</cdr:y>
    </cdr:to>
    <cdr:cxnSp macro="">
      <cdr:nvCxnSpPr>
        <cdr:cNvPr id="4" name="Straight Connector 3">
          <a:extLst xmlns:a="http://schemas.openxmlformats.org/drawingml/2006/main">
            <a:ext uri="{FF2B5EF4-FFF2-40B4-BE49-F238E27FC236}">
              <a16:creationId xmlns:a16="http://schemas.microsoft.com/office/drawing/2014/main" id="{6981C1FD-00C3-C939-5F09-7E3EEB9D46A6}"/>
            </a:ext>
          </a:extLst>
        </cdr:cNvPr>
        <cdr:cNvCxnSpPr/>
      </cdr:nvCxnSpPr>
      <cdr:spPr>
        <a:xfrm xmlns:a="http://schemas.openxmlformats.org/drawingml/2006/main">
          <a:off x="6007100" y="996928"/>
          <a:ext cx="0" cy="4860002"/>
        </a:xfrm>
        <a:prstGeom xmlns:a="http://schemas.openxmlformats.org/drawingml/2006/main" prst="line">
          <a:avLst/>
        </a:prstGeom>
        <a:ln xmlns:a="http://schemas.openxmlformats.org/drawingml/2006/main" w="9525" cap="flat" cmpd="sng" algn="ctr">
          <a:solidFill>
            <a:srgbClr val="495057">
              <a:lumMod val="100000"/>
            </a:srgbClr>
          </a:solidFill>
          <a:prstDash val="solid"/>
          <a:round/>
          <a:headEnd type="none" w="med" len="med"/>
          <a:tailEnd type="none" w="med"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0.79017</cdr:x>
      <cdr:y>0.15757</cdr:y>
    </cdr:from>
    <cdr:to>
      <cdr:x>0.94082</cdr:x>
      <cdr:y>0.23683</cdr:y>
    </cdr:to>
    <cdr:sp macro="" textlink="">
      <cdr:nvSpPr>
        <cdr:cNvPr id="5" name="TextBox 4">
          <a:extLst xmlns:a="http://schemas.openxmlformats.org/drawingml/2006/main">
            <a:ext uri="{FF2B5EF4-FFF2-40B4-BE49-F238E27FC236}">
              <a16:creationId xmlns:a16="http://schemas.microsoft.com/office/drawing/2014/main" id="{1459F670-709A-9A2B-E405-D5539F6DADBE}"/>
            </a:ext>
          </a:extLst>
        </cdr:cNvPr>
        <cdr:cNvSpPr txBox="1"/>
      </cdr:nvSpPr>
      <cdr:spPr>
        <a:xfrm xmlns:a="http://schemas.openxmlformats.org/drawingml/2006/main">
          <a:off x="6661181" y="1060428"/>
          <a:ext cx="1269990" cy="53340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a:solidFill>
                <a:srgbClr val="495057"/>
              </a:solidFill>
              <a:latin typeface="Segoe UI" panose="020B0502040204020203" pitchFamily="34" charset="0"/>
            </a:rPr>
            <a:t>Forecast</a:t>
          </a:r>
        </a:p>
      </cdr:txBody>
    </cdr:sp>
  </cdr:relSizeAnchor>
  <cdr:relSizeAnchor xmlns:cdr="http://schemas.openxmlformats.org/drawingml/2006/chartDrawing">
    <cdr:from>
      <cdr:x>0.00678</cdr:x>
      <cdr:y>0.07407</cdr:y>
    </cdr:from>
    <cdr:to>
      <cdr:x>0.15931</cdr:x>
      <cdr:y>0.12502</cdr:y>
    </cdr:to>
    <cdr:sp macro="" textlink="">
      <cdr:nvSpPr>
        <cdr:cNvPr id="6" name="TextBox 5">
          <a:extLst xmlns:a="http://schemas.openxmlformats.org/drawingml/2006/main">
            <a:ext uri="{FF2B5EF4-FFF2-40B4-BE49-F238E27FC236}">
              <a16:creationId xmlns:a16="http://schemas.microsoft.com/office/drawing/2014/main" id="{9EC86321-200F-95EC-74B6-B56433D73E47}"/>
            </a:ext>
          </a:extLst>
        </cdr:cNvPr>
        <cdr:cNvSpPr txBox="1"/>
      </cdr:nvSpPr>
      <cdr:spPr>
        <a:xfrm xmlns:a="http://schemas.openxmlformats.org/drawingml/2006/main">
          <a:off x="57150" y="498475"/>
          <a:ext cx="1285875"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a:t>
          </a:r>
          <a:r>
            <a:rPr lang="en-GB" sz="1800" b="0" baseline="0">
              <a:solidFill>
                <a:srgbClr val="495057"/>
              </a:solidFill>
              <a:latin typeface="Segoe UI" panose="020B0502040204020203" pitchFamily="34" charset="0"/>
              <a:cs typeface="Segoe UI" panose="020B0502040204020203" pitchFamily="34" charset="0"/>
            </a:rPr>
            <a:t> GDP</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persons/person.xml><?xml version="1.0" encoding="utf-8"?>
<personList xmlns="http://schemas.microsoft.com/office/spreadsheetml/2018/threadedcomments" xmlns:x="http://schemas.openxmlformats.org/spreadsheetml/2006/main">
  <person displayName="Garrett, Bronwyn | (She/Hers)" id="{174185BC-BA03-4165-BACB-B14029F3D28B}" userId="S::Bronwyn.Garrett@obr.uk::6c2b33be-56ee-4595-bb14-57773803ae2a" providerId="AD"/>
</personList>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J61" dT="2023-03-13T17:44:21.97" personId="{174185BC-BA03-4165-BACB-B14029F3D28B}" id="{7E7E4A1C-8864-4709-AEBB-EB0CEB3D35E8}">
    <text>Highlighted cells have been adjusted to remove Royal mail sale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 Id="rId4" Type="http://schemas.microsoft.com/office/2017/10/relationships/threadedComment" Target="../threadedComments/threadedComment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27.bin"/><Relationship Id="rId4" Type="http://schemas.openxmlformats.org/officeDocument/2006/relationships/customProperty" Target="../customProperty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8108F-73F3-438D-8F23-DF0A7A1A08FC}">
  <sheetPr codeName="Sheet1"/>
  <dimension ref="A1:A2"/>
  <sheetViews>
    <sheetView workbookViewId="0">
      <selection activeCell="A2" sqref="A2"/>
    </sheetView>
  </sheetViews>
  <sheetFormatPr defaultRowHeight="15"/>
  <cols>
    <col min="1" max="16" width="9.140625" style="1"/>
    <col min="17" max="17" width="15.5703125" style="1" customWidth="1"/>
    <col min="18" max="18" width="17" style="1" customWidth="1"/>
    <col min="19" max="20" width="16.140625" style="1" customWidth="1"/>
    <col min="21" max="21" width="16.42578125" style="1" customWidth="1"/>
    <col min="22" max="22" width="15.42578125" style="1" customWidth="1"/>
    <col min="23" max="16384" width="9.140625" style="1"/>
  </cols>
  <sheetData>
    <row r="1" spans="1:1">
      <c r="A1" s="3"/>
    </row>
    <row r="2" spans="1:1">
      <c r="A2" s="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8E8FF-781D-4A32-B7E3-28FA35506B4B}">
  <sheetPr>
    <tabColor rgb="FFC00000"/>
  </sheetPr>
  <dimension ref="A1"/>
  <sheetViews>
    <sheetView workbookViewId="0">
      <selection activeCell="F34" sqref="F34"/>
    </sheetView>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A7021-6C30-4498-9F09-BC8BF0AA8E54}">
  <sheetPr>
    <tabColor rgb="FFC00000"/>
  </sheetPr>
  <dimension ref="A1"/>
  <sheetViews>
    <sheetView workbookViewId="0">
      <selection activeCell="M31" sqref="M31"/>
    </sheetView>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49F2C-A424-4BCC-8C8C-159B849D7BDF}">
  <sheetPr codeName="Sheet4"/>
  <dimension ref="A1:FD38"/>
  <sheetViews>
    <sheetView tabSelected="1" topLeftCell="DA1" workbookViewId="0">
      <pane ySplit="3" topLeftCell="A13" activePane="bottomLeft" state="frozen"/>
      <selection pane="bottomLeft" activeCell="DC19" sqref="DC19"/>
    </sheetView>
  </sheetViews>
  <sheetFormatPr defaultRowHeight="15"/>
  <cols>
    <col min="5" max="5" width="2.7109375" customWidth="1"/>
    <col min="7" max="7" width="2.7109375" customWidth="1"/>
    <col min="11" max="11" width="2.7109375" customWidth="1"/>
    <col min="14" max="14" width="2.7109375" customWidth="1"/>
    <col min="17" max="17" width="2.7109375" customWidth="1"/>
    <col min="20" max="20" width="2.7109375" customWidth="1"/>
    <col min="28" max="28" width="2.7109375" customWidth="1"/>
    <col min="35" max="35" width="2.7109375" customWidth="1"/>
    <col min="41" max="41" width="2.7109375" customWidth="1"/>
    <col min="47" max="47" width="2.7109375" customWidth="1"/>
    <col min="53" max="53" width="2.7109375" customWidth="1"/>
    <col min="59" max="59" width="2.7109375" customWidth="1"/>
    <col min="65" max="65" width="2.7109375" customWidth="1"/>
    <col min="71" max="71" width="2.7109375" customWidth="1"/>
    <col min="77" max="77" width="2.7109375" customWidth="1"/>
    <col min="83" max="83" width="2.7109375" customWidth="1"/>
    <col min="89" max="89" width="2.7109375" customWidth="1"/>
    <col min="94" max="94" width="2.7109375" customWidth="1"/>
    <col min="99" max="99" width="2.7109375" customWidth="1"/>
    <col min="104" max="104" width="2.7109375" customWidth="1"/>
    <col min="105" max="106" width="9.140625" customWidth="1"/>
    <col min="107" max="107" width="2.7109375" customWidth="1"/>
    <col min="108" max="111" width="9.140625" customWidth="1"/>
    <col min="112" max="112" width="2.7109375" customWidth="1"/>
    <col min="113" max="115" width="9.140625" customWidth="1"/>
    <col min="116" max="116" width="2.7109375" customWidth="1"/>
    <col min="117" max="119" width="9.140625" customWidth="1"/>
    <col min="120" max="122" width="2.7109375" customWidth="1"/>
    <col min="130" max="130" width="2.7109375" customWidth="1"/>
    <col min="137" max="137" width="2.7109375" customWidth="1"/>
    <col min="144" max="144" width="2.7109375" customWidth="1"/>
    <col min="150" max="150" width="2.7109375" customWidth="1"/>
    <col min="151" max="153" width="9.140625" customWidth="1"/>
    <col min="155" max="155" width="2.7109375" customWidth="1"/>
    <col min="156" max="157" width="9.140625" customWidth="1"/>
    <col min="158" max="158" width="2.7109375" customWidth="1"/>
    <col min="159" max="160" width="9.140625" customWidth="1"/>
  </cols>
  <sheetData>
    <row r="1" spans="1:160">
      <c r="B1" s="7" t="s">
        <v>344</v>
      </c>
      <c r="I1" s="7" t="s">
        <v>348</v>
      </c>
      <c r="L1" s="7" t="s">
        <v>349</v>
      </c>
      <c r="V1" s="7" t="s">
        <v>1147</v>
      </c>
      <c r="CM1" s="7" t="s">
        <v>962</v>
      </c>
      <c r="CR1" s="7" t="s">
        <v>350</v>
      </c>
      <c r="CW1" s="7" t="s">
        <v>1193</v>
      </c>
      <c r="DD1" s="7" t="s">
        <v>1200</v>
      </c>
      <c r="DQ1" s="7" t="s">
        <v>1191</v>
      </c>
      <c r="DR1" s="7"/>
      <c r="DT1" s="7" t="s">
        <v>1188</v>
      </c>
      <c r="EI1" s="7"/>
      <c r="EU1" s="7" t="s">
        <v>1193</v>
      </c>
    </row>
    <row r="2" spans="1:160">
      <c r="B2" s="7"/>
      <c r="I2" s="7"/>
      <c r="L2" s="7"/>
      <c r="V2" t="s">
        <v>1190</v>
      </c>
      <c r="AC2" t="s">
        <v>1189</v>
      </c>
      <c r="AJ2" t="s">
        <v>1148</v>
      </c>
      <c r="AP2" t="s">
        <v>1149</v>
      </c>
      <c r="AV2" t="s">
        <v>1150</v>
      </c>
      <c r="BB2" t="s">
        <v>1151</v>
      </c>
      <c r="BH2" t="s">
        <v>928</v>
      </c>
      <c r="BN2" t="s">
        <v>1138</v>
      </c>
      <c r="BT2" t="s">
        <v>1139</v>
      </c>
      <c r="BZ2" t="s">
        <v>1140</v>
      </c>
      <c r="CF2" t="s">
        <v>1146</v>
      </c>
      <c r="CM2" s="7"/>
      <c r="CR2" s="7"/>
      <c r="CW2" s="7"/>
      <c r="DA2" t="s">
        <v>334</v>
      </c>
      <c r="DE2" t="s">
        <v>246</v>
      </c>
      <c r="DI2" t="s">
        <v>1201</v>
      </c>
      <c r="DM2" t="s">
        <v>1202</v>
      </c>
      <c r="DT2" t="s">
        <v>1190</v>
      </c>
      <c r="EA2" t="s">
        <v>1189</v>
      </c>
      <c r="EI2" t="s">
        <v>1159</v>
      </c>
      <c r="EO2" t="s">
        <v>1165</v>
      </c>
      <c r="EZ2" t="s">
        <v>1194</v>
      </c>
      <c r="FC2" t="s">
        <v>1197</v>
      </c>
    </row>
    <row r="3" spans="1:160">
      <c r="B3" t="s">
        <v>385</v>
      </c>
      <c r="C3" t="s">
        <v>386</v>
      </c>
      <c r="D3" t="s">
        <v>345</v>
      </c>
      <c r="F3" t="s">
        <v>346</v>
      </c>
      <c r="I3" t="s">
        <v>385</v>
      </c>
      <c r="J3" t="s">
        <v>386</v>
      </c>
      <c r="L3" t="s">
        <v>385</v>
      </c>
      <c r="M3" t="s">
        <v>386</v>
      </c>
      <c r="O3" t="s">
        <v>385</v>
      </c>
      <c r="P3" t="s">
        <v>386</v>
      </c>
      <c r="R3" t="s">
        <v>351</v>
      </c>
      <c r="S3" t="s">
        <v>353</v>
      </c>
      <c r="V3" s="400">
        <v>44621</v>
      </c>
      <c r="W3" s="400">
        <v>44866</v>
      </c>
      <c r="X3" s="400">
        <v>44986</v>
      </c>
      <c r="Y3" s="400">
        <v>45231</v>
      </c>
      <c r="Z3" s="400">
        <v>45352</v>
      </c>
      <c r="AA3" s="400" t="s">
        <v>345</v>
      </c>
      <c r="AC3" s="400">
        <v>44621</v>
      </c>
      <c r="AD3" s="400">
        <v>44866</v>
      </c>
      <c r="AE3" s="400">
        <v>44986</v>
      </c>
      <c r="AF3" s="400">
        <v>45231</v>
      </c>
      <c r="AG3" s="400">
        <v>45352</v>
      </c>
      <c r="AH3" s="400" t="s">
        <v>345</v>
      </c>
      <c r="AJ3" s="400">
        <v>44621</v>
      </c>
      <c r="AK3" s="400">
        <v>44866</v>
      </c>
      <c r="AL3" s="400">
        <v>44986</v>
      </c>
      <c r="AM3" s="400">
        <v>45231</v>
      </c>
      <c r="AN3" s="400">
        <v>45352</v>
      </c>
      <c r="AP3" s="400">
        <v>44621</v>
      </c>
      <c r="AQ3" s="400">
        <v>44866</v>
      </c>
      <c r="AR3" s="400">
        <v>44986</v>
      </c>
      <c r="AS3" s="400">
        <v>45231</v>
      </c>
      <c r="AT3" s="400">
        <v>45352</v>
      </c>
      <c r="AV3" t="s">
        <v>1141</v>
      </c>
      <c r="AW3" t="s">
        <v>1142</v>
      </c>
      <c r="AX3" t="s">
        <v>1143</v>
      </c>
      <c r="AY3" t="s">
        <v>1144</v>
      </c>
      <c r="AZ3" t="s">
        <v>1145</v>
      </c>
      <c r="BB3" t="s">
        <v>1141</v>
      </c>
      <c r="BC3" t="s">
        <v>1142</v>
      </c>
      <c r="BD3" t="s">
        <v>1143</v>
      </c>
      <c r="BE3" t="s">
        <v>1144</v>
      </c>
      <c r="BF3" t="s">
        <v>1145</v>
      </c>
      <c r="BH3" t="s">
        <v>1141</v>
      </c>
      <c r="BI3" t="s">
        <v>1142</v>
      </c>
      <c r="BJ3" t="s">
        <v>1143</v>
      </c>
      <c r="BK3" t="s">
        <v>1144</v>
      </c>
      <c r="BL3" t="s">
        <v>1145</v>
      </c>
      <c r="BN3" t="s">
        <v>1141</v>
      </c>
      <c r="BO3" t="s">
        <v>1142</v>
      </c>
      <c r="BP3" t="s">
        <v>1143</v>
      </c>
      <c r="BQ3" t="s">
        <v>1144</v>
      </c>
      <c r="BR3" t="s">
        <v>1145</v>
      </c>
      <c r="BT3" t="s">
        <v>1141</v>
      </c>
      <c r="BU3" t="s">
        <v>1142</v>
      </c>
      <c r="BV3" t="s">
        <v>1143</v>
      </c>
      <c r="BW3" t="s">
        <v>1144</v>
      </c>
      <c r="BX3" t="s">
        <v>1145</v>
      </c>
      <c r="BZ3" t="s">
        <v>1141</v>
      </c>
      <c r="CA3" t="s">
        <v>1142</v>
      </c>
      <c r="CB3" t="s">
        <v>1143</v>
      </c>
      <c r="CC3" t="s">
        <v>1144</v>
      </c>
      <c r="CD3" t="s">
        <v>1145</v>
      </c>
      <c r="CF3" t="s">
        <v>1141</v>
      </c>
      <c r="CG3" t="s">
        <v>1142</v>
      </c>
      <c r="CH3" t="s">
        <v>1143</v>
      </c>
      <c r="CI3" t="s">
        <v>1144</v>
      </c>
      <c r="CJ3" t="s">
        <v>1145</v>
      </c>
      <c r="CM3" t="s">
        <v>385</v>
      </c>
      <c r="CN3" t="s">
        <v>386</v>
      </c>
      <c r="CO3" t="s">
        <v>1192</v>
      </c>
      <c r="CR3" t="s">
        <v>385</v>
      </c>
      <c r="CS3" t="s">
        <v>386</v>
      </c>
      <c r="CT3" t="s">
        <v>352</v>
      </c>
      <c r="CW3" t="s">
        <v>385</v>
      </c>
      <c r="CX3" t="s">
        <v>386</v>
      </c>
      <c r="CY3" t="s">
        <v>352</v>
      </c>
      <c r="DA3" t="s">
        <v>385</v>
      </c>
      <c r="DB3" t="s">
        <v>386</v>
      </c>
      <c r="DE3" t="s">
        <v>385</v>
      </c>
      <c r="DF3" t="s">
        <v>1203</v>
      </c>
      <c r="DG3" t="s">
        <v>1204</v>
      </c>
      <c r="DI3" t="s">
        <v>385</v>
      </c>
      <c r="DJ3" t="s">
        <v>1203</v>
      </c>
      <c r="DK3" t="s">
        <v>1204</v>
      </c>
      <c r="DM3" t="s">
        <v>385</v>
      </c>
      <c r="DN3" t="s">
        <v>1203</v>
      </c>
      <c r="DO3" t="s">
        <v>1204</v>
      </c>
      <c r="DT3" s="400">
        <v>44621</v>
      </c>
      <c r="DU3" s="400">
        <v>44866</v>
      </c>
      <c r="DV3" s="400">
        <v>44986</v>
      </c>
      <c r="DW3" s="400">
        <v>45231</v>
      </c>
      <c r="DX3" s="400">
        <v>45352</v>
      </c>
      <c r="DY3" s="400" t="s">
        <v>345</v>
      </c>
      <c r="EA3" s="400">
        <v>44621</v>
      </c>
      <c r="EB3" s="400">
        <v>44866</v>
      </c>
      <c r="EC3" s="400">
        <v>44986</v>
      </c>
      <c r="ED3" s="400">
        <v>45231</v>
      </c>
      <c r="EE3" s="400">
        <v>45352</v>
      </c>
      <c r="EF3" s="400" t="s">
        <v>345</v>
      </c>
      <c r="EI3" s="400">
        <v>44621</v>
      </c>
      <c r="EJ3" s="400">
        <v>44866</v>
      </c>
      <c r="EK3" s="400">
        <v>44986</v>
      </c>
      <c r="EL3" s="400">
        <v>45231</v>
      </c>
      <c r="EM3" s="400">
        <v>45352</v>
      </c>
      <c r="EO3" s="400">
        <v>44621</v>
      </c>
      <c r="EP3" s="400">
        <v>44866</v>
      </c>
      <c r="EQ3" s="400">
        <v>44986</v>
      </c>
      <c r="ER3" s="400">
        <v>45231</v>
      </c>
      <c r="ES3" s="400">
        <v>45352</v>
      </c>
      <c r="EV3" t="s">
        <v>385</v>
      </c>
      <c r="EW3" t="s">
        <v>386</v>
      </c>
      <c r="EX3" t="s">
        <v>352</v>
      </c>
      <c r="EZ3" t="s">
        <v>1195</v>
      </c>
      <c r="FA3" t="s">
        <v>1196</v>
      </c>
      <c r="FC3" t="s">
        <v>1195</v>
      </c>
      <c r="FD3" t="s">
        <v>1196</v>
      </c>
    </row>
    <row r="4" spans="1:160">
      <c r="A4">
        <v>2000</v>
      </c>
      <c r="B4" s="10">
        <f>100*(Data!BO27/Data!BO$46)</f>
        <v>73.434314417025519</v>
      </c>
      <c r="C4" s="10">
        <f>100*(Data!CH27/Data!CH$46)</f>
        <v>73.434314417025519</v>
      </c>
      <c r="D4">
        <v>100</v>
      </c>
      <c r="F4" s="10">
        <f>100*((C4/B4)-1)</f>
        <v>0</v>
      </c>
      <c r="H4">
        <v>2000</v>
      </c>
      <c r="I4" s="10">
        <f>100*(O4/Data!$BW27)</f>
        <v>30.093194439821257</v>
      </c>
      <c r="J4" s="10">
        <f>100*(P4/Data!$CP27)</f>
        <v>30.093194439821257</v>
      </c>
      <c r="L4" s="10"/>
      <c r="M4" s="10"/>
      <c r="O4" s="9">
        <f>Data!BV27-$R4</f>
        <v>334500</v>
      </c>
      <c r="P4" s="9">
        <f>Data!CO27-$R4</f>
        <v>334500</v>
      </c>
      <c r="R4" s="9">
        <f>'GNDBTX ex BoE'!D120</f>
        <v>-12500</v>
      </c>
      <c r="S4" s="9"/>
      <c r="U4" t="s">
        <v>366</v>
      </c>
      <c r="V4" s="359">
        <f t="shared" ref="V4:Z13" si="0">100*(AJ4/AJ$9)</f>
        <v>88.103472512637353</v>
      </c>
      <c r="AA4">
        <v>100</v>
      </c>
      <c r="AC4" s="359">
        <f t="shared" ref="AC4:AG13" si="1">100*(AP4/AP$9)</f>
        <v>70.104704139457581</v>
      </c>
      <c r="AH4">
        <v>100</v>
      </c>
      <c r="AJ4" s="359">
        <f>100*(AV4/BT4)</f>
        <v>5.3631027490420919</v>
      </c>
      <c r="AP4" s="359">
        <f>100*(BB4/BT4)</f>
        <v>0.96593107046419135</v>
      </c>
      <c r="AV4" s="359">
        <f>BH4/(CF4/1000)</f>
        <v>4.8043273670286313</v>
      </c>
      <c r="AW4" s="359"/>
      <c r="AX4" s="359"/>
      <c r="AY4" s="359"/>
      <c r="AZ4" s="359"/>
      <c r="BB4" s="359">
        <f>BN4/(CF4/1000)</f>
        <v>0.86529184571808659</v>
      </c>
      <c r="BC4" s="359"/>
      <c r="BD4" s="359"/>
      <c r="BE4" s="359"/>
      <c r="BF4" s="359"/>
      <c r="BH4" s="359">
        <f t="array" ref="BH4:BH11">TRANSPOSE(OBR_MAR22_T3.16!C8:J8)</f>
        <v>321.42631599999999</v>
      </c>
      <c r="BI4" s="359"/>
      <c r="BJ4" s="359"/>
      <c r="BK4" s="359"/>
      <c r="BL4" s="359"/>
      <c r="BN4" s="359">
        <f t="array" ref="BN4:BN11">TRANSPOSE(OBR_MAR22_T3.16!C31:J31)</f>
        <v>57.891052999999999</v>
      </c>
      <c r="BO4" s="359"/>
      <c r="BP4" s="359"/>
      <c r="BQ4" s="359"/>
      <c r="BR4" s="359"/>
      <c r="BT4" s="10">
        <f t="shared" ref="BT4:BX13" si="2">100*(BZ4/BZ$8)</f>
        <v>89.581117346422943</v>
      </c>
      <c r="BU4" s="10">
        <f t="shared" si="2"/>
        <v>87.221868609683568</v>
      </c>
      <c r="BV4" s="10">
        <f t="shared" si="2"/>
        <v>87.485684353999744</v>
      </c>
      <c r="BW4" s="10">
        <f t="shared" si="2"/>
        <v>84.464903481975981</v>
      </c>
      <c r="BX4" s="10">
        <f t="shared" si="2"/>
        <v>84.011728168908775</v>
      </c>
      <c r="BZ4" s="10">
        <f>OBR_MAR22_1.2!X112</f>
        <v>100.74871125117286</v>
      </c>
      <c r="CA4" s="10">
        <f>OBR_NOV22_1.2!X117</f>
        <v>100.88484132881088</v>
      </c>
      <c r="CB4" s="10">
        <f>OBR_MAR23_1.2!X117</f>
        <v>100.88484132881088</v>
      </c>
      <c r="CC4" s="10">
        <f>OBR_NOV23_1.2!X122</f>
        <v>100.73409318654167</v>
      </c>
      <c r="CD4" s="10">
        <f>OBR_MAR24_1.2!X122</f>
        <v>100.73409318654167</v>
      </c>
      <c r="CF4" s="10">
        <f t="array" ref="CF4:CF11">TRANSPOSE(OBR_MAR22_ST3.3!Q34:X34)</f>
        <v>66903.5</v>
      </c>
      <c r="CG4" s="10">
        <f t="array" ref="CG4:CG12">TRANSPOSE(OBR_NOV22_ST3.3!Q34:Y34)</f>
        <v>66903.5</v>
      </c>
      <c r="CH4" s="10">
        <f t="array" ref="CH4:CH12">TRANSPOSE(OBR_MAR23_ST3.3!Q34:Y34)</f>
        <v>66903.5</v>
      </c>
      <c r="CI4" s="10">
        <f t="array" ref="CI4:CI13">TRANSPOSE(OBR_NOV23_ST3.3!Q34:Z34)</f>
        <v>66903.5</v>
      </c>
      <c r="CJ4" s="10">
        <f t="array" ref="CJ4:CJ13">TRANSPOSE(OBR_MAR24_ST4.3!Q34:Z34)</f>
        <v>66903.5</v>
      </c>
      <c r="CL4">
        <v>2000</v>
      </c>
      <c r="CM4" s="10">
        <f>100*(Data!BS27/Data!$BW27)</f>
        <v>0.40583079258007082</v>
      </c>
      <c r="CN4" s="10">
        <f>100*(Data!CL27/Data!$CP27)</f>
        <v>0.40583079258007082</v>
      </c>
      <c r="CO4" s="9">
        <v>3</v>
      </c>
      <c r="CQ4">
        <v>2000</v>
      </c>
      <c r="CR4" s="10">
        <f>100*(Data!BQ27/Data!$BW27)</f>
        <v>1.8496743727435725</v>
      </c>
      <c r="CS4" s="10">
        <f>100*(Data!CJ27/Data!$CP27)</f>
        <v>1.8496743727435725</v>
      </c>
      <c r="CT4" s="9">
        <v>0</v>
      </c>
      <c r="CV4">
        <v>2000</v>
      </c>
      <c r="CW4" s="10">
        <f>CR4-DA4</f>
        <v>-1.7681846272564277</v>
      </c>
      <c r="CX4" s="10">
        <f>CS4-DB4</f>
        <v>-1.7681846272564277</v>
      </c>
      <c r="CY4" s="9">
        <v>0</v>
      </c>
      <c r="DA4" s="10">
        <f>Data!CF27</f>
        <v>3.6178590000000002</v>
      </c>
      <c r="DB4" s="10">
        <f>Data!CY27</f>
        <v>3.6178590000000002</v>
      </c>
      <c r="DD4">
        <v>2000</v>
      </c>
      <c r="DE4" s="10">
        <f>100*(Data!BO27/Data!BO$46)</f>
        <v>73.434314417025519</v>
      </c>
      <c r="DF4" s="10">
        <f>100*(Data!CH27/Data!CH$46)</f>
        <v>73.434314417025519</v>
      </c>
      <c r="DG4" s="10">
        <f>100*(Data!DA27/Data!DA$46)</f>
        <v>73.434314417025519</v>
      </c>
      <c r="DI4" s="10">
        <f>I4</f>
        <v>30.093194439821257</v>
      </c>
      <c r="DJ4" s="10">
        <f>J4</f>
        <v>30.093194439821257</v>
      </c>
      <c r="DK4" s="10">
        <f>100*(Data!DH27-$R4)/Data!DI27</f>
        <v>30.093194439821257</v>
      </c>
      <c r="DM4" s="10">
        <f>CW4</f>
        <v>-1.7681846272564277</v>
      </c>
      <c r="DN4" s="10">
        <f>CX4</f>
        <v>-1.7681846272564277</v>
      </c>
      <c r="DO4" s="10">
        <f>(100*(Data!DC27/Data!$DI27))-Data!$DR27</f>
        <v>-1.7681846272564277</v>
      </c>
      <c r="DS4" t="s">
        <v>1153</v>
      </c>
      <c r="DT4" s="10">
        <f t="shared" ref="DT4:DT23" si="3">100*(EI4/EI$20)</f>
        <v>95.558492109119115</v>
      </c>
      <c r="DU4" s="10">
        <f t="shared" ref="DU4:DU23" si="4">100*(EJ4/EJ$20)</f>
        <v>96.229945312697424</v>
      </c>
      <c r="DV4" s="10">
        <f t="shared" ref="DV4:DV23" si="5">100*(EK4/EK$20)</f>
        <v>95.912198415541994</v>
      </c>
      <c r="DW4" s="10">
        <f t="shared" ref="DW4:DW23" si="6">100*(EL4/EL$20)</f>
        <v>99.049287730942908</v>
      </c>
      <c r="DX4" s="10">
        <f t="shared" ref="DX4:DX23" si="7">100*(EM4/EM$20)</f>
        <v>100.43540782214451</v>
      </c>
      <c r="DY4">
        <v>100</v>
      </c>
      <c r="EA4" s="551">
        <f t="shared" ref="EA4:EA23" si="8">100*(EO4/EO$20)</f>
        <v>77.851094647207518</v>
      </c>
      <c r="EB4" s="551">
        <f t="shared" ref="EB4:EB23" si="9">100*(EP4/EP$20)</f>
        <v>80.810198783185015</v>
      </c>
      <c r="EC4" s="551">
        <f t="shared" ref="EC4:EC23" si="10">100*(EQ4/EQ$20)</f>
        <v>98.927542555577872</v>
      </c>
      <c r="ED4" s="551">
        <f t="shared" ref="ED4:ED23" si="11">100*(ER4/ER$20)</f>
        <v>83.163642282780501</v>
      </c>
      <c r="EE4" s="551">
        <f t="shared" ref="EE4:EE23" si="12">100*(ES4/ES$20)</f>
        <v>83.985640898875161</v>
      </c>
      <c r="EF4">
        <v>100</v>
      </c>
      <c r="EH4" t="s">
        <v>1153</v>
      </c>
      <c r="EI4" s="9">
        <f t="array" ref="EI4:EI23">TRANSPOSE(OBR_MAR22_ST3.3!E11:X11)</f>
        <v>5424.4566150172204</v>
      </c>
      <c r="EJ4" s="9">
        <f t="array" ref="EJ4:EJ24">TRANSPOSE(OBR_NOV22_ST3.3!E11:Y11)</f>
        <v>5758.8387304956195</v>
      </c>
      <c r="EK4" s="9">
        <f t="array" ref="EK4:EK24">TRANSPOSE(OBR_MAR23_ST3.3!E11:Y11)</f>
        <v>5781.0139668224438</v>
      </c>
      <c r="EL4" s="9">
        <f t="array" ref="EL4:EL25">TRANSPOSE(OBR_NOV23_ST3.3!E11:Z11)</f>
        <v>5806.250828193778</v>
      </c>
      <c r="EM4" s="9">
        <f t="array" ref="EM4:EM25">TRANSPOSE(OBR_MAR24_ST4.3!E11:Z11)</f>
        <v>6193.1142912874648</v>
      </c>
      <c r="EO4" s="9">
        <f t="array" ref="EO4:EO23">TRANSPOSE(OBR_MAR22_ST3.3!E17:X17)</f>
        <v>1025.1213841621511</v>
      </c>
      <c r="EP4" s="9">
        <f t="array" ref="EP4:EP24">TRANSPOSE(OBR_NOV22_ST3.3!E17:Y17)</f>
        <v>1088.313383174424</v>
      </c>
      <c r="EQ4" s="9">
        <f t="array" ref="EQ4:EQ24">TRANSPOSE(OBR_MAR23_ST3.3!E17:Y17)</f>
        <v>1092.5040902942014</v>
      </c>
      <c r="ER4" s="9">
        <f t="array" ref="ER4:ER25">TRANSPOSE(OBR_NOV23_ST3.3!E17:Z17)</f>
        <v>1097.2733875892095</v>
      </c>
      <c r="ES4" s="9">
        <f t="array" ref="ES4:ES25">TRANSPOSE(OBR_MAR24_ST4.3!E17:Z17)</f>
        <v>1170.3833849427613</v>
      </c>
      <c r="EU4">
        <v>2000</v>
      </c>
      <c r="EV4" s="10">
        <f>100*((EZ4-FA4)/Data!BX27*Data!BY27*0.01)</f>
        <v>0.85646478733424602</v>
      </c>
      <c r="EW4" s="10">
        <f>100*((FC4-FD4)/Data!CQ27*Data!CR27*0.01)</f>
        <v>0.85646478733424602</v>
      </c>
      <c r="EX4" s="9">
        <v>0</v>
      </c>
      <c r="EZ4" s="9">
        <f>Data!BU27*(Data!BX27*Data!BY27*0.01/Data!BW27)^1</f>
        <v>392499.41101667366</v>
      </c>
      <c r="FA4" s="9">
        <f>(Data!BR27+Data!BT27)*(Data!BX27*Data!BY27*0.01/Data!BW27)^1</f>
        <v>372671.58132303564</v>
      </c>
      <c r="FC4" s="9">
        <f>Data!CN27*(Data!CQ27*Data!CR27*0.01/Data!CP27)^1</f>
        <v>392499.41101667366</v>
      </c>
      <c r="FD4" s="9">
        <f>(Data!CK27+Data!CM27)*(Data!CQ27*Data!CR27*0.01/Data!CP27)^1</f>
        <v>372671.58132303564</v>
      </c>
    </row>
    <row r="5" spans="1:160">
      <c r="A5">
        <v>2001</v>
      </c>
      <c r="B5" s="10">
        <f>100*(Data!BO28/Data!BO$46)</f>
        <v>75.074593920005455</v>
      </c>
      <c r="C5" s="10">
        <f>100*(Data!CH28/Data!CH$46)</f>
        <v>75.074593920005455</v>
      </c>
      <c r="D5">
        <v>100</v>
      </c>
      <c r="F5" s="10">
        <f t="shared" ref="F5:F36" si="13">100*((C5/B5)-1)</f>
        <v>0</v>
      </c>
      <c r="H5">
        <v>2001</v>
      </c>
      <c r="I5" s="10">
        <f>100*(O5/Data!$BW28)</f>
        <v>29.144049309516205</v>
      </c>
      <c r="J5" s="10">
        <f>100*(P5/Data!$CP28)</f>
        <v>29.144049309516205</v>
      </c>
      <c r="L5" s="10"/>
      <c r="M5" s="10"/>
      <c r="O5" s="9">
        <f>Data!BV28-$R5</f>
        <v>336800</v>
      </c>
      <c r="P5" s="9">
        <f>Data!CO28-$R5</f>
        <v>336800</v>
      </c>
      <c r="R5" s="9">
        <f>'GNDBTX ex BoE'!D121</f>
        <v>-6200</v>
      </c>
      <c r="S5" s="9"/>
      <c r="U5" t="s">
        <v>367</v>
      </c>
      <c r="V5" s="359">
        <f t="shared" si="0"/>
        <v>112.38524738704861</v>
      </c>
      <c r="AA5">
        <v>100</v>
      </c>
      <c r="AC5" s="359">
        <f t="shared" si="1"/>
        <v>82.98848649907012</v>
      </c>
      <c r="AH5">
        <v>100</v>
      </c>
      <c r="AJ5" s="359">
        <f t="shared" ref="AJ5:AJ11" si="14">100*(AV5/BT5)</f>
        <v>6.8412017372731961</v>
      </c>
      <c r="AP5" s="359">
        <f t="shared" ref="AP5:AP11" si="15">100*(BB5/BT5)</f>
        <v>1.1434490535868642</v>
      </c>
      <c r="AV5" s="359">
        <f t="shared" ref="AV5:AV11" si="16">BH5/(CF5/1000)</f>
        <v>6.4777615085891895</v>
      </c>
      <c r="AW5" s="359"/>
      <c r="AX5" s="359"/>
      <c r="AY5" s="359"/>
      <c r="AZ5" s="359"/>
      <c r="BB5" s="359">
        <f t="shared" ref="BB5:BB11" si="17">BN5/(CF5/1000)</f>
        <v>1.0827030908914617</v>
      </c>
      <c r="BC5" s="359"/>
      <c r="BD5" s="359"/>
      <c r="BE5" s="359"/>
      <c r="BF5" s="359"/>
      <c r="BH5" s="359">
        <v>434.51770399999998</v>
      </c>
      <c r="BI5" s="359"/>
      <c r="BJ5" s="359"/>
      <c r="BK5" s="359"/>
      <c r="BL5" s="359"/>
      <c r="BN5" s="359">
        <v>72.625962000000001</v>
      </c>
      <c r="BO5" s="359"/>
      <c r="BP5" s="359"/>
      <c r="BQ5" s="359"/>
      <c r="BR5" s="359"/>
      <c r="BT5" s="10">
        <f t="shared" si="2"/>
        <v>94.687479734680807</v>
      </c>
      <c r="BU5" s="10">
        <f t="shared" si="2"/>
        <v>92.72464977490273</v>
      </c>
      <c r="BV5" s="10">
        <f t="shared" si="2"/>
        <v>92.87640450943843</v>
      </c>
      <c r="BW5" s="10">
        <f t="shared" si="2"/>
        <v>88.965575721851721</v>
      </c>
      <c r="BX5" s="10">
        <f t="shared" si="2"/>
        <v>88.488253177600456</v>
      </c>
      <c r="BZ5" s="10">
        <f>OBR_MAR22_1.2!X113</f>
        <v>106.49165624937993</v>
      </c>
      <c r="CA5" s="10">
        <f>OBR_NOV22_1.2!X118</f>
        <v>107.24961215485887</v>
      </c>
      <c r="CB5" s="10">
        <f>OBR_MAR23_1.2!X118</f>
        <v>107.10119491334555</v>
      </c>
      <c r="CC5" s="10">
        <f>OBR_NOV23_1.2!X123</f>
        <v>106.10166146785119</v>
      </c>
      <c r="CD5" s="10">
        <f>OBR_MAR24_1.2!X123</f>
        <v>106.10166146785119</v>
      </c>
      <c r="CF5" s="10">
        <v>67078.373204053758</v>
      </c>
      <c r="CG5" s="10">
        <v>67249.5</v>
      </c>
      <c r="CH5" s="10">
        <v>67182</v>
      </c>
      <c r="CI5" s="10">
        <v>67060.5</v>
      </c>
      <c r="CJ5" s="10">
        <v>67060.5</v>
      </c>
      <c r="CL5">
        <v>2001</v>
      </c>
      <c r="CM5" s="10">
        <f>100*(Data!BS28/Data!$BW28)</f>
        <v>1.0938537034489144</v>
      </c>
      <c r="CN5" s="10">
        <f>100*(Data!CL28/Data!$CP28)</f>
        <v>1.0938537034489144</v>
      </c>
      <c r="CO5" s="9">
        <v>3</v>
      </c>
      <c r="CQ5">
        <v>2001</v>
      </c>
      <c r="CR5" s="10">
        <f>100*(Data!BQ28/Data!$BW28)</f>
        <v>0.57820824669295512</v>
      </c>
      <c r="CS5" s="10">
        <f>100*(Data!CJ28/Data!$CP28)</f>
        <v>0.57820824669295512</v>
      </c>
      <c r="CT5" s="9">
        <v>0</v>
      </c>
      <c r="CV5">
        <v>2001</v>
      </c>
      <c r="CW5" s="10">
        <f t="shared" ref="CW5:CW36" si="18">CR5-DA5</f>
        <v>-1.9299547533070451</v>
      </c>
      <c r="CX5" s="10">
        <f t="shared" ref="CX5:CX36" si="19">CS5-DB5</f>
        <v>-1.9299547533070451</v>
      </c>
      <c r="CY5" s="9">
        <v>0</v>
      </c>
      <c r="DA5" s="10">
        <f>Data!CF28</f>
        <v>2.5081630000000001</v>
      </c>
      <c r="DB5" s="10">
        <f>Data!CY28</f>
        <v>2.5081630000000001</v>
      </c>
      <c r="DD5">
        <v>2001</v>
      </c>
      <c r="DE5" s="10">
        <f>100*(Data!BO28/Data!BO$46)</f>
        <v>75.074593920005455</v>
      </c>
      <c r="DF5" s="10">
        <f>100*(Data!CH28/Data!CH$46)</f>
        <v>75.074593920005455</v>
      </c>
      <c r="DG5" s="10">
        <f>100*(Data!DA28/Data!DA$46)</f>
        <v>75.074593920005455</v>
      </c>
      <c r="DI5" s="10">
        <f t="shared" ref="DI5:DI36" si="20">I5</f>
        <v>29.144049309516205</v>
      </c>
      <c r="DJ5" s="10">
        <f t="shared" ref="DJ5:DJ36" si="21">J5</f>
        <v>29.144049309516205</v>
      </c>
      <c r="DK5" s="10">
        <f>100*(Data!DH28-$R5)/Data!DI28</f>
        <v>29.144049309516205</v>
      </c>
      <c r="DM5" s="10">
        <f t="shared" ref="DM5:DM36" si="22">CW5</f>
        <v>-1.9299547533070451</v>
      </c>
      <c r="DN5" s="10">
        <f t="shared" ref="DN5:DN36" si="23">CX5</f>
        <v>-1.9299547533070451</v>
      </c>
      <c r="DO5" s="10">
        <f>(100*(Data!DC28/Data!$DI28))-Data!$DR28</f>
        <v>-1.9299547533070451</v>
      </c>
      <c r="DS5" t="s">
        <v>1069</v>
      </c>
      <c r="DT5" s="10">
        <f t="shared" si="3"/>
        <v>96.378325510161716</v>
      </c>
      <c r="DU5" s="10">
        <f t="shared" si="4"/>
        <v>96.448400161790175</v>
      </c>
      <c r="DV5" s="10">
        <f t="shared" si="5"/>
        <v>96.129931936671383</v>
      </c>
      <c r="DW5" s="10">
        <f t="shared" si="6"/>
        <v>99.274142864484688</v>
      </c>
      <c r="DX5" s="10">
        <f t="shared" si="7"/>
        <v>100.66340963372259</v>
      </c>
      <c r="DY5">
        <v>100</v>
      </c>
      <c r="EA5" s="551">
        <f t="shared" si="8"/>
        <v>80.930504311863089</v>
      </c>
      <c r="EB5" s="551">
        <f t="shared" si="9"/>
        <v>83.481145370250147</v>
      </c>
      <c r="EC5" s="551">
        <f t="shared" si="10"/>
        <v>102.19730535945982</v>
      </c>
      <c r="ED5" s="551">
        <f t="shared" si="11"/>
        <v>85.912375114376005</v>
      </c>
      <c r="EE5" s="551">
        <f t="shared" si="12"/>
        <v>86.761542509056639</v>
      </c>
      <c r="EF5">
        <v>100</v>
      </c>
      <c r="EH5" t="s">
        <v>1069</v>
      </c>
      <c r="EI5" s="9">
        <v>5470.9951341727901</v>
      </c>
      <c r="EJ5" s="9">
        <v>5771.9120648068047</v>
      </c>
      <c r="EK5" s="9">
        <v>5794.1376418866002</v>
      </c>
      <c r="EL5" s="9">
        <v>5819.4317943093256</v>
      </c>
      <c r="EM5" s="9">
        <v>6207.1734892171853</v>
      </c>
      <c r="EO5" s="9">
        <v>1065.6701871319658</v>
      </c>
      <c r="EP5" s="9">
        <v>1124.2844234665795</v>
      </c>
      <c r="EQ5" s="9">
        <v>1128.6136422476018</v>
      </c>
      <c r="ER5" s="9">
        <v>1133.5405748228666</v>
      </c>
      <c r="ES5" s="9">
        <v>1209.0670109533569</v>
      </c>
      <c r="EU5">
        <v>2001</v>
      </c>
      <c r="EV5" s="10">
        <f>100*((EZ5-FA5)/Data!BX28*Data!BY28*0.01)</f>
        <v>0.27689679812109841</v>
      </c>
      <c r="EW5" s="10">
        <f>100*((FC5-FD5)/Data!CQ28*Data!CR28*0.01)</f>
        <v>0.27689679812109841</v>
      </c>
      <c r="EX5" s="9">
        <v>0</v>
      </c>
      <c r="EZ5" s="9">
        <f>Data!BU28*(Data!BX28*Data!BY28*0.01/Data!BW28)^1</f>
        <v>401136.14168179198</v>
      </c>
      <c r="FA5" s="9">
        <f>(Data!BR28+Data!BT28)*(Data!BX28*Data!BY28*0.01/Data!BW28)^1</f>
        <v>394644.21858841222</v>
      </c>
      <c r="FC5" s="9">
        <f>Data!CN28*(Data!CQ28*Data!CR28*0.01/Data!CP28)^1</f>
        <v>401136.14168179198</v>
      </c>
      <c r="FD5" s="9">
        <f>(Data!CK28+Data!CM28)*(Data!CQ28*Data!CR28*0.01/Data!CP28)^1</f>
        <v>394644.21858841222</v>
      </c>
    </row>
    <row r="6" spans="1:160">
      <c r="A6">
        <v>2002</v>
      </c>
      <c r="B6" s="10">
        <f>100*(Data!BO29/Data!BO$46)</f>
        <v>76.631299460478147</v>
      </c>
      <c r="C6" s="10">
        <f>100*(Data!CH29/Data!CH$46)</f>
        <v>76.631299460478147</v>
      </c>
      <c r="D6">
        <v>100</v>
      </c>
      <c r="F6" s="10">
        <f t="shared" si="13"/>
        <v>0</v>
      </c>
      <c r="H6">
        <v>2002</v>
      </c>
      <c r="I6" s="10">
        <f>100*(O6/Data!$BW29)</f>
        <v>30.651607758885071</v>
      </c>
      <c r="J6" s="10">
        <f>100*(P6/Data!$CP29)</f>
        <v>30.651607758885071</v>
      </c>
      <c r="L6" s="10"/>
      <c r="M6" s="10"/>
      <c r="O6" s="9">
        <f>Data!BV29-$R6</f>
        <v>369800</v>
      </c>
      <c r="P6" s="9">
        <f>Data!CO29-$R6</f>
        <v>369800</v>
      </c>
      <c r="R6" s="9">
        <f>'GNDBTX ex BoE'!D122</f>
        <v>-600</v>
      </c>
      <c r="S6" s="9"/>
      <c r="U6" t="s">
        <v>368</v>
      </c>
      <c r="V6" s="359">
        <f t="shared" si="0"/>
        <v>105.6451462419065</v>
      </c>
      <c r="W6" s="359">
        <f t="shared" si="0"/>
        <v>108.48134707549033</v>
      </c>
      <c r="X6" s="359">
        <f t="shared" si="0"/>
        <v>108.36458989293433</v>
      </c>
      <c r="AA6">
        <v>100</v>
      </c>
      <c r="AC6" s="359">
        <f t="shared" si="1"/>
        <v>79.750603960928956</v>
      </c>
      <c r="AD6" s="359">
        <f t="shared" si="1"/>
        <v>89.928543966712809</v>
      </c>
      <c r="AE6" s="359">
        <f t="shared" si="1"/>
        <v>88.791675115701992</v>
      </c>
      <c r="AH6">
        <v>100</v>
      </c>
      <c r="AJ6" s="359">
        <f t="shared" si="14"/>
        <v>6.4309130851982355</v>
      </c>
      <c r="AK6" s="359">
        <f t="shared" ref="AK6" si="24">100*(AW6/BU6)</f>
        <v>6.6285693295879984</v>
      </c>
      <c r="AL6" s="359">
        <f t="shared" ref="AL6" si="25">100*(AX6/BV6)</f>
        <v>6.6412054524915094</v>
      </c>
      <c r="AP6" s="359">
        <f t="shared" si="15"/>
        <v>1.0988361936583435</v>
      </c>
      <c r="AQ6" s="359">
        <f t="shared" ref="AQ6" si="26">100*(BC6/BU6)</f>
        <v>1.2333910709078384</v>
      </c>
      <c r="AR6" s="359">
        <f t="shared" ref="AR6" si="27">100*(BD6/BV6)</f>
        <v>1.2357422994135909</v>
      </c>
      <c r="AV6" s="359">
        <f t="shared" si="16"/>
        <v>6.0354237485977036</v>
      </c>
      <c r="AW6" s="359">
        <f t="shared" ref="AW6" si="28">BI6/(CG6/1000)</f>
        <v>6.1247711761854182</v>
      </c>
      <c r="AX6" s="359">
        <f t="shared" ref="AX6" si="29">BJ6/(CH6/1000)</f>
        <v>6.1316693353882865</v>
      </c>
      <c r="AY6" s="359"/>
      <c r="AZ6" s="359"/>
      <c r="BB6" s="359">
        <f t="shared" si="17"/>
        <v>1.031259787088203</v>
      </c>
      <c r="BC6" s="359">
        <f t="shared" ref="BC6:BC11" si="30">BO6/(CG6/1000)</f>
        <v>1.1396483470936754</v>
      </c>
      <c r="BD6" s="359">
        <f t="shared" ref="BD6:BD11" si="31">BP6/(CH6/1000)</f>
        <v>1.140931901288174</v>
      </c>
      <c r="BE6" s="359"/>
      <c r="BF6" s="359"/>
      <c r="BH6" s="359">
        <v>405.02778150003741</v>
      </c>
      <c r="BI6" s="359">
        <f t="array" ref="BI6:BI12">TRANSPOSE(OBR_NOV22_TA.8!C8:I8)</f>
        <v>413.760448</v>
      </c>
      <c r="BJ6" s="359">
        <f t="array" ref="BJ6:BJ12">TRANSPOSE(OBR_MAR23_TA.7!D8:J8)</f>
        <v>413.760448</v>
      </c>
      <c r="BK6" s="359"/>
      <c r="BL6" s="359"/>
      <c r="BN6" s="359">
        <v>69.206219996000016</v>
      </c>
      <c r="BO6" s="359">
        <f t="array" ref="BO6:BO12">TRANSPOSE(OBR_NOV22_TA.8!C30:I30)</f>
        <v>76.989229000000009</v>
      </c>
      <c r="BP6" s="359">
        <f t="array" ref="BP6:BP12">TRANSPOSE(OBR_MAR23_TA.7!D32:J32)</f>
        <v>76.989229000000009</v>
      </c>
      <c r="BQ6" s="359"/>
      <c r="BR6" s="359"/>
      <c r="BT6" s="10">
        <f t="shared" si="2"/>
        <v>93.850183770780333</v>
      </c>
      <c r="BU6" s="10">
        <f t="shared" si="2"/>
        <v>92.399594416946471</v>
      </c>
      <c r="BV6" s="10">
        <f t="shared" si="2"/>
        <v>92.327656165010438</v>
      </c>
      <c r="BW6" s="10">
        <f t="shared" si="2"/>
        <v>88.374123820696468</v>
      </c>
      <c r="BX6" s="10">
        <f t="shared" si="2"/>
        <v>87.880815173083136</v>
      </c>
      <c r="BZ6" s="10">
        <f>OBR_MAR22_1.2!X114</f>
        <v>105.54997912145841</v>
      </c>
      <c r="CA6" s="10">
        <f>OBR_NOV22_1.2!X119</f>
        <v>106.87363811608601</v>
      </c>
      <c r="CB6" s="10">
        <f>OBR_MAR23_1.2!X119</f>
        <v>106.46840121611554</v>
      </c>
      <c r="CC6" s="10">
        <f>OBR_NOV23_1.2!X124</f>
        <v>105.39628718255358</v>
      </c>
      <c r="CD6" s="10">
        <f>OBR_MAR24_1.2!X124</f>
        <v>105.37331415390152</v>
      </c>
      <c r="CF6" s="10">
        <v>67108.424921140511</v>
      </c>
      <c r="CG6" s="10">
        <v>67555.25</v>
      </c>
      <c r="CH6" s="10">
        <v>67479.25</v>
      </c>
      <c r="CI6" s="10">
        <v>67313.25</v>
      </c>
      <c r="CJ6" s="10">
        <v>67313.25</v>
      </c>
      <c r="CL6">
        <v>2002</v>
      </c>
      <c r="CM6" s="10">
        <f>100*(Data!BS29/Data!$BW29)</f>
        <v>1.4477041133496122</v>
      </c>
      <c r="CN6" s="10">
        <f>100*(Data!CL29/Data!$CP29)</f>
        <v>1.4477041133496122</v>
      </c>
      <c r="CO6" s="9">
        <v>3</v>
      </c>
      <c r="CQ6">
        <v>2002</v>
      </c>
      <c r="CR6" s="10">
        <f>100*(Data!BQ29/Data!$BW29)</f>
        <v>-1.5019122027879865</v>
      </c>
      <c r="CS6" s="10">
        <f>100*(Data!CJ29/Data!$CP29)</f>
        <v>-1.5019122027879865</v>
      </c>
      <c r="CT6" s="9">
        <v>0</v>
      </c>
      <c r="CV6">
        <v>2002</v>
      </c>
      <c r="CW6" s="10">
        <f t="shared" si="18"/>
        <v>-4.1614242027879866</v>
      </c>
      <c r="CX6" s="10">
        <f t="shared" si="19"/>
        <v>-4.1614242027879866</v>
      </c>
      <c r="CY6" s="9">
        <v>0</v>
      </c>
      <c r="DA6" s="10">
        <f>Data!CF29</f>
        <v>2.6595119999999999</v>
      </c>
      <c r="DB6" s="10">
        <f>Data!CY29</f>
        <v>2.6595119999999999</v>
      </c>
      <c r="DD6">
        <v>2002</v>
      </c>
      <c r="DE6" s="10">
        <f>100*(Data!BO29/Data!BO$46)</f>
        <v>76.631299460478147</v>
      </c>
      <c r="DF6" s="10">
        <f>100*(Data!CH29/Data!CH$46)</f>
        <v>76.631299460478147</v>
      </c>
      <c r="DG6" s="10">
        <f>100*(Data!DA29/Data!DA$46)</f>
        <v>76.631299460478147</v>
      </c>
      <c r="DI6" s="10">
        <f t="shared" si="20"/>
        <v>30.651607758885071</v>
      </c>
      <c r="DJ6" s="10">
        <f t="shared" si="21"/>
        <v>30.651607758885071</v>
      </c>
      <c r="DK6" s="10">
        <f>100*(Data!DH29-$R6)/Data!DI29</f>
        <v>30.651607758885071</v>
      </c>
      <c r="DM6" s="10">
        <f t="shared" si="22"/>
        <v>-4.1614242027879866</v>
      </c>
      <c r="DN6" s="10">
        <f t="shared" si="23"/>
        <v>-4.1614242027879866</v>
      </c>
      <c r="DO6" s="10">
        <f>(100*(Data!DC29/Data!$DI29))-Data!$DR29</f>
        <v>-4.1614242027879866</v>
      </c>
      <c r="DS6" t="s">
        <v>1070</v>
      </c>
      <c r="DT6" s="10">
        <f t="shared" si="3"/>
        <v>100.24104671312249</v>
      </c>
      <c r="DU6" s="10">
        <f t="shared" si="4"/>
        <v>100.55954821942335</v>
      </c>
      <c r="DV6" s="10">
        <f t="shared" si="5"/>
        <v>100.22750517063801</v>
      </c>
      <c r="DW6" s="10">
        <f t="shared" si="6"/>
        <v>103.50573923027089</v>
      </c>
      <c r="DX6" s="10">
        <f t="shared" si="7"/>
        <v>104.95422399970687</v>
      </c>
      <c r="DY6">
        <v>100</v>
      </c>
      <c r="EA6" s="551">
        <f t="shared" si="8"/>
        <v>90.013179471697271</v>
      </c>
      <c r="EB6" s="551">
        <f t="shared" si="9"/>
        <v>93.077417203595232</v>
      </c>
      <c r="EC6" s="551">
        <f t="shared" si="10"/>
        <v>113.94502538073115</v>
      </c>
      <c r="ED6" s="551">
        <f t="shared" si="11"/>
        <v>95.788120131881044</v>
      </c>
      <c r="EE6" s="551">
        <f t="shared" si="12"/>
        <v>96.734900479944514</v>
      </c>
      <c r="EF6">
        <v>100</v>
      </c>
      <c r="EH6" t="s">
        <v>1070</v>
      </c>
      <c r="EI6" s="9">
        <v>5690.2656889806376</v>
      </c>
      <c r="EJ6" s="9">
        <v>6017.9419111728894</v>
      </c>
      <c r="EK6" s="9">
        <v>6041.1148615412831</v>
      </c>
      <c r="EL6" s="9">
        <v>6067.4871863901744</v>
      </c>
      <c r="EM6" s="9">
        <v>6471.7565117533841</v>
      </c>
      <c r="EO6" s="9">
        <v>1185.2683067722576</v>
      </c>
      <c r="EP6" s="9">
        <v>1253.5224555722789</v>
      </c>
      <c r="EQ6" s="9">
        <v>1258.3493239730381</v>
      </c>
      <c r="ER6" s="9">
        <v>1263.8426141861514</v>
      </c>
      <c r="ES6" s="9">
        <v>1348.0509174436143</v>
      </c>
      <c r="EU6">
        <v>2002</v>
      </c>
      <c r="EV6" s="10">
        <f>100*((EZ6-FA6)/Data!BX29*Data!BY29*0.01)</f>
        <v>-0.75230720337053858</v>
      </c>
      <c r="EW6" s="10">
        <f>100*((FC6-FD6)/Data!CQ29*Data!CR29*0.01)</f>
        <v>-0.75230720337053858</v>
      </c>
      <c r="EX6" s="9">
        <v>0</v>
      </c>
      <c r="EZ6" s="9">
        <f>Data!BU29*(Data!BX29*Data!BY29*0.01/Data!BW29)^1</f>
        <v>407851.25221678033</v>
      </c>
      <c r="FA6" s="9">
        <f>(Data!BR29+Data!BT29)*(Data!BX29*Data!BY29*0.01/Data!BW29)^1</f>
        <v>425514.23987982387</v>
      </c>
      <c r="FC6" s="9">
        <f>Data!CN29*(Data!CQ29*Data!CR29*0.01/Data!CP29)^1</f>
        <v>407851.25221678033</v>
      </c>
      <c r="FD6" s="9">
        <f>(Data!CK29+Data!CM29)*(Data!CQ29*Data!CR29*0.01/Data!CP29)^1</f>
        <v>425514.23987982387</v>
      </c>
    </row>
    <row r="7" spans="1:160">
      <c r="A7">
        <v>2003</v>
      </c>
      <c r="B7" s="10">
        <f>100*(Data!BO30/Data!BO$46)</f>
        <v>79.104036770745239</v>
      </c>
      <c r="C7" s="10">
        <f>100*(Data!CH30/Data!CH$46)</f>
        <v>79.104036770745239</v>
      </c>
      <c r="D7">
        <v>100</v>
      </c>
      <c r="F7" s="10">
        <f t="shared" si="13"/>
        <v>0</v>
      </c>
      <c r="H7">
        <v>2003</v>
      </c>
      <c r="I7" s="10">
        <f>100*(O7/Data!$BW30)</f>
        <v>31.868562397294742</v>
      </c>
      <c r="J7" s="10">
        <f>100*(P7/Data!$CP30)</f>
        <v>31.868562397294742</v>
      </c>
      <c r="L7" s="10"/>
      <c r="M7" s="10"/>
      <c r="O7" s="9">
        <f>Data!BV30-$R7</f>
        <v>405900</v>
      </c>
      <c r="P7" s="9">
        <f>Data!CO30-$R7</f>
        <v>405900</v>
      </c>
      <c r="R7" s="9">
        <f>'GNDBTX ex BoE'!D123</f>
        <v>-1400</v>
      </c>
      <c r="S7" s="9"/>
      <c r="U7" t="s">
        <v>369</v>
      </c>
      <c r="V7" s="359">
        <f t="shared" si="0"/>
        <v>101.74476949474925</v>
      </c>
      <c r="W7" s="359">
        <f t="shared" si="0"/>
        <v>103.70070439992085</v>
      </c>
      <c r="X7" s="359">
        <f t="shared" si="0"/>
        <v>102.44555222145718</v>
      </c>
      <c r="Y7" s="359">
        <f t="shared" si="0"/>
        <v>103.34925961511223</v>
      </c>
      <c r="Z7" s="359">
        <f t="shared" si="0"/>
        <v>103.48870369772088</v>
      </c>
      <c r="AA7">
        <v>100</v>
      </c>
      <c r="AC7" s="359">
        <f t="shared" si="1"/>
        <v>94.978350623939733</v>
      </c>
      <c r="AD7" s="359">
        <f t="shared" si="1"/>
        <v>98.75982907888158</v>
      </c>
      <c r="AE7" s="359">
        <f t="shared" si="1"/>
        <v>93.720940991556773</v>
      </c>
      <c r="AF7" s="359">
        <f t="shared" si="1"/>
        <v>98.987577459574212</v>
      </c>
      <c r="AG7" s="359">
        <f t="shared" si="1"/>
        <v>98.901005221489314</v>
      </c>
      <c r="AH7">
        <v>100</v>
      </c>
      <c r="AJ7" s="359">
        <f t="shared" si="14"/>
        <v>6.1934863339203154</v>
      </c>
      <c r="AK7" s="359">
        <f t="shared" ref="AK7:AK12" si="32">100*(AW7/BU7)</f>
        <v>6.3364562403861502</v>
      </c>
      <c r="AL7" s="359">
        <f t="shared" ref="AL7:AL12" si="33">100*(AX7/BV7)</f>
        <v>6.2784527738152445</v>
      </c>
      <c r="AM7" s="359">
        <f t="shared" ref="AM7" si="34">100*(AY7/BW7)</f>
        <v>6.4180282466258411</v>
      </c>
      <c r="AN7" s="359">
        <f t="shared" ref="AN7" si="35">100*(AZ7/BX7)</f>
        <v>6.3887695889401126</v>
      </c>
      <c r="AO7" s="359"/>
      <c r="AP7" s="359">
        <f t="shared" si="15"/>
        <v>1.3086502684128614</v>
      </c>
      <c r="AQ7" s="359">
        <f t="shared" ref="AQ7:AQ12" si="36">100*(BC7/BU7)</f>
        <v>1.3545142173697908</v>
      </c>
      <c r="AR7" s="359">
        <f t="shared" ref="AR7:AR12" si="37">100*(BD7/BV7)</f>
        <v>1.3043444779389126</v>
      </c>
      <c r="AS7" s="359">
        <f t="shared" ref="AS7" si="38">100*(BE7/BW7)</f>
        <v>1.4003288486870782</v>
      </c>
      <c r="AT7" s="359">
        <f t="shared" ref="AT7" si="39">100*(BF7/BX7)</f>
        <v>1.4078975256726707</v>
      </c>
      <c r="AU7" s="359"/>
      <c r="AV7" s="359">
        <f t="shared" si="16"/>
        <v>6.0477296992511649</v>
      </c>
      <c r="AW7" s="359">
        <f t="shared" ref="AW7:AW12" si="40">BI7/(CG7/1000)</f>
        <v>6.1379817116379529</v>
      </c>
      <c r="AX7" s="359">
        <f t="shared" ref="AX7:AX12" si="41">BJ7/(CH7/1000)</f>
        <v>6.122251158148817</v>
      </c>
      <c r="AY7" s="359">
        <f t="shared" ref="AY7" si="42">BK7/(CI7/1000)</f>
        <v>6.0496958057355119</v>
      </c>
      <c r="AZ7" s="359">
        <f t="shared" ref="AZ7" si="43">BL7/(CJ7/1000)</f>
        <v>5.9957062445545608</v>
      </c>
      <c r="BB7" s="359">
        <f t="shared" si="17"/>
        <v>1.2778526773956542</v>
      </c>
      <c r="BC7" s="359">
        <f t="shared" si="30"/>
        <v>1.3120872580764023</v>
      </c>
      <c r="BD7" s="359">
        <f t="shared" si="31"/>
        <v>1.2718936939353509</v>
      </c>
      <c r="BE7" s="359">
        <f t="shared" ref="BE7" si="44">BQ7/(CI7/1000)</f>
        <v>1.3199635833647851</v>
      </c>
      <c r="BF7" s="359">
        <f t="shared" ref="BF7" si="45">BR7/(CJ7/1000)</f>
        <v>1.3212778875265325</v>
      </c>
      <c r="BH7" s="359">
        <v>406.97511250458422</v>
      </c>
      <c r="BI7" s="359">
        <v>415.47497423494411</v>
      </c>
      <c r="BJ7" s="359">
        <v>415.4747566071901</v>
      </c>
      <c r="BK7" s="359">
        <f t="array" ref="BK7:BK13">TRANSPOSE(OBR_NOV23_TA.7!C8:I8)</f>
        <v>411.53610400000002</v>
      </c>
      <c r="BL7" s="359">
        <f t="array" ref="BL7:BL13">TRANSPOSE(OBR_MAR24_TA.7!C8:I8)</f>
        <v>407.45770389400002</v>
      </c>
      <c r="BN7" s="359">
        <v>85.991646950056989</v>
      </c>
      <c r="BO7" s="359">
        <v>88.814115999999999</v>
      </c>
      <c r="BP7" s="359">
        <v>86.314610307133165</v>
      </c>
      <c r="BQ7" s="359">
        <f t="array" ref="BQ7:BQ13">TRANSPOSE(OBR_NOV23_TA.7!C32:I32)</f>
        <v>89.791732999999994</v>
      </c>
      <c r="BR7" s="359">
        <f t="array" ref="BR7:BR13">TRANSPOSE(OBR_MAR24_TA.7!C32:I32)</f>
        <v>89.791732999999994</v>
      </c>
      <c r="BT7" s="10">
        <f t="shared" si="2"/>
        <v>97.646614090825153</v>
      </c>
      <c r="BU7" s="10">
        <f t="shared" si="2"/>
        <v>96.867736141169956</v>
      </c>
      <c r="BV7" s="10">
        <f t="shared" si="2"/>
        <v>97.512100173503285</v>
      </c>
      <c r="BW7" s="10">
        <f t="shared" si="2"/>
        <v>94.260971956862704</v>
      </c>
      <c r="BX7" s="10">
        <f t="shared" si="2"/>
        <v>93.847589290651484</v>
      </c>
      <c r="BZ7" s="10">
        <f>OBR_MAR22_1.2!X115</f>
        <v>109.81968989789657</v>
      </c>
      <c r="CA7" s="10">
        <f>OBR_NOV22_1.2!X120</f>
        <v>112.04169718278756</v>
      </c>
      <c r="CB7" s="10">
        <f>OBR_MAR23_1.2!X120</f>
        <v>112.4468857537517</v>
      </c>
      <c r="CC7" s="10">
        <f>OBR_NOV23_1.2!X125</f>
        <v>112.41702934027273</v>
      </c>
      <c r="CD7" s="10">
        <f>OBR_MAR24_1.2!X125</f>
        <v>112.52776262297391</v>
      </c>
      <c r="CF7" s="10">
        <v>67293.866085810048</v>
      </c>
      <c r="CG7" s="10">
        <v>67689.184125000014</v>
      </c>
      <c r="CH7" s="10">
        <v>67863.069625000004</v>
      </c>
      <c r="CI7" s="10">
        <v>68025.916874999995</v>
      </c>
      <c r="CJ7" s="10">
        <v>67958.25</v>
      </c>
      <c r="CL7">
        <v>2003</v>
      </c>
      <c r="CM7" s="10">
        <f>100*(Data!BS30/Data!$BW30)</f>
        <v>1.6907846544117822</v>
      </c>
      <c r="CN7" s="10">
        <f>100*(Data!CL30/Data!$CP30)</f>
        <v>1.6907846544117822</v>
      </c>
      <c r="CO7" s="9">
        <v>3</v>
      </c>
      <c r="CQ7">
        <v>2003</v>
      </c>
      <c r="CR7" s="10">
        <f>100*(Data!BQ30/Data!$BW30)</f>
        <v>-1.7829593088942262</v>
      </c>
      <c r="CS7" s="10">
        <f>100*(Data!CJ30/Data!$CP30)</f>
        <v>-1.7829593088942262</v>
      </c>
      <c r="CT7" s="9">
        <v>0</v>
      </c>
      <c r="CV7">
        <v>2003</v>
      </c>
      <c r="CW7" s="10">
        <f t="shared" si="18"/>
        <v>-4.8384363088942264</v>
      </c>
      <c r="CX7" s="10">
        <f t="shared" si="19"/>
        <v>-4.8384363088942264</v>
      </c>
      <c r="CY7" s="9">
        <v>0</v>
      </c>
      <c r="DA7" s="10">
        <f>Data!CF30</f>
        <v>3.0554770000000002</v>
      </c>
      <c r="DB7" s="10">
        <f>Data!CY30</f>
        <v>3.0554770000000002</v>
      </c>
      <c r="DD7">
        <v>2003</v>
      </c>
      <c r="DE7" s="10">
        <f>100*(Data!BO30/Data!BO$46)</f>
        <v>79.104036770745239</v>
      </c>
      <c r="DF7" s="10">
        <f>100*(Data!CH30/Data!CH$46)</f>
        <v>79.104036770745239</v>
      </c>
      <c r="DG7" s="10">
        <f>100*(Data!DA30/Data!DA$46)</f>
        <v>79.104036770745239</v>
      </c>
      <c r="DI7" s="10">
        <f t="shared" si="20"/>
        <v>31.868562397294742</v>
      </c>
      <c r="DJ7" s="10">
        <f t="shared" si="21"/>
        <v>31.868562397294742</v>
      </c>
      <c r="DK7" s="10">
        <f>100*(Data!DH30-$R7)/Data!DI30</f>
        <v>31.868562397294745</v>
      </c>
      <c r="DM7" s="10">
        <f t="shared" si="22"/>
        <v>-4.8384363088942264</v>
      </c>
      <c r="DN7" s="10">
        <f t="shared" si="23"/>
        <v>-4.8384363088942264</v>
      </c>
      <c r="DO7" s="10">
        <f>(100*(Data!DC30/Data!$DI30))-Data!$DR30</f>
        <v>-4.8384363088942264</v>
      </c>
      <c r="DS7" t="s">
        <v>1071</v>
      </c>
      <c r="DT7" s="10">
        <f t="shared" si="3"/>
        <v>99.949353006439651</v>
      </c>
      <c r="DU7" s="10">
        <f t="shared" si="4"/>
        <v>100.27326942469521</v>
      </c>
      <c r="DV7" s="10">
        <f t="shared" si="5"/>
        <v>229.8343757542186</v>
      </c>
      <c r="DW7" s="10">
        <f t="shared" si="6"/>
        <v>102.88885810408503</v>
      </c>
      <c r="DX7" s="10">
        <f t="shared" si="7"/>
        <v>104.32871008733468</v>
      </c>
      <c r="DY7">
        <v>100</v>
      </c>
      <c r="EA7" s="551">
        <f t="shared" si="8"/>
        <v>75.303679683330628</v>
      </c>
      <c r="EB7" s="551">
        <f t="shared" si="9"/>
        <v>77.872100117571051</v>
      </c>
      <c r="EC7" s="551">
        <f t="shared" si="10"/>
        <v>95.330733178151945</v>
      </c>
      <c r="ED7" s="551">
        <f t="shared" si="11"/>
        <v>79.993857830136676</v>
      </c>
      <c r="EE7" s="551">
        <f t="shared" si="12"/>
        <v>80.784525946966596</v>
      </c>
      <c r="EF7">
        <v>100</v>
      </c>
      <c r="EH7" t="s">
        <v>1071</v>
      </c>
      <c r="EI7" s="9">
        <v>5673.7074551507467</v>
      </c>
      <c r="EJ7" s="9">
        <v>6000.8096826816145</v>
      </c>
      <c r="EK7" s="9">
        <v>13853.042243224731</v>
      </c>
      <c r="EL7" s="9">
        <v>6031.3257294845662</v>
      </c>
      <c r="EM7" s="9">
        <v>6433.1856607545878</v>
      </c>
      <c r="EO7" s="9">
        <v>991.57773823605578</v>
      </c>
      <c r="EP7" s="9">
        <v>1048.7444655498834</v>
      </c>
      <c r="EQ7" s="9">
        <v>1052.7828068645767</v>
      </c>
      <c r="ER7" s="9">
        <v>1055.4507830374093</v>
      </c>
      <c r="ES7" s="9">
        <v>1125.7741908840205</v>
      </c>
      <c r="EU7">
        <v>2003</v>
      </c>
      <c r="EV7" s="10">
        <f>100*((EZ7-FA7)/Data!BX30*Data!BY30*0.01)</f>
        <v>-0.93415157354582778</v>
      </c>
      <c r="EW7" s="10">
        <f>100*((FC7-FD7)/Data!CQ30*Data!CR30*0.01)</f>
        <v>-0.93415157354582778</v>
      </c>
      <c r="EX7" s="9">
        <v>0</v>
      </c>
      <c r="EZ7" s="9">
        <f>Data!BU30*(Data!BX30*Data!BY30*0.01/Data!BW30)^1</f>
        <v>437050.6065522015</v>
      </c>
      <c r="FA7" s="9">
        <f>(Data!BR30+Data!BT30)*(Data!BX30*Data!BY30*0.01/Data!BW30)^1</f>
        <v>459047.22056178463</v>
      </c>
      <c r="FC7" s="9">
        <f>Data!CN30*(Data!CQ30*Data!CR30*0.01/Data!CP30)^1</f>
        <v>437050.6065522015</v>
      </c>
      <c r="FD7" s="9">
        <f>(Data!CK30+Data!CM30)*(Data!CQ30*Data!CR30*0.01/Data!CP30)^1</f>
        <v>459047.22056178463</v>
      </c>
    </row>
    <row r="8" spans="1:160">
      <c r="A8">
        <v>2004</v>
      </c>
      <c r="B8" s="10">
        <f>100*(Data!BO31/Data!BO$46)</f>
        <v>80.870374041810351</v>
      </c>
      <c r="C8" s="10">
        <f>100*(Data!CH31/Data!CH$46)</f>
        <v>80.870374041810351</v>
      </c>
      <c r="D8">
        <v>100</v>
      </c>
      <c r="F8" s="10">
        <f t="shared" si="13"/>
        <v>0</v>
      </c>
      <c r="H8">
        <v>2004</v>
      </c>
      <c r="I8" s="10">
        <f>100*(O8/Data!$BW31)</f>
        <v>34.684373690575427</v>
      </c>
      <c r="J8" s="10">
        <f>100*(P8/Data!$CP31)</f>
        <v>34.684373690575427</v>
      </c>
      <c r="L8" s="10"/>
      <c r="M8" s="10"/>
      <c r="O8" s="9">
        <f>Data!BV31-$R8</f>
        <v>465200</v>
      </c>
      <c r="P8" s="9">
        <f>Data!CO31-$R8</f>
        <v>465200</v>
      </c>
      <c r="R8" s="9">
        <f>'GNDBTX ex BoE'!D124</f>
        <v>-4300</v>
      </c>
      <c r="S8" s="9"/>
      <c r="U8" t="s">
        <v>370</v>
      </c>
      <c r="V8" s="359">
        <f t="shared" si="0"/>
        <v>99.372895086634784</v>
      </c>
      <c r="W8" s="359">
        <f t="shared" si="0"/>
        <v>101.10590319735793</v>
      </c>
      <c r="X8" s="359">
        <f t="shared" si="0"/>
        <v>100.83212605146248</v>
      </c>
      <c r="Y8" s="359">
        <f t="shared" si="0"/>
        <v>100.15211225363703</v>
      </c>
      <c r="Z8" s="359">
        <f t="shared" si="0"/>
        <v>99.884469841391194</v>
      </c>
      <c r="AA8">
        <v>100</v>
      </c>
      <c r="AC8" s="359">
        <f t="shared" si="1"/>
        <v>101.83936353380574</v>
      </c>
      <c r="AD8" s="359">
        <f t="shared" si="1"/>
        <v>101.36805777182704</v>
      </c>
      <c r="AE8" s="359">
        <f t="shared" si="1"/>
        <v>101.20179158789708</v>
      </c>
      <c r="AF8" s="359">
        <f t="shared" si="1"/>
        <v>98.955955276314683</v>
      </c>
      <c r="AG8" s="359">
        <f t="shared" si="1"/>
        <v>97.893254535123646</v>
      </c>
      <c r="AH8">
        <v>100</v>
      </c>
      <c r="AJ8" s="359">
        <f t="shared" si="14"/>
        <v>6.0491037597066075</v>
      </c>
      <c r="AK8" s="359">
        <f t="shared" si="32"/>
        <v>6.1779052993131423</v>
      </c>
      <c r="AL8" s="359">
        <f t="shared" si="33"/>
        <v>6.1795727366375282</v>
      </c>
      <c r="AM8" s="359">
        <f t="shared" ref="AM8:AM13" si="46">100*(AY8/BW8)</f>
        <v>6.2194841820530486</v>
      </c>
      <c r="AN8" s="359">
        <f t="shared" ref="AN8:AN13" si="47">100*(AZ8/BX8)</f>
        <v>6.1662658872800193</v>
      </c>
      <c r="AP8" s="359">
        <f t="shared" si="15"/>
        <v>1.4031840893004306</v>
      </c>
      <c r="AQ8" s="359">
        <f t="shared" si="36"/>
        <v>1.3902866855858373</v>
      </c>
      <c r="AR8" s="359">
        <f t="shared" si="37"/>
        <v>1.4084578816498459</v>
      </c>
      <c r="AS8" s="359">
        <f t="shared" ref="AS8:AS13" si="48">100*(BE8/BW8)</f>
        <v>1.3998815051252573</v>
      </c>
      <c r="AT8" s="359">
        <f t="shared" ref="AT8:AT13" si="49">100*(BF8/BX8)</f>
        <v>1.3935517695840272</v>
      </c>
      <c r="AV8" s="359">
        <f t="shared" si="16"/>
        <v>6.0491037597066075</v>
      </c>
      <c r="AW8" s="359">
        <f t="shared" si="40"/>
        <v>6.1779052993131423</v>
      </c>
      <c r="AX8" s="359">
        <f t="shared" si="41"/>
        <v>6.1795727366375282</v>
      </c>
      <c r="AY8" s="359">
        <f t="shared" ref="AY8:AY13" si="50">BK8/(CI8/1000)</f>
        <v>6.2194841820530486</v>
      </c>
      <c r="AZ8" s="359">
        <f t="shared" ref="AZ8:AZ13" si="51">BL8/(CJ8/1000)</f>
        <v>6.1662658872800193</v>
      </c>
      <c r="BB8" s="359">
        <f t="shared" si="17"/>
        <v>1.4031840893004306</v>
      </c>
      <c r="BC8" s="359">
        <f t="shared" si="30"/>
        <v>1.3902866855858373</v>
      </c>
      <c r="BD8" s="359">
        <f t="shared" si="31"/>
        <v>1.4084578816498459</v>
      </c>
      <c r="BE8" s="359">
        <f t="shared" ref="BE8:BE13" si="52">BQ8/(CI8/1000)</f>
        <v>1.3998815051252573</v>
      </c>
      <c r="BF8" s="359">
        <f t="shared" ref="BF8:BF13" si="53">BR8/(CJ8/1000)</f>
        <v>1.3935517695840272</v>
      </c>
      <c r="BH8" s="359">
        <v>408.01899650695265</v>
      </c>
      <c r="BI8" s="359">
        <v>419.68700688438969</v>
      </c>
      <c r="BJ8" s="359">
        <v>421.68739664522008</v>
      </c>
      <c r="BK8" s="359">
        <v>426.51629477390128</v>
      </c>
      <c r="BL8" s="359">
        <v>422.94448746678228</v>
      </c>
      <c r="BN8" s="359">
        <v>94.646378500647913</v>
      </c>
      <c r="BO8" s="359">
        <v>94.447102944360509</v>
      </c>
      <c r="BP8" s="359">
        <v>96.111650871276524</v>
      </c>
      <c r="BQ8" s="359">
        <v>96.000287999999955</v>
      </c>
      <c r="BR8" s="359">
        <v>95.583785992908247</v>
      </c>
      <c r="BT8" s="10">
        <f t="shared" si="2"/>
        <v>100</v>
      </c>
      <c r="BU8" s="10">
        <f t="shared" si="2"/>
        <v>100</v>
      </c>
      <c r="BV8" s="10">
        <f t="shared" si="2"/>
        <v>100</v>
      </c>
      <c r="BW8" s="10">
        <f t="shared" si="2"/>
        <v>100</v>
      </c>
      <c r="BX8" s="10">
        <f t="shared" si="2"/>
        <v>100</v>
      </c>
      <c r="BZ8" s="10">
        <f>OBR_MAR22_1.2!X116</f>
        <v>112.46645971333807</v>
      </c>
      <c r="CA8" s="10">
        <f>OBR_NOV22_1.2!X121</f>
        <v>115.66461821664116</v>
      </c>
      <c r="CB8" s="10">
        <f>OBR_MAR23_1.2!X121</f>
        <v>115.3158280394689</v>
      </c>
      <c r="CC8" s="10">
        <f>OBR_NOV23_1.2!X126</f>
        <v>119.26147906868488</v>
      </c>
      <c r="CD8" s="10">
        <f>OBR_MAR24_1.2!X126</f>
        <v>119.90479827294106</v>
      </c>
      <c r="CF8" s="10">
        <v>67451.148585810064</v>
      </c>
      <c r="CG8" s="10">
        <v>67933.544875000007</v>
      </c>
      <c r="CH8" s="10">
        <v>68238.924375000002</v>
      </c>
      <c r="CI8" s="10">
        <v>68577.438624999995</v>
      </c>
      <c r="CJ8" s="10">
        <v>68590.050315418019</v>
      </c>
      <c r="CL8">
        <v>2004</v>
      </c>
      <c r="CM8" s="10">
        <f>100*(Data!BS31/Data!$BW31)</f>
        <v>2.0473622131195208</v>
      </c>
      <c r="CN8" s="10">
        <f>100*(Data!CL31/Data!$CP31)</f>
        <v>2.0473622131195208</v>
      </c>
      <c r="CO8" s="9">
        <v>3</v>
      </c>
      <c r="CQ8">
        <v>2004</v>
      </c>
      <c r="CR8" s="10">
        <f>100*(Data!BQ31/Data!$BW31)</f>
        <v>-1.8647697127579146</v>
      </c>
      <c r="CS8" s="10">
        <f>100*(Data!CJ31/Data!$CP31)</f>
        <v>-1.8647697127579146</v>
      </c>
      <c r="CT8" s="9">
        <v>0</v>
      </c>
      <c r="CV8">
        <v>2004</v>
      </c>
      <c r="CW8" s="10">
        <f t="shared" si="18"/>
        <v>-4.1531117127579149</v>
      </c>
      <c r="CX8" s="10">
        <f t="shared" si="19"/>
        <v>-4.1531117127579149</v>
      </c>
      <c r="CY8" s="9">
        <v>0</v>
      </c>
      <c r="DA8" s="10">
        <f>Data!CF31</f>
        <v>2.2883420000000001</v>
      </c>
      <c r="DB8" s="10">
        <f>Data!CY31</f>
        <v>2.2883420000000001</v>
      </c>
      <c r="DD8">
        <v>2004</v>
      </c>
      <c r="DE8" s="10">
        <f>100*(Data!BO31/Data!BO$46)</f>
        <v>80.870374041810351</v>
      </c>
      <c r="DF8" s="10">
        <f>100*(Data!CH31/Data!CH$46)</f>
        <v>80.870374041810351</v>
      </c>
      <c r="DG8" s="10">
        <f>100*(Data!DA31/Data!DA$46)</f>
        <v>80.870374041810351</v>
      </c>
      <c r="DI8" s="10">
        <f t="shared" si="20"/>
        <v>34.684373690575427</v>
      </c>
      <c r="DJ8" s="10">
        <f t="shared" si="21"/>
        <v>34.684373690575427</v>
      </c>
      <c r="DK8" s="10">
        <f>100*(Data!DH31-$R8)/Data!DI31</f>
        <v>34.684373690575427</v>
      </c>
      <c r="DM8" s="10">
        <f t="shared" si="22"/>
        <v>-4.1531117127579149</v>
      </c>
      <c r="DN8" s="10">
        <f t="shared" si="23"/>
        <v>-4.1531117127579149</v>
      </c>
      <c r="DO8" s="10">
        <f>(100*(Data!DC31/Data!$DI31))-Data!$DR31</f>
        <v>-4.1531117127579149</v>
      </c>
      <c r="DS8" t="s">
        <v>1072</v>
      </c>
      <c r="DT8" s="10">
        <f t="shared" si="3"/>
        <v>96.213761430429983</v>
      </c>
      <c r="DU8" s="10">
        <f t="shared" si="4"/>
        <v>96.256732077204134</v>
      </c>
      <c r="DV8" s="10">
        <f t="shared" si="5"/>
        <v>95.938896731372182</v>
      </c>
      <c r="DW8" s="10">
        <f t="shared" si="6"/>
        <v>98.947050101729289</v>
      </c>
      <c r="DX8" s="10">
        <f t="shared" si="7"/>
        <v>100.3317394544049</v>
      </c>
      <c r="DY8">
        <v>100</v>
      </c>
      <c r="EA8" s="551">
        <f t="shared" si="8"/>
        <v>63.587319458260019</v>
      </c>
      <c r="EB8" s="551">
        <f t="shared" si="9"/>
        <v>65.572982587586225</v>
      </c>
      <c r="EC8" s="551">
        <f t="shared" si="10"/>
        <v>80.274199582583023</v>
      </c>
      <c r="ED8" s="551">
        <f t="shared" si="11"/>
        <v>67.394256212461386</v>
      </c>
      <c r="EE8" s="551">
        <f t="shared" si="12"/>
        <v>68.060388476738623</v>
      </c>
      <c r="EF8">
        <v>100</v>
      </c>
      <c r="EH8" t="s">
        <v>1072</v>
      </c>
      <c r="EI8" s="9">
        <v>5461.6535184650447</v>
      </c>
      <c r="EJ8" s="9">
        <v>5760.4417726297979</v>
      </c>
      <c r="EK8" s="9">
        <v>5782.6231817007874</v>
      </c>
      <c r="EL8" s="9">
        <v>5800.2576773807541</v>
      </c>
      <c r="EM8" s="9">
        <v>6186.7218240916382</v>
      </c>
      <c r="EO8" s="9">
        <v>837.29999216588453</v>
      </c>
      <c r="EP8" s="9">
        <v>883.10579109208879</v>
      </c>
      <c r="EQ8" s="9">
        <v>886.50631688131648</v>
      </c>
      <c r="ER8" s="9">
        <v>889.20977711451644</v>
      </c>
      <c r="ES8" s="9">
        <v>948.45674800335439</v>
      </c>
      <c r="EU8">
        <v>2004</v>
      </c>
      <c r="EV8" s="10">
        <f>100*((EZ8-FA8)/Data!BX31*Data!BY31*0.01)</f>
        <v>-1.0365719081900293</v>
      </c>
      <c r="EW8" s="10">
        <f>100*((FC8-FD8)/Data!CQ31*Data!CR31*0.01)</f>
        <v>-1.0365719081900293</v>
      </c>
      <c r="EX8" s="9">
        <v>0</v>
      </c>
      <c r="EZ8" s="9">
        <f>Data!BU31*(Data!BX31*Data!BY31*0.01/Data!BW31)^1</f>
        <v>470566.15905773174</v>
      </c>
      <c r="FA8" s="9">
        <f>(Data!BR31+Data!BT31)*(Data!BX31*Data!BY31*0.01/Data!BW31)^1</f>
        <v>494904.83163368929</v>
      </c>
      <c r="FC8" s="9">
        <f>Data!CN31*(Data!CQ31*Data!CR31*0.01/Data!CP31)^1</f>
        <v>470566.15905773174</v>
      </c>
      <c r="FD8" s="9">
        <f>(Data!CK31+Data!CM31)*(Data!CQ31*Data!CR31*0.01/Data!CP31)^1</f>
        <v>494904.83163368929</v>
      </c>
    </row>
    <row r="9" spans="1:160">
      <c r="A9">
        <v>2005</v>
      </c>
      <c r="B9" s="10">
        <f>100*(Data!BO32/Data!BO$46)</f>
        <v>83.258503392185773</v>
      </c>
      <c r="C9" s="10">
        <f>100*(Data!CH32/Data!CH$46)</f>
        <v>83.258503392185773</v>
      </c>
      <c r="D9">
        <v>100</v>
      </c>
      <c r="F9" s="10">
        <f t="shared" si="13"/>
        <v>0</v>
      </c>
      <c r="H9">
        <v>2005</v>
      </c>
      <c r="I9" s="10">
        <f>100*(O9/Data!$BW32)</f>
        <v>35.640119383121416</v>
      </c>
      <c r="J9" s="10">
        <f>100*(P9/Data!$CP32)</f>
        <v>35.640119383121416</v>
      </c>
      <c r="L9" s="10"/>
      <c r="M9" s="10"/>
      <c r="O9" s="9">
        <f>Data!BV32-$R9</f>
        <v>505600</v>
      </c>
      <c r="P9" s="9">
        <f>Data!CO32-$R9</f>
        <v>505600</v>
      </c>
      <c r="R9" s="9">
        <f>'GNDBTX ex BoE'!D125</f>
        <v>-6200</v>
      </c>
      <c r="S9" s="9"/>
      <c r="U9" t="s">
        <v>371</v>
      </c>
      <c r="V9" s="359">
        <f t="shared" si="0"/>
        <v>100</v>
      </c>
      <c r="W9" s="359">
        <f t="shared" si="0"/>
        <v>100</v>
      </c>
      <c r="X9" s="359">
        <f t="shared" si="0"/>
        <v>100</v>
      </c>
      <c r="Y9" s="359">
        <f t="shared" si="0"/>
        <v>100</v>
      </c>
      <c r="Z9" s="359">
        <f t="shared" si="0"/>
        <v>100</v>
      </c>
      <c r="AA9">
        <v>100</v>
      </c>
      <c r="AC9" s="359">
        <f t="shared" si="1"/>
        <v>100</v>
      </c>
      <c r="AD9" s="359">
        <f t="shared" si="1"/>
        <v>100</v>
      </c>
      <c r="AE9" s="359">
        <f t="shared" si="1"/>
        <v>100</v>
      </c>
      <c r="AF9" s="359">
        <f t="shared" si="1"/>
        <v>100</v>
      </c>
      <c r="AG9" s="359">
        <f t="shared" si="1"/>
        <v>100</v>
      </c>
      <c r="AH9">
        <v>100</v>
      </c>
      <c r="AJ9" s="359">
        <f t="shared" si="14"/>
        <v>6.087277375216761</v>
      </c>
      <c r="AK9" s="359">
        <f t="shared" si="32"/>
        <v>6.1103309539245396</v>
      </c>
      <c r="AL9" s="359">
        <f t="shared" si="33"/>
        <v>6.1285752652717171</v>
      </c>
      <c r="AM9" s="359">
        <f t="shared" si="46"/>
        <v>6.2100379533704615</v>
      </c>
      <c r="AN9" s="359">
        <f t="shared" si="47"/>
        <v>6.1733980238084785</v>
      </c>
      <c r="AP9" s="359">
        <f t="shared" si="15"/>
        <v>1.3778405918990659</v>
      </c>
      <c r="AQ9" s="359">
        <f t="shared" si="36"/>
        <v>1.3715234524028099</v>
      </c>
      <c r="AR9" s="359">
        <f t="shared" si="37"/>
        <v>1.3917321616056113</v>
      </c>
      <c r="AS9" s="359">
        <f t="shared" si="48"/>
        <v>1.4146510952437059</v>
      </c>
      <c r="AT9" s="359">
        <f t="shared" si="49"/>
        <v>1.4235421798996652</v>
      </c>
      <c r="AV9" s="359">
        <f t="shared" si="16"/>
        <v>6.2000928096073071</v>
      </c>
      <c r="AW9" s="359">
        <f t="shared" si="40"/>
        <v>6.190821933622809</v>
      </c>
      <c r="AX9" s="359">
        <f t="shared" si="41"/>
        <v>6.2247511163016727</v>
      </c>
      <c r="AY9" s="359">
        <f t="shared" si="50"/>
        <v>6.3139474750608846</v>
      </c>
      <c r="AZ9" s="359">
        <f t="shared" si="51"/>
        <v>6.2223006284490054</v>
      </c>
      <c r="BB9" s="359">
        <f t="shared" si="17"/>
        <v>1.4033760941137132</v>
      </c>
      <c r="BC9" s="359">
        <f t="shared" si="30"/>
        <v>1.3895904388222853</v>
      </c>
      <c r="BD9" s="359">
        <f t="shared" si="31"/>
        <v>1.4135726415303111</v>
      </c>
      <c r="BE9" s="359">
        <f t="shared" si="52"/>
        <v>1.4383217587355168</v>
      </c>
      <c r="BF9" s="359">
        <f t="shared" si="53"/>
        <v>1.4348187767016645</v>
      </c>
      <c r="BH9" s="359">
        <v>419.09821051639335</v>
      </c>
      <c r="BI9" s="359">
        <v>422.00137328095701</v>
      </c>
      <c r="BJ9" s="359">
        <v>426.65635023829606</v>
      </c>
      <c r="BK9" s="359">
        <v>435.4519784752199</v>
      </c>
      <c r="BL9" s="359">
        <v>430.19537877771137</v>
      </c>
      <c r="BN9" s="359">
        <v>94.861871876042841</v>
      </c>
      <c r="BO9" s="359">
        <v>94.722329242949357</v>
      </c>
      <c r="BP9" s="359">
        <v>96.888973191647366</v>
      </c>
      <c r="BQ9" s="359">
        <v>99.196272696154978</v>
      </c>
      <c r="BR9" s="359">
        <v>99.200029696154957</v>
      </c>
      <c r="BT9" s="10">
        <f t="shared" si="2"/>
        <v>101.85329873170974</v>
      </c>
      <c r="BU9" s="10">
        <f t="shared" si="2"/>
        <v>101.31729329074346</v>
      </c>
      <c r="BV9" s="10">
        <f t="shared" si="2"/>
        <v>101.56930194812075</v>
      </c>
      <c r="BW9" s="10">
        <f t="shared" si="2"/>
        <v>101.6732509925165</v>
      </c>
      <c r="BX9" s="10">
        <f t="shared" si="2"/>
        <v>100.79215052151065</v>
      </c>
      <c r="BZ9" s="10">
        <f>OBR_MAR22_1.2!X117</f>
        <v>114.55079918480422</v>
      </c>
      <c r="CA9" s="10">
        <f>OBR_NOV22_1.2!X122</f>
        <v>117.18826047217301</v>
      </c>
      <c r="CB9" s="10">
        <f>OBR_MAR23_1.2!X122</f>
        <v>117.12548157538384</v>
      </c>
      <c r="CC9" s="10">
        <f>OBR_NOV23_1.2!X127</f>
        <v>121.25702295089151</v>
      </c>
      <c r="CD9" s="10">
        <f>OBR_MAR24_1.2!X127</f>
        <v>120.85462475777646</v>
      </c>
      <c r="CF9" s="10">
        <v>67595.473710810082</v>
      </c>
      <c r="CG9" s="10">
        <v>68165.645500000013</v>
      </c>
      <c r="CH9" s="10">
        <v>68541.913125000006</v>
      </c>
      <c r="CI9" s="10">
        <v>68966.677374999999</v>
      </c>
      <c r="CJ9" s="10">
        <v>69137.671813993264</v>
      </c>
      <c r="CL9">
        <v>2005</v>
      </c>
      <c r="CM9" s="10">
        <f>100*(Data!BS32/Data!$BW32)</f>
        <v>1.8518622949248074</v>
      </c>
      <c r="CN9" s="10">
        <f>100*(Data!CL32/Data!$CP32)</f>
        <v>1.8518622949248074</v>
      </c>
      <c r="CO9" s="9">
        <v>3</v>
      </c>
      <c r="CQ9">
        <v>2005</v>
      </c>
      <c r="CR9" s="10">
        <f>100*(Data!BQ32/Data!$BW32)</f>
        <v>-1.421375330777809</v>
      </c>
      <c r="CS9" s="10">
        <f>100*(Data!CJ32/Data!$CP32)</f>
        <v>-1.421375330777809</v>
      </c>
      <c r="CT9" s="9">
        <v>0</v>
      </c>
      <c r="CV9">
        <v>2005</v>
      </c>
      <c r="CW9" s="10">
        <f t="shared" si="18"/>
        <v>-4.0404513307778096</v>
      </c>
      <c r="CX9" s="10">
        <f t="shared" si="19"/>
        <v>-4.0404513307778096</v>
      </c>
      <c r="CY9" s="9">
        <v>0</v>
      </c>
      <c r="DA9" s="10">
        <f>Data!CF32</f>
        <v>2.6190760000000002</v>
      </c>
      <c r="DB9" s="10">
        <f>Data!CY32</f>
        <v>2.6190760000000002</v>
      </c>
      <c r="DD9">
        <v>2005</v>
      </c>
      <c r="DE9" s="10">
        <f>100*(Data!BO32/Data!BO$46)</f>
        <v>83.258503392185773</v>
      </c>
      <c r="DF9" s="10">
        <f>100*(Data!CH32/Data!CH$46)</f>
        <v>83.258503392185773</v>
      </c>
      <c r="DG9" s="10">
        <f>100*(Data!DA32/Data!DA$46)</f>
        <v>83.258503392185773</v>
      </c>
      <c r="DI9" s="10">
        <f t="shared" si="20"/>
        <v>35.640119383121416</v>
      </c>
      <c r="DJ9" s="10">
        <f t="shared" si="21"/>
        <v>35.640119383121416</v>
      </c>
      <c r="DK9" s="10">
        <f>100*(Data!DH32-$R9)/Data!DI32</f>
        <v>35.640119383121416</v>
      </c>
      <c r="DM9" s="10">
        <f t="shared" si="22"/>
        <v>-4.0404513307778096</v>
      </c>
      <c r="DN9" s="10">
        <f t="shared" si="23"/>
        <v>-4.0404513307778096</v>
      </c>
      <c r="DO9" s="10">
        <f>(100*(Data!DC32/Data!$DI32))-Data!$DR32</f>
        <v>-4.0404513307778096</v>
      </c>
      <c r="DS9" t="s">
        <v>359</v>
      </c>
      <c r="DT9" s="10">
        <f t="shared" si="3"/>
        <v>92.421100506692682</v>
      </c>
      <c r="DU9" s="10">
        <f t="shared" si="4"/>
        <v>92.758540267205106</v>
      </c>
      <c r="DV9" s="10">
        <f t="shared" si="5"/>
        <v>92.45225579142371</v>
      </c>
      <c r="DW9" s="10">
        <f t="shared" si="6"/>
        <v>95.21170060519178</v>
      </c>
      <c r="DX9" s="10">
        <f t="shared" si="7"/>
        <v>96.544116558397036</v>
      </c>
      <c r="DY9">
        <v>100</v>
      </c>
      <c r="EA9" s="551">
        <f t="shared" si="8"/>
        <v>59.985970697910673</v>
      </c>
      <c r="EB9" s="551">
        <f t="shared" si="9"/>
        <v>62.057312204277395</v>
      </c>
      <c r="EC9" s="551">
        <f t="shared" si="10"/>
        <v>75.970329072509017</v>
      </c>
      <c r="ED9" s="551">
        <f t="shared" si="11"/>
        <v>63.687703226143647</v>
      </c>
      <c r="EE9" s="551">
        <f t="shared" si="12"/>
        <v>64.317199511745542</v>
      </c>
      <c r="EF9">
        <v>100</v>
      </c>
      <c r="EH9" t="s">
        <v>359</v>
      </c>
      <c r="EI9" s="9">
        <v>5246.3599931884901</v>
      </c>
      <c r="EJ9" s="9">
        <v>5551.0940231671693</v>
      </c>
      <c r="EK9" s="9">
        <v>5572.469308636495</v>
      </c>
      <c r="EL9" s="9">
        <v>5581.2921844962584</v>
      </c>
      <c r="EM9" s="9">
        <v>5953.1669255162969</v>
      </c>
      <c r="EO9" s="9">
        <v>789.87844154042534</v>
      </c>
      <c r="EP9" s="9">
        <v>835.75841184295984</v>
      </c>
      <c r="EQ9" s="9">
        <v>838.97661974251548</v>
      </c>
      <c r="ER9" s="9">
        <v>840.30496919681559</v>
      </c>
      <c r="ES9" s="9">
        <v>896.29347194281945</v>
      </c>
      <c r="EU9">
        <v>2005</v>
      </c>
      <c r="EV9" s="10">
        <f>100*((EZ9-FA9)/Data!BX32*Data!BY32*0.01)</f>
        <v>-0.83393975113079055</v>
      </c>
      <c r="EW9" s="10">
        <f>100*((FC9-FD9)/Data!CQ32*Data!CR32*0.01)</f>
        <v>-0.83393975113079055</v>
      </c>
      <c r="EX9" s="9">
        <v>0</v>
      </c>
      <c r="EZ9" s="9">
        <f>Data!BU32*(Data!BX32*Data!BY32*0.01/Data!BW32)^1</f>
        <v>506398.13933538221</v>
      </c>
      <c r="FA9" s="9">
        <f>(Data!BR32+Data!BT32)*(Data!BX32*Data!BY32*0.01/Data!BW32)^1</f>
        <v>526030.96324305877</v>
      </c>
      <c r="FC9" s="9">
        <f>Data!CN32*(Data!CQ32*Data!CR32*0.01/Data!CP32)^1</f>
        <v>506398.13933538221</v>
      </c>
      <c r="FD9" s="9">
        <f>(Data!CK32+Data!CM32)*(Data!CQ32*Data!CR32*0.01/Data!CP32)^1</f>
        <v>526030.96324305877</v>
      </c>
    </row>
    <row r="10" spans="1:160">
      <c r="A10">
        <v>2006</v>
      </c>
      <c r="B10" s="10">
        <f>100*(Data!BO33/Data!BO$46)</f>
        <v>85.047094085220266</v>
      </c>
      <c r="C10" s="10">
        <f>100*(Data!CH33/Data!CH$46)</f>
        <v>85.047094085220266</v>
      </c>
      <c r="D10">
        <v>100</v>
      </c>
      <c r="F10" s="10">
        <f t="shared" si="13"/>
        <v>0</v>
      </c>
      <c r="H10">
        <v>2006</v>
      </c>
      <c r="I10" s="10">
        <f>100*(O10/Data!$BW33)</f>
        <v>36.361949941491538</v>
      </c>
      <c r="J10" s="10">
        <f>100*(P10/Data!$CP33)</f>
        <v>36.361949941491538</v>
      </c>
      <c r="L10" s="10"/>
      <c r="M10" s="10"/>
      <c r="O10" s="9">
        <f>Data!BV33-$R10</f>
        <v>541000</v>
      </c>
      <c r="P10" s="9">
        <f>Data!CO33-$R10</f>
        <v>541000</v>
      </c>
      <c r="R10" s="9">
        <f>'GNDBTX ex BoE'!D126</f>
        <v>-5800</v>
      </c>
      <c r="S10" s="9"/>
      <c r="U10" t="s">
        <v>372</v>
      </c>
      <c r="V10" s="359">
        <f t="shared" si="0"/>
        <v>101.70070788502379</v>
      </c>
      <c r="W10" s="359">
        <f t="shared" si="0"/>
        <v>101.11257686735023</v>
      </c>
      <c r="X10" s="359">
        <f t="shared" si="0"/>
        <v>100.76933563638907</v>
      </c>
      <c r="Y10" s="359">
        <f t="shared" si="0"/>
        <v>100.09210345326578</v>
      </c>
      <c r="Z10" s="359">
        <f t="shared" si="0"/>
        <v>100.36343446493507</v>
      </c>
      <c r="AA10">
        <v>100</v>
      </c>
      <c r="AC10" s="359">
        <f t="shared" si="1"/>
        <v>102.4338824379589</v>
      </c>
      <c r="AD10" s="359">
        <f t="shared" si="1"/>
        <v>100.08052240822497</v>
      </c>
      <c r="AE10" s="359">
        <f t="shared" si="1"/>
        <v>98.837947165417205</v>
      </c>
      <c r="AF10" s="359">
        <f t="shared" si="1"/>
        <v>95.938410161555723</v>
      </c>
      <c r="AG10" s="359">
        <f t="shared" si="1"/>
        <v>96.994319121290701</v>
      </c>
      <c r="AH10">
        <v>100</v>
      </c>
      <c r="AJ10" s="359">
        <f t="shared" si="14"/>
        <v>6.1908041815203418</v>
      </c>
      <c r="AK10" s="359">
        <f t="shared" si="32"/>
        <v>6.1783130826364436</v>
      </c>
      <c r="AL10" s="359">
        <f t="shared" si="33"/>
        <v>6.1757245787903789</v>
      </c>
      <c r="AM10" s="359">
        <f t="shared" si="46"/>
        <v>6.215757612774631</v>
      </c>
      <c r="AN10" s="359">
        <f t="shared" si="47"/>
        <v>6.1958342798846191</v>
      </c>
      <c r="AP10" s="359">
        <f t="shared" si="15"/>
        <v>1.4113756120883663</v>
      </c>
      <c r="AQ10" s="359">
        <f t="shared" si="36"/>
        <v>1.3726278361160547</v>
      </c>
      <c r="AR10" s="359">
        <f t="shared" si="37"/>
        <v>1.3755594985718729</v>
      </c>
      <c r="AS10" s="359">
        <f t="shared" si="48"/>
        <v>1.3571937701098469</v>
      </c>
      <c r="AT10" s="359">
        <f t="shared" si="49"/>
        <v>1.3807550447980594</v>
      </c>
      <c r="AV10" s="359">
        <f t="shared" si="16"/>
        <v>6.4286770510572779</v>
      </c>
      <c r="AW10" s="359">
        <f t="shared" si="40"/>
        <v>6.2928925860358218</v>
      </c>
      <c r="AX10" s="359">
        <f t="shared" si="41"/>
        <v>6.3330477775892584</v>
      </c>
      <c r="AY10" s="359">
        <f t="shared" si="50"/>
        <v>6.4280067823583096</v>
      </c>
      <c r="AZ10" s="359">
        <f t="shared" si="51"/>
        <v>6.3291722893627398</v>
      </c>
      <c r="BB10" s="359">
        <f t="shared" si="17"/>
        <v>1.4656057180645918</v>
      </c>
      <c r="BC10" s="359">
        <f t="shared" si="30"/>
        <v>1.3980838163667717</v>
      </c>
      <c r="BD10" s="359">
        <f t="shared" si="31"/>
        <v>1.4106011228691626</v>
      </c>
      <c r="BE10" s="359">
        <f t="shared" si="52"/>
        <v>1.4035377990465494</v>
      </c>
      <c r="BF10" s="359">
        <f t="shared" si="53"/>
        <v>1.4104697080594655</v>
      </c>
      <c r="BH10" s="359">
        <v>435.39390625973334</v>
      </c>
      <c r="BI10" s="359">
        <v>430.32555692311388</v>
      </c>
      <c r="BJ10" s="359">
        <v>435.84565989751616</v>
      </c>
      <c r="BK10" s="359">
        <v>445.26190231649491</v>
      </c>
      <c r="BL10" s="359">
        <v>440.0353514465599</v>
      </c>
      <c r="BN10" s="359">
        <v>99.260826692141549</v>
      </c>
      <c r="BO10" s="359">
        <v>95.604873065570359</v>
      </c>
      <c r="BP10" s="359">
        <v>97.078752417547562</v>
      </c>
      <c r="BQ10" s="359">
        <v>97.22172541754756</v>
      </c>
      <c r="BR10" s="359">
        <v>98.062828015251441</v>
      </c>
      <c r="BT10" s="10">
        <f t="shared" si="2"/>
        <v>103.84235815836318</v>
      </c>
      <c r="BU10" s="10">
        <f t="shared" si="2"/>
        <v>101.85454349539833</v>
      </c>
      <c r="BV10" s="10">
        <f t="shared" si="2"/>
        <v>102.54744519111463</v>
      </c>
      <c r="BW10" s="10">
        <f t="shared" si="2"/>
        <v>103.41469508314584</v>
      </c>
      <c r="BX10" s="10">
        <f t="shared" si="2"/>
        <v>102.15205900375702</v>
      </c>
      <c r="BZ10" s="10">
        <f>OBR_MAR22_1.2!X118</f>
        <v>116.78782390355576</v>
      </c>
      <c r="CA10" s="10">
        <f>OBR_NOV22_1.2!X123</f>
        <v>117.80966887025519</v>
      </c>
      <c r="CB10" s="10">
        <f>OBR_MAR23_1.2!X123</f>
        <v>118.25343555545436</v>
      </c>
      <c r="CC10" s="10">
        <f>OBR_NOV23_1.2!X128</f>
        <v>123.33389493053026</v>
      </c>
      <c r="CD10" s="10">
        <f>OBR_MAR24_1.2!X128</f>
        <v>122.48522028011057</v>
      </c>
      <c r="CF10" s="10">
        <v>67726.828210810068</v>
      </c>
      <c r="CG10" s="10">
        <v>68382.790749999986</v>
      </c>
      <c r="CH10" s="10">
        <v>68820.838749999995</v>
      </c>
      <c r="CI10" s="10">
        <v>69269.046750000009</v>
      </c>
      <c r="CJ10" s="10">
        <v>69524.944389034063</v>
      </c>
      <c r="CL10">
        <v>2006</v>
      </c>
      <c r="CM10" s="10">
        <f>100*(Data!BS33/Data!$BW33)</f>
        <v>1.8144680233281065</v>
      </c>
      <c r="CN10" s="10">
        <f>100*(Data!CL33/Data!$CP33)</f>
        <v>1.8144680233281065</v>
      </c>
      <c r="CO10" s="9">
        <v>3</v>
      </c>
      <c r="CQ10">
        <v>2006</v>
      </c>
      <c r="CR10" s="10">
        <f>100*(Data!BQ33/Data!$BW33)</f>
        <v>-1.0067084773080597</v>
      </c>
      <c r="CS10" s="10">
        <f>100*(Data!CJ33/Data!$CP33)</f>
        <v>-1.0067084773080597</v>
      </c>
      <c r="CT10" s="9">
        <v>0</v>
      </c>
      <c r="CV10">
        <v>2006</v>
      </c>
      <c r="CW10" s="10">
        <f t="shared" si="18"/>
        <v>-3.3480744773080593</v>
      </c>
      <c r="CX10" s="10">
        <f t="shared" si="19"/>
        <v>-3.3480744773080593</v>
      </c>
      <c r="CY10" s="9">
        <v>0</v>
      </c>
      <c r="DA10" s="10">
        <f>Data!CF33</f>
        <v>2.3413659999999998</v>
      </c>
      <c r="DB10" s="10">
        <f>Data!CY33</f>
        <v>2.3413659999999998</v>
      </c>
      <c r="DD10">
        <v>2006</v>
      </c>
      <c r="DE10" s="10">
        <f>100*(Data!BO33/Data!BO$46)</f>
        <v>85.047094085220266</v>
      </c>
      <c r="DF10" s="10">
        <f>100*(Data!CH33/Data!CH$46)</f>
        <v>85.047094085220266</v>
      </c>
      <c r="DG10" s="10">
        <f>100*(Data!DA33/Data!DA$46)</f>
        <v>85.047094085220266</v>
      </c>
      <c r="DI10" s="10">
        <f t="shared" si="20"/>
        <v>36.361949941491538</v>
      </c>
      <c r="DJ10" s="10">
        <f t="shared" si="21"/>
        <v>36.361949941491538</v>
      </c>
      <c r="DK10" s="10">
        <f>100*(Data!DH33-$R10)/Data!DI33</f>
        <v>36.361949941491538</v>
      </c>
      <c r="DM10" s="10">
        <f t="shared" si="22"/>
        <v>-3.3480744773080593</v>
      </c>
      <c r="DN10" s="10">
        <f t="shared" si="23"/>
        <v>-3.3480744773080593</v>
      </c>
      <c r="DO10" s="10">
        <f>(100*(Data!DC33/Data!$DI33))-Data!$DR33</f>
        <v>-3.3480744773080593</v>
      </c>
      <c r="DS10" t="s">
        <v>360</v>
      </c>
      <c r="DT10" s="10">
        <f t="shared" si="3"/>
        <v>91.214231972462983</v>
      </c>
      <c r="DU10" s="10">
        <f t="shared" si="4"/>
        <v>91.729502858024574</v>
      </c>
      <c r="DV10" s="10">
        <f t="shared" si="5"/>
        <v>91.426616216906396</v>
      </c>
      <c r="DW10" s="10">
        <f t="shared" si="6"/>
        <v>94.306273140415044</v>
      </c>
      <c r="DX10" s="10">
        <f t="shared" si="7"/>
        <v>95.557908644972116</v>
      </c>
      <c r="DY10">
        <v>100</v>
      </c>
      <c r="EA10" s="551">
        <f t="shared" si="8"/>
        <v>62.953305879499766</v>
      </c>
      <c r="EB10" s="551">
        <f t="shared" si="9"/>
        <v>65.256755305289985</v>
      </c>
      <c r="EC10" s="551">
        <f t="shared" si="10"/>
        <v>79.887075328495598</v>
      </c>
      <c r="ED10" s="551">
        <f t="shared" si="11"/>
        <v>67.078482238153242</v>
      </c>
      <c r="EE10" s="551">
        <f t="shared" si="12"/>
        <v>67.741493357627832</v>
      </c>
      <c r="EF10">
        <v>100</v>
      </c>
      <c r="EH10" t="s">
        <v>360</v>
      </c>
      <c r="EI10" s="9">
        <v>5177.8511054960936</v>
      </c>
      <c r="EJ10" s="9">
        <v>5489.5117322507504</v>
      </c>
      <c r="EK10" s="9">
        <v>5510.6498862568533</v>
      </c>
      <c r="EL10" s="9">
        <v>5528.2161948787489</v>
      </c>
      <c r="EM10" s="9">
        <v>5892.3547233731206</v>
      </c>
      <c r="EO10" s="9">
        <v>828.95147914392123</v>
      </c>
      <c r="EP10" s="9">
        <v>878.84699221979236</v>
      </c>
      <c r="EQ10" s="9">
        <v>882.2311188917879</v>
      </c>
      <c r="ER10" s="9">
        <v>885.04340862715003</v>
      </c>
      <c r="ES10" s="9">
        <v>944.01277942786874</v>
      </c>
      <c r="EU10">
        <v>2006</v>
      </c>
      <c r="EV10" s="10">
        <f>100*((EZ10-FA10)/Data!BX33*Data!BY33*0.01)</f>
        <v>-0.62266180600350651</v>
      </c>
      <c r="EW10" s="10">
        <f>100*((FC10-FD10)/Data!CQ33*Data!CR33*0.01)</f>
        <v>-0.62266180600350651</v>
      </c>
      <c r="EX10" s="9">
        <v>0</v>
      </c>
      <c r="EZ10" s="9">
        <f>Data!BU33*(Data!BX33*Data!BY33*0.01/Data!BW33)^1</f>
        <v>539810.9166767901</v>
      </c>
      <c r="FA10" s="9">
        <f>(Data!BR33+Data!BT33)*(Data!BX33*Data!BY33*0.01/Data!BW33)^1</f>
        <v>554472.99883590196</v>
      </c>
      <c r="FC10" s="9">
        <f>Data!CN33*(Data!CQ33*Data!CR33*0.01/Data!CP33)^1</f>
        <v>539810.9166767901</v>
      </c>
      <c r="FD10" s="9">
        <f>(Data!CK33+Data!CM33)*(Data!CQ33*Data!CR33*0.01/Data!CP33)^1</f>
        <v>554472.99883590196</v>
      </c>
    </row>
    <row r="11" spans="1:160">
      <c r="A11">
        <v>2007</v>
      </c>
      <c r="B11" s="10">
        <f>100*(Data!BO34/Data!BO$46)</f>
        <v>87.352728426880873</v>
      </c>
      <c r="C11" s="10">
        <f>100*(Data!CH34/Data!CH$46)</f>
        <v>87.352728426880873</v>
      </c>
      <c r="D11">
        <v>100</v>
      </c>
      <c r="F11" s="10">
        <f t="shared" si="13"/>
        <v>0</v>
      </c>
      <c r="H11">
        <v>2007</v>
      </c>
      <c r="I11" s="10">
        <f>100*(O11/Data!$BW34)</f>
        <v>36.846638247411093</v>
      </c>
      <c r="J11" s="10">
        <f>100*(P11/Data!$CP34)</f>
        <v>36.846638247411093</v>
      </c>
      <c r="L11" s="10"/>
      <c r="M11" s="10"/>
      <c r="O11" s="9">
        <f>Data!BV34-$R11</f>
        <v>576700</v>
      </c>
      <c r="P11" s="9">
        <f>Data!CO34-$R11</f>
        <v>576700</v>
      </c>
      <c r="R11" s="9">
        <f>'GNDBTX ex BoE'!D127</f>
        <v>-9500</v>
      </c>
      <c r="S11" s="9"/>
      <c r="U11" t="s">
        <v>373</v>
      </c>
      <c r="V11" s="359">
        <f t="shared" si="0"/>
        <v>103.22796643051737</v>
      </c>
      <c r="W11" s="359">
        <f t="shared" si="0"/>
        <v>101.83026594470262</v>
      </c>
      <c r="X11" s="359">
        <f t="shared" si="0"/>
        <v>101.55696663416238</v>
      </c>
      <c r="Y11" s="359">
        <f t="shared" si="0"/>
        <v>100.7019523437237</v>
      </c>
      <c r="Z11" s="359">
        <f t="shared" si="0"/>
        <v>100.87705003239593</v>
      </c>
      <c r="AA11">
        <v>100</v>
      </c>
      <c r="AC11" s="359">
        <f t="shared" si="1"/>
        <v>103.9647266077899</v>
      </c>
      <c r="AD11" s="359">
        <f t="shared" si="1"/>
        <v>99.012347310360326</v>
      </c>
      <c r="AE11" s="359">
        <f t="shared" si="1"/>
        <v>97.71140154891566</v>
      </c>
      <c r="AF11" s="359">
        <f t="shared" si="1"/>
        <v>94.338658803544547</v>
      </c>
      <c r="AG11" s="359">
        <f t="shared" si="1"/>
        <v>95.12707716237351</v>
      </c>
      <c r="AH11">
        <v>100</v>
      </c>
      <c r="AJ11" s="359">
        <f t="shared" si="14"/>
        <v>6.2837726454212373</v>
      </c>
      <c r="AK11" s="359">
        <f t="shared" si="32"/>
        <v>6.2221662604828429</v>
      </c>
      <c r="AL11" s="359">
        <f t="shared" si="33"/>
        <v>6.2239951373015261</v>
      </c>
      <c r="AM11" s="359">
        <f t="shared" si="46"/>
        <v>6.2536294603302771</v>
      </c>
      <c r="AN11" s="359">
        <f t="shared" si="47"/>
        <v>6.2275418131762201</v>
      </c>
      <c r="AP11" s="359">
        <f t="shared" si="15"/>
        <v>1.4324682044590182</v>
      </c>
      <c r="AQ11" s="359">
        <f t="shared" si="36"/>
        <v>1.3579775641361147</v>
      </c>
      <c r="AR11" s="359">
        <f t="shared" si="37"/>
        <v>1.3598810009118627</v>
      </c>
      <c r="AS11" s="359">
        <f t="shared" si="48"/>
        <v>1.3345628700025658</v>
      </c>
      <c r="AT11" s="359">
        <f t="shared" si="49"/>
        <v>1.3541740679120884</v>
      </c>
      <c r="AV11" s="359">
        <f t="shared" si="16"/>
        <v>6.6557744593058175</v>
      </c>
      <c r="AW11" s="359">
        <f t="shared" si="40"/>
        <v>6.4147626029638944</v>
      </c>
      <c r="AX11" s="359">
        <f t="shared" si="41"/>
        <v>6.459022186852942</v>
      </c>
      <c r="AY11" s="359">
        <f t="shared" si="50"/>
        <v>6.5722538500721877</v>
      </c>
      <c r="AZ11" s="359">
        <f t="shared" si="51"/>
        <v>6.4724829962526016</v>
      </c>
      <c r="BB11" s="359">
        <f t="shared" si="17"/>
        <v>1.5172708859785404</v>
      </c>
      <c r="BC11" s="359">
        <f t="shared" si="30"/>
        <v>1.4000113994717278</v>
      </c>
      <c r="BD11" s="359">
        <f t="shared" si="31"/>
        <v>1.4112320724237712</v>
      </c>
      <c r="BE11" s="359">
        <f t="shared" si="52"/>
        <v>1.4025592683699746</v>
      </c>
      <c r="BF11" s="359">
        <f t="shared" si="53"/>
        <v>1.4074363354706856</v>
      </c>
      <c r="BH11" s="359">
        <v>451.57824723492359</v>
      </c>
      <c r="BI11" s="359">
        <v>439.94670740392792</v>
      </c>
      <c r="BJ11" s="359">
        <v>446.15051145272446</v>
      </c>
      <c r="BK11" s="359">
        <v>456.91761233802708</v>
      </c>
      <c r="BL11" s="359">
        <v>452.28089150009794</v>
      </c>
      <c r="BN11" s="359">
        <v>102.94317084509956</v>
      </c>
      <c r="BO11" s="359">
        <v>96.017646115378568</v>
      </c>
      <c r="BP11" s="359">
        <v>97.479446993063704</v>
      </c>
      <c r="BQ11" s="359">
        <v>97.509019993063717</v>
      </c>
      <c r="BR11" s="359">
        <v>98.348124035993933</v>
      </c>
      <c r="BT11" s="10">
        <f t="shared" si="2"/>
        <v>105.92003935972517</v>
      </c>
      <c r="BU11" s="10">
        <f t="shared" si="2"/>
        <v>103.09532620020516</v>
      </c>
      <c r="BV11" s="10">
        <f t="shared" si="2"/>
        <v>103.77614449186916</v>
      </c>
      <c r="BW11" s="10">
        <f t="shared" si="2"/>
        <v>105.09503148152757</v>
      </c>
      <c r="BX11" s="10">
        <f t="shared" si="2"/>
        <v>103.93319210732774</v>
      </c>
      <c r="BZ11" s="10">
        <f>OBR_MAR22_1.2!X119</f>
        <v>119.12451839485712</v>
      </c>
      <c r="CA11" s="10">
        <f>OBR_NOV22_1.2!X124</f>
        <v>119.24481544866812</v>
      </c>
      <c r="CB11" s="10">
        <f>OBR_MAR23_1.2!X124</f>
        <v>119.67032032823461</v>
      </c>
      <c r="CC11" s="10">
        <f>OBR_NOV23_1.2!X129</f>
        <v>125.33788897256979</v>
      </c>
      <c r="CD11" s="10">
        <f>OBR_MAR24_1.2!X129</f>
        <v>124.62088433491962</v>
      </c>
      <c r="CF11" s="10">
        <v>67847.588585810066</v>
      </c>
      <c r="CG11" s="10">
        <v>68583.474500000011</v>
      </c>
      <c r="CH11" s="10">
        <v>69074.001999999993</v>
      </c>
      <c r="CI11" s="10">
        <v>69522.209999999992</v>
      </c>
      <c r="CJ11" s="10">
        <v>69877.493963592759</v>
      </c>
      <c r="CL11">
        <v>2007</v>
      </c>
      <c r="CM11" s="10">
        <f>100*(Data!BS34/Data!$BW34)</f>
        <v>1.7932626941045378</v>
      </c>
      <c r="CN11" s="10">
        <f>100*(Data!CL34/Data!$CP34)</f>
        <v>1.7932626941045378</v>
      </c>
      <c r="CO11" s="9">
        <v>3</v>
      </c>
      <c r="CQ11">
        <v>2007</v>
      </c>
      <c r="CR11" s="10">
        <f>100*(Data!BQ34/Data!$BW34)</f>
        <v>-1.1465457314891485</v>
      </c>
      <c r="CS11" s="10">
        <f>100*(Data!CJ34/Data!$CP34)</f>
        <v>-1.1465457314891485</v>
      </c>
      <c r="CT11" s="9">
        <v>0</v>
      </c>
      <c r="CV11">
        <v>2007</v>
      </c>
      <c r="CW11" s="10">
        <f t="shared" si="18"/>
        <v>-3.2130627314891487</v>
      </c>
      <c r="CX11" s="10">
        <f t="shared" si="19"/>
        <v>-3.2130627314891487</v>
      </c>
      <c r="CY11" s="9">
        <v>0</v>
      </c>
      <c r="DA11" s="10">
        <f>Data!CF34</f>
        <v>2.0665170000000002</v>
      </c>
      <c r="DB11" s="10">
        <f>Data!CY34</f>
        <v>2.0665170000000002</v>
      </c>
      <c r="DD11">
        <v>2007</v>
      </c>
      <c r="DE11" s="10">
        <f>100*(Data!BO34/Data!BO$46)</f>
        <v>87.352728426880873</v>
      </c>
      <c r="DF11" s="10">
        <f>100*(Data!CH34/Data!CH$46)</f>
        <v>87.352728426880873</v>
      </c>
      <c r="DG11" s="10">
        <f>100*(Data!DA34/Data!DA$46)</f>
        <v>87.352728426880873</v>
      </c>
      <c r="DI11" s="10">
        <f t="shared" si="20"/>
        <v>36.846638247411093</v>
      </c>
      <c r="DJ11" s="10">
        <f t="shared" si="21"/>
        <v>36.846638247411093</v>
      </c>
      <c r="DK11" s="10">
        <f>100*(Data!DH34-$R11)/Data!DI34</f>
        <v>36.846638247411086</v>
      </c>
      <c r="DM11" s="10">
        <f t="shared" si="22"/>
        <v>-3.2130627314891487</v>
      </c>
      <c r="DN11" s="10">
        <f t="shared" si="23"/>
        <v>-3.2130627314891487</v>
      </c>
      <c r="DO11" s="10">
        <f>(100*(Data!DC34/Data!$DI34))-Data!$DR34</f>
        <v>-3.2130627314891487</v>
      </c>
      <c r="DS11" t="s">
        <v>361</v>
      </c>
      <c r="DT11" s="10">
        <f t="shared" si="3"/>
        <v>90.185995028035819</v>
      </c>
      <c r="DU11" s="10">
        <f t="shared" si="4"/>
        <v>90.696835591431352</v>
      </c>
      <c r="DV11" s="10">
        <f t="shared" si="5"/>
        <v>90.397358770600306</v>
      </c>
      <c r="DW11" s="10">
        <f t="shared" si="6"/>
        <v>93.164711933807325</v>
      </c>
      <c r="DX11" s="10">
        <f t="shared" si="7"/>
        <v>94.289962667660177</v>
      </c>
      <c r="DY11">
        <v>100</v>
      </c>
      <c r="EA11" s="551">
        <f t="shared" si="8"/>
        <v>66.999318645040987</v>
      </c>
      <c r="EB11" s="551">
        <f t="shared" si="9"/>
        <v>69.451866278258962</v>
      </c>
      <c r="EC11" s="551">
        <f t="shared" si="10"/>
        <v>85.022714462576261</v>
      </c>
      <c r="ED11" s="551">
        <f t="shared" si="11"/>
        <v>71.329542709305045</v>
      </c>
      <c r="EE11" s="551">
        <f t="shared" si="12"/>
        <v>72.034571779512703</v>
      </c>
      <c r="EF11">
        <v>100</v>
      </c>
      <c r="EH11" t="s">
        <v>361</v>
      </c>
      <c r="EI11" s="9">
        <v>5119.4823873225805</v>
      </c>
      <c r="EJ11" s="9">
        <v>5427.7122141148147</v>
      </c>
      <c r="EK11" s="9">
        <v>5448.6124001930639</v>
      </c>
      <c r="EL11" s="9">
        <v>5461.2980892250789</v>
      </c>
      <c r="EM11" s="9">
        <v>5814.1698031049946</v>
      </c>
      <c r="EO11" s="9">
        <v>882.22824070193133</v>
      </c>
      <c r="EP11" s="9">
        <v>935.34475468704716</v>
      </c>
      <c r="EQ11" s="9">
        <v>938.94643411460322</v>
      </c>
      <c r="ER11" s="9">
        <v>941.1325287761498</v>
      </c>
      <c r="ES11" s="9">
        <v>1003.8390497456755</v>
      </c>
      <c r="EU11">
        <v>2007</v>
      </c>
      <c r="EV11" s="10">
        <f>100*((EZ11-FA11)/Data!BX34*Data!BY34*0.01)</f>
        <v>-0.74388266141972781</v>
      </c>
      <c r="EW11" s="10">
        <f>100*((FC11-FD11)/Data!CQ34*Data!CR34*0.01)</f>
        <v>-0.74388266141972781</v>
      </c>
      <c r="EX11" s="9">
        <v>0</v>
      </c>
      <c r="EZ11" s="9">
        <f>Data!BU34*(Data!BX34*Data!BY34*0.01/Data!BW34)^1</f>
        <v>570389.08992254431</v>
      </c>
      <c r="FA11" s="9">
        <f>(Data!BR34+Data!BT34)*(Data!BX34*Data!BY34*0.01/Data!BW34)^1</f>
        <v>587905.89923413435</v>
      </c>
      <c r="FC11" s="9">
        <f>Data!CN34*(Data!CQ34*Data!CR34*0.01/Data!CP34)^1</f>
        <v>570389.08992254431</v>
      </c>
      <c r="FD11" s="9">
        <f>(Data!CK34+Data!CM34)*(Data!CQ34*Data!CR34*0.01/Data!CP34)^1</f>
        <v>587905.89923413435</v>
      </c>
    </row>
    <row r="12" spans="1:160">
      <c r="A12">
        <v>2008</v>
      </c>
      <c r="B12" s="10">
        <f>100*(Data!BO35/Data!BO$46)</f>
        <v>85.284868527232575</v>
      </c>
      <c r="C12" s="10">
        <f>100*(Data!CH35/Data!CH$46)</f>
        <v>85.284868527232575</v>
      </c>
      <c r="D12">
        <v>100</v>
      </c>
      <c r="F12" s="10">
        <f t="shared" si="13"/>
        <v>0</v>
      </c>
      <c r="H12">
        <v>2008</v>
      </c>
      <c r="I12" s="10">
        <f>100*(O12/Data!$BW35)</f>
        <v>47.561554241842416</v>
      </c>
      <c r="J12" s="10">
        <f>100*(P12/Data!$CP35)</f>
        <v>47.561554241842416</v>
      </c>
      <c r="L12" s="10"/>
      <c r="M12" s="10"/>
      <c r="O12" s="9">
        <f>Data!BV35-$R12</f>
        <v>752800</v>
      </c>
      <c r="P12" s="9">
        <f>Data!CO35-$R12</f>
        <v>752800</v>
      </c>
      <c r="R12" s="9">
        <f>'GNDBTX ex BoE'!D128</f>
        <v>34400</v>
      </c>
      <c r="S12" s="9"/>
      <c r="U12" t="s">
        <v>374</v>
      </c>
      <c r="W12" s="359">
        <f t="shared" si="0"/>
        <v>102.64759432477997</v>
      </c>
      <c r="X12" s="359">
        <f t="shared" si="0"/>
        <v>102.41964887443513</v>
      </c>
      <c r="Y12" s="359">
        <f t="shared" si="0"/>
        <v>101.42685445240025</v>
      </c>
      <c r="Z12" s="359">
        <f t="shared" si="0"/>
        <v>101.39981544970217</v>
      </c>
      <c r="AA12">
        <v>100</v>
      </c>
      <c r="AD12" s="359">
        <f t="shared" si="1"/>
        <v>97.184403807559661</v>
      </c>
      <c r="AE12" s="359">
        <f t="shared" si="1"/>
        <v>95.945409390040965</v>
      </c>
      <c r="AF12" s="359">
        <f t="shared" si="1"/>
        <v>92.467928786618486</v>
      </c>
      <c r="AG12" s="359">
        <f t="shared" si="1"/>
        <v>92.885190087003394</v>
      </c>
      <c r="AH12">
        <v>100</v>
      </c>
      <c r="AK12" s="359">
        <f t="shared" si="32"/>
        <v>6.2721077294859189</v>
      </c>
      <c r="AL12" s="359">
        <f t="shared" si="33"/>
        <v>6.276865267696774</v>
      </c>
      <c r="AM12" s="359">
        <f t="shared" si="46"/>
        <v>6.2986461564038727</v>
      </c>
      <c r="AN12" s="359">
        <f t="shared" si="47"/>
        <v>6.2598142031173589</v>
      </c>
      <c r="AQ12" s="359">
        <f t="shared" si="36"/>
        <v>1.3329068902985302</v>
      </c>
      <c r="AR12" s="359">
        <f t="shared" si="37"/>
        <v>1.3353031200653702</v>
      </c>
      <c r="AS12" s="359">
        <f t="shared" si="48"/>
        <v>1.3080985673290686</v>
      </c>
      <c r="AT12" s="359">
        <f t="shared" si="49"/>
        <v>1.3222598597684758</v>
      </c>
      <c r="AV12" s="359"/>
      <c r="AW12" s="359">
        <f t="shared" si="40"/>
        <v>6.5824047133690096</v>
      </c>
      <c r="AX12" s="359">
        <f t="shared" si="41"/>
        <v>6.6215130574110068</v>
      </c>
      <c r="AY12" s="359">
        <f t="shared" si="50"/>
        <v>6.7370086844891892</v>
      </c>
      <c r="AZ12" s="359">
        <f t="shared" si="51"/>
        <v>6.6278684047752607</v>
      </c>
      <c r="BB12" s="359"/>
      <c r="BC12" s="359">
        <f t="shared" ref="BC12" si="54">BO12/(CG12/1000)</f>
        <v>1.3988491549557927</v>
      </c>
      <c r="BD12" s="359">
        <f t="shared" ref="BD12" si="55">BP12/(CH12/1000)</f>
        <v>1.4086214484509527</v>
      </c>
      <c r="BE12" s="359">
        <f t="shared" si="52"/>
        <v>1.3991374002338428</v>
      </c>
      <c r="BF12" s="359">
        <f t="shared" si="53"/>
        <v>1.4000039079590787</v>
      </c>
      <c r="BH12" s="359"/>
      <c r="BI12" s="359">
        <v>452.6674664823604</v>
      </c>
      <c r="BJ12" s="359">
        <v>458.91765656056157</v>
      </c>
      <c r="BK12" s="359">
        <v>469.94190104306637</v>
      </c>
      <c r="BL12" s="359">
        <v>465.55777213391832</v>
      </c>
      <c r="BN12" s="359"/>
      <c r="BO12" s="359">
        <v>96.197898874063284</v>
      </c>
      <c r="BP12" s="359">
        <v>97.627422690126338</v>
      </c>
      <c r="BQ12" s="359">
        <v>97.597215690126333</v>
      </c>
      <c r="BR12" s="359">
        <v>98.339716566884476</v>
      </c>
      <c r="BU12" s="10">
        <f t="shared" si="2"/>
        <v>104.94725214020715</v>
      </c>
      <c r="BV12" s="10">
        <f t="shared" si="2"/>
        <v>105.49076290497943</v>
      </c>
      <c r="BW12" s="10">
        <f t="shared" si="2"/>
        <v>106.95963096195888</v>
      </c>
      <c r="BX12" s="10">
        <f t="shared" si="2"/>
        <v>105.87963459801432</v>
      </c>
      <c r="CA12" s="10">
        <f>OBR_NOV22_1.2!X125</f>
        <v>121.38683851682637</v>
      </c>
      <c r="CB12" s="10">
        <f>OBR_MAR23_1.2!X125</f>
        <v>121.64754674902991</v>
      </c>
      <c r="CC12" s="10">
        <f>OBR_NOV23_1.2!X130</f>
        <v>127.56163789163919</v>
      </c>
      <c r="CD12" s="10">
        <f>OBR_MAR24_1.2!X130</f>
        <v>126.95476227687618</v>
      </c>
      <c r="CG12" s="10">
        <v>68769.315499999997</v>
      </c>
      <c r="CH12" s="10">
        <v>69307.068124999991</v>
      </c>
      <c r="CI12" s="10">
        <v>69755.276124999989</v>
      </c>
      <c r="CJ12" s="10">
        <v>70242.458615879019</v>
      </c>
      <c r="CL12">
        <v>2008</v>
      </c>
      <c r="CM12" s="10">
        <f>100*(Data!BS35/Data!$BW35)</f>
        <v>3.0057032166596853</v>
      </c>
      <c r="CN12" s="10">
        <f>100*(Data!CL35/Data!$CP35)</f>
        <v>3.0057032166596853</v>
      </c>
      <c r="CO12" s="9">
        <v>3</v>
      </c>
      <c r="CQ12">
        <v>2008</v>
      </c>
      <c r="CR12" s="10">
        <f>100*(Data!BQ35/Data!$BW35)</f>
        <v>-4.4357088206844741</v>
      </c>
      <c r="CS12" s="10">
        <f>100*(Data!CJ35/Data!$CP35)</f>
        <v>-4.4357088206844741</v>
      </c>
      <c r="CT12" s="9">
        <v>0</v>
      </c>
      <c r="CV12">
        <v>2008</v>
      </c>
      <c r="CW12" s="10">
        <f t="shared" si="18"/>
        <v>0.11064717931552615</v>
      </c>
      <c r="CX12" s="10">
        <f t="shared" si="19"/>
        <v>0.11064717931552615</v>
      </c>
      <c r="CY12" s="9">
        <v>0</v>
      </c>
      <c r="DA12" s="10">
        <f>Data!CF35</f>
        <v>-4.5463560000000003</v>
      </c>
      <c r="DB12" s="10">
        <f>Data!CY35</f>
        <v>-4.5463560000000003</v>
      </c>
      <c r="DD12">
        <v>2008</v>
      </c>
      <c r="DE12" s="10">
        <f>100*(Data!BO35/Data!BO$46)</f>
        <v>85.284868527232575</v>
      </c>
      <c r="DF12" s="10">
        <f>100*(Data!CH35/Data!CH$46)</f>
        <v>85.284868527232575</v>
      </c>
      <c r="DG12" s="10">
        <f>100*(Data!DA35/Data!DA$46)</f>
        <v>85.284868527232575</v>
      </c>
      <c r="DI12" s="10">
        <f t="shared" si="20"/>
        <v>47.561554241842416</v>
      </c>
      <c r="DJ12" s="10">
        <f t="shared" si="21"/>
        <v>47.561554241842416</v>
      </c>
      <c r="DK12" s="10">
        <f>100*(Data!DH35-$R12)/Data!DI35</f>
        <v>47.561554241842416</v>
      </c>
      <c r="DM12" s="10">
        <f t="shared" si="22"/>
        <v>0.11064717931552615</v>
      </c>
      <c r="DN12" s="10">
        <f t="shared" si="23"/>
        <v>0.11064717931552615</v>
      </c>
      <c r="DO12" s="10">
        <f>(100*(Data!DC35/Data!$DI35))-Data!$DR35</f>
        <v>0.11064717931552615</v>
      </c>
      <c r="DS12" t="s">
        <v>362</v>
      </c>
      <c r="DT12" s="10">
        <f t="shared" si="3"/>
        <v>88.493824286085328</v>
      </c>
      <c r="DU12" s="10">
        <f t="shared" si="4"/>
        <v>88.87633590347977</v>
      </c>
      <c r="DV12" s="10">
        <f t="shared" si="5"/>
        <v>88.58287028971364</v>
      </c>
      <c r="DW12" s="10">
        <f t="shared" si="6"/>
        <v>91.317221071007694</v>
      </c>
      <c r="DX12" s="10">
        <f t="shared" si="7"/>
        <v>92.403959893931116</v>
      </c>
      <c r="DY12">
        <v>100</v>
      </c>
      <c r="EA12" s="551">
        <f t="shared" si="8"/>
        <v>63.589313396641124</v>
      </c>
      <c r="EB12" s="551">
        <f t="shared" si="9"/>
        <v>65.829084368649873</v>
      </c>
      <c r="EC12" s="551">
        <f t="shared" si="10"/>
        <v>80.587718423351006</v>
      </c>
      <c r="ED12" s="551">
        <f t="shared" si="11"/>
        <v>67.62551231519447</v>
      </c>
      <c r="EE12" s="551">
        <f t="shared" si="12"/>
        <v>68.293930340306503</v>
      </c>
      <c r="EF12">
        <v>100</v>
      </c>
      <c r="EH12" t="s">
        <v>362</v>
      </c>
      <c r="EI12" s="9">
        <v>5023.4249195631455</v>
      </c>
      <c r="EJ12" s="9">
        <v>5318.7652114145294</v>
      </c>
      <c r="EK12" s="9">
        <v>5339.2458813984695</v>
      </c>
      <c r="EL12" s="9">
        <v>5352.9985183957606</v>
      </c>
      <c r="EM12" s="9">
        <v>5697.8738574353847</v>
      </c>
      <c r="EO12" s="9">
        <v>837.32624778736852</v>
      </c>
      <c r="EP12" s="9">
        <v>886.55484826535701</v>
      </c>
      <c r="EQ12" s="9">
        <v>889.96865514500962</v>
      </c>
      <c r="ER12" s="9">
        <v>892.2610043128609</v>
      </c>
      <c r="ES12" s="9">
        <v>951.71127477582422</v>
      </c>
      <c r="EU12">
        <v>2008</v>
      </c>
      <c r="EV12" s="10">
        <f>100*((EZ12-FA12)/Data!BX35*Data!BY35*0.01)</f>
        <v>-3.0888947965170321</v>
      </c>
      <c r="EW12" s="10">
        <f>100*((FC12-FD12)/Data!CQ35*Data!CR35*0.01)</f>
        <v>-3.0888947965170321</v>
      </c>
      <c r="EX12" s="9">
        <v>0</v>
      </c>
      <c r="EZ12" s="9">
        <f>Data!BU35*(Data!BX35*Data!BY35*0.01/Data!BW35)^1</f>
        <v>578702.88096260442</v>
      </c>
      <c r="FA12" s="9">
        <f>(Data!BR35+Data!BT35)*(Data!BX35*Data!BY35*0.01/Data!BW35)^1</f>
        <v>649965.9535096722</v>
      </c>
      <c r="FC12" s="9">
        <f>Data!CN35*(Data!CQ35*Data!CR35*0.01/Data!CP35)^1</f>
        <v>578702.88096260442</v>
      </c>
      <c r="FD12" s="9">
        <f>(Data!CK35+Data!CM35)*(Data!CQ35*Data!CR35*0.01/Data!CP35)^1</f>
        <v>649965.9535096722</v>
      </c>
    </row>
    <row r="13" spans="1:160">
      <c r="A13">
        <v>2009</v>
      </c>
      <c r="B13" s="10">
        <f>100*(Data!BO36/Data!BO$46)</f>
        <v>82.821167454977285</v>
      </c>
      <c r="C13" s="10">
        <f>100*(Data!CH36/Data!CH$46)</f>
        <v>82.821167454977285</v>
      </c>
      <c r="D13">
        <v>100</v>
      </c>
      <c r="F13" s="10">
        <f t="shared" si="13"/>
        <v>0</v>
      </c>
      <c r="H13">
        <v>2009</v>
      </c>
      <c r="I13" s="10">
        <f>100*(O13/Data!$BW36)</f>
        <v>60.590074548703086</v>
      </c>
      <c r="J13" s="10">
        <f>100*(P13/Data!$CP36)</f>
        <v>60.590074548703086</v>
      </c>
      <c r="L13" s="10"/>
      <c r="M13" s="10"/>
      <c r="O13" s="9">
        <f>Data!BV36-$R13</f>
        <v>944099.99999999988</v>
      </c>
      <c r="P13" s="9">
        <f>Data!CO36-$R13</f>
        <v>944099.99999999988</v>
      </c>
      <c r="R13" s="9">
        <f>'GNDBTX ex BoE'!D129</f>
        <v>83800.000000000116</v>
      </c>
      <c r="S13" s="9"/>
      <c r="U13" t="s">
        <v>375</v>
      </c>
      <c r="Y13" s="359">
        <f t="shared" si="0"/>
        <v>102.13089335130188</v>
      </c>
      <c r="Z13" s="359">
        <f t="shared" si="0"/>
        <v>101.85454858500293</v>
      </c>
      <c r="AA13">
        <v>100</v>
      </c>
      <c r="AF13" s="359">
        <f t="shared" si="1"/>
        <v>90.249215591637352</v>
      </c>
      <c r="AG13" s="359">
        <f t="shared" si="1"/>
        <v>89.748390365038588</v>
      </c>
      <c r="AH13">
        <v>100</v>
      </c>
      <c r="AM13" s="359">
        <f t="shared" si="46"/>
        <v>6.3423672392321553</v>
      </c>
      <c r="AN13" s="359">
        <f t="shared" si="47"/>
        <v>6.2878866895056174</v>
      </c>
      <c r="AS13" s="359">
        <f t="shared" si="48"/>
        <v>1.2767115168159513</v>
      </c>
      <c r="AT13" s="359">
        <f t="shared" si="49"/>
        <v>1.2776061926273314</v>
      </c>
      <c r="AV13" s="359"/>
      <c r="AW13" s="359"/>
      <c r="AX13" s="359"/>
      <c r="AY13" s="359">
        <f t="shared" si="50"/>
        <v>6.9113576692077041</v>
      </c>
      <c r="AZ13" s="359">
        <f t="shared" si="51"/>
        <v>6.7862633659396732</v>
      </c>
      <c r="BB13" s="359"/>
      <c r="BC13" s="359"/>
      <c r="BD13" s="359"/>
      <c r="BE13" s="359">
        <f t="shared" si="52"/>
        <v>1.3912486616243289</v>
      </c>
      <c r="BF13" s="359">
        <f t="shared" si="53"/>
        <v>1.3788690110454604</v>
      </c>
      <c r="BH13" s="359"/>
      <c r="BI13" s="359"/>
      <c r="BJ13" s="359"/>
      <c r="BK13" s="359">
        <v>483.64675452966623</v>
      </c>
      <c r="BL13" s="359">
        <v>479.15889214608609</v>
      </c>
      <c r="BN13" s="359"/>
      <c r="BO13" s="359"/>
      <c r="BP13" s="359"/>
      <c r="BQ13" s="359">
        <v>97.357557247573965</v>
      </c>
      <c r="BR13" s="359">
        <v>97.358047001706282</v>
      </c>
      <c r="BW13" s="10">
        <f t="shared" si="2"/>
        <v>108.97126275589861</v>
      </c>
      <c r="BX13" s="10">
        <f t="shared" si="2"/>
        <v>107.92598055664455</v>
      </c>
      <c r="CC13" s="10">
        <f>OBR_NOV23_1.2!X131</f>
        <v>129.96073972250761</v>
      </c>
      <c r="CD13" s="10">
        <f>OBR_MAR24_1.2!X131</f>
        <v>129.40842927053825</v>
      </c>
      <c r="CI13" s="10">
        <v>69978.545125000004</v>
      </c>
      <c r="CJ13" s="10">
        <v>70607.176041971732</v>
      </c>
      <c r="CL13">
        <v>2009</v>
      </c>
      <c r="CM13" s="10">
        <f>100*(Data!BS36/Data!$BW36)</f>
        <v>3.0006879838991232</v>
      </c>
      <c r="CN13" s="10">
        <f>100*(Data!CL36/Data!$CP36)</f>
        <v>3.0006879838991232</v>
      </c>
      <c r="CO13" s="9">
        <v>3</v>
      </c>
      <c r="CQ13">
        <v>2009</v>
      </c>
      <c r="CR13" s="10">
        <f>100*(Data!BQ36/Data!$BW36)</f>
        <v>-7.3260016840202908</v>
      </c>
      <c r="CS13" s="10">
        <f>100*(Data!CJ36/Data!$CP36)</f>
        <v>-7.3260016840202908</v>
      </c>
      <c r="CT13" s="9">
        <v>0</v>
      </c>
      <c r="CV13">
        <v>2009</v>
      </c>
      <c r="CW13" s="10">
        <f t="shared" si="18"/>
        <v>-3.1070416840202908</v>
      </c>
      <c r="CX13" s="10">
        <f t="shared" si="19"/>
        <v>-3.1070416840202908</v>
      </c>
      <c r="CY13" s="9">
        <v>0</v>
      </c>
      <c r="DA13" s="10">
        <f>Data!CF36</f>
        <v>-4.21896</v>
      </c>
      <c r="DB13" s="10">
        <f>Data!CY36</f>
        <v>-4.21896</v>
      </c>
      <c r="DD13">
        <v>2009</v>
      </c>
      <c r="DE13" s="10">
        <f>100*(Data!BO36/Data!BO$46)</f>
        <v>82.821167454977285</v>
      </c>
      <c r="DF13" s="10">
        <f>100*(Data!CH36/Data!CH$46)</f>
        <v>82.821167454977285</v>
      </c>
      <c r="DG13" s="10">
        <f>100*(Data!DA36/Data!DA$46)</f>
        <v>82.821167454977285</v>
      </c>
      <c r="DI13" s="10">
        <f t="shared" si="20"/>
        <v>60.590074548703086</v>
      </c>
      <c r="DJ13" s="10">
        <f t="shared" si="21"/>
        <v>60.590074548703086</v>
      </c>
      <c r="DK13" s="10">
        <f>100*(Data!DH36-$R13)/Data!DI36</f>
        <v>60.590074548703086</v>
      </c>
      <c r="DM13" s="10">
        <f t="shared" si="22"/>
        <v>-3.1070416840202908</v>
      </c>
      <c r="DN13" s="10">
        <f t="shared" si="23"/>
        <v>-3.1070416840202908</v>
      </c>
      <c r="DO13" s="10">
        <f>(100*(Data!DC36/Data!$DI36))-Data!$DR36</f>
        <v>-3.1070416840202908</v>
      </c>
      <c r="DS13" t="s">
        <v>363</v>
      </c>
      <c r="DT13" s="10">
        <f t="shared" si="3"/>
        <v>86.896165816486857</v>
      </c>
      <c r="DU13" s="10">
        <f t="shared" si="4"/>
        <v>87.437667867628591</v>
      </c>
      <c r="DV13" s="10">
        <f t="shared" si="5"/>
        <v>87.148952670200558</v>
      </c>
      <c r="DW13" s="10">
        <f t="shared" si="6"/>
        <v>89.643911625034661</v>
      </c>
      <c r="DX13" s="10">
        <f t="shared" si="7"/>
        <v>90.751463594110177</v>
      </c>
      <c r="DY13">
        <v>100</v>
      </c>
      <c r="EA13" s="551">
        <f t="shared" si="8"/>
        <v>63.052091524751788</v>
      </c>
      <c r="EB13" s="551">
        <f t="shared" si="9"/>
        <v>65.397018570831875</v>
      </c>
      <c r="EC13" s="551">
        <f t="shared" si="10"/>
        <v>80.058785092607351</v>
      </c>
      <c r="ED13" s="551">
        <f t="shared" si="11"/>
        <v>67.035737447457024</v>
      </c>
      <c r="EE13" s="551">
        <f t="shared" si="12"/>
        <v>67.698326072704148</v>
      </c>
      <c r="EF13">
        <v>100</v>
      </c>
      <c r="EH13" t="s">
        <v>363</v>
      </c>
      <c r="EI13" s="9">
        <v>4932.7325188913619</v>
      </c>
      <c r="EJ13" s="9">
        <v>5232.6687559061766</v>
      </c>
      <c r="EK13" s="9">
        <v>5252.817899112385</v>
      </c>
      <c r="EL13" s="9">
        <v>5254.9094298311165</v>
      </c>
      <c r="EM13" s="9">
        <v>5595.9765418109619</v>
      </c>
      <c r="EO13" s="9">
        <v>830.25226082020993</v>
      </c>
      <c r="EP13" s="9">
        <v>880.73599127381726</v>
      </c>
      <c r="EQ13" s="9">
        <v>884.12739180820199</v>
      </c>
      <c r="ER13" s="9">
        <v>884.47942754116582</v>
      </c>
      <c r="ES13" s="9">
        <v>943.41122096493359</v>
      </c>
      <c r="EU13">
        <v>2009</v>
      </c>
      <c r="EV13" s="10">
        <f>100*((EZ13-FA13)/Data!BX36*Data!BY36*0.01)</f>
        <v>-5.240614282322781</v>
      </c>
      <c r="EW13" s="10">
        <f>100*((FC13-FD13)/Data!CQ36*Data!CR36*0.01)</f>
        <v>-5.240614282322781</v>
      </c>
      <c r="EX13" s="9">
        <v>0</v>
      </c>
      <c r="EZ13" s="9">
        <f>Data!BU36*(Data!BX36*Data!BY36*0.01/Data!BW36)^1</f>
        <v>590368.18014350988</v>
      </c>
      <c r="FA13" s="9">
        <f>(Data!BR36+Data!BT36)*(Data!BX36*Data!BY36*0.01/Data!BW36)^1</f>
        <v>710195.89949120767</v>
      </c>
      <c r="FC13" s="9">
        <f>Data!CN36*(Data!CQ36*Data!CR36*0.01/Data!CP36)^1</f>
        <v>590368.18014350988</v>
      </c>
      <c r="FD13" s="9">
        <f>(Data!CK36+Data!CM36)*(Data!CQ36*Data!CR36*0.01/Data!CP36)^1</f>
        <v>710195.89949120767</v>
      </c>
    </row>
    <row r="14" spans="1:160">
      <c r="A14">
        <v>2010</v>
      </c>
      <c r="B14" s="10">
        <f>100*(Data!BO37/Data!BO$46)</f>
        <v>84.888308052097287</v>
      </c>
      <c r="C14" s="10">
        <f>100*(Data!CH37/Data!CH$46)</f>
        <v>84.888308052097287</v>
      </c>
      <c r="D14">
        <v>100</v>
      </c>
      <c r="F14" s="10">
        <f t="shared" si="13"/>
        <v>0</v>
      </c>
      <c r="H14">
        <v>2010</v>
      </c>
      <c r="I14" s="10">
        <f>100*(O14/Data!$BW37)</f>
        <v>70.398212358619745</v>
      </c>
      <c r="J14" s="10">
        <f>100*(P14/Data!$CP37)</f>
        <v>70.398212358619745</v>
      </c>
      <c r="L14" s="10"/>
      <c r="M14" s="10"/>
      <c r="O14" s="9">
        <f>Data!BV37-$R14</f>
        <v>1145500</v>
      </c>
      <c r="P14" s="9">
        <f>Data!CO37-$R14</f>
        <v>1145500</v>
      </c>
      <c r="R14" s="9">
        <f>'GNDBTX ex BoE'!D130</f>
        <v>23200</v>
      </c>
      <c r="S14" s="9"/>
      <c r="CL14">
        <v>2010</v>
      </c>
      <c r="CM14" s="10">
        <f>100*(Data!BS37/Data!$BW37)</f>
        <v>2.4455927216053372</v>
      </c>
      <c r="CN14" s="10">
        <f>100*(Data!CL37/Data!$CP37)</f>
        <v>2.4455927216053372</v>
      </c>
      <c r="CO14" s="9">
        <v>3</v>
      </c>
      <c r="CQ14">
        <v>2010</v>
      </c>
      <c r="CR14" s="10">
        <f>100*(Data!BQ37/Data!$BW37)</f>
        <v>-6.2858136693600919</v>
      </c>
      <c r="CS14" s="10">
        <f>100*(Data!CJ37/Data!$CP37)</f>
        <v>-6.2858136693600919</v>
      </c>
      <c r="CT14" s="9">
        <v>0</v>
      </c>
      <c r="CV14">
        <v>2010</v>
      </c>
      <c r="CW14" s="10">
        <f t="shared" si="18"/>
        <v>-2.5273836693600917</v>
      </c>
      <c r="CX14" s="10">
        <f t="shared" si="19"/>
        <v>-2.5273836693600917</v>
      </c>
      <c r="CY14" s="9">
        <v>0</v>
      </c>
      <c r="DA14" s="10">
        <f>Data!CF37</f>
        <v>-3.7584300000000002</v>
      </c>
      <c r="DB14" s="10">
        <f>Data!CY37</f>
        <v>-3.7584300000000002</v>
      </c>
      <c r="DD14">
        <v>2010</v>
      </c>
      <c r="DE14" s="10">
        <f>100*(Data!BO37/Data!BO$46)</f>
        <v>84.888308052097287</v>
      </c>
      <c r="DF14" s="10">
        <f>100*(Data!CH37/Data!CH$46)</f>
        <v>84.888308052097287</v>
      </c>
      <c r="DG14" s="10">
        <f>100*(Data!DA37/Data!DA$46)</f>
        <v>84.888308052097287</v>
      </c>
      <c r="DI14" s="10">
        <f t="shared" si="20"/>
        <v>70.398212358619745</v>
      </c>
      <c r="DJ14" s="10">
        <f t="shared" si="21"/>
        <v>70.398212358619745</v>
      </c>
      <c r="DK14" s="10">
        <f>100*(Data!DH37-$R14)/Data!DI37</f>
        <v>70.398212358619745</v>
      </c>
      <c r="DM14" s="10">
        <f t="shared" si="22"/>
        <v>-2.5273836693600917</v>
      </c>
      <c r="DN14" s="10">
        <f t="shared" si="23"/>
        <v>-2.5273836693600917</v>
      </c>
      <c r="DO14" s="10">
        <f>(100*(Data!DC37/Data!$DI37))-Data!$DR37</f>
        <v>-2.5273836693600917</v>
      </c>
      <c r="DS14" t="s">
        <v>364</v>
      </c>
      <c r="DT14" s="10">
        <f t="shared" si="3"/>
        <v>86.306349034227182</v>
      </c>
      <c r="DU14" s="10">
        <f t="shared" si="4"/>
        <v>86.890297986711843</v>
      </c>
      <c r="DV14" s="10">
        <f t="shared" si="5"/>
        <v>86.603390179703624</v>
      </c>
      <c r="DW14" s="10">
        <f t="shared" si="6"/>
        <v>88.899110006861406</v>
      </c>
      <c r="DX14" s="10">
        <f t="shared" si="7"/>
        <v>89.829709455628361</v>
      </c>
      <c r="DY14">
        <v>100</v>
      </c>
      <c r="EA14" s="551">
        <f t="shared" si="8"/>
        <v>65.948944539478632</v>
      </c>
      <c r="EB14" s="551">
        <f t="shared" si="9"/>
        <v>68.437934126020934</v>
      </c>
      <c r="EC14" s="551">
        <f t="shared" si="10"/>
        <v>83.781462520997508</v>
      </c>
      <c r="ED14" s="551">
        <f t="shared" si="11"/>
        <v>70.232475437166059</v>
      </c>
      <c r="EE14" s="551">
        <f t="shared" si="12"/>
        <v>70.926660973412169</v>
      </c>
      <c r="EF14">
        <v>100</v>
      </c>
      <c r="EH14" t="s">
        <v>364</v>
      </c>
      <c r="EI14" s="9">
        <v>4899.2510828037848</v>
      </c>
      <c r="EJ14" s="9">
        <v>5199.9116462571264</v>
      </c>
      <c r="EK14" s="9">
        <v>5219.9346535040122</v>
      </c>
      <c r="EL14" s="9">
        <v>5211.249297472511</v>
      </c>
      <c r="EM14" s="9">
        <v>5539.1387308051653</v>
      </c>
      <c r="EO14" s="9">
        <v>868.39720901430189</v>
      </c>
      <c r="EP14" s="9">
        <v>921.68959794288253</v>
      </c>
      <c r="EQ14" s="9">
        <v>925.23869622655707</v>
      </c>
      <c r="ER14" s="9">
        <v>926.65766104464774</v>
      </c>
      <c r="ES14" s="9">
        <v>988.39973910184892</v>
      </c>
      <c r="EU14">
        <v>2010</v>
      </c>
      <c r="EV14" s="10">
        <f>100*((EZ14-FA14)/Data!BX37*Data!BY37*0.01)</f>
        <v>-4.6676077535822476</v>
      </c>
      <c r="EW14" s="10">
        <f>100*((FC14-FD14)/Data!CQ37*Data!CR37*0.01)</f>
        <v>-4.6676077535822476</v>
      </c>
      <c r="EX14" s="9">
        <v>0</v>
      </c>
      <c r="EZ14" s="9">
        <f>Data!BU37*(Data!BX37*Data!BY37*0.01/Data!BW37)^1</f>
        <v>625002.14321720705</v>
      </c>
      <c r="FA14" s="9">
        <f>(Data!BR37+Data!BT37)*(Data!BX37*Data!BY37*0.01/Data!BW37)^1</f>
        <v>731109.2933593716</v>
      </c>
      <c r="FC14" s="9">
        <f>Data!CN37*(Data!CQ37*Data!CR37*0.01/Data!CP37)^1</f>
        <v>625002.14321720705</v>
      </c>
      <c r="FD14" s="9">
        <f>(Data!CK37+Data!CM37)*(Data!CQ37*Data!CR37*0.01/Data!CP37)^1</f>
        <v>731109.2933593716</v>
      </c>
    </row>
    <row r="15" spans="1:160">
      <c r="A15">
        <v>2011</v>
      </c>
      <c r="B15" s="10">
        <f>100*(Data!BO38/Data!BO$46)</f>
        <v>85.744862494082611</v>
      </c>
      <c r="C15" s="10">
        <f>100*(Data!CH38/Data!CH$46)</f>
        <v>85.744862494082611</v>
      </c>
      <c r="D15">
        <v>100</v>
      </c>
      <c r="F15" s="10">
        <f t="shared" si="13"/>
        <v>0</v>
      </c>
      <c r="H15">
        <v>2011</v>
      </c>
      <c r="I15" s="10">
        <f>100*(O15/Data!$BW38)</f>
        <v>74.897074069601004</v>
      </c>
      <c r="J15" s="10">
        <f>100*(P15/Data!$CP38)</f>
        <v>74.897074069601004</v>
      </c>
      <c r="L15" s="10"/>
      <c r="M15" s="10"/>
      <c r="O15" s="9">
        <f>Data!BV38-$R15</f>
        <v>1252700</v>
      </c>
      <c r="P15" s="9">
        <f>Data!CO38-$R15</f>
        <v>1252700</v>
      </c>
      <c r="R15" s="9">
        <f>'GNDBTX ex BoE'!D131</f>
        <v>8500</v>
      </c>
      <c r="S15" s="9"/>
      <c r="CL15">
        <v>2011</v>
      </c>
      <c r="CM15" s="10">
        <f>100*(Data!BS38/Data!$BW38)</f>
        <v>1.8428614305478663</v>
      </c>
      <c r="CN15" s="10">
        <f>100*(Data!CL38/Data!$CP38)</f>
        <v>1.8428614305478663</v>
      </c>
      <c r="CO15" s="9">
        <v>3</v>
      </c>
      <c r="CQ15">
        <v>2011</v>
      </c>
      <c r="CR15" s="10">
        <f>100*(Data!BQ38/Data!$BW38)</f>
        <v>-5.4081104317807061</v>
      </c>
      <c r="CS15" s="10">
        <f>100*(Data!CJ38/Data!$CP38)</f>
        <v>-5.4081104317807061</v>
      </c>
      <c r="CT15" s="9">
        <v>0</v>
      </c>
      <c r="CV15">
        <v>2011</v>
      </c>
      <c r="CW15" s="10">
        <f t="shared" si="18"/>
        <v>-2.1343374317807062</v>
      </c>
      <c r="CX15" s="10">
        <f t="shared" si="19"/>
        <v>-2.1343374317807062</v>
      </c>
      <c r="CY15" s="9">
        <v>0</v>
      </c>
      <c r="DA15" s="10">
        <f>Data!CF38</f>
        <v>-3.2737729999999998</v>
      </c>
      <c r="DB15" s="10">
        <f>Data!CY38</f>
        <v>-3.2737729999999998</v>
      </c>
      <c r="DD15">
        <v>2011</v>
      </c>
      <c r="DE15" s="10">
        <f>100*(Data!BO38/Data!BO$46)</f>
        <v>85.744862494082611</v>
      </c>
      <c r="DF15" s="10">
        <f>100*(Data!CH38/Data!CH$46)</f>
        <v>85.744862494082611</v>
      </c>
      <c r="DG15" s="10">
        <f>100*(Data!DA38/Data!DA$46)</f>
        <v>85.744862494082611</v>
      </c>
      <c r="DI15" s="10">
        <f t="shared" si="20"/>
        <v>74.897074069601004</v>
      </c>
      <c r="DJ15" s="10">
        <f t="shared" si="21"/>
        <v>74.897074069601004</v>
      </c>
      <c r="DK15" s="10">
        <f>100*(Data!DH38-$R15)/Data!DI38</f>
        <v>74.897074069601004</v>
      </c>
      <c r="DM15" s="10">
        <f t="shared" si="22"/>
        <v>-2.1343374317807062</v>
      </c>
      <c r="DN15" s="10">
        <f t="shared" si="23"/>
        <v>-2.1343374317807062</v>
      </c>
      <c r="DO15" s="10">
        <f>(100*(Data!DC38/Data!$DI38))-Data!$DR38</f>
        <v>-2.1343374317807062</v>
      </c>
      <c r="DS15" t="s">
        <v>365</v>
      </c>
      <c r="DT15" s="10">
        <f t="shared" si="3"/>
        <v>86.315065738723447</v>
      </c>
      <c r="DU15" s="10">
        <f t="shared" si="4"/>
        <v>86.987853775643444</v>
      </c>
      <c r="DV15" s="10">
        <f t="shared" si="5"/>
        <v>86.700623843862815</v>
      </c>
      <c r="DW15" s="10">
        <f t="shared" si="6"/>
        <v>88.679068071706837</v>
      </c>
      <c r="DX15" s="10">
        <f t="shared" si="7"/>
        <v>89.519644513442614</v>
      </c>
      <c r="DY15">
        <v>100</v>
      </c>
      <c r="EA15" s="551">
        <f t="shared" si="8"/>
        <v>68.732334063490441</v>
      </c>
      <c r="EB15" s="551">
        <f t="shared" si="9"/>
        <v>71.399242311897055</v>
      </c>
      <c r="EC15" s="551">
        <f t="shared" si="10"/>
        <v>87.406684906162553</v>
      </c>
      <c r="ED15" s="551">
        <f t="shared" si="11"/>
        <v>73.081639245182046</v>
      </c>
      <c r="EE15" s="551">
        <f t="shared" si="12"/>
        <v>73.80398623086603</v>
      </c>
      <c r="EF15">
        <v>100</v>
      </c>
      <c r="EH15" t="s">
        <v>365</v>
      </c>
      <c r="EI15" s="9">
        <v>4899.7458937234878</v>
      </c>
      <c r="EJ15" s="9">
        <v>5205.7498295155474</v>
      </c>
      <c r="EK15" s="9">
        <v>5225.7953175262701</v>
      </c>
      <c r="EL15" s="9">
        <v>5198.35048015139</v>
      </c>
      <c r="EM15" s="9">
        <v>5520.0193020467514</v>
      </c>
      <c r="EO15" s="9">
        <v>905.04810177884917</v>
      </c>
      <c r="EP15" s="9">
        <v>961.57109036489555</v>
      </c>
      <c r="EQ15" s="9">
        <v>965.27375806784198</v>
      </c>
      <c r="ER15" s="9">
        <v>964.24994942456135</v>
      </c>
      <c r="ES15" s="9">
        <v>1028.4967561437852</v>
      </c>
      <c r="EU15">
        <v>2011</v>
      </c>
      <c r="EV15" s="10">
        <f>100*((EZ15-FA15)/Data!BX38*Data!BY38*0.01)</f>
        <v>-4.1586588355257774</v>
      </c>
      <c r="EW15" s="10">
        <f>100*((FC15-FD15)/Data!CQ38*Data!CR38*0.01)</f>
        <v>-4.1586588355257774</v>
      </c>
      <c r="EX15" s="9">
        <v>0</v>
      </c>
      <c r="EZ15" s="9">
        <f>Data!BU38*(Data!BX38*Data!BY38*0.01/Data!BW38)^1</f>
        <v>645977.60838886048</v>
      </c>
      <c r="FA15" s="9">
        <f>(Data!BR38+Data!BT38)*(Data!BX38*Data!BY38*0.01/Data!BW38)^1</f>
        <v>739571.5488430704</v>
      </c>
      <c r="FC15" s="9">
        <f>Data!CN38*(Data!CQ38*Data!CR38*0.01/Data!CP38)^1</f>
        <v>645977.60838886048</v>
      </c>
      <c r="FD15" s="9">
        <f>(Data!CK38+Data!CM38)*(Data!CQ38*Data!CR38*0.01/Data!CP38)^1</f>
        <v>739571.5488430704</v>
      </c>
    </row>
    <row r="16" spans="1:160">
      <c r="A16">
        <v>2012</v>
      </c>
      <c r="B16" s="10">
        <f>100*(Data!BO39/Data!BO$46)</f>
        <v>86.945962847125287</v>
      </c>
      <c r="C16" s="10">
        <f>100*(Data!CH39/Data!CH$46)</f>
        <v>86.945962847125287</v>
      </c>
      <c r="D16">
        <v>100</v>
      </c>
      <c r="F16" s="10">
        <f t="shared" si="13"/>
        <v>0</v>
      </c>
      <c r="H16">
        <v>2012</v>
      </c>
      <c r="I16" s="10">
        <f>100*(O16/Data!$BW39)</f>
        <v>77.58607712056066</v>
      </c>
      <c r="J16" s="10">
        <f>100*(P16/Data!$CP39)</f>
        <v>77.58607712056066</v>
      </c>
      <c r="L16" s="10"/>
      <c r="M16" s="10"/>
      <c r="O16" s="9">
        <f>Data!BV39-$R16</f>
        <v>1340000</v>
      </c>
      <c r="P16" s="9">
        <f>Data!CO39-$R16</f>
        <v>1340000</v>
      </c>
      <c r="R16" s="9">
        <f>'GNDBTX ex BoE'!D132</f>
        <v>26200</v>
      </c>
      <c r="S16" s="9"/>
      <c r="V16" s="359">
        <f t="shared" ref="V16:V22" si="56">V5-DT17</f>
        <v>-1.1894328236358547</v>
      </c>
      <c r="CL16">
        <v>2012</v>
      </c>
      <c r="CM16" s="10">
        <f>100*(Data!BS39/Data!$BW39)</f>
        <v>1.877930466662884</v>
      </c>
      <c r="CN16" s="10">
        <f>100*(Data!CL39/Data!$CP39)</f>
        <v>1.877930466662884</v>
      </c>
      <c r="CO16" s="9">
        <v>3</v>
      </c>
      <c r="CQ16">
        <v>2012</v>
      </c>
      <c r="CR16" s="10">
        <f>100*(Data!BQ39/Data!$BW39)</f>
        <v>-5.3302213982400692</v>
      </c>
      <c r="CS16" s="10">
        <f>100*(Data!CJ39/Data!$CP39)</f>
        <v>-5.3302213982400692</v>
      </c>
      <c r="CT16" s="9">
        <v>0</v>
      </c>
      <c r="CV16">
        <v>2012</v>
      </c>
      <c r="CW16" s="10">
        <f t="shared" si="18"/>
        <v>-1.2041493982400695</v>
      </c>
      <c r="CX16" s="10">
        <f t="shared" si="19"/>
        <v>-1.2041493982400695</v>
      </c>
      <c r="CY16" s="9">
        <v>0</v>
      </c>
      <c r="DA16" s="10">
        <f>Data!CF39</f>
        <v>-4.1260719999999997</v>
      </c>
      <c r="DB16" s="10">
        <f>Data!CY39</f>
        <v>-4.1260719999999997</v>
      </c>
      <c r="DD16">
        <v>2012</v>
      </c>
      <c r="DE16" s="10">
        <f>100*(Data!BO39/Data!BO$46)</f>
        <v>86.945962847125287</v>
      </c>
      <c r="DF16" s="10">
        <f>100*(Data!CH39/Data!CH$46)</f>
        <v>86.945962847125287</v>
      </c>
      <c r="DG16" s="10">
        <f>100*(Data!DA39/Data!DA$46)</f>
        <v>86.945962847125287</v>
      </c>
      <c r="DI16" s="10">
        <f t="shared" si="20"/>
        <v>77.58607712056066</v>
      </c>
      <c r="DJ16" s="10">
        <f t="shared" si="21"/>
        <v>77.58607712056066</v>
      </c>
      <c r="DK16" s="10">
        <f>100*(Data!DH39-$R16)/Data!DI39</f>
        <v>77.58607712056066</v>
      </c>
      <c r="DM16" s="10">
        <f t="shared" si="22"/>
        <v>-1.2041493982400695</v>
      </c>
      <c r="DN16" s="10">
        <f t="shared" si="23"/>
        <v>-1.2041493982400695</v>
      </c>
      <c r="DO16" s="10">
        <f>(100*(Data!DC39/Data!$DI39))-Data!$DR39</f>
        <v>-1.2041493982400695</v>
      </c>
      <c r="DS16" t="s">
        <v>366</v>
      </c>
      <c r="DT16" s="10">
        <f t="shared" si="3"/>
        <v>90.213485682539499</v>
      </c>
      <c r="DU16" s="10">
        <f t="shared" si="4"/>
        <v>90.712325985335298</v>
      </c>
      <c r="DV16" s="10">
        <f t="shared" si="5"/>
        <v>90.412798015929013</v>
      </c>
      <c r="DW16" s="10">
        <f t="shared" si="6"/>
        <v>92.725512311379262</v>
      </c>
      <c r="DX16" s="10">
        <f t="shared" si="7"/>
        <v>93.503228194222871</v>
      </c>
      <c r="DY16">
        <v>100</v>
      </c>
      <c r="EA16" s="551">
        <f t="shared" si="8"/>
        <v>70.119281250117098</v>
      </c>
      <c r="EB16" s="551">
        <f t="shared" si="9"/>
        <v>72.676297820299013</v>
      </c>
      <c r="EC16" s="551">
        <f t="shared" si="10"/>
        <v>88.970051474437341</v>
      </c>
      <c r="ED16" s="551">
        <f t="shared" si="11"/>
        <v>74.548298440968281</v>
      </c>
      <c r="EE16" s="551">
        <f t="shared" si="12"/>
        <v>75.285142047965678</v>
      </c>
      <c r="EF16">
        <v>100</v>
      </c>
      <c r="EH16" t="s">
        <v>366</v>
      </c>
      <c r="EI16" s="9">
        <v>5121.0429169979898</v>
      </c>
      <c r="EJ16" s="9">
        <v>5428.6392299213267</v>
      </c>
      <c r="EK16" s="9">
        <v>5449.5429856071923</v>
      </c>
      <c r="EL16" s="9">
        <v>5435.5522890291968</v>
      </c>
      <c r="EM16" s="9">
        <v>5765.6576636459577</v>
      </c>
      <c r="EO16" s="9">
        <v>923.3110334197919</v>
      </c>
      <c r="EP16" s="9">
        <v>978.76986752146968</v>
      </c>
      <c r="EQ16" s="9">
        <v>982.53876158806861</v>
      </c>
      <c r="ER16" s="9">
        <v>983.60126762112452</v>
      </c>
      <c r="ES16" s="9">
        <v>1049.1374292432743</v>
      </c>
      <c r="EU16">
        <v>2012</v>
      </c>
      <c r="EV16" s="10">
        <f>100*((EZ16-FA16)/Data!BX39*Data!BY39*0.01)</f>
        <v>-4.2506039992671205</v>
      </c>
      <c r="EW16" s="10">
        <f>100*((FC16-FD16)/Data!CQ39*Data!CR39*0.01)</f>
        <v>-4.2506039992671205</v>
      </c>
      <c r="EX16" s="9">
        <v>0</v>
      </c>
      <c r="EZ16" s="9">
        <f>Data!BU39*(Data!BX39*Data!BY39*0.01/Data!BW39)^1</f>
        <v>661512.16242865718</v>
      </c>
      <c r="FA16" s="9">
        <f>(Data!BR39+Data!BT39)*(Data!BX39*Data!BY39*0.01/Data!BW39)^1</f>
        <v>757323.47316570266</v>
      </c>
      <c r="FC16" s="9">
        <f>Data!CN39*(Data!CQ39*Data!CR39*0.01/Data!CP39)^1</f>
        <v>661512.16242865718</v>
      </c>
      <c r="FD16" s="9">
        <f>(Data!CK39+Data!CM39)*(Data!CQ39*Data!CR39*0.01/Data!CP39)^1</f>
        <v>757323.47316570266</v>
      </c>
    </row>
    <row r="17" spans="1:160">
      <c r="A17">
        <v>2013</v>
      </c>
      <c r="B17" s="10">
        <f>100*(Data!BO40/Data!BO$46)</f>
        <v>88.966483649129628</v>
      </c>
      <c r="C17" s="10">
        <f>100*(Data!CH40/Data!CH$46)</f>
        <v>88.966483649129628</v>
      </c>
      <c r="D17">
        <v>100</v>
      </c>
      <c r="F17" s="10">
        <f t="shared" si="13"/>
        <v>0</v>
      </c>
      <c r="H17">
        <v>2013</v>
      </c>
      <c r="I17" s="10">
        <f>100*(O17/Data!$BW40)</f>
        <v>78.251214434420547</v>
      </c>
      <c r="J17" s="10">
        <f>100*(P17/Data!$CP40)</f>
        <v>78.251214434420547</v>
      </c>
      <c r="L17" s="10"/>
      <c r="M17" s="10"/>
      <c r="O17" s="9">
        <f>Data!BV40-$R17</f>
        <v>1409500</v>
      </c>
      <c r="P17" s="9">
        <f>Data!CO40-$R17</f>
        <v>1409500</v>
      </c>
      <c r="R17" s="9">
        <f>'GNDBTX ex BoE'!D133</f>
        <v>51600</v>
      </c>
      <c r="S17" s="9"/>
      <c r="V17" s="359">
        <f t="shared" si="56"/>
        <v>-0.67628530183768021</v>
      </c>
      <c r="W17" s="359">
        <f t="shared" ref="W17:X23" si="57">W6-DU18</f>
        <v>1.1633951494486183</v>
      </c>
      <c r="X17" s="359">
        <f t="shared" si="57"/>
        <v>0.85289492383517995</v>
      </c>
      <c r="CL17">
        <v>2013</v>
      </c>
      <c r="CM17" s="10">
        <f>100*(Data!BS40/Data!$BW40)</f>
        <v>1.4547675225537819</v>
      </c>
      <c r="CN17" s="10">
        <f>100*(Data!CL40/Data!$CP40)</f>
        <v>1.4547675225537819</v>
      </c>
      <c r="CO17" s="9">
        <v>3</v>
      </c>
      <c r="CQ17">
        <v>2013</v>
      </c>
      <c r="CR17" s="10">
        <f>100*(Data!BQ40/Data!$BW40)</f>
        <v>-4.3294934073560025</v>
      </c>
      <c r="CS17" s="10">
        <f>100*(Data!CJ40/Data!$CP40)</f>
        <v>-4.3294934073560025</v>
      </c>
      <c r="CT17" s="9">
        <v>0</v>
      </c>
      <c r="CV17">
        <v>2013</v>
      </c>
      <c r="CW17" s="10">
        <f t="shared" si="18"/>
        <v>-1.5670804073560025</v>
      </c>
      <c r="CX17" s="10">
        <f t="shared" si="19"/>
        <v>-1.5670804073560025</v>
      </c>
      <c r="CY17" s="9">
        <v>0</v>
      </c>
      <c r="DA17" s="10">
        <f>Data!CF40</f>
        <v>-2.762413</v>
      </c>
      <c r="DB17" s="10">
        <f>Data!CY40</f>
        <v>-2.762413</v>
      </c>
      <c r="DD17">
        <v>2013</v>
      </c>
      <c r="DE17" s="10">
        <f>100*(Data!BO40/Data!BO$46)</f>
        <v>88.966483649129628</v>
      </c>
      <c r="DF17" s="10">
        <f>100*(Data!CH40/Data!CH$46)</f>
        <v>88.966483649129628</v>
      </c>
      <c r="DG17" s="10">
        <f>100*(Data!DA40/Data!DA$46)</f>
        <v>88.966483649129628</v>
      </c>
      <c r="DI17" s="10">
        <f t="shared" si="20"/>
        <v>78.251214434420547</v>
      </c>
      <c r="DJ17" s="10">
        <f t="shared" si="21"/>
        <v>78.251214434420547</v>
      </c>
      <c r="DK17" s="10">
        <f>100*(Data!DH40-$R17)/Data!DI40</f>
        <v>78.251214434420547</v>
      </c>
      <c r="DM17" s="10">
        <f t="shared" si="22"/>
        <v>-1.5670804073560025</v>
      </c>
      <c r="DN17" s="10">
        <f t="shared" si="23"/>
        <v>-1.5670804073560025</v>
      </c>
      <c r="DO17" s="10">
        <f>(100*(Data!DC40/Data!$DI40))-Data!$DR40</f>
        <v>-1.5670804073560025</v>
      </c>
      <c r="DS17" t="s">
        <v>367</v>
      </c>
      <c r="DT17" s="10">
        <f t="shared" si="3"/>
        <v>113.57468021068446</v>
      </c>
      <c r="DU17" s="10">
        <f t="shared" si="4"/>
        <v>111.97581811068582</v>
      </c>
      <c r="DV17" s="10">
        <f t="shared" si="5"/>
        <v>111.84845148154916</v>
      </c>
      <c r="DW17" s="10">
        <f t="shared" si="6"/>
        <v>113.9777905194441</v>
      </c>
      <c r="DX17" s="10">
        <f t="shared" si="7"/>
        <v>112.15507880141142</v>
      </c>
      <c r="DY17">
        <v>100</v>
      </c>
      <c r="EA17" s="551">
        <f t="shared" si="8"/>
        <v>81.384705898335028</v>
      </c>
      <c r="EB17" s="551">
        <f t="shared" si="9"/>
        <v>87.029466265480011</v>
      </c>
      <c r="EC17" s="551">
        <f t="shared" si="10"/>
        <v>106.77251952620341</v>
      </c>
      <c r="ED17" s="551">
        <f t="shared" si="11"/>
        <v>90.335461233163869</v>
      </c>
      <c r="EE17" s="551">
        <f t="shared" si="12"/>
        <v>91.228346899059076</v>
      </c>
      <c r="EF17">
        <v>100</v>
      </c>
      <c r="EH17" t="s">
        <v>367</v>
      </c>
      <c r="EI17" s="9">
        <v>6447.1603911853736</v>
      </c>
      <c r="EJ17" s="9">
        <v>6701.1435589963194</v>
      </c>
      <c r="EK17" s="9">
        <v>6741.5560362916358</v>
      </c>
      <c r="EL17" s="9">
        <v>6681.3568856434958</v>
      </c>
      <c r="EM17" s="9">
        <v>6915.7803649834568</v>
      </c>
      <c r="EO17" s="9">
        <v>1071.6509862603884</v>
      </c>
      <c r="EP17" s="9">
        <v>1172.0715243056341</v>
      </c>
      <c r="EQ17" s="9">
        <v>1179.1399169534675</v>
      </c>
      <c r="ER17" s="9">
        <v>1191.8994267915962</v>
      </c>
      <c r="ES17" s="9">
        <v>1271.3142425740928</v>
      </c>
      <c r="EU17">
        <v>2013</v>
      </c>
      <c r="EV17" s="10">
        <f>100*((EZ17-FA17)/Data!BX40*Data!BY40*0.01)</f>
        <v>-3.5866227153875934</v>
      </c>
      <c r="EW17" s="10">
        <f>100*((FC17-FD17)/Data!CQ40*Data!CR40*0.01)</f>
        <v>-3.5866227153875934</v>
      </c>
      <c r="EX17" s="9">
        <v>0</v>
      </c>
      <c r="EZ17" s="9">
        <f>Data!BU40*(Data!BX40*Data!BY40*0.01/Data!BW40)^1</f>
        <v>684946.87325514934</v>
      </c>
      <c r="FA17" s="9">
        <f>(Data!BR40+Data!BT40)*(Data!BX40*Data!BY40*0.01/Data!BW40)^1</f>
        <v>765565.6484952037</v>
      </c>
      <c r="FC17" s="9">
        <f>Data!CN40*(Data!CQ40*Data!CR40*0.01/Data!CP40)^1</f>
        <v>684946.87325514934</v>
      </c>
      <c r="FD17" s="9">
        <f>(Data!CK40+Data!CM40)*(Data!CQ40*Data!CR40*0.01/Data!CP40)^1</f>
        <v>765565.6484952037</v>
      </c>
    </row>
    <row r="18" spans="1:160">
      <c r="A18">
        <v>2014</v>
      </c>
      <c r="B18" s="10">
        <f>100*(Data!BO41/Data!BO$46)</f>
        <v>91.704958287196831</v>
      </c>
      <c r="C18" s="10">
        <f>100*(Data!CH41/Data!CH$46)</f>
        <v>91.704958287196831</v>
      </c>
      <c r="D18">
        <v>100</v>
      </c>
      <c r="F18" s="10">
        <f t="shared" si="13"/>
        <v>0</v>
      </c>
      <c r="H18">
        <v>2014</v>
      </c>
      <c r="I18" s="10">
        <f>100*(O18/Data!$BW41)</f>
        <v>80.228387769654006</v>
      </c>
      <c r="J18" s="10">
        <f>100*(P18/Data!$CP41)</f>
        <v>80.228387769654006</v>
      </c>
      <c r="L18" s="10"/>
      <c r="M18" s="10"/>
      <c r="O18" s="9">
        <f>Data!BV41-$R18</f>
        <v>1507700</v>
      </c>
      <c r="P18" s="9">
        <f>Data!CO41-$R18</f>
        <v>1507700</v>
      </c>
      <c r="R18" s="9">
        <f>'GNDBTX ex BoE'!D134</f>
        <v>45200</v>
      </c>
      <c r="S18" s="9"/>
      <c r="V18" s="359">
        <f t="shared" si="56"/>
        <v>-0.64218983003983965</v>
      </c>
      <c r="W18" s="359">
        <f t="shared" si="57"/>
        <v>1.1352963232089053</v>
      </c>
      <c r="X18" s="359">
        <f t="shared" si="57"/>
        <v>0.87192323524195103</v>
      </c>
      <c r="Y18" s="359">
        <f t="shared" ref="Y18:Z24" si="58">Y7-DW19</f>
        <v>0.14702494117875631</v>
      </c>
      <c r="Z18" s="359">
        <f t="shared" si="58"/>
        <v>-0.10865681626441415</v>
      </c>
      <c r="CL18">
        <v>2014</v>
      </c>
      <c r="CM18" s="10">
        <f>100*(Data!BS41/Data!$BW41)</f>
        <v>1.925172674350542</v>
      </c>
      <c r="CN18" s="10">
        <f>100*(Data!CL41/Data!$CP41)</f>
        <v>1.925172674350542</v>
      </c>
      <c r="CO18" s="9">
        <v>3</v>
      </c>
      <c r="CQ18">
        <v>2014</v>
      </c>
      <c r="CR18" s="10">
        <f>100*(Data!BQ41/Data!$BW41)</f>
        <v>-3.3486053020869919</v>
      </c>
      <c r="CS18" s="10">
        <f>100*(Data!CJ41/Data!$CP41)</f>
        <v>-3.3486053020869919</v>
      </c>
      <c r="CT18" s="9">
        <v>0</v>
      </c>
      <c r="CV18">
        <v>2014</v>
      </c>
      <c r="CW18" s="10">
        <f t="shared" si="18"/>
        <v>-1.770846302086992</v>
      </c>
      <c r="CX18" s="10">
        <f t="shared" si="19"/>
        <v>-1.770846302086992</v>
      </c>
      <c r="CY18" s="9">
        <v>0</v>
      </c>
      <c r="DA18" s="10">
        <f>Data!CF41</f>
        <v>-1.5777589999999999</v>
      </c>
      <c r="DB18" s="10">
        <f>Data!CY41</f>
        <v>-1.5777589999999999</v>
      </c>
      <c r="DD18">
        <v>2014</v>
      </c>
      <c r="DE18" s="10">
        <f>100*(Data!BO41/Data!BO$46)</f>
        <v>91.704958287196831</v>
      </c>
      <c r="DF18" s="10">
        <f>100*(Data!CH41/Data!CH$46)</f>
        <v>91.704958287196831</v>
      </c>
      <c r="DG18" s="10">
        <f>100*(Data!DA41/Data!DA$46)</f>
        <v>91.704958287196831</v>
      </c>
      <c r="DI18" s="10">
        <f t="shared" si="20"/>
        <v>80.228387769654006</v>
      </c>
      <c r="DJ18" s="10">
        <f t="shared" si="21"/>
        <v>80.228387769654006</v>
      </c>
      <c r="DK18" s="10">
        <f>100*(Data!DH41-$R18)/Data!DI41</f>
        <v>80.228387769654006</v>
      </c>
      <c r="DM18" s="10">
        <f t="shared" si="22"/>
        <v>-1.770846302086992</v>
      </c>
      <c r="DN18" s="10">
        <f t="shared" si="23"/>
        <v>-1.770846302086992</v>
      </c>
      <c r="DO18" s="10">
        <f>(100*(Data!DC41/Data!$DI41))-Data!$DR41</f>
        <v>-1.770846302086992</v>
      </c>
      <c r="DS18" t="s">
        <v>368</v>
      </c>
      <c r="DT18" s="10">
        <f t="shared" si="3"/>
        <v>106.32143154374418</v>
      </c>
      <c r="DU18" s="10">
        <f t="shared" si="4"/>
        <v>107.31795192604172</v>
      </c>
      <c r="DV18" s="10">
        <f t="shared" si="5"/>
        <v>107.51169496909915</v>
      </c>
      <c r="DW18" s="10">
        <f t="shared" si="6"/>
        <v>110.4950296483858</v>
      </c>
      <c r="DX18" s="10">
        <f t="shared" si="7"/>
        <v>110.01327543518241</v>
      </c>
      <c r="DY18">
        <v>100</v>
      </c>
      <c r="EA18" s="551">
        <f t="shared" si="8"/>
        <v>78.317265185215902</v>
      </c>
      <c r="EB18" s="551">
        <f t="shared" si="9"/>
        <v>88.734040192684759</v>
      </c>
      <c r="EC18" s="551">
        <f t="shared" si="10"/>
        <v>109.18450967636709</v>
      </c>
      <c r="ED18" s="551">
        <f t="shared" si="11"/>
        <v>92.667948508742697</v>
      </c>
      <c r="EE18" s="551">
        <f t="shared" si="12"/>
        <v>93.606096588319105</v>
      </c>
      <c r="EF18">
        <v>100</v>
      </c>
      <c r="EH18" t="s">
        <v>368</v>
      </c>
      <c r="EI18" s="9">
        <v>6035.4237485977037</v>
      </c>
      <c r="EJ18" s="9">
        <v>6422.3956069068672</v>
      </c>
      <c r="EK18" s="9">
        <v>6480.1622784240326</v>
      </c>
      <c r="EL18" s="9">
        <v>6477.1980910147704</v>
      </c>
      <c r="EM18" s="9">
        <v>6783.7110746390617</v>
      </c>
      <c r="EO18" s="9">
        <v>1031.259787088203</v>
      </c>
      <c r="EP18" s="9">
        <v>1195.0279165125683</v>
      </c>
      <c r="EQ18" s="9">
        <v>1205.7766759058363</v>
      </c>
      <c r="ER18" s="9">
        <v>1222.674608639458</v>
      </c>
      <c r="ES18" s="9">
        <v>1304.4494154450547</v>
      </c>
      <c r="EU18">
        <v>2014</v>
      </c>
      <c r="EV18" s="10">
        <f>100*((EZ18-FA18)/Data!BX41*Data!BY41*0.01)</f>
        <v>-2.8419415644206003</v>
      </c>
      <c r="EW18" s="10">
        <f>100*((FC18-FD18)/Data!CQ41*Data!CR41*0.01)</f>
        <v>-2.8419415644206003</v>
      </c>
      <c r="EX18" s="9">
        <v>0</v>
      </c>
      <c r="EZ18" s="9">
        <f>Data!BU41*(Data!BX41*Data!BY41*0.01/Data!BW41)^1</f>
        <v>701959.34385393164</v>
      </c>
      <c r="FA18" s="9">
        <f>(Data!BR41+Data!BT41)*(Data!BX41*Data!BY41*0.01/Data!BW41)^1</f>
        <v>766045.55439905392</v>
      </c>
      <c r="FC18" s="9">
        <f>Data!CN41*(Data!CQ41*Data!CR41*0.01/Data!CP41)^1</f>
        <v>701959.34385393164</v>
      </c>
      <c r="FD18" s="9">
        <f>(Data!CK41+Data!CM41)*(Data!CQ41*Data!CR41*0.01/Data!CP41)^1</f>
        <v>766045.55439905392</v>
      </c>
    </row>
    <row r="19" spans="1:160">
      <c r="A19">
        <v>2015</v>
      </c>
      <c r="B19" s="10">
        <f>100*(Data!BO42/Data!BO$46)</f>
        <v>93.577842245266879</v>
      </c>
      <c r="C19" s="10">
        <f>100*(Data!CH42/Data!CH$46)</f>
        <v>93.577842245266879</v>
      </c>
      <c r="D19">
        <v>100</v>
      </c>
      <c r="F19" s="10">
        <f t="shared" si="13"/>
        <v>0</v>
      </c>
      <c r="H19">
        <v>2015</v>
      </c>
      <c r="I19" s="10">
        <f>100*(O19/Data!$BW42)</f>
        <v>80.613303110679425</v>
      </c>
      <c r="J19" s="10">
        <f>100*(P19/Data!$CP42)</f>
        <v>80.613303110679425</v>
      </c>
      <c r="L19" s="10"/>
      <c r="M19" s="10"/>
      <c r="O19" s="9">
        <f>Data!BV42-$R19</f>
        <v>1557000</v>
      </c>
      <c r="P19" s="9">
        <f>Data!CO42-$R19</f>
        <v>1557000</v>
      </c>
      <c r="R19" s="9">
        <f>'GNDBTX ex BoE'!D135</f>
        <v>42700</v>
      </c>
      <c r="S19" s="9"/>
      <c r="V19" s="359">
        <f t="shared" si="56"/>
        <v>-0.62710491336521557</v>
      </c>
      <c r="W19" s="359">
        <f t="shared" si="57"/>
        <v>1.1059031973579323</v>
      </c>
      <c r="X19" s="359">
        <f t="shared" si="57"/>
        <v>0.83212605146248109</v>
      </c>
      <c r="Y19" s="359">
        <f t="shared" si="58"/>
        <v>0.15211225363702852</v>
      </c>
      <c r="Z19" s="359">
        <f t="shared" si="58"/>
        <v>-0.11553015860880578</v>
      </c>
      <c r="CL19">
        <v>2015</v>
      </c>
      <c r="CM19" s="10">
        <f>100*(Data!BS42/Data!$BW42)</f>
        <v>1.6697360470901808</v>
      </c>
      <c r="CN19" s="10">
        <f>100*(Data!CL42/Data!$CP42)</f>
        <v>1.6697360470901808</v>
      </c>
      <c r="CO19" s="9">
        <v>3</v>
      </c>
      <c r="CQ19">
        <v>2015</v>
      </c>
      <c r="CR19" s="10">
        <f>100*(Data!BQ42/Data!$BW42)</f>
        <v>-2.5887380575041563</v>
      </c>
      <c r="CS19" s="10">
        <f>100*(Data!CJ42/Data!$CP42)</f>
        <v>-2.5887380575041563</v>
      </c>
      <c r="CT19" s="9">
        <v>0</v>
      </c>
      <c r="CV19">
        <v>2015</v>
      </c>
      <c r="CW19" s="10">
        <f t="shared" si="18"/>
        <v>-1.2133490575041563</v>
      </c>
      <c r="CX19" s="10">
        <f t="shared" si="19"/>
        <v>-1.2133490575041563</v>
      </c>
      <c r="CY19" s="9">
        <v>0</v>
      </c>
      <c r="DA19" s="10">
        <f>Data!CF42</f>
        <v>-1.375389</v>
      </c>
      <c r="DB19" s="10">
        <f>Data!CY42</f>
        <v>-1.375389</v>
      </c>
      <c r="DD19">
        <v>2015</v>
      </c>
      <c r="DE19" s="10">
        <f>100*(Data!BO42/Data!BO$46)</f>
        <v>93.577842245266879</v>
      </c>
      <c r="DF19" s="10">
        <f>100*(Data!CH42/Data!CH$46)</f>
        <v>93.577842245266879</v>
      </c>
      <c r="DG19" s="10">
        <f>100*(Data!DA42/Data!DA$46)</f>
        <v>93.577842245266879</v>
      </c>
      <c r="DI19" s="10">
        <f t="shared" si="20"/>
        <v>80.613303110679425</v>
      </c>
      <c r="DJ19" s="10">
        <f t="shared" si="21"/>
        <v>80.613303110679425</v>
      </c>
      <c r="DK19" s="10">
        <f>100*(Data!DH42-$R19)/Data!DI42</f>
        <v>80.613303110679425</v>
      </c>
      <c r="DM19" s="10">
        <f t="shared" si="22"/>
        <v>-1.2133490575041563</v>
      </c>
      <c r="DN19" s="10">
        <f t="shared" si="23"/>
        <v>-1.2133490575041563</v>
      </c>
      <c r="DO19" s="10">
        <f>(100*(Data!DC42/Data!$DI42))-Data!$DR42</f>
        <v>-1.2133490575041563</v>
      </c>
      <c r="DS19" t="s">
        <v>369</v>
      </c>
      <c r="DT19" s="10">
        <f t="shared" si="3"/>
        <v>102.38695932478909</v>
      </c>
      <c r="DU19" s="10">
        <f t="shared" si="4"/>
        <v>102.56540807671195</v>
      </c>
      <c r="DV19" s="10">
        <f t="shared" si="5"/>
        <v>101.57362898621523</v>
      </c>
      <c r="DW19" s="10">
        <f t="shared" si="6"/>
        <v>103.20223467393348</v>
      </c>
      <c r="DX19" s="10">
        <f t="shared" si="7"/>
        <v>103.59736051398529</v>
      </c>
      <c r="DY19">
        <v>100</v>
      </c>
      <c r="EA19" s="551">
        <f t="shared" si="8"/>
        <v>93.263013219472242</v>
      </c>
      <c r="EB19" s="551">
        <f t="shared" si="9"/>
        <v>97.426011464424676</v>
      </c>
      <c r="EC19" s="551">
        <f t="shared" si="10"/>
        <v>115.17148416266063</v>
      </c>
      <c r="ED19" s="551">
        <f t="shared" si="11"/>
        <v>100.04159447849676</v>
      </c>
      <c r="EE19" s="551">
        <f t="shared" si="12"/>
        <v>101.01867105095232</v>
      </c>
      <c r="EF19">
        <v>100</v>
      </c>
      <c r="EH19" t="s">
        <v>369</v>
      </c>
      <c r="EI19" s="9">
        <v>5812.0801881913567</v>
      </c>
      <c r="EJ19" s="9">
        <v>6137.9817116379518</v>
      </c>
      <c r="EK19" s="9">
        <v>6122.2511581488179</v>
      </c>
      <c r="EL19" s="9">
        <v>6049.6958057355096</v>
      </c>
      <c r="EM19" s="9">
        <v>6388.0887014963755</v>
      </c>
      <c r="EO19" s="9">
        <v>1228.0612062801317</v>
      </c>
      <c r="EP19" s="9">
        <v>1312.0872580764021</v>
      </c>
      <c r="EQ19" s="9">
        <v>1271.8936939353509</v>
      </c>
      <c r="ER19" s="9">
        <v>1319.9635833647851</v>
      </c>
      <c r="ES19" s="9">
        <v>1407.7474780408136</v>
      </c>
      <c r="EU19">
        <v>2015</v>
      </c>
      <c r="EV19" s="10">
        <f>100*((EZ19-FA19)/Data!BX42*Data!BY42*0.01)</f>
        <v>-2.2287720424632007</v>
      </c>
      <c r="EW19" s="10">
        <f>100*((FC19-FD19)/Data!CQ42*Data!CR42*0.01)</f>
        <v>-2.2287720424632007</v>
      </c>
      <c r="EX19" s="9">
        <v>0</v>
      </c>
      <c r="EZ19" s="9">
        <f>Data!BU42*(Data!BX42*Data!BY42*0.01/Data!BW42)^1</f>
        <v>723784.99565942283</v>
      </c>
      <c r="FA19" s="9">
        <f>(Data!BR42+Data!BT42)*(Data!BX42*Data!BY42*0.01/Data!BW42)^1</f>
        <v>774468.87071452802</v>
      </c>
      <c r="FC19" s="9">
        <f>Data!CN42*(Data!CQ42*Data!CR42*0.01/Data!CP42)^1</f>
        <v>723784.99565942283</v>
      </c>
      <c r="FD19" s="9">
        <f>(Data!CK42+Data!CM42)*(Data!CQ42*Data!CR42*0.01/Data!CP42)^1</f>
        <v>774468.87071452802</v>
      </c>
    </row>
    <row r="20" spans="1:160">
      <c r="A20">
        <v>2016</v>
      </c>
      <c r="B20" s="10">
        <f>100*(Data!BO43/Data!BO$46)</f>
        <v>95.492355837162492</v>
      </c>
      <c r="C20" s="10">
        <f>100*(Data!CH43/Data!CH$46)</f>
        <v>95.492355837162492</v>
      </c>
      <c r="D20">
        <v>100</v>
      </c>
      <c r="F20" s="10">
        <f t="shared" si="13"/>
        <v>0</v>
      </c>
      <c r="H20">
        <v>2016</v>
      </c>
      <c r="I20" s="10">
        <f>100*(O20/Data!$BW43)</f>
        <v>79.619374742353187</v>
      </c>
      <c r="J20" s="10">
        <f>100*(P20/Data!$CP43)</f>
        <v>79.619374742353187</v>
      </c>
      <c r="L20" s="10"/>
      <c r="M20" s="10"/>
      <c r="O20" s="9">
        <f>Data!BV43-$R20</f>
        <v>1605000</v>
      </c>
      <c r="P20" s="9">
        <f>Data!CO43-$R20</f>
        <v>1605000</v>
      </c>
      <c r="R20" s="9">
        <f>'GNDBTX ex BoE'!D136</f>
        <v>113000</v>
      </c>
      <c r="S20" s="9"/>
      <c r="V20" s="359">
        <f t="shared" si="56"/>
        <v>-0.63004636195091734</v>
      </c>
      <c r="W20" s="359">
        <f t="shared" si="57"/>
        <v>1.0919213195371782</v>
      </c>
      <c r="X20" s="359">
        <f t="shared" si="57"/>
        <v>0.82546008779669933</v>
      </c>
      <c r="Y20" s="359">
        <f t="shared" si="58"/>
        <v>0.1557730114213598</v>
      </c>
      <c r="Z20" s="359">
        <f t="shared" si="58"/>
        <v>-0.10404915277550231</v>
      </c>
      <c r="CL20">
        <v>2016</v>
      </c>
      <c r="CM20" s="10">
        <f>100*(Data!BS43/Data!$BW43)</f>
        <v>1.8081783235880211</v>
      </c>
      <c r="CN20" s="10">
        <f>100*(Data!CL43/Data!$CP43)</f>
        <v>1.8081783235880211</v>
      </c>
      <c r="CO20" s="9">
        <v>3</v>
      </c>
      <c r="CQ20">
        <v>2016</v>
      </c>
      <c r="CR20" s="10">
        <f>100*(Data!BQ43/Data!$BW43)</f>
        <v>-1.0794502145754552</v>
      </c>
      <c r="CS20" s="10">
        <f>100*(Data!CJ43/Data!$CP43)</f>
        <v>-1.0794502145754552</v>
      </c>
      <c r="CT20" s="9">
        <v>0</v>
      </c>
      <c r="CV20">
        <v>2016</v>
      </c>
      <c r="CW20" s="10">
        <f t="shared" si="18"/>
        <v>-0.26176981457545523</v>
      </c>
      <c r="CX20" s="10">
        <f t="shared" si="19"/>
        <v>-0.26176981457545523</v>
      </c>
      <c r="CY20" s="9">
        <v>0</v>
      </c>
      <c r="DA20" s="10">
        <f>Data!CF43</f>
        <v>-0.81768039999999997</v>
      </c>
      <c r="DB20" s="10">
        <f>Data!CY43</f>
        <v>-0.81768039999999997</v>
      </c>
      <c r="DD20">
        <v>2016</v>
      </c>
      <c r="DE20" s="10">
        <f>100*(Data!BO43/Data!BO$46)</f>
        <v>95.492355837162492</v>
      </c>
      <c r="DF20" s="10">
        <f>100*(Data!CH43/Data!CH$46)</f>
        <v>95.492355837162492</v>
      </c>
      <c r="DG20" s="10">
        <f>100*(Data!DA43/Data!DA$46)</f>
        <v>95.492355837162492</v>
      </c>
      <c r="DI20" s="10">
        <f t="shared" si="20"/>
        <v>79.619374742353187</v>
      </c>
      <c r="DJ20" s="10">
        <f t="shared" si="21"/>
        <v>79.619374742353187</v>
      </c>
      <c r="DK20" s="10">
        <f>100*(Data!DH43-$R20)/Data!DI43</f>
        <v>79.619374742353187</v>
      </c>
      <c r="DM20" s="10">
        <f t="shared" si="22"/>
        <v>-0.26176981457545523</v>
      </c>
      <c r="DN20" s="10">
        <f t="shared" si="23"/>
        <v>-0.26176981457545523</v>
      </c>
      <c r="DO20" s="10">
        <f>(100*(Data!DC43/Data!$DI43))-Data!$DR43</f>
        <v>-0.26176981457545523</v>
      </c>
      <c r="DS20" t="s">
        <v>370</v>
      </c>
      <c r="DT20" s="10">
        <f t="shared" si="3"/>
        <v>100</v>
      </c>
      <c r="DU20" s="10">
        <f t="shared" si="4"/>
        <v>100</v>
      </c>
      <c r="DV20" s="10">
        <f t="shared" si="5"/>
        <v>100</v>
      </c>
      <c r="DW20" s="10">
        <f t="shared" si="6"/>
        <v>100</v>
      </c>
      <c r="DX20" s="10">
        <f t="shared" si="7"/>
        <v>100</v>
      </c>
      <c r="DY20">
        <v>100</v>
      </c>
      <c r="EA20" s="551">
        <f t="shared" si="8"/>
        <v>100</v>
      </c>
      <c r="EB20" s="551">
        <f t="shared" si="9"/>
        <v>100</v>
      </c>
      <c r="EC20" s="551">
        <f t="shared" si="10"/>
        <v>100</v>
      </c>
      <c r="ED20" s="551">
        <f t="shared" si="11"/>
        <v>100</v>
      </c>
      <c r="EE20" s="551">
        <f t="shared" si="12"/>
        <v>100</v>
      </c>
      <c r="EF20">
        <v>100</v>
      </c>
      <c r="EH20" t="s">
        <v>370</v>
      </c>
      <c r="EI20" s="9">
        <v>5676.5824735105534</v>
      </c>
      <c r="EJ20" s="9">
        <v>5984.4559942150854</v>
      </c>
      <c r="EK20" s="9">
        <v>6027.4022098587047</v>
      </c>
      <c r="EL20" s="9">
        <v>5861.9814046173205</v>
      </c>
      <c r="EM20" s="9">
        <v>6166.2658872800193</v>
      </c>
      <c r="EO20" s="9">
        <v>1316.7719590939903</v>
      </c>
      <c r="EP20" s="9">
        <v>1346.7525133732008</v>
      </c>
      <c r="EQ20" s="9">
        <v>1104.3477499508576</v>
      </c>
      <c r="ER20" s="9">
        <v>1319.4147796679729</v>
      </c>
      <c r="ES20" s="9">
        <v>1393.5517695840272</v>
      </c>
      <c r="EU20">
        <v>2016</v>
      </c>
      <c r="EV20" s="10">
        <f>100*((EZ20-FA20)/Data!BX43*Data!BY43*0.01)</f>
        <v>-0.97210958675845138</v>
      </c>
      <c r="EW20" s="10">
        <f>100*((FC20-FD20)/Data!CQ43*Data!CR43*0.01)</f>
        <v>-0.97210958675845138</v>
      </c>
      <c r="EX20" s="9">
        <v>0</v>
      </c>
      <c r="EZ20" s="9">
        <f>Data!BU43*(Data!BX43*Data!BY43*0.01/Data!BW43)^1</f>
        <v>763326.21876991272</v>
      </c>
      <c r="FA20" s="9">
        <f>(Data!BR43+Data!BT43)*(Data!BX43*Data!BY43*0.01/Data!BW43)^1</f>
        <v>785317.42296589992</v>
      </c>
      <c r="FC20" s="9">
        <f>Data!CN43*(Data!CQ43*Data!CR43*0.01/Data!CP43)^1</f>
        <v>763326.21876991272</v>
      </c>
      <c r="FD20" s="9">
        <f>(Data!CK43+Data!CM43)*(Data!CQ43*Data!CR43*0.01/Data!CP43)^1</f>
        <v>785317.42296589992</v>
      </c>
    </row>
    <row r="21" spans="1:160">
      <c r="A21">
        <v>2017</v>
      </c>
      <c r="B21" s="10">
        <f>100*(Data!BO44/Data!BO$46)</f>
        <v>97.939198256410677</v>
      </c>
      <c r="C21" s="10">
        <f>100*(Data!CH44/Data!CH$46)</f>
        <v>97.939198256410677</v>
      </c>
      <c r="D21">
        <v>100</v>
      </c>
      <c r="F21" s="10">
        <f t="shared" si="13"/>
        <v>0</v>
      </c>
      <c r="H21">
        <v>2017</v>
      </c>
      <c r="I21" s="10">
        <f>100*(O21/Data!$BW44)</f>
        <v>75.096841541806882</v>
      </c>
      <c r="J21" s="10">
        <f>100*(P21/Data!$CP44)</f>
        <v>75.096841541806882</v>
      </c>
      <c r="L21" s="10"/>
      <c r="M21" s="10"/>
      <c r="O21" s="9">
        <f>Data!BV44-$R21</f>
        <v>1576900</v>
      </c>
      <c r="P21" s="9">
        <f>Data!CO44-$R21</f>
        <v>1576900</v>
      </c>
      <c r="R21" s="9">
        <f>'GNDBTX ex BoE'!D137</f>
        <v>180400</v>
      </c>
      <c r="S21" s="9"/>
      <c r="V21" s="359">
        <f t="shared" si="56"/>
        <v>-0.64054794992216557</v>
      </c>
      <c r="W21" s="359">
        <f t="shared" si="57"/>
        <v>1.1057324554509336</v>
      </c>
      <c r="X21" s="359">
        <f t="shared" si="57"/>
        <v>0.83243957298709859</v>
      </c>
      <c r="Y21" s="359">
        <f t="shared" si="58"/>
        <v>0.15521239328205638</v>
      </c>
      <c r="Z21" s="359">
        <f t="shared" si="58"/>
        <v>-0.10546789905701814</v>
      </c>
      <c r="CL21">
        <v>2017</v>
      </c>
      <c r="CM21" s="10">
        <f>100*(Data!BS44/Data!$BW44)</f>
        <v>2.2078538085609161</v>
      </c>
      <c r="CN21" s="10">
        <f>100*(Data!CL44/Data!$CP44)</f>
        <v>2.2078538085609161</v>
      </c>
      <c r="CO21" s="9">
        <v>3</v>
      </c>
      <c r="CQ21">
        <v>2017</v>
      </c>
      <c r="CR21" s="10">
        <f>100*(Data!BQ44/Data!$BW44)</f>
        <v>-0.66162746175628218</v>
      </c>
      <c r="CS21" s="10">
        <f>100*(Data!CJ44/Data!$CP44)</f>
        <v>-0.66162746175628218</v>
      </c>
      <c r="CT21" s="9">
        <v>0</v>
      </c>
      <c r="CV21">
        <v>2017</v>
      </c>
      <c r="CW21" s="10">
        <f t="shared" si="18"/>
        <v>-0.80048246175628224</v>
      </c>
      <c r="CX21" s="10">
        <f t="shared" si="19"/>
        <v>-0.80048246175628224</v>
      </c>
      <c r="CY21" s="9">
        <v>0</v>
      </c>
      <c r="DA21" s="10">
        <f>Data!CF44</f>
        <v>0.13885500000000001</v>
      </c>
      <c r="DB21" s="10">
        <f>Data!CY44</f>
        <v>0.13885500000000001</v>
      </c>
      <c r="DD21">
        <v>2017</v>
      </c>
      <c r="DE21" s="10">
        <f>100*(Data!BO44/Data!BO$46)</f>
        <v>97.939198256410677</v>
      </c>
      <c r="DF21" s="10">
        <f>100*(Data!CH44/Data!CH$46)</f>
        <v>97.939198256410677</v>
      </c>
      <c r="DG21" s="10">
        <f>100*(Data!DA44/Data!DA$46)</f>
        <v>97.939198256410677</v>
      </c>
      <c r="DI21" s="10">
        <f t="shared" si="20"/>
        <v>75.096841541806882</v>
      </c>
      <c r="DJ21" s="10">
        <f t="shared" si="21"/>
        <v>75.096841541806882</v>
      </c>
      <c r="DK21" s="10">
        <f>100*(Data!DH44-$R21)/Data!DI44</f>
        <v>75.096841541806882</v>
      </c>
      <c r="DM21" s="10">
        <f t="shared" si="22"/>
        <v>-0.80048246175628224</v>
      </c>
      <c r="DN21" s="10">
        <f t="shared" si="23"/>
        <v>-0.80048246175628224</v>
      </c>
      <c r="DO21" s="10">
        <f>(100*(Data!DC44/Data!$DI44))-Data!$DR44</f>
        <v>-0.80048246175628224</v>
      </c>
      <c r="DS21" t="s">
        <v>371</v>
      </c>
      <c r="DT21" s="10">
        <f t="shared" si="3"/>
        <v>100.63004636195092</v>
      </c>
      <c r="DU21" s="10">
        <f t="shared" si="4"/>
        <v>98.908078680462822</v>
      </c>
      <c r="DV21" s="10">
        <f t="shared" si="5"/>
        <v>99.174539912203301</v>
      </c>
      <c r="DW21" s="10">
        <f t="shared" si="6"/>
        <v>99.84422698857864</v>
      </c>
      <c r="DX21" s="10">
        <f t="shared" si="7"/>
        <v>100.1040491527755</v>
      </c>
      <c r="DY21">
        <v>100</v>
      </c>
      <c r="EA21" s="551">
        <f t="shared" si="8"/>
        <v>98.19286661556815</v>
      </c>
      <c r="EB21" s="551">
        <f t="shared" si="9"/>
        <v>98.652286019066409</v>
      </c>
      <c r="EC21" s="551">
        <f t="shared" si="10"/>
        <v>122.91946353075586</v>
      </c>
      <c r="ED21" s="551">
        <f t="shared" si="11"/>
        <v>101.05112119140112</v>
      </c>
      <c r="EE21" s="551">
        <f t="shared" si="12"/>
        <v>102.14023352358777</v>
      </c>
      <c r="EF21">
        <v>100</v>
      </c>
      <c r="EH21" t="s">
        <v>371</v>
      </c>
      <c r="EI21" s="9">
        <v>5712.3475748680503</v>
      </c>
      <c r="EJ21" s="9">
        <v>5919.1104433559303</v>
      </c>
      <c r="EK21" s="9">
        <v>5977.6484102853456</v>
      </c>
      <c r="EL21" s="9">
        <v>5852.8500196543882</v>
      </c>
      <c r="EM21" s="9">
        <v>6172.6818346936197</v>
      </c>
      <c r="EO21" s="9">
        <v>1292.9761334243656</v>
      </c>
      <c r="EP21" s="9">
        <v>1328.6021414618958</v>
      </c>
      <c r="EQ21" s="9">
        <v>1357.4583297535673</v>
      </c>
      <c r="ER21" s="9">
        <v>1333.2834280195414</v>
      </c>
      <c r="ES21" s="9">
        <v>1423.3770317252149</v>
      </c>
      <c r="EU21">
        <v>2017</v>
      </c>
      <c r="EV21" s="10">
        <f>100*((EZ21-FA21)/Data!BX44*Data!BY44*0.01)</f>
        <v>-0.61464397112103031</v>
      </c>
      <c r="EW21" s="10">
        <f>100*((FC21-FD21)/Data!CQ44*Data!CR44*0.01)</f>
        <v>-0.61464397112103031</v>
      </c>
      <c r="EX21" s="9">
        <v>0</v>
      </c>
      <c r="EZ21" s="9">
        <f>Data!BU44*(Data!BX44*Data!BY44*0.01/Data!BW44)^1</f>
        <v>779852.72506864206</v>
      </c>
      <c r="FA21" s="9">
        <f>(Data!BR44+Data!BT44)*(Data!BX44*Data!BY44*0.01/Data!BW44)^1</f>
        <v>793738.20635329001</v>
      </c>
      <c r="FC21" s="9">
        <f>Data!CN44*(Data!CQ44*Data!CR44*0.01/Data!CP44)^1</f>
        <v>779852.72506864206</v>
      </c>
      <c r="FD21" s="9">
        <f>(Data!CK44+Data!CM44)*(Data!CQ44*Data!CR44*0.01/Data!CP44)^1</f>
        <v>793738.20635329001</v>
      </c>
    </row>
    <row r="22" spans="1:160">
      <c r="A22">
        <v>2018</v>
      </c>
      <c r="B22" s="10">
        <f>100*(Data!BO45/Data!BO$46)</f>
        <v>99.142096865774093</v>
      </c>
      <c r="C22" s="10">
        <f>100*(Data!CH45/Data!CH$46)</f>
        <v>99.142096865774093</v>
      </c>
      <c r="D22">
        <v>100</v>
      </c>
      <c r="F22" s="10">
        <f t="shared" si="13"/>
        <v>0</v>
      </c>
      <c r="H22">
        <v>2018</v>
      </c>
      <c r="I22" s="10">
        <f>100*(O22/Data!$BW45)</f>
        <v>74.045167045085961</v>
      </c>
      <c r="J22" s="10">
        <f>100*(P22/Data!$CP45)</f>
        <v>74.045167045085961</v>
      </c>
      <c r="L22" s="10"/>
      <c r="M22" s="10"/>
      <c r="O22" s="9">
        <f>Data!BV45-$R22</f>
        <v>1607100</v>
      </c>
      <c r="P22" s="9">
        <f>Data!CO45-$R22</f>
        <v>1607100</v>
      </c>
      <c r="R22" s="9">
        <f>'GNDBTX ex BoE'!D138</f>
        <v>169800</v>
      </c>
      <c r="S22" s="9"/>
      <c r="V22" s="359">
        <f t="shared" si="56"/>
        <v>-0.65042913038919892</v>
      </c>
      <c r="W22" s="359">
        <f t="shared" si="57"/>
        <v>1.111169189675735</v>
      </c>
      <c r="X22" s="359">
        <f t="shared" si="57"/>
        <v>0.83805439458281228</v>
      </c>
      <c r="Y22" s="359">
        <f t="shared" si="58"/>
        <v>0.1557870268738526</v>
      </c>
      <c r="Z22" s="359">
        <f t="shared" si="58"/>
        <v>-0.10609400886153253</v>
      </c>
      <c r="CL22">
        <v>2018</v>
      </c>
      <c r="CM22" s="10">
        <f>100*(Data!BS45/Data!$BW45)</f>
        <v>2.1032679208563088</v>
      </c>
      <c r="CN22" s="10">
        <f>100*(Data!CL45/Data!$CP45)</f>
        <v>2.1032679208563088</v>
      </c>
      <c r="CO22" s="9">
        <v>3</v>
      </c>
      <c r="CQ22">
        <v>2018</v>
      </c>
      <c r="CR22" s="10">
        <f>100*(Data!BQ45/Data!$BW45)</f>
        <v>3.0408692831657477E-2</v>
      </c>
      <c r="CS22" s="10">
        <f>100*(Data!CJ45/Data!$CP45)</f>
        <v>3.0408692831657477E-2</v>
      </c>
      <c r="CT22" s="9">
        <v>0</v>
      </c>
      <c r="CV22">
        <v>2018</v>
      </c>
      <c r="CW22" s="10">
        <f t="shared" si="18"/>
        <v>0.55121019283165751</v>
      </c>
      <c r="CX22" s="10">
        <f t="shared" si="19"/>
        <v>0.55121019283165751</v>
      </c>
      <c r="CY22" s="9">
        <v>0</v>
      </c>
      <c r="DA22" s="10">
        <f>Data!CF45</f>
        <v>-0.52080150000000003</v>
      </c>
      <c r="DB22" s="10">
        <f>Data!CY45</f>
        <v>-0.52080150000000003</v>
      </c>
      <c r="DD22">
        <v>2018</v>
      </c>
      <c r="DE22" s="10">
        <f>100*(Data!BO45/Data!BO$46)</f>
        <v>99.142096865774093</v>
      </c>
      <c r="DF22" s="10">
        <f>100*(Data!CH45/Data!CH$46)</f>
        <v>99.142096865774093</v>
      </c>
      <c r="DG22" s="10">
        <f>100*(Data!DA45/Data!DA$46)</f>
        <v>99.142096865774093</v>
      </c>
      <c r="DI22" s="10">
        <f t="shared" si="20"/>
        <v>74.045167045085961</v>
      </c>
      <c r="DJ22" s="10">
        <f t="shared" si="21"/>
        <v>74.045167045085961</v>
      </c>
      <c r="DK22" s="10">
        <f>100*(Data!DH45-$R22)/Data!DI45</f>
        <v>74.045167045085961</v>
      </c>
      <c r="DM22" s="10">
        <f t="shared" si="22"/>
        <v>0.55121019283165751</v>
      </c>
      <c r="DN22" s="10">
        <f t="shared" si="23"/>
        <v>0.55121019283165751</v>
      </c>
      <c r="DO22" s="10">
        <f>(100*(Data!DC45/Data!$DI45))-Data!$DR45</f>
        <v>0.55121019283165751</v>
      </c>
      <c r="DS22" t="s">
        <v>372</v>
      </c>
      <c r="DT22" s="10">
        <f t="shared" si="3"/>
        <v>102.34125583494595</v>
      </c>
      <c r="DU22" s="10">
        <f t="shared" si="4"/>
        <v>100.00684441189929</v>
      </c>
      <c r="DV22" s="10">
        <f t="shared" si="5"/>
        <v>99.936896063401974</v>
      </c>
      <c r="DW22" s="10">
        <f t="shared" si="6"/>
        <v>99.936891059983722</v>
      </c>
      <c r="DX22" s="10">
        <f t="shared" si="7"/>
        <v>100.46890236399209</v>
      </c>
      <c r="DY22">
        <v>100</v>
      </c>
      <c r="EA22" s="551">
        <f t="shared" si="8"/>
        <v>100.58255556294597</v>
      </c>
      <c r="EB22" s="551">
        <f t="shared" si="9"/>
        <v>98.730081770555884</v>
      </c>
      <c r="EC22" s="551">
        <f t="shared" si="10"/>
        <v>121.49030985323101</v>
      </c>
      <c r="ED22" s="551">
        <f t="shared" si="11"/>
        <v>96.947522150766403</v>
      </c>
      <c r="EE22" s="551">
        <f t="shared" si="12"/>
        <v>99.071250174868595</v>
      </c>
      <c r="EF22">
        <v>100</v>
      </c>
      <c r="EH22" t="s">
        <v>372</v>
      </c>
      <c r="EI22" s="9">
        <v>5809.4857918971384</v>
      </c>
      <c r="EJ22" s="9">
        <v>5984.8655950332613</v>
      </c>
      <c r="EK22" s="9">
        <v>6023.5986817896874</v>
      </c>
      <c r="EL22" s="9">
        <v>5858.2819702889155</v>
      </c>
      <c r="EM22" s="9">
        <v>6195.1796537955124</v>
      </c>
      <c r="EO22" s="9">
        <v>1324.4428873930051</v>
      </c>
      <c r="EP22" s="9">
        <v>1329.6498577003777</v>
      </c>
      <c r="EQ22" s="9">
        <v>1341.6755032724818</v>
      </c>
      <c r="ER22" s="9">
        <v>1279.1399357790938</v>
      </c>
      <c r="ES22" s="9">
        <v>1380.6091599608999</v>
      </c>
      <c r="EU22">
        <v>2018</v>
      </c>
      <c r="EV22" s="10">
        <f>100*((EZ22-FA22)/Data!BX45*Data!BY45*0.01)</f>
        <v>2.945368143595755E-2</v>
      </c>
      <c r="EW22" s="10">
        <f>100*((FC22-FD22)/Data!CQ45*Data!CR45*0.01)</f>
        <v>2.945368143595755E-2</v>
      </c>
      <c r="EX22" s="9">
        <v>0</v>
      </c>
      <c r="EZ22" s="9">
        <f>Data!BU45*(Data!BX45*Data!BY45*0.01/Data!BW45)^1</f>
        <v>815940.37596789317</v>
      </c>
      <c r="FA22" s="9">
        <f>(Data!BR45+Data!BT45)*(Data!BX45*Data!BY45*0.01/Data!BW45)^1</f>
        <v>815277.88138311577</v>
      </c>
      <c r="FC22" s="9">
        <f>Data!CN45*(Data!CQ45*Data!CR45*0.01/Data!CP45)^1</f>
        <v>815940.37596789317</v>
      </c>
      <c r="FD22" s="9">
        <f>(Data!CK45+Data!CM45)*(Data!CQ45*Data!CR45*0.01/Data!CP45)^1</f>
        <v>815277.88138311577</v>
      </c>
    </row>
    <row r="23" spans="1:160">
      <c r="A23">
        <v>2019</v>
      </c>
      <c r="B23" s="10">
        <f>100*(Data!BO46/Data!BO$46)</f>
        <v>100</v>
      </c>
      <c r="C23" s="10">
        <f>100*(Data!CH46/Data!CH$46)</f>
        <v>100</v>
      </c>
      <c r="D23">
        <v>100</v>
      </c>
      <c r="F23" s="10">
        <f t="shared" si="13"/>
        <v>0</v>
      </c>
      <c r="H23">
        <v>2019</v>
      </c>
      <c r="I23" s="10">
        <f>100*(O23/Data!$BW46)</f>
        <v>73.771391695296046</v>
      </c>
      <c r="J23" s="10">
        <f>100*(P23/Data!$CP46)</f>
        <v>73.771391695296046</v>
      </c>
      <c r="L23" s="10"/>
      <c r="M23" s="10"/>
      <c r="O23" s="9">
        <f>Data!BV46-$R23</f>
        <v>1653000</v>
      </c>
      <c r="P23" s="9">
        <f>Data!CO46-$R23</f>
        <v>1653000</v>
      </c>
      <c r="R23" s="9">
        <f>'GNDBTX ex BoE'!D139</f>
        <v>162000</v>
      </c>
      <c r="S23" s="9"/>
      <c r="W23" s="359">
        <f t="shared" si="57"/>
        <v>1.1205446644453332</v>
      </c>
      <c r="X23" s="359">
        <f t="shared" si="57"/>
        <v>0.84519509278261751</v>
      </c>
      <c r="Y23" s="359">
        <f t="shared" si="58"/>
        <v>0.15709247212478772</v>
      </c>
      <c r="Z23" s="359">
        <f t="shared" si="58"/>
        <v>-0.10651861453294487</v>
      </c>
      <c r="CL23">
        <v>2019</v>
      </c>
      <c r="CM23" s="10">
        <f>100*(Data!BS46/Data!$BW46)</f>
        <v>1.8992228342317108</v>
      </c>
      <c r="CN23" s="10">
        <f>100*(Data!CL46/Data!$CP46)</f>
        <v>1.8992228342317108</v>
      </c>
      <c r="CO23" s="9">
        <v>3</v>
      </c>
      <c r="CQ23">
        <v>2019</v>
      </c>
      <c r="CR23" s="10">
        <f>100*(Data!BQ46/Data!$BW46)</f>
        <v>-0.80416618690716224</v>
      </c>
      <c r="CS23" s="10">
        <f>100*(Data!CJ46/Data!$CP46)</f>
        <v>-0.80416618690716224</v>
      </c>
      <c r="CT23" s="9">
        <v>0</v>
      </c>
      <c r="CV23">
        <v>2019</v>
      </c>
      <c r="CW23" s="10">
        <f t="shared" si="18"/>
        <v>1.0973648130928377</v>
      </c>
      <c r="CX23" s="10">
        <f t="shared" si="19"/>
        <v>1.0973648130928377</v>
      </c>
      <c r="CY23" s="9">
        <v>0</v>
      </c>
      <c r="DA23" s="10">
        <f>Data!CF46</f>
        <v>-1.9015310000000001</v>
      </c>
      <c r="DB23" s="10">
        <f>Data!CY46</f>
        <v>-1.9015310000000001</v>
      </c>
      <c r="DD23">
        <v>2019</v>
      </c>
      <c r="DE23" s="10">
        <f>100*(Data!BO46/Data!BO$46)</f>
        <v>100</v>
      </c>
      <c r="DF23" s="10">
        <f>100*(Data!CH46/Data!CH$46)</f>
        <v>100</v>
      </c>
      <c r="DG23" s="10">
        <f>100*(Data!DA46/Data!DA$46)</f>
        <v>100</v>
      </c>
      <c r="DI23" s="10">
        <f t="shared" si="20"/>
        <v>73.771391695296046</v>
      </c>
      <c r="DJ23" s="10">
        <f t="shared" si="21"/>
        <v>73.771391695296046</v>
      </c>
      <c r="DK23" s="10">
        <f>100*(Data!DH46-$R23)/Data!DI46</f>
        <v>73.771391695296032</v>
      </c>
      <c r="DM23" s="10">
        <f t="shared" si="22"/>
        <v>1.0973648130928377</v>
      </c>
      <c r="DN23" s="10">
        <f t="shared" si="23"/>
        <v>1.0973648130928377</v>
      </c>
      <c r="DO23" s="10">
        <f>(100*(Data!DC46/Data!$DI46))-Data!$DR46</f>
        <v>1.0973648130928377</v>
      </c>
      <c r="DS23" t="s">
        <v>373</v>
      </c>
      <c r="DT23" s="10">
        <f t="shared" si="3"/>
        <v>103.87839556090657</v>
      </c>
      <c r="DU23" s="10">
        <f t="shared" si="4"/>
        <v>100.71909675502688</v>
      </c>
      <c r="DV23" s="10">
        <f t="shared" si="5"/>
        <v>100.71891223957957</v>
      </c>
      <c r="DW23" s="10">
        <f t="shared" si="6"/>
        <v>100.54616531684985</v>
      </c>
      <c r="DX23" s="10">
        <f t="shared" si="7"/>
        <v>100.98314404125746</v>
      </c>
      <c r="DY23">
        <v>100</v>
      </c>
      <c r="EA23" s="551">
        <f t="shared" si="8"/>
        <v>102.08598963069824</v>
      </c>
      <c r="EB23" s="551">
        <f t="shared" si="9"/>
        <v>97.678659002828894</v>
      </c>
      <c r="EC23" s="551">
        <f t="shared" si="10"/>
        <v>120.1066380545038</v>
      </c>
      <c r="ED23" s="551">
        <f t="shared" si="11"/>
        <v>95.33129588931503</v>
      </c>
      <c r="EE23" s="551">
        <f t="shared" si="12"/>
        <v>97.164108229094879</v>
      </c>
      <c r="EF23">
        <v>100</v>
      </c>
      <c r="EH23" t="s">
        <v>373</v>
      </c>
      <c r="EI23" s="9">
        <v>5896.742796174387</v>
      </c>
      <c r="EJ23" s="9">
        <v>6027.4900230754984</v>
      </c>
      <c r="EK23" s="9">
        <v>6070.7339420740673</v>
      </c>
      <c r="EL23" s="9">
        <v>5893.9975139295284</v>
      </c>
      <c r="EM23" s="9">
        <v>6226.8891629189038</v>
      </c>
      <c r="EO23" s="9">
        <v>1344.2396856206328</v>
      </c>
      <c r="EP23" s="9">
        <v>1315.4897951498365</v>
      </c>
      <c r="EQ23" s="9">
        <v>1326.3949548965334</v>
      </c>
      <c r="ER23" s="9">
        <v>1257.8152076126291</v>
      </c>
      <c r="ES23" s="9">
        <v>1354.032149627091</v>
      </c>
      <c r="EU23">
        <v>2019</v>
      </c>
      <c r="EV23" s="10">
        <f>100*((EZ23-FA23)/Data!BX46*Data!BY46*0.01)</f>
        <v>-0.81612330530368682</v>
      </c>
      <c r="EW23" s="10">
        <f>100*((FC23-FD23)/Data!CQ46*Data!CR46*0.01)</f>
        <v>-0.81612330530368682</v>
      </c>
      <c r="EX23" s="9">
        <v>0</v>
      </c>
      <c r="EZ23" s="9">
        <f>Data!BU46*(Data!BX46*Data!BY46*0.01/Data!BW46)^1</f>
        <v>832220.21199317568</v>
      </c>
      <c r="FA23" s="9">
        <f>(Data!BR46+Data!BT46)*(Data!BX46*Data!BY46*0.01/Data!BW46)^1</f>
        <v>850341.77668714314</v>
      </c>
      <c r="FC23" s="9">
        <f>Data!CN46*(Data!CQ46*Data!CR46*0.01/Data!CP46)^1</f>
        <v>832220.21199317568</v>
      </c>
      <c r="FD23" s="9">
        <f>(Data!CK46+Data!CM46)*(Data!CQ46*Data!CR46*0.01/Data!CP46)^1</f>
        <v>850341.77668714314</v>
      </c>
    </row>
    <row r="24" spans="1:160">
      <c r="A24">
        <v>2020</v>
      </c>
      <c r="B24" s="10">
        <f>100*(Data!BO47/Data!BO$46)</f>
        <v>88.391176495710937</v>
      </c>
      <c r="C24" s="10">
        <f>100*(Data!CH47/Data!CH$46)</f>
        <v>88.391176495710937</v>
      </c>
      <c r="D24">
        <v>100</v>
      </c>
      <c r="F24" s="10">
        <f t="shared" si="13"/>
        <v>0</v>
      </c>
      <c r="H24">
        <v>2020</v>
      </c>
      <c r="I24" s="10">
        <f>100*(O24/Data!$BW47)</f>
        <v>91.64856688562169</v>
      </c>
      <c r="J24" s="10">
        <f>100*(P24/Data!$CP47)</f>
        <v>91.64856688562169</v>
      </c>
      <c r="L24" s="10"/>
      <c r="M24" s="10"/>
      <c r="O24" s="9">
        <f>Data!BV47-$R24</f>
        <v>1911900</v>
      </c>
      <c r="P24" s="9">
        <f>Data!CO47-$R24</f>
        <v>1911900</v>
      </c>
      <c r="R24" s="9">
        <f>'GNDBTX ex BoE'!D140</f>
        <v>240100</v>
      </c>
      <c r="S24" s="9"/>
      <c r="Y24" s="359">
        <f t="shared" si="58"/>
        <v>0.15831649677780035</v>
      </c>
      <c r="Z24" s="359">
        <f t="shared" si="58"/>
        <v>-0.10696220376844678</v>
      </c>
      <c r="CL24">
        <v>2020</v>
      </c>
      <c r="CM24" s="10">
        <f>100*(Data!BS47/Data!$BW47)</f>
        <v>3.4502792503407043</v>
      </c>
      <c r="CN24" s="10">
        <f>100*(Data!CL47/Data!$CP47)</f>
        <v>3.4502792503407043</v>
      </c>
      <c r="CO24" s="9">
        <v>3</v>
      </c>
      <c r="CQ24">
        <v>2020</v>
      </c>
      <c r="CR24" s="10">
        <f>100*(Data!BQ47/Data!$BW47)</f>
        <v>-11.636860949101226</v>
      </c>
      <c r="CS24" s="10">
        <f>100*(Data!CJ47/Data!$CP47)</f>
        <v>-11.636860949101226</v>
      </c>
      <c r="CT24" s="9">
        <v>0</v>
      </c>
      <c r="CV24">
        <v>2020</v>
      </c>
      <c r="CW24" s="10">
        <f t="shared" si="18"/>
        <v>-7.9484299491012269</v>
      </c>
      <c r="CX24" s="10">
        <f t="shared" si="19"/>
        <v>-7.9484299491012269</v>
      </c>
      <c r="CY24" s="9">
        <v>0</v>
      </c>
      <c r="DA24" s="10">
        <f>Data!CF47</f>
        <v>-3.688431</v>
      </c>
      <c r="DB24" s="10">
        <f>Data!CY47</f>
        <v>-3.688431</v>
      </c>
      <c r="DD24">
        <v>2020</v>
      </c>
      <c r="DE24" s="10">
        <f>100*(Data!BO47/Data!BO$46)</f>
        <v>88.391176495710937</v>
      </c>
      <c r="DF24" s="10">
        <f>100*(Data!CH47/Data!CH$46)</f>
        <v>88.391176495710937</v>
      </c>
      <c r="DG24" s="10">
        <f>100*(Data!DA47/Data!DA$46)</f>
        <v>88.391176495710937</v>
      </c>
      <c r="DI24" s="10">
        <f t="shared" si="20"/>
        <v>91.64856688562169</v>
      </c>
      <c r="DJ24" s="10">
        <f t="shared" si="21"/>
        <v>91.64856688562169</v>
      </c>
      <c r="DK24" s="10">
        <f>100*(Data!DH47-$R24)/Data!DI47</f>
        <v>91.64856688562169</v>
      </c>
      <c r="DM24" s="10">
        <f t="shared" si="22"/>
        <v>-7.9484299491012269</v>
      </c>
      <c r="DN24" s="10">
        <f t="shared" si="23"/>
        <v>-7.9484299491012269</v>
      </c>
      <c r="DO24" s="10">
        <f>(100*(Data!DC47/Data!$DI47))-Data!$DR47</f>
        <v>-7.9484299491012269</v>
      </c>
      <c r="DS24" t="s">
        <v>374</v>
      </c>
      <c r="DT24" s="10"/>
      <c r="DU24" s="10">
        <f>100*(EJ24/EJ$20)</f>
        <v>101.52704966033464</v>
      </c>
      <c r="DV24" s="10">
        <f>100*(EK24/EK$20)</f>
        <v>101.57445378165251</v>
      </c>
      <c r="DW24" s="10">
        <f>100*(EL24/EL$20)</f>
        <v>101.26976198027546</v>
      </c>
      <c r="DX24" s="10">
        <f>100*(EM24/EM$20)</f>
        <v>101.50633406423512</v>
      </c>
      <c r="DY24">
        <v>100</v>
      </c>
      <c r="EA24" s="10"/>
      <c r="EB24" s="551">
        <f>100*(EP24/EP$20)</f>
        <v>95.874906373332578</v>
      </c>
      <c r="EC24" s="551">
        <f>100*(EQ24/EQ$20)</f>
        <v>117.93585910908322</v>
      </c>
      <c r="ED24" s="551">
        <f>100*(ER24/ER$20)</f>
        <v>93.440712149934569</v>
      </c>
      <c r="EE24" s="551">
        <f>100*(ES24/ES$20)</f>
        <v>94.874096844022873</v>
      </c>
      <c r="EF24">
        <v>100</v>
      </c>
      <c r="EH24" t="s">
        <v>374</v>
      </c>
      <c r="EI24" s="9"/>
      <c r="EJ24" s="9">
        <v>6075.841609147622</v>
      </c>
      <c r="EK24" s="9">
        <v>6122.3008718872316</v>
      </c>
      <c r="EL24" s="9">
        <v>5936.4146157839687</v>
      </c>
      <c r="EM24" s="9">
        <v>6259.1504508314292</v>
      </c>
      <c r="EP24" s="9">
        <v>1291.1977112770596</v>
      </c>
      <c r="EQ24" s="9">
        <v>1302.422006456374</v>
      </c>
      <c r="ER24" s="9">
        <v>1232.8705663332439</v>
      </c>
      <c r="ES24" s="9">
        <v>1322.1196554467444</v>
      </c>
      <c r="EU24">
        <v>2020</v>
      </c>
      <c r="EV24" s="10">
        <f>100*((EZ24-FA24)/Data!BX47*Data!BY47*0.01)</f>
        <v>-13.131139263902329</v>
      </c>
      <c r="EW24" s="10">
        <f>100*((FC24-FD24)/Data!CQ47*Data!CR47*0.01)</f>
        <v>-13.131139263902329</v>
      </c>
      <c r="EX24" s="9">
        <v>0</v>
      </c>
      <c r="EZ24" s="9">
        <f>Data!BU47*(Data!BX47*Data!BY47*0.01/Data!BW47)^1</f>
        <v>833756.37696542125</v>
      </c>
      <c r="FA24" s="9">
        <f>(Data!BR47+Data!BT47)*(Data!BX47*Data!BY47*0.01/Data!BW47)^1</f>
        <v>1089262.3464788771</v>
      </c>
      <c r="FC24" s="9">
        <f>Data!CN47*(Data!CQ47*Data!CR47*0.01/Data!CP47)^1</f>
        <v>833756.37696542125</v>
      </c>
      <c r="FD24" s="9">
        <f>(Data!CK47+Data!CM47)*(Data!CQ47*Data!CR47*0.01/Data!CP47)^1</f>
        <v>1089262.3464788771</v>
      </c>
    </row>
    <row r="25" spans="1:160">
      <c r="A25">
        <v>2021</v>
      </c>
      <c r="B25" s="10">
        <f>100*(Data!BO48/Data!BO$46)</f>
        <v>100.44781078027691</v>
      </c>
      <c r="C25" s="10">
        <f>100*(Data!CH48/Data!CH$46)</f>
        <v>100.44781078027691</v>
      </c>
      <c r="D25">
        <v>100</v>
      </c>
      <c r="F25" s="10">
        <f t="shared" si="13"/>
        <v>0</v>
      </c>
      <c r="H25">
        <v>2021</v>
      </c>
      <c r="I25" s="10">
        <f>100*(O25/Data!$BW48)</f>
        <v>86.816321468436058</v>
      </c>
      <c r="J25" s="10">
        <f>100*(P25/Data!$CP48)</f>
        <v>86.816321468436058</v>
      </c>
      <c r="L25" s="10"/>
      <c r="M25" s="10"/>
      <c r="O25" s="9">
        <f>Data!BV48-$R25</f>
        <v>2044000</v>
      </c>
      <c r="P25" s="9">
        <f>Data!CO48-$R25</f>
        <v>2044000</v>
      </c>
      <c r="R25" s="9">
        <f>'GNDBTX ex BoE'!D141</f>
        <v>337100</v>
      </c>
      <c r="S25" s="9"/>
      <c r="Z25" s="359"/>
      <c r="CL25">
        <v>2021</v>
      </c>
      <c r="CM25" s="10">
        <f>100*(Data!BS48/Data!$BW48)</f>
        <v>2.3096369514729043</v>
      </c>
      <c r="CN25" s="10">
        <f>100*(Data!CL48/Data!$CP48)</f>
        <v>2.3096369514729043</v>
      </c>
      <c r="CO25" s="9">
        <v>3</v>
      </c>
      <c r="CQ25">
        <v>2021</v>
      </c>
      <c r="CR25" s="10">
        <f>100*(Data!BQ48/Data!$BW48)</f>
        <v>-3.0537343760352975</v>
      </c>
      <c r="CS25" s="10">
        <f>100*(Data!CJ48/Data!$CP48)</f>
        <v>-3.0537343760352975</v>
      </c>
      <c r="CT25" s="9">
        <v>0</v>
      </c>
      <c r="CV25">
        <v>2021</v>
      </c>
      <c r="CW25" s="10">
        <f t="shared" si="18"/>
        <v>-4.3287973760352978</v>
      </c>
      <c r="CX25" s="10">
        <f t="shared" si="19"/>
        <v>-4.3287973760352978</v>
      </c>
      <c r="CY25" s="9">
        <v>0</v>
      </c>
      <c r="DA25" s="10">
        <f>Data!CF48</f>
        <v>1.2750630000000001</v>
      </c>
      <c r="DB25" s="10">
        <f>Data!CY48</f>
        <v>1.2750630000000001</v>
      </c>
      <c r="DD25">
        <v>2021</v>
      </c>
      <c r="DE25" s="10">
        <f>100*(Data!BO48/Data!BO$46)</f>
        <v>100.44781078027691</v>
      </c>
      <c r="DF25" s="10">
        <f>100*(Data!CH48/Data!CH$46)</f>
        <v>100.44781078027691</v>
      </c>
      <c r="DG25" s="10">
        <f>100*(Data!DA48/Data!DA$46)</f>
        <v>100.44781078027691</v>
      </c>
      <c r="DI25" s="10">
        <f t="shared" si="20"/>
        <v>86.816321468436058</v>
      </c>
      <c r="DJ25" s="10">
        <f t="shared" si="21"/>
        <v>86.816321468436058</v>
      </c>
      <c r="DK25" s="10">
        <f>100*(Data!DH48-$R25)/Data!DI48</f>
        <v>86.816321468436072</v>
      </c>
      <c r="DM25" s="10">
        <f t="shared" si="22"/>
        <v>-4.3287973760352978</v>
      </c>
      <c r="DN25" s="10">
        <f t="shared" si="23"/>
        <v>-4.3287973760352978</v>
      </c>
      <c r="DO25" s="10">
        <f>(100*(Data!DC48/Data!$DI48))-Data!$DR48</f>
        <v>-4.3287973760352978</v>
      </c>
      <c r="DS25" t="s">
        <v>375</v>
      </c>
      <c r="DT25" s="10"/>
      <c r="DU25" s="10"/>
      <c r="DV25" s="10"/>
      <c r="DW25" s="10">
        <f>100*(EL25/EL$20)</f>
        <v>101.97257685452408</v>
      </c>
      <c r="DX25" s="10">
        <f>100*(EM25/EM$20)</f>
        <v>101.96151078877138</v>
      </c>
      <c r="DY25">
        <v>100</v>
      </c>
      <c r="EA25" s="10"/>
      <c r="EB25" s="10"/>
      <c r="EC25" s="10"/>
      <c r="ED25" s="551">
        <f>100*(ER25/ER$20)</f>
        <v>91.198538117530347</v>
      </c>
      <c r="EE25" s="551">
        <f>100*(ES25/ES$20)</f>
        <v>91.670099651749709</v>
      </c>
      <c r="EF25">
        <v>100</v>
      </c>
      <c r="EH25" t="s">
        <v>375</v>
      </c>
      <c r="EI25" s="9"/>
      <c r="EJ25" s="9"/>
      <c r="EK25" s="9"/>
      <c r="EL25" s="9">
        <v>5977.6134930213075</v>
      </c>
      <c r="EM25" s="9">
        <v>6287.2178579233459</v>
      </c>
      <c r="EP25" s="9"/>
      <c r="EQ25" s="9"/>
      <c r="ER25" s="9">
        <v>1203.2869907638253</v>
      </c>
      <c r="ES25" s="9">
        <v>1277.4702958763992</v>
      </c>
      <c r="EU25">
        <v>2021</v>
      </c>
      <c r="EV25" s="10">
        <f>100*((EZ25-FA25)/Data!BX48*Data!BY48*0.01)</f>
        <v>-3.3896314820149258</v>
      </c>
      <c r="EW25" s="10">
        <f>100*((FC25-FD25)/Data!CQ48*Data!CR48*0.01)</f>
        <v>-3.3896314820149258</v>
      </c>
      <c r="EX25" s="9">
        <v>0</v>
      </c>
      <c r="EZ25" s="9">
        <f>Data!BU48*(Data!BX48*Data!BY48*0.01/Data!BW48)^1</f>
        <v>913006.06234672572</v>
      </c>
      <c r="FA25" s="9">
        <f>(Data!BR48+Data!BT48)*(Data!BX48*Data!BY48*0.01/Data!BW48)^1</f>
        <v>984352.15091583726</v>
      </c>
      <c r="FC25" s="9">
        <f>Data!CN48*(Data!CQ48*Data!CR48*0.01/Data!CP48)^1</f>
        <v>913006.06234672572</v>
      </c>
      <c r="FD25" s="9">
        <f>(Data!CK48+Data!CM48)*(Data!CQ48*Data!CR48*0.01/Data!CP48)^1</f>
        <v>984352.15091583726</v>
      </c>
    </row>
    <row r="26" spans="1:160">
      <c r="A26">
        <v>2022</v>
      </c>
      <c r="B26" s="10">
        <f>100*(Data!BO49/Data!BO$46)</f>
        <v>102.17260833033251</v>
      </c>
      <c r="C26" s="10">
        <f>100*(Data!CH49/Data!CH$46)</f>
        <v>102.17260833033251</v>
      </c>
      <c r="D26">
        <v>100</v>
      </c>
      <c r="F26" s="10">
        <f t="shared" si="13"/>
        <v>0</v>
      </c>
      <c r="H26">
        <v>2022</v>
      </c>
      <c r="I26" s="10">
        <f>100*(O26/Data!$BW49)</f>
        <v>86.745747408463941</v>
      </c>
      <c r="J26" s="10">
        <f>100*(P26/Data!$CP49)</f>
        <v>86.745747408463941</v>
      </c>
      <c r="L26" s="10"/>
      <c r="M26" s="10"/>
      <c r="O26" s="9">
        <f>Data!BV49-$R26</f>
        <v>2217400</v>
      </c>
      <c r="P26" s="9">
        <f>Data!CO49-$R26</f>
        <v>2217400</v>
      </c>
      <c r="R26" s="9">
        <f>'GNDBTX ex BoE'!D142</f>
        <v>322400</v>
      </c>
      <c r="S26" s="9"/>
      <c r="Z26" s="359"/>
      <c r="CL26">
        <v>2022</v>
      </c>
      <c r="CM26" s="10">
        <f>100*(Data!BS49/Data!$BW49)</f>
        <v>1.7970382668689455</v>
      </c>
      <c r="CN26" s="10">
        <f>100*(Data!CL49/Data!$CP49)</f>
        <v>1.7970382668689455</v>
      </c>
      <c r="CO26" s="9">
        <v>3</v>
      </c>
      <c r="CQ26">
        <v>2022</v>
      </c>
      <c r="CR26" s="10">
        <f>100*(Data!BQ49/Data!$BW49)</f>
        <v>-3.2370630536036606</v>
      </c>
      <c r="CS26" s="10">
        <f>100*(Data!CJ49/Data!$CP49)</f>
        <v>-3.2370630536036606</v>
      </c>
      <c r="CT26" s="9">
        <v>0</v>
      </c>
      <c r="CV26">
        <v>2022</v>
      </c>
      <c r="CW26" s="10">
        <f t="shared" si="18"/>
        <v>-3.6162439536036608</v>
      </c>
      <c r="CX26" s="10">
        <f t="shared" si="19"/>
        <v>-3.6162439536036608</v>
      </c>
      <c r="CY26" s="9">
        <v>0</v>
      </c>
      <c r="DA26" s="10">
        <f>Data!CF49</f>
        <v>0.37918089999999999</v>
      </c>
      <c r="DB26" s="10">
        <f>Data!CY49</f>
        <v>0.37918089999999999</v>
      </c>
      <c r="DD26">
        <v>2022</v>
      </c>
      <c r="DE26" s="10">
        <f>100*(Data!BO49/Data!BO$46)</f>
        <v>102.17260833033251</v>
      </c>
      <c r="DF26" s="10">
        <f>100*(Data!CH49/Data!CH$46)</f>
        <v>102.17260833033251</v>
      </c>
      <c r="DG26" s="10">
        <f>100*(Data!DA49/Data!DA$46)</f>
        <v>102.17260833033251</v>
      </c>
      <c r="DI26" s="10">
        <f t="shared" si="20"/>
        <v>86.745747408463941</v>
      </c>
      <c r="DJ26" s="10">
        <f t="shared" si="21"/>
        <v>86.745747408463941</v>
      </c>
      <c r="DK26" s="10">
        <f>100*(Data!DH49-$R26)/Data!DI49</f>
        <v>86.745747408463956</v>
      </c>
      <c r="DM26" s="10">
        <f t="shared" si="22"/>
        <v>-3.6162439536036608</v>
      </c>
      <c r="DN26" s="10">
        <f t="shared" si="23"/>
        <v>-3.6162439536036608</v>
      </c>
      <c r="DO26" s="10">
        <f>(100*(Data!DC49/Data!$DI49))-Data!$DR49</f>
        <v>-3.6162439536036608</v>
      </c>
      <c r="EU26">
        <v>2022</v>
      </c>
      <c r="EV26" s="10">
        <f>100*((EZ26-FA26)/Data!BX49*Data!BY49*0.01)</f>
        <v>-4.0948579089177093</v>
      </c>
      <c r="EW26" s="10">
        <f>100*((FC26-FD26)/Data!CQ49*Data!CR49*0.01)</f>
        <v>-4.0948579089177093</v>
      </c>
      <c r="EX26" s="9">
        <v>0</v>
      </c>
      <c r="EZ26" s="9">
        <f>Data!BU49*(Data!BX49*Data!BY49*0.01/Data!BW49)^1</f>
        <v>1019098.9384306072</v>
      </c>
      <c r="FA26" s="9">
        <f>(Data!BR49+Data!BT49)*(Data!BX49*Data!BY49*0.01/Data!BW49)^1</f>
        <v>1101070.263034127</v>
      </c>
      <c r="FC26" s="9">
        <f>Data!CN49*(Data!CQ49*Data!CR49*0.01/Data!CP49)^1</f>
        <v>1019098.9384306072</v>
      </c>
      <c r="FD26" s="9">
        <f>(Data!CK49+Data!CM49)*(Data!CQ49*Data!CR49*0.01/Data!CP49)^1</f>
        <v>1101070.263034127</v>
      </c>
    </row>
    <row r="27" spans="1:160">
      <c r="A27">
        <v>2023</v>
      </c>
      <c r="B27" s="10">
        <f>100*(Data!BO50/Data!BO$46)</f>
        <v>102.18647288656553</v>
      </c>
      <c r="C27" s="10">
        <f>100*(Data!CH50/Data!CH$46)</f>
        <v>102.18647288656553</v>
      </c>
      <c r="D27">
        <v>100</v>
      </c>
      <c r="F27" s="10">
        <f t="shared" si="13"/>
        <v>0</v>
      </c>
      <c r="H27">
        <v>2023</v>
      </c>
      <c r="I27" s="10">
        <f>100*(O27/Data!$BW50)</f>
        <v>88.79963775302916</v>
      </c>
      <c r="J27" s="10">
        <f>100*(P27/Data!$CP50)</f>
        <v>88.79963775302916</v>
      </c>
      <c r="L27" s="10"/>
      <c r="M27" s="10"/>
      <c r="O27" s="9">
        <f>Data!BV50-$R27</f>
        <v>2411901.0801524278</v>
      </c>
      <c r="P27" s="9">
        <f>Data!CO50-$R27</f>
        <v>2411901.0801524278</v>
      </c>
      <c r="R27" s="9">
        <f>R26+'GNDBTX ex BoE'!J143</f>
        <v>278170.91984757222</v>
      </c>
      <c r="S27" s="9"/>
      <c r="CL27">
        <v>2023</v>
      </c>
      <c r="CM27" s="10">
        <f>100*(Data!BS50/Data!$BW50)</f>
        <v>2.4718683764562477</v>
      </c>
      <c r="CN27" s="10">
        <f>100*(Data!CL50/Data!$CP50)</f>
        <v>2.4718683764562477</v>
      </c>
      <c r="CO27" s="9">
        <v>3</v>
      </c>
      <c r="CQ27">
        <v>2023</v>
      </c>
      <c r="CR27" s="10">
        <f>100*(Data!BQ50/Data!$BW50)</f>
        <v>-1.7066138451602895</v>
      </c>
      <c r="CS27" s="10">
        <f>100*(Data!CJ50/Data!$CP50)</f>
        <v>-1.7066138451602895</v>
      </c>
      <c r="CT27" s="9">
        <v>0</v>
      </c>
      <c r="CV27">
        <v>2023</v>
      </c>
      <c r="CW27" s="10">
        <f t="shared" si="18"/>
        <v>-1.7571585851602896</v>
      </c>
      <c r="CX27" s="10">
        <f t="shared" si="19"/>
        <v>-1.7571585851602896</v>
      </c>
      <c r="CY27" s="9">
        <v>0</v>
      </c>
      <c r="DA27" s="10">
        <f>Data!CF50</f>
        <v>5.0544739999999998E-2</v>
      </c>
      <c r="DB27" s="10">
        <f>Data!CY50</f>
        <v>5.0544739999999998E-2</v>
      </c>
      <c r="DD27">
        <v>2023</v>
      </c>
      <c r="DE27" s="10">
        <f>100*(Data!BO50/Data!BO$46)</f>
        <v>102.18647288656553</v>
      </c>
      <c r="DF27" s="10">
        <f>100*(Data!CH50/Data!CH$46)</f>
        <v>102.18647288656553</v>
      </c>
      <c r="DG27" s="10">
        <f>100*(Data!DA50/Data!DA$46)</f>
        <v>102.18647288656553</v>
      </c>
      <c r="DI27" s="10">
        <f t="shared" si="20"/>
        <v>88.79963775302916</v>
      </c>
      <c r="DJ27" s="10">
        <f t="shared" si="21"/>
        <v>88.79963775302916</v>
      </c>
      <c r="DK27" s="10">
        <f>100*(Data!DH50-$R27)/Data!DI50</f>
        <v>88.799637753029174</v>
      </c>
      <c r="DM27" s="10">
        <f t="shared" si="22"/>
        <v>-1.7571585851602896</v>
      </c>
      <c r="DN27" s="10">
        <f t="shared" si="23"/>
        <v>-1.7571585851602896</v>
      </c>
      <c r="DO27" s="10">
        <f>(100*(Data!DC50/Data!$DI50))-Data!$DR50</f>
        <v>-1.7571585851602896</v>
      </c>
      <c r="EU27">
        <v>2023</v>
      </c>
      <c r="EV27" s="10">
        <f>100*((EZ27-FA27)/Data!BX50*Data!BY50*0.01)</f>
        <v>-2.43686945534203</v>
      </c>
      <c r="EW27" s="10">
        <f>100*((FC27-FD27)/Data!CQ50*Data!CR50*0.01)</f>
        <v>-2.43686945534203</v>
      </c>
      <c r="EX27" s="9">
        <v>0</v>
      </c>
      <c r="EZ27" s="9">
        <f>Data!BU50*(Data!BX50*Data!BY50*0.01/Data!BW50)^1</f>
        <v>1098776.7733923895</v>
      </c>
      <c r="FA27" s="9">
        <f>(Data!BR50+Data!BT50)*(Data!BX50*Data!BY50*0.01/Data!BW50)^1</f>
        <v>1144961.6747983519</v>
      </c>
      <c r="FC27" s="9">
        <f>Data!CN50*(Data!CQ50*Data!CR50*0.01/Data!CP50)^1</f>
        <v>1098776.7733923895</v>
      </c>
      <c r="FD27" s="9">
        <f>(Data!CK50+Data!CM50)*(Data!CQ50*Data!CR50*0.01/Data!CP50)^1</f>
        <v>1144961.6747983519</v>
      </c>
    </row>
    <row r="28" spans="1:160">
      <c r="A28">
        <v>2024</v>
      </c>
      <c r="B28" s="10">
        <f>100*(Data!BO51/Data!BO$46)</f>
        <v>103.21198250116774</v>
      </c>
      <c r="C28" s="10">
        <f>100*(Data!CH51/Data!CH$46)</f>
        <v>103.21198699680856</v>
      </c>
      <c r="D28">
        <v>100</v>
      </c>
      <c r="F28" s="10">
        <f t="shared" si="13"/>
        <v>4.3557353723855385E-6</v>
      </c>
      <c r="H28">
        <v>2024</v>
      </c>
      <c r="I28" s="10">
        <f>100*(O28/Data!$BW51)</f>
        <v>91.652723394821052</v>
      </c>
      <c r="J28" s="10">
        <f>100*(P28/Data!$CP51)</f>
        <v>91.652710269023331</v>
      </c>
      <c r="L28" s="10">
        <f t="shared" ref="L28:M35" si="59">I28-I27</f>
        <v>2.8530856417918926</v>
      </c>
      <c r="M28" s="10">
        <f t="shared" si="59"/>
        <v>2.853072515994171</v>
      </c>
      <c r="O28" s="9">
        <f>Data!BV51-$R28</f>
        <v>2559911.6149842828</v>
      </c>
      <c r="P28" s="9">
        <f>Data!CO51-$R28</f>
        <v>2559911.6149842828</v>
      </c>
      <c r="R28" s="9">
        <f>R27+'GNDBTX ex BoE'!J144</f>
        <v>234882.38501571724</v>
      </c>
      <c r="S28" s="9">
        <f t="array" ref="S28:S36">TRANSPOSE(OBR_MAR24_ST6.6!O10:W10)*1000</f>
        <v>-19049.8779904</v>
      </c>
      <c r="CL28">
        <v>2024</v>
      </c>
      <c r="CM28" s="10">
        <f>100*(Data!BS51/Data!$BW51)</f>
        <v>2.3832861621771455</v>
      </c>
      <c r="CN28" s="10">
        <f>100*(Data!CL51/Data!$CP51)</f>
        <v>2.3832843887381996</v>
      </c>
      <c r="CO28" s="9">
        <v>3</v>
      </c>
      <c r="CQ28">
        <v>2024</v>
      </c>
      <c r="CR28" s="10">
        <f>100*(Data!BQ51/Data!$BW51)</f>
        <v>-0.82800668815877909</v>
      </c>
      <c r="CS28" s="10">
        <f>100*(Data!CJ51/Data!$CP51)</f>
        <v>-0.82800463621192577</v>
      </c>
      <c r="CT28" s="9">
        <v>0</v>
      </c>
      <c r="CV28">
        <v>2024</v>
      </c>
      <c r="CW28" s="10">
        <f t="shared" si="18"/>
        <v>-0.75447839815877904</v>
      </c>
      <c r="CX28" s="10">
        <f t="shared" si="19"/>
        <v>-0.75447634621192572</v>
      </c>
      <c r="CY28" s="9">
        <v>0</v>
      </c>
      <c r="DA28" s="10">
        <f>Data!CF51</f>
        <v>-7.3528289999999996E-2</v>
      </c>
      <c r="DB28" s="10">
        <f>Data!CY51</f>
        <v>-7.3528289999999996E-2</v>
      </c>
      <c r="DD28">
        <v>2024</v>
      </c>
      <c r="DE28" s="10">
        <f>100*(Data!BO51/Data!BO$46)</f>
        <v>103.21198250116774</v>
      </c>
      <c r="DF28" s="10">
        <f>100*(Data!CH51/Data!CH$46)</f>
        <v>103.21198699680856</v>
      </c>
      <c r="DG28" s="10">
        <f>100*(Data!DA51/Data!DA$46)</f>
        <v>103.21197350988615</v>
      </c>
      <c r="DI28" s="10">
        <f t="shared" si="20"/>
        <v>91.652723394821052</v>
      </c>
      <c r="DJ28" s="10">
        <f t="shared" si="21"/>
        <v>91.652710269023331</v>
      </c>
      <c r="DK28" s="10">
        <f>100*(Data!DH51-$R28)/Data!DI51</f>
        <v>91.65272995772132</v>
      </c>
      <c r="DM28" s="10">
        <f t="shared" si="22"/>
        <v>-0.75447839815877904</v>
      </c>
      <c r="DN28" s="10">
        <f t="shared" si="23"/>
        <v>-0.75447634621192572</v>
      </c>
      <c r="DO28" s="10">
        <f>(100*(Data!DC51/Data!$DI51))-Data!$DR51</f>
        <v>-0.75447978216326339</v>
      </c>
      <c r="EU28">
        <v>2024</v>
      </c>
      <c r="EV28" s="10">
        <f>100*((EZ28-FA28)/Data!BX51*Data!BY51*0.01)</f>
        <v>-1.2254448245387159</v>
      </c>
      <c r="EW28" s="10">
        <f>100*((FC28-FD28)/Data!CQ51*Data!CR51*0.01)</f>
        <v>-1.2254393501956158</v>
      </c>
      <c r="EX28" s="9">
        <v>0</v>
      </c>
      <c r="EZ28" s="9">
        <f>Data!BU51*(Data!BX51*Data!BY51*0.01/Data!BW51)^1</f>
        <v>1148242.4072991642</v>
      </c>
      <c r="FA28" s="9">
        <f>(Data!BR51+Data!BT51)*(Data!BX51*Data!BY51*0.01/Data!BW51)^1</f>
        <v>1171389.5832042133</v>
      </c>
      <c r="FC28" s="9">
        <f>Data!CN51*(Data!CQ51*Data!CR51*0.01/Data!CP51)^1</f>
        <v>1148242.3429455066</v>
      </c>
      <c r="FD28" s="9">
        <f>(Data!CK51+Data!CM51)*(Data!CQ51*Data!CR51*0.01/Data!CP51)^1</f>
        <v>1171389.4154468118</v>
      </c>
    </row>
    <row r="29" spans="1:160">
      <c r="A29">
        <v>2025</v>
      </c>
      <c r="B29" s="10">
        <f>100*(Data!BO52/Data!BO$46)</f>
        <v>105.40033456558847</v>
      </c>
      <c r="C29" s="10">
        <f>100*(Data!CH52/Data!CH$46)</f>
        <v>105.71733568545261</v>
      </c>
      <c r="D29">
        <v>100</v>
      </c>
      <c r="F29" s="10">
        <f t="shared" si="13"/>
        <v>0.30075912108882275</v>
      </c>
      <c r="H29">
        <v>2025</v>
      </c>
      <c r="I29" s="10">
        <f>100*(O29/Data!$BW52)</f>
        <v>92.195191075499721</v>
      </c>
      <c r="J29" s="10">
        <f>100*(P29/Data!$CP52)</f>
        <v>91.564638560454398</v>
      </c>
      <c r="L29" s="10">
        <f t="shared" si="59"/>
        <v>0.54246768067866924</v>
      </c>
      <c r="M29" s="10">
        <f t="shared" si="59"/>
        <v>-8.807170856893265E-2</v>
      </c>
      <c r="O29" s="9">
        <f>Data!BV52-$R29</f>
        <v>2677756.7735289764</v>
      </c>
      <c r="P29" s="9">
        <f>Data!CO52-$R29</f>
        <v>2673288.7735289764</v>
      </c>
      <c r="R29" s="9">
        <f>R28+'GNDBTX ex BoE'!J145</f>
        <v>139677.22647102363</v>
      </c>
      <c r="S29" s="9">
        <v>-9152.3990991999999</v>
      </c>
      <c r="CL29">
        <v>2025</v>
      </c>
      <c r="CM29" s="10">
        <f>100*(Data!BS52/Data!$BW52)</f>
        <v>2.0985207835030675</v>
      </c>
      <c r="CN29" s="10">
        <f>100*(Data!CL52/Data!$CP52)</f>
        <v>2.2915636119166534</v>
      </c>
      <c r="CO29" s="9">
        <v>3</v>
      </c>
      <c r="CQ29">
        <v>2025</v>
      </c>
      <c r="CR29" s="10">
        <f>100*(Data!BQ52/Data!$BW52)</f>
        <v>-0.4149095713016232</v>
      </c>
      <c r="CS29" s="10">
        <f>100*(Data!CJ52/Data!$CP52)</f>
        <v>-5.5874495806669297E-2</v>
      </c>
      <c r="CT29" s="9">
        <v>0</v>
      </c>
      <c r="CV29">
        <v>2025</v>
      </c>
      <c r="CW29" s="10">
        <f t="shared" si="18"/>
        <v>-0.53373737130162324</v>
      </c>
      <c r="CX29" s="10">
        <f t="shared" si="19"/>
        <v>-0.33320299580666929</v>
      </c>
      <c r="CY29" s="9">
        <v>0</v>
      </c>
      <c r="DA29" s="10">
        <f>Data!CF52</f>
        <v>0.1188278</v>
      </c>
      <c r="DB29" s="10">
        <f>Data!CY52</f>
        <v>0.27732849999999998</v>
      </c>
      <c r="DD29">
        <v>2025</v>
      </c>
      <c r="DE29" s="10">
        <f>100*(Data!BO52/Data!BO$46)</f>
        <v>105.40033456558847</v>
      </c>
      <c r="DF29" s="10">
        <f>100*(Data!CH52/Data!CH$46)</f>
        <v>105.71733568545261</v>
      </c>
      <c r="DG29" s="10">
        <f>100*(Data!DA52/Data!DA$46)</f>
        <v>105.77882706034094</v>
      </c>
      <c r="DI29" s="10">
        <f t="shared" si="20"/>
        <v>92.195191075499721</v>
      </c>
      <c r="DJ29" s="10">
        <f t="shared" si="21"/>
        <v>91.564638560454398</v>
      </c>
      <c r="DK29" s="10">
        <f>100*(Data!DH52-$R29)/Data!DI52</f>
        <v>91.545091235361227</v>
      </c>
      <c r="DM29" s="10">
        <f t="shared" si="22"/>
        <v>-0.53373737130162324</v>
      </c>
      <c r="DN29" s="10">
        <f t="shared" si="23"/>
        <v>-0.33320299580666929</v>
      </c>
      <c r="DO29" s="10">
        <f>(100*(Data!DC52/Data!$DI52))-Data!$DR52</f>
        <v>-0.11836513772617969</v>
      </c>
      <c r="EU29">
        <v>2025</v>
      </c>
      <c r="EV29" s="10">
        <f>100*((EZ29-FA29)/Data!BX52*Data!BY52*0.01)</f>
        <v>-0.63672172608427291</v>
      </c>
      <c r="EW29" s="10">
        <f>100*((FC29-FD29)/Data!CQ52*Data!CR52*0.01)</f>
        <v>-8.6122790801818588E-2</v>
      </c>
      <c r="EX29" s="9">
        <v>0</v>
      </c>
      <c r="EZ29" s="9">
        <f>Data!BU52*(Data!BX52*Data!BY52*0.01/Data!BW52)^1</f>
        <v>1190287.7514373534</v>
      </c>
      <c r="FA29" s="9">
        <f>(Data!BR52+Data!BT52)*(Data!BX52*Data!BY52*0.01/Data!BW52)^1</f>
        <v>1202329.0401625223</v>
      </c>
      <c r="FC29" s="9">
        <f>Data!CN52*(Data!CQ52*Data!CR52*0.01/Data!CP52)^1</f>
        <v>1201769.8210656482</v>
      </c>
      <c r="FD29" s="9">
        <f>(Data!CK52+Data!CM52)*(Data!CQ52*Data!CR52*0.01/Data!CP52)^1</f>
        <v>1203395.3401612928</v>
      </c>
    </row>
    <row r="30" spans="1:160">
      <c r="A30">
        <v>2026</v>
      </c>
      <c r="B30" s="10">
        <f>100*(Data!BO53/Data!BO$46)</f>
        <v>107.33501110648058</v>
      </c>
      <c r="C30" s="10">
        <f>100*(Data!CH53/Data!CH$46)</f>
        <v>107.39147185931162</v>
      </c>
      <c r="D30">
        <v>100</v>
      </c>
      <c r="F30" s="10">
        <f t="shared" si="13"/>
        <v>5.2602363617437753E-2</v>
      </c>
      <c r="H30">
        <v>2026</v>
      </c>
      <c r="I30" s="10">
        <f>100*(O30/Data!$BW53)</f>
        <v>91.948250201114789</v>
      </c>
      <c r="J30" s="10">
        <f>100*(P30/Data!$CP53)</f>
        <v>91.405073727360232</v>
      </c>
      <c r="L30" s="10">
        <f t="shared" si="59"/>
        <v>-0.24694087438493284</v>
      </c>
      <c r="M30" s="10">
        <f t="shared" si="59"/>
        <v>-0.15956483309416569</v>
      </c>
      <c r="O30" s="9">
        <f>Data!BV53-$R30</f>
        <v>2778532.8657038757</v>
      </c>
      <c r="P30" s="9">
        <f>Data!CO53-$R30</f>
        <v>2771172.8657038757</v>
      </c>
      <c r="R30" s="9">
        <f>R29+'GNDBTX ex BoE'!J146</f>
        <v>104997.13429612434</v>
      </c>
      <c r="S30" s="9">
        <v>-15970.596248600001</v>
      </c>
      <c r="CL30">
        <v>2026</v>
      </c>
      <c r="CM30" s="10">
        <f>100*(Data!BS53/Data!$BW53)</f>
        <v>1.9562404971110023</v>
      </c>
      <c r="CN30" s="10">
        <f>100*(Data!CL53/Data!$CP53)</f>
        <v>2.1493286302182941</v>
      </c>
      <c r="CO30" s="9">
        <v>3</v>
      </c>
      <c r="CQ30">
        <v>2026</v>
      </c>
      <c r="CR30" s="10">
        <f>100*(Data!BQ53/Data!$BW53)</f>
        <v>0.23527603441633438</v>
      </c>
      <c r="CS30" s="10">
        <f>100*(Data!CJ53/Data!$CP53)</f>
        <v>0.52935260647358884</v>
      </c>
      <c r="CT30" s="9">
        <v>0</v>
      </c>
      <c r="CV30">
        <v>2026</v>
      </c>
      <c r="CW30" s="10">
        <f t="shared" si="18"/>
        <v>0.23889999641633439</v>
      </c>
      <c r="CX30" s="10">
        <f t="shared" si="19"/>
        <v>0.59124606647358879</v>
      </c>
      <c r="CY30" s="9">
        <v>0</v>
      </c>
      <c r="DA30" s="10">
        <f>Data!CF53</f>
        <v>-3.6239620000000001E-3</v>
      </c>
      <c r="DB30" s="10">
        <f>Data!CY53</f>
        <v>-6.1893459999999997E-2</v>
      </c>
      <c r="DD30">
        <v>2026</v>
      </c>
      <c r="DE30" s="10">
        <f>100*(Data!BO53/Data!BO$46)</f>
        <v>107.33501110648058</v>
      </c>
      <c r="DF30" s="10">
        <f>100*(Data!CH53/Data!CH$46)</f>
        <v>107.39147185931162</v>
      </c>
      <c r="DG30" s="10">
        <f>100*(Data!DA53/Data!DA$46)</f>
        <v>107.65916928650134</v>
      </c>
      <c r="DI30" s="10">
        <f t="shared" si="20"/>
        <v>91.948250201114789</v>
      </c>
      <c r="DJ30" s="10">
        <f t="shared" si="21"/>
        <v>91.405073727360232</v>
      </c>
      <c r="DK30" s="10">
        <f>100*(Data!DH53-$R30)/Data!DI53</f>
        <v>91.160224850672719</v>
      </c>
      <c r="DM30" s="10">
        <f t="shared" si="22"/>
        <v>0.23889999641633439</v>
      </c>
      <c r="DN30" s="10">
        <f t="shared" si="23"/>
        <v>0.59124606647358879</v>
      </c>
      <c r="DO30" s="10">
        <f>(100*(Data!DC53/Data!$DI53))-Data!$DR53</f>
        <v>0.9733405111909017</v>
      </c>
      <c r="EU30">
        <v>2026</v>
      </c>
      <c r="EV30" s="10">
        <f>100*((EZ30-FA30)/Data!BX53*Data!BY53*0.01)</f>
        <v>0.37687952913714723</v>
      </c>
      <c r="EW30" s="10">
        <f>100*((FC30-FD30)/Data!CQ53*Data!CR53*0.01)</f>
        <v>0.85260263844344886</v>
      </c>
      <c r="EX30" s="9">
        <v>0</v>
      </c>
      <c r="EZ30" s="9">
        <f>Data!BU53*(Data!BX53*Data!BY53*0.01/Data!BW53)^1</f>
        <v>1242427.2135043188</v>
      </c>
      <c r="FA30" s="9">
        <f>(Data!BR53+Data!BT53)*(Data!BX53*Data!BY53*0.01/Data!BW53)^1</f>
        <v>1235320.2242933386</v>
      </c>
      <c r="FC30" s="9">
        <f>Data!CN53*(Data!CQ53*Data!CR53*0.01/Data!CP53)^1</f>
        <v>1256846.0453043757</v>
      </c>
      <c r="FD30" s="9">
        <f>(Data!CK53+Data!CM53)*(Data!CQ53*Data!CR53*0.01/Data!CP53)^1</f>
        <v>1240797.9469838399</v>
      </c>
    </row>
    <row r="31" spans="1:160">
      <c r="A31">
        <v>2027</v>
      </c>
      <c r="B31" s="10">
        <f>100*(Data!BO54/Data!BO$46)</f>
        <v>109.07911743378034</v>
      </c>
      <c r="C31" s="10">
        <f>100*(Data!CH54/Data!CH$46)</f>
        <v>109.36994043725501</v>
      </c>
      <c r="D31">
        <v>100</v>
      </c>
      <c r="F31" s="10">
        <f t="shared" si="13"/>
        <v>0.26661657182112108</v>
      </c>
      <c r="H31">
        <v>2027</v>
      </c>
      <c r="I31" s="10">
        <f>100*(O31/Data!$BW54)</f>
        <v>91.322220768242644</v>
      </c>
      <c r="J31" s="10">
        <f>100*(P31/Data!$CP54)</f>
        <v>90.839101390188731</v>
      </c>
      <c r="L31" s="10">
        <f t="shared" si="59"/>
        <v>-0.6260294328721443</v>
      </c>
      <c r="M31" s="10">
        <f t="shared" si="59"/>
        <v>-0.56597233717150175</v>
      </c>
      <c r="O31" s="9">
        <f>Data!BV54-$R31</f>
        <v>2864232.2325862404</v>
      </c>
      <c r="P31" s="9">
        <f>Data!CO54-$R31</f>
        <v>2862738.2325862404</v>
      </c>
      <c r="R31" s="9">
        <f>R30+'GNDBTX ex BoE'!J147</f>
        <v>93382.767413759604</v>
      </c>
      <c r="S31" s="9">
        <v>-17644.3139625</v>
      </c>
      <c r="CL31">
        <v>2027</v>
      </c>
      <c r="CM31" s="10">
        <f>100*(Data!BS54/Data!$BW54)</f>
        <v>1.7961152496285309</v>
      </c>
      <c r="CN31" s="10">
        <f>100*(Data!CL54/Data!$CP54)</f>
        <v>2.2083126298236584</v>
      </c>
      <c r="CO31" s="9">
        <v>3</v>
      </c>
      <c r="CQ31">
        <v>2027</v>
      </c>
      <c r="CR31" s="10">
        <f>100*(Data!BQ54/Data!$BW54)</f>
        <v>0.76086301173800297</v>
      </c>
      <c r="CS31" s="10">
        <f>100*(Data!CJ54/Data!$CP54)</f>
        <v>0.99193907746821497</v>
      </c>
      <c r="CT31" s="9">
        <v>0</v>
      </c>
      <c r="CV31">
        <v>2027</v>
      </c>
      <c r="CW31" s="10">
        <f t="shared" si="18"/>
        <v>0.78565854173800298</v>
      </c>
      <c r="CX31" s="10">
        <f t="shared" si="19"/>
        <v>0.87559077746821501</v>
      </c>
      <c r="CY31" s="9">
        <v>0</v>
      </c>
      <c r="DA31" s="10">
        <f>Data!CF54</f>
        <v>-2.479553E-2</v>
      </c>
      <c r="DB31" s="10">
        <f>Data!CY54</f>
        <v>0.1163483</v>
      </c>
      <c r="DD31">
        <v>2027</v>
      </c>
      <c r="DE31" s="10">
        <f>100*(Data!BO54/Data!BO$46)</f>
        <v>109.07911743378034</v>
      </c>
      <c r="DF31" s="10">
        <f>100*(Data!CH54/Data!CH$46)</f>
        <v>109.36994043725501</v>
      </c>
      <c r="DG31" s="10">
        <f>100*(Data!DA54/Data!DA$46)</f>
        <v>109.9099568103788</v>
      </c>
      <c r="DI31" s="10">
        <f t="shared" si="20"/>
        <v>91.322220768242644</v>
      </c>
      <c r="DJ31" s="10">
        <f t="shared" si="21"/>
        <v>90.839101390188731</v>
      </c>
      <c r="DK31" s="10">
        <f>100*(Data!DH54-$R31)/Data!DI54</f>
        <v>90.193376901178894</v>
      </c>
      <c r="DM31" s="10">
        <f t="shared" si="22"/>
        <v>0.78565854173800298</v>
      </c>
      <c r="DN31" s="10">
        <f t="shared" si="23"/>
        <v>0.87559077746821501</v>
      </c>
      <c r="DO31" s="10">
        <f>(100*(Data!DC54/Data!$DI54))-Data!$DR54</f>
        <v>1.4281759275758914</v>
      </c>
      <c r="EU31">
        <v>2027</v>
      </c>
      <c r="EV31" s="10">
        <f>100*((EZ31-FA31)/Data!BX54*Data!BY54*0.01)</f>
        <v>1.2712935033240373</v>
      </c>
      <c r="EW31" s="10">
        <f>100*((FC31-FD31)/Data!CQ54*Data!CR54*0.01)</f>
        <v>1.66443057552993</v>
      </c>
      <c r="EX31" s="9">
        <v>0</v>
      </c>
      <c r="EZ31" s="9">
        <f>Data!BU54*(Data!BX54*Data!BY54*0.01/Data!BW54)^1</f>
        <v>1295128.6431700098</v>
      </c>
      <c r="FA31" s="9">
        <f>(Data!BR54+Data!BT54)*(Data!BX54*Data!BY54*0.01/Data!BW54)^1</f>
        <v>1271260.8521870705</v>
      </c>
      <c r="FC31" s="9">
        <f>Data!CN54*(Data!CQ54*Data!CR54*0.01/Data!CP54)^1</f>
        <v>1308484.945533969</v>
      </c>
      <c r="FD31" s="9">
        <f>(Data!CK54+Data!CM54)*(Data!CQ54*Data!CR54*0.01/Data!CP54)^1</f>
        <v>1277228.6509707118</v>
      </c>
    </row>
    <row r="32" spans="1:160">
      <c r="A32">
        <v>2028</v>
      </c>
      <c r="B32" s="10">
        <f>100*(Data!BO55/Data!BO$46)</f>
        <v>110.82129063553525</v>
      </c>
      <c r="C32" s="10">
        <f>100*(Data!CH55/Data!CH$46)</f>
        <v>112.08807230069363</v>
      </c>
      <c r="D32">
        <v>100</v>
      </c>
      <c r="F32" s="10">
        <f t="shared" si="13"/>
        <v>1.1430851038583434</v>
      </c>
      <c r="H32">
        <v>2028</v>
      </c>
      <c r="I32" s="10">
        <f>100*(O32/Data!$BW55)</f>
        <v>90.492805460522902</v>
      </c>
      <c r="J32" s="10">
        <f>100*(P32/Data!$CP55)</f>
        <v>89.767500266375762</v>
      </c>
      <c r="L32" s="10">
        <f t="shared" si="59"/>
        <v>-0.82941530771974215</v>
      </c>
      <c r="M32" s="10">
        <f t="shared" si="59"/>
        <v>-1.0716011238129681</v>
      </c>
      <c r="O32" s="9">
        <f>Data!BV55-$R32</f>
        <v>2942563.2424691473</v>
      </c>
      <c r="P32" s="9">
        <f>Data!CO55-$R32</f>
        <v>2961905.2424691473</v>
      </c>
      <c r="R32" s="9">
        <f>R31+'GNDBTX ex BoE'!J148</f>
        <v>79550.757530852687</v>
      </c>
      <c r="S32" s="9">
        <v>-20408.856304699999</v>
      </c>
      <c r="CL32">
        <v>2028</v>
      </c>
      <c r="CM32" s="10">
        <f>100*(Data!BS55/Data!$BW55)</f>
        <v>1.6317105930984737</v>
      </c>
      <c r="CN32" s="10">
        <f>100*(Data!CL55/Data!$CP55)</f>
        <v>2.5825990468459508</v>
      </c>
      <c r="CO32" s="9">
        <v>3</v>
      </c>
      <c r="CQ32">
        <v>2028</v>
      </c>
      <c r="CR32" s="10">
        <f>100*(Data!BQ55/Data!$BW55)</f>
        <v>0.9933799746447225</v>
      </c>
      <c r="CS32" s="10">
        <f>100*(Data!CJ55/Data!$CP55)</f>
        <v>1.3220973983685431</v>
      </c>
      <c r="CT32" s="9">
        <v>0</v>
      </c>
      <c r="CV32">
        <v>2028</v>
      </c>
      <c r="CW32" s="10">
        <f t="shared" si="18"/>
        <v>1.0489791846447225</v>
      </c>
      <c r="CX32" s="10">
        <f t="shared" si="19"/>
        <v>0.76276739836854313</v>
      </c>
      <c r="CY32" s="9">
        <v>0</v>
      </c>
      <c r="DA32" s="10">
        <f>Data!CF55</f>
        <v>-5.5599210000000003E-2</v>
      </c>
      <c r="DB32" s="10">
        <f>Data!CY55</f>
        <v>0.55932999999999999</v>
      </c>
      <c r="DD32">
        <v>2028</v>
      </c>
      <c r="DE32" s="10">
        <f>100*(Data!BO55/Data!BO$46)</f>
        <v>110.82129063553525</v>
      </c>
      <c r="DF32" s="10">
        <f>100*(Data!CH55/Data!CH$46)</f>
        <v>112.08807230069363</v>
      </c>
      <c r="DG32" s="10">
        <f>100*(Data!DA55/Data!DA$46)</f>
        <v>112.96210579411674</v>
      </c>
      <c r="DI32" s="10">
        <f t="shared" si="20"/>
        <v>90.492805460522902</v>
      </c>
      <c r="DJ32" s="10">
        <f t="shared" si="21"/>
        <v>89.767500266375762</v>
      </c>
      <c r="DK32" s="10">
        <f>100*(Data!DH55-$R32)/Data!DI55</f>
        <v>88.637895205771741</v>
      </c>
      <c r="DM32" s="10">
        <f t="shared" si="22"/>
        <v>1.0489791846447225</v>
      </c>
      <c r="DN32" s="10">
        <f t="shared" si="23"/>
        <v>0.76276739836854313</v>
      </c>
      <c r="DO32" s="10">
        <f>(100*(Data!DC55/Data!$DI55))-Data!$DR55</f>
        <v>1.4577138355012162</v>
      </c>
      <c r="EU32">
        <v>2028</v>
      </c>
      <c r="EV32" s="10">
        <f>100*((EZ32-FA32)/Data!BX55*Data!BY55*0.01)</f>
        <v>1.7284441626628424</v>
      </c>
      <c r="EW32" s="10">
        <f>100*((FC32-FD32)/Data!CQ55*Data!CR55*0.01)</f>
        <v>2.3153099318810852</v>
      </c>
      <c r="EX32" s="9">
        <v>0</v>
      </c>
      <c r="EZ32" s="9">
        <f>Data!BU55*(Data!BX55*Data!BY55*0.01/Data!BW55)^1</f>
        <v>1345952.8008278646</v>
      </c>
      <c r="FA32" s="9">
        <f>(Data!BR55+Data!BT55)*(Data!BX55*Data!BY55*0.01/Data!BW55)^1</f>
        <v>1313638.8878948344</v>
      </c>
      <c r="FC32" s="9">
        <f>Data!CN55*(Data!CQ55*Data!CR55*0.01/Data!CP55)^1</f>
        <v>1358716.4023780134</v>
      </c>
      <c r="FD32" s="9">
        <f>(Data!CK55+Data!CM55)*(Data!CQ55*Data!CR55*0.01/Data!CP55)^1</f>
        <v>1315389.7567814202</v>
      </c>
    </row>
    <row r="33" spans="1:160">
      <c r="A33">
        <v>2029</v>
      </c>
      <c r="B33" s="10">
        <f>100*(Data!BO56/Data!BO$46)</f>
        <v>112.52647820041295</v>
      </c>
      <c r="C33" s="10">
        <f>100*(Data!CH56/Data!CH$46)</f>
        <v>113.38369799723698</v>
      </c>
      <c r="D33">
        <v>100</v>
      </c>
      <c r="F33" s="10">
        <f t="shared" si="13"/>
        <v>0.76179385557353374</v>
      </c>
      <c r="H33">
        <v>2029</v>
      </c>
      <c r="I33" s="10">
        <f>100*(O33/Data!$BW56)</f>
        <v>88.546782007229226</v>
      </c>
      <c r="J33" s="10">
        <f>100*(P33/Data!$CP56)</f>
        <v>88.673454717386207</v>
      </c>
      <c r="L33" s="10">
        <f t="shared" si="59"/>
        <v>-1.9460234532936767</v>
      </c>
      <c r="M33" s="10">
        <f t="shared" si="59"/>
        <v>-1.0940455489895555</v>
      </c>
      <c r="O33" s="9">
        <f>Data!BV56-$R33</f>
        <v>2983991.9318518606</v>
      </c>
      <c r="P33" s="9">
        <f>Data!CO56-$R33</f>
        <v>3023337.9318518606</v>
      </c>
      <c r="R33">
        <f>R32+($R$36-$R$32)*1/4</f>
        <v>59663.068148139515</v>
      </c>
      <c r="S33" s="9">
        <v>-18108.531422399999</v>
      </c>
      <c r="CL33">
        <v>2029</v>
      </c>
      <c r="CM33" s="10">
        <f>100*(Data!BS56/Data!$BW56)</f>
        <v>1.6315884258479081</v>
      </c>
      <c r="CN33" s="10">
        <f>100*(Data!CL56/Data!$CP56)</f>
        <v>2.5028213660427019</v>
      </c>
      <c r="CO33" s="9">
        <v>3</v>
      </c>
      <c r="CQ33">
        <v>2029</v>
      </c>
      <c r="CR33" s="10">
        <f>100*(Data!BQ56/Data!$BW56)</f>
        <v>0.9923681607107071</v>
      </c>
      <c r="CS33" s="10">
        <f>100*(Data!CJ56/Data!$CP56)</f>
        <v>1.284333893940335</v>
      </c>
      <c r="CT33" s="9">
        <v>0</v>
      </c>
      <c r="CV33">
        <v>2029</v>
      </c>
      <c r="CW33" s="10">
        <f t="shared" si="18"/>
        <v>1.0284170507107071</v>
      </c>
      <c r="CX33" s="10">
        <f t="shared" si="19"/>
        <v>1.4580933939403351</v>
      </c>
      <c r="CY33" s="9">
        <v>0</v>
      </c>
      <c r="DA33" s="10">
        <f>Data!CF56</f>
        <v>-3.604889E-2</v>
      </c>
      <c r="DB33" s="10">
        <f>Data!CY56</f>
        <v>-0.17375950000000001</v>
      </c>
      <c r="DD33">
        <v>2029</v>
      </c>
      <c r="DE33" s="10">
        <f>100*(Data!BO56/Data!BO$46)</f>
        <v>112.52647820041295</v>
      </c>
      <c r="DF33" s="10">
        <f>100*(Data!CH56/Data!CH$46)</f>
        <v>113.38369799723698</v>
      </c>
      <c r="DG33" s="10">
        <f>100*(Data!DA56/Data!DA$46)</f>
        <v>114.63758616457554</v>
      </c>
      <c r="DI33" s="10">
        <f t="shared" si="20"/>
        <v>88.546782007229226</v>
      </c>
      <c r="DJ33" s="10">
        <f t="shared" si="21"/>
        <v>88.673454717386207</v>
      </c>
      <c r="DK33" s="10">
        <f>100*(Data!DH56-$R33)/Data!DI56</f>
        <v>86.905736443471739</v>
      </c>
      <c r="DM33" s="10">
        <f t="shared" si="22"/>
        <v>1.0284170507107071</v>
      </c>
      <c r="DN33" s="10">
        <f t="shared" si="23"/>
        <v>1.4580933939403351</v>
      </c>
      <c r="DO33" s="10">
        <f>(100*(Data!DC56/Data!$DI56))-Data!$DR56</f>
        <v>2.3166076602486285</v>
      </c>
      <c r="EU33">
        <v>2029</v>
      </c>
      <c r="EV33" s="10">
        <f>100*((EZ33-FA33)/Data!BX56*Data!BY56*0.01)</f>
        <v>1.7987650044426267</v>
      </c>
      <c r="EW33" s="10">
        <f>100*((FC33-FD33)/Data!CQ56*Data!CR56*0.01)</f>
        <v>2.3470957885961754</v>
      </c>
      <c r="EX33" s="9">
        <v>0</v>
      </c>
      <c r="EZ33" s="9">
        <f>Data!BU56*(Data!BX56*Data!BY56*0.01/Data!BW56)^1</f>
        <v>1394991.658402076</v>
      </c>
      <c r="FA33" s="9">
        <f>(Data!BR56+Data!BT56)*(Data!BX56*Data!BY56*0.01/Data!BW56)^1</f>
        <v>1361534.902074629</v>
      </c>
      <c r="FC33" s="9">
        <f>Data!CN56*(Data!CQ56*Data!CR56*0.01/Data!CP56)^1</f>
        <v>1418415.5535100326</v>
      </c>
      <c r="FD33" s="9">
        <f>(Data!CK56+Data!CM56)*(Data!CQ56*Data!CR56*0.01/Data!CP56)^1</f>
        <v>1374629.7677200709</v>
      </c>
    </row>
    <row r="34" spans="1:160">
      <c r="A34">
        <v>2030</v>
      </c>
      <c r="B34" s="10">
        <f>100*(Data!BO57/Data!BO$46)</f>
        <v>114.25522292309263</v>
      </c>
      <c r="C34" s="10">
        <f>100*(Data!CH57/Data!CH$46)</f>
        <v>115.23641900631051</v>
      </c>
      <c r="D34">
        <v>100</v>
      </c>
      <c r="F34" s="10">
        <f t="shared" si="13"/>
        <v>0.85877569367516227</v>
      </c>
      <c r="H34">
        <v>2030</v>
      </c>
      <c r="I34" s="10">
        <f>100*(O34/Data!$BW57)</f>
        <v>86.490420929358777</v>
      </c>
      <c r="J34" s="10">
        <f>100*(P34/Data!$CP57)</f>
        <v>87.254761119354129</v>
      </c>
      <c r="L34" s="10">
        <f t="shared" si="59"/>
        <v>-2.0563610778704486</v>
      </c>
      <c r="M34" s="10">
        <f t="shared" si="59"/>
        <v>-1.4186935980320783</v>
      </c>
      <c r="O34" s="9">
        <f>Data!BV57-$R34</f>
        <v>3023054.6212345734</v>
      </c>
      <c r="P34" s="9">
        <f>Data!CO57-$R34</f>
        <v>3087505.6212345734</v>
      </c>
      <c r="R34">
        <f t="shared" ref="R34:R35" si="60">R33+($R$36-$R$32)*1/4</f>
        <v>39775.378765426343</v>
      </c>
      <c r="S34" s="9">
        <v>-20731.681124499999</v>
      </c>
      <c r="CL34">
        <v>2030</v>
      </c>
      <c r="CM34" s="10">
        <f>100*(Data!BS57/Data!$BW57)</f>
        <v>1.6314568131204656</v>
      </c>
      <c r="CN34" s="10">
        <f>100*(Data!CL57/Data!$CP57)</f>
        <v>2.5548223845316396</v>
      </c>
      <c r="CO34" s="9">
        <v>3</v>
      </c>
      <c r="CQ34">
        <v>2030</v>
      </c>
      <c r="CR34" s="10">
        <f>100*(Data!BQ57/Data!$BW57)</f>
        <v>1.0828751803269805</v>
      </c>
      <c r="CS34" s="10">
        <f>100*(Data!CJ57/Data!$CP57)</f>
        <v>1.3034306135718194</v>
      </c>
      <c r="CT34" s="9">
        <v>0</v>
      </c>
      <c r="CV34">
        <v>2030</v>
      </c>
      <c r="CW34" s="10">
        <f t="shared" si="18"/>
        <v>1.0926980253269805</v>
      </c>
      <c r="CX34" s="10">
        <f t="shared" si="19"/>
        <v>1.3593159235718195</v>
      </c>
      <c r="CY34" s="9">
        <v>0</v>
      </c>
      <c r="DA34" s="10">
        <f>Data!CF57</f>
        <v>-9.8228450000000002E-3</v>
      </c>
      <c r="DB34" s="10">
        <f>Data!CY57</f>
        <v>-5.5885310000000001E-2</v>
      </c>
      <c r="DD34">
        <v>2030</v>
      </c>
      <c r="DE34" s="10">
        <f>100*(Data!BO57/Data!BO$46)</f>
        <v>114.25522292309263</v>
      </c>
      <c r="DF34" s="10">
        <f>100*(Data!CH57/Data!CH$46)</f>
        <v>115.23641900631051</v>
      </c>
      <c r="DG34" s="10">
        <f>100*(Data!DA57/Data!DA$46)</f>
        <v>116.87632537110389</v>
      </c>
      <c r="DI34" s="10">
        <f t="shared" si="20"/>
        <v>86.490420929358777</v>
      </c>
      <c r="DJ34" s="10">
        <f t="shared" si="21"/>
        <v>87.254761119354129</v>
      </c>
      <c r="DK34" s="10">
        <f>100*(Data!DH57-$R34)/Data!DI57</f>
        <v>84.740353839442321</v>
      </c>
      <c r="DM34" s="10">
        <f t="shared" si="22"/>
        <v>1.0926980253269805</v>
      </c>
      <c r="DN34" s="10">
        <f t="shared" si="23"/>
        <v>1.3593159235718195</v>
      </c>
      <c r="DO34" s="10">
        <f>(100*(Data!DC57/Data!$DI57))-Data!$DR57</f>
        <v>2.3963800491983132</v>
      </c>
      <c r="EU34">
        <v>2030</v>
      </c>
      <c r="EV34" s="10">
        <f>100*((EZ34-FA34)/Data!BX57*Data!BY57*0.01)</f>
        <v>2.0480716313682499</v>
      </c>
      <c r="EW34" s="10">
        <f>100*((FC34-FD34)/Data!CQ57*Data!CR57*0.01)</f>
        <v>2.4837314604916561</v>
      </c>
      <c r="EX34" s="9">
        <v>0</v>
      </c>
      <c r="EZ34" s="9">
        <f>Data!BU57*(Data!BX57*Data!BY57*0.01/Data!BW57)^1</f>
        <v>1446454.182994083</v>
      </c>
      <c r="FA34" s="9">
        <f>(Data!BR57+Data!BT57)*(Data!BX57*Data!BY57*0.01/Data!BW57)^1</f>
        <v>1408599.2052950584</v>
      </c>
      <c r="FC34" s="9">
        <f>Data!CN57*(Data!CQ57*Data!CR57*0.01/Data!CP57)^1</f>
        <v>1472089.1574225801</v>
      </c>
      <c r="FD34" s="9">
        <f>(Data!CK57+Data!CM57)*(Data!CQ57*Data!CR57*0.01/Data!CP57)^1</f>
        <v>1425929.2337000614</v>
      </c>
    </row>
    <row r="35" spans="1:160">
      <c r="A35">
        <v>2031</v>
      </c>
      <c r="B35" s="10">
        <f>100*(Data!BO58/Data!BO$46)</f>
        <v>116.00028682188317</v>
      </c>
      <c r="C35" s="10">
        <f>100*(Data!CH58/Data!CH$46)</f>
        <v>117.28271331703213</v>
      </c>
      <c r="D35">
        <v>100</v>
      </c>
      <c r="F35" s="10">
        <f t="shared" si="13"/>
        <v>1.105537348470631</v>
      </c>
      <c r="H35">
        <v>2031</v>
      </c>
      <c r="I35" s="10">
        <f>100*(O35/Data!$BW58)</f>
        <v>84.491543918347134</v>
      </c>
      <c r="J35" s="10">
        <f>100*(P35/Data!$CP58)</f>
        <v>85.258537006151741</v>
      </c>
      <c r="L35" s="10">
        <f t="shared" si="59"/>
        <v>-1.9988770110116434</v>
      </c>
      <c r="M35" s="10">
        <f t="shared" si="59"/>
        <v>-1.9962241132023877</v>
      </c>
      <c r="O35" s="9">
        <f>Data!BV58-$R35</f>
        <v>3063287.3106172867</v>
      </c>
      <c r="P35" s="9">
        <f>Data!CO58-$R35</f>
        <v>3139624.3106172867</v>
      </c>
      <c r="R35">
        <f t="shared" si="60"/>
        <v>19887.689382713172</v>
      </c>
      <c r="S35" s="9">
        <v>-18383.694174799999</v>
      </c>
      <c r="CL35">
        <v>2031</v>
      </c>
      <c r="CM35" s="10">
        <f>100*(Data!BS58/Data!$BW58)</f>
        <v>1.6314688821840759</v>
      </c>
      <c r="CN35" s="10">
        <f>100*(Data!CL58/Data!$CP58)</f>
        <v>2.2989481259207465</v>
      </c>
      <c r="CO35" s="9">
        <v>3</v>
      </c>
      <c r="CQ35">
        <v>2031</v>
      </c>
      <c r="CR35" s="10">
        <f>100*(Data!BQ58/Data!$BW58)</f>
        <v>1.0702964668939365</v>
      </c>
      <c r="CS35" s="10">
        <f>100*(Data!CJ58/Data!$CP58)</f>
        <v>1.4237171467559182</v>
      </c>
      <c r="CT35" s="9">
        <v>0</v>
      </c>
      <c r="CV35">
        <v>2031</v>
      </c>
      <c r="CW35" s="10">
        <f t="shared" si="18"/>
        <v>1.0790702708939366</v>
      </c>
      <c r="CX35" s="10">
        <f t="shared" si="19"/>
        <v>1.4162784867559182</v>
      </c>
      <c r="CY35" s="9">
        <v>0</v>
      </c>
      <c r="DA35" s="10">
        <f>Data!CF58</f>
        <v>-8.7738039999999996E-3</v>
      </c>
      <c r="DB35" s="10">
        <f>Data!CY58</f>
        <v>7.4386599999999997E-3</v>
      </c>
      <c r="DD35">
        <v>2031</v>
      </c>
      <c r="DE35" s="10">
        <f>100*(Data!BO58/Data!BO$46)</f>
        <v>116.00028682188317</v>
      </c>
      <c r="DF35" s="10">
        <f>100*(Data!CH58/Data!CH$46)</f>
        <v>117.28271331703213</v>
      </c>
      <c r="DG35" s="10">
        <f>100*(Data!DA58/Data!DA$46)</f>
        <v>119.32974940848607</v>
      </c>
      <c r="DI35" s="10">
        <f t="shared" si="20"/>
        <v>84.491543918347134</v>
      </c>
      <c r="DJ35" s="10">
        <f t="shared" si="21"/>
        <v>85.258537006151741</v>
      </c>
      <c r="DK35" s="10">
        <f>100*(Data!DH58-$R35)/Data!DI58</f>
        <v>81.938967943227297</v>
      </c>
      <c r="DM35" s="10">
        <f t="shared" si="22"/>
        <v>1.0790702708939366</v>
      </c>
      <c r="DN35" s="10">
        <f t="shared" si="23"/>
        <v>1.4162784867559182</v>
      </c>
      <c r="DO35" s="10">
        <f>(100*(Data!DC58/Data!$DI58))-Data!$DR58</f>
        <v>2.6207657264592612</v>
      </c>
      <c r="EU35">
        <v>2031</v>
      </c>
      <c r="EV35" s="10">
        <f>100*((EZ35-FA35)/Data!BX58*Data!BY58*0.01)</f>
        <v>2.1129801237804773</v>
      </c>
      <c r="EW35" s="10">
        <f>100*((FC35-FD35)/Data!CQ58*Data!CR58*0.01)</f>
        <v>2.8365728035722109</v>
      </c>
      <c r="EX35" s="9">
        <v>0</v>
      </c>
      <c r="EZ35" s="9">
        <f>Data!BU58*(Data!BX58*Data!BY58*0.01/Data!BW58)^1</f>
        <v>1500389.0120719129</v>
      </c>
      <c r="FA35" s="9">
        <f>(Data!BR58+Data!BT58)*(Data!BX58*Data!BY58*0.01/Data!BW58)^1</f>
        <v>1461582.6700260155</v>
      </c>
      <c r="FC35" s="9">
        <f>Data!CN58*(Data!CQ58*Data!CR58*0.01/Data!CP58)^1</f>
        <v>1532044.0387219589</v>
      </c>
      <c r="FD35" s="9">
        <f>(Data!CK58+Data!CM58)*(Data!CQ58*Data!CR58*0.01/Data!CP58)^1</f>
        <v>1479611.5470072359</v>
      </c>
    </row>
    <row r="36" spans="1:160">
      <c r="A36">
        <v>2032</v>
      </c>
      <c r="B36" s="10">
        <f>100*(Data!BO59/Data!BO$46)</f>
        <v>117.74414139329797</v>
      </c>
      <c r="C36" s="10">
        <f>100*(Data!CH59/Data!CH$46)</f>
        <v>119.04614190849843</v>
      </c>
      <c r="D36">
        <v>100</v>
      </c>
      <c r="F36" s="10">
        <f t="shared" si="13"/>
        <v>1.105787939674574</v>
      </c>
      <c r="H36">
        <v>2032</v>
      </c>
      <c r="I36" s="10">
        <f>100*(O36/Data!$BW59)</f>
        <v>82.572466287938568</v>
      </c>
      <c r="J36" s="10">
        <f>100*(P36/Data!$CP59)</f>
        <v>83.390560651160953</v>
      </c>
      <c r="L36" s="10">
        <f>I36-I35</f>
        <v>-1.9190776304085659</v>
      </c>
      <c r="M36" s="10">
        <f>J36-J35</f>
        <v>-1.8679763549907875</v>
      </c>
      <c r="O36" s="9">
        <f>Data!BV59-$R36</f>
        <v>3104759</v>
      </c>
      <c r="P36" s="9">
        <f>Data!CO59-$R36</f>
        <v>3186612</v>
      </c>
      <c r="R36">
        <v>0</v>
      </c>
      <c r="S36" s="9">
        <v>-594.4600662631334</v>
      </c>
      <c r="CL36">
        <v>2032</v>
      </c>
      <c r="CM36" s="10">
        <f>100*(Data!BS59/Data!$BW59)</f>
        <v>1.6314117809603963</v>
      </c>
      <c r="CN36" s="10">
        <f>100*(Data!CL59/Data!$CP59)</f>
        <v>2.1349300561885816</v>
      </c>
      <c r="CO36" s="9">
        <v>3</v>
      </c>
      <c r="CQ36">
        <v>2032</v>
      </c>
      <c r="CR36" s="10">
        <f>100*(Data!BQ59/Data!$BW59)</f>
        <v>1.0573801379585837</v>
      </c>
      <c r="CS36" s="10">
        <f>100*(Data!CJ59/Data!$CP59)</f>
        <v>1.4257395539362387</v>
      </c>
      <c r="CT36" s="9">
        <v>0</v>
      </c>
      <c r="CV36">
        <v>2032</v>
      </c>
      <c r="CW36" s="10">
        <f t="shared" si="18"/>
        <v>1.0618624069585836</v>
      </c>
      <c r="CX36" s="10">
        <f t="shared" si="19"/>
        <v>1.5332186539362387</v>
      </c>
      <c r="CY36" s="9">
        <v>0</v>
      </c>
      <c r="DA36" s="10">
        <f>Data!CF59</f>
        <v>-4.4822689999999997E-3</v>
      </c>
      <c r="DB36" s="10">
        <f>Data!CY59</f>
        <v>-0.10747909999999999</v>
      </c>
      <c r="DD36">
        <v>2032</v>
      </c>
      <c r="DE36" s="10">
        <f>100*(Data!BO59/Data!BO$46)</f>
        <v>117.74414139329797</v>
      </c>
      <c r="DF36" s="10">
        <f>100*(Data!CH59/Data!CH$46)</f>
        <v>119.04614190849843</v>
      </c>
      <c r="DG36" s="10">
        <f>100*(Data!DA59/Data!DA$46)</f>
        <v>121.52503824666412</v>
      </c>
      <c r="DI36" s="10">
        <f t="shared" si="20"/>
        <v>82.572466287938568</v>
      </c>
      <c r="DJ36" s="10">
        <f t="shared" si="21"/>
        <v>83.390560651160953</v>
      </c>
      <c r="DK36" s="10">
        <f>100*(Data!DH59-$R36)/Data!DI59</f>
        <v>79.183810796212882</v>
      </c>
      <c r="DM36" s="10">
        <f t="shared" si="22"/>
        <v>1.0618624069585836</v>
      </c>
      <c r="DN36" s="10">
        <f t="shared" si="23"/>
        <v>1.5332186539362387</v>
      </c>
      <c r="DO36" s="10">
        <f>(100*(Data!DC59/Data!$DI59))-Data!$DR59</f>
        <v>2.9107049519500805</v>
      </c>
      <c r="EU36">
        <v>2032</v>
      </c>
      <c r="EV36" s="10">
        <f>100*((EZ36-FA36)/Data!BX59*Data!BY59*0.01)</f>
        <v>2.1792179761713473</v>
      </c>
      <c r="EW36" s="10">
        <f>100*((FC36-FD36)/Data!CQ59*Data!CR59*0.01)</f>
        <v>2.9689090565139105</v>
      </c>
      <c r="EX36" s="9">
        <v>0</v>
      </c>
      <c r="EZ36" s="9">
        <f>Data!BU59*(Data!BX59*Data!BY59*0.01/Data!BW59)^1</f>
        <v>1556124.4077659589</v>
      </c>
      <c r="FA36" s="9">
        <f>(Data!BR59+Data!BT59)*(Data!BX59*Data!BY59*0.01/Data!BW59)^1</f>
        <v>1516365.7615977742</v>
      </c>
      <c r="FC36" s="9">
        <f>Data!CN59*(Data!CQ59*Data!CR59*0.01/Data!CP59)^1</f>
        <v>1593107.1795914052</v>
      </c>
      <c r="FD36" s="9">
        <f>(Data!CK59+Data!CM59)*(Data!CQ59*Data!CR59*0.01/Data!CP59)^1</f>
        <v>1538563.9993472693</v>
      </c>
    </row>
    <row r="38" spans="1:160">
      <c r="A38" t="s">
        <v>347</v>
      </c>
      <c r="B38" s="10">
        <f>100*((Data!BO59/Data!BO49)^(1/10)-1)</f>
        <v>1.428612056025913</v>
      </c>
      <c r="C38" s="10">
        <f>100*((Data!CH59/Data!CH49)^(1/10)-1)</f>
        <v>1.5402163635014121</v>
      </c>
      <c r="D38" s="10"/>
      <c r="F38" s="10"/>
      <c r="DD38" t="s">
        <v>347</v>
      </c>
      <c r="DE38" s="10">
        <f>100*((DE36/DE26)^(1/10)-1)</f>
        <v>1.428612056025913</v>
      </c>
      <c r="DF38" s="10">
        <f t="shared" ref="DF38:DG38" si="61">100*((DF36/DF26)^(1/10)-1)</f>
        <v>1.5402163635013899</v>
      </c>
      <c r="DG38" s="10">
        <f t="shared" si="61"/>
        <v>1.7496979323065487</v>
      </c>
      <c r="DI38" s="10">
        <f>DI36-DI26</f>
        <v>-4.1732811205253739</v>
      </c>
      <c r="DJ38" s="10">
        <f>DJ36-DJ26</f>
        <v>-3.3551867573029881</v>
      </c>
      <c r="DK38" s="10">
        <f>DK36-DK26</f>
        <v>-7.5619366122510741</v>
      </c>
      <c r="DM38" s="10">
        <f>AVERAGE(DM27:DM36)</f>
        <v>0.32902111220685759</v>
      </c>
      <c r="DN38" s="10">
        <f>AVERAGE(DN27:DN36)</f>
        <v>0.51516727733357737</v>
      </c>
      <c r="DO38" s="10">
        <f>AVERAGE(DO27:DO36)</f>
        <v>1.147368515707456</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D0D43-D4D3-4A3E-BF5A-F0DF3B4F2978}">
  <sheetPr codeName="Sheet5">
    <tabColor theme="6"/>
  </sheetPr>
  <dimension ref="A1:X55"/>
  <sheetViews>
    <sheetView showGridLines="0" zoomScaleNormal="100" workbookViewId="0">
      <selection activeCell="L27" sqref="L27"/>
    </sheetView>
  </sheetViews>
  <sheetFormatPr defaultColWidth="8.5703125" defaultRowHeight="15.75" customHeight="1"/>
  <cols>
    <col min="1" max="1" width="8.5703125" style="14"/>
    <col min="2" max="2" width="33.85546875" style="14" customWidth="1"/>
    <col min="3" max="23" width="7.5703125" style="14" bestFit="1" customWidth="1"/>
    <col min="24" max="24" width="6.5703125" style="14" customWidth="1"/>
    <col min="25" max="29" width="8.5703125" style="14"/>
    <col min="30" max="30" width="9.5703125" style="14" bestFit="1" customWidth="1"/>
    <col min="31" max="16384" width="8.5703125" style="14"/>
  </cols>
  <sheetData>
    <row r="1" spans="1:24" ht="33.6" customHeight="1" thickBot="1">
      <c r="A1" s="12" t="s">
        <v>354</v>
      </c>
      <c r="B1" s="13"/>
      <c r="C1" s="13"/>
      <c r="D1" s="13"/>
      <c r="E1" s="13"/>
      <c r="F1" s="13"/>
      <c r="G1" s="13"/>
      <c r="H1" s="13"/>
      <c r="I1" s="13"/>
      <c r="J1" s="13"/>
      <c r="K1" s="13"/>
      <c r="P1" s="15"/>
      <c r="X1" s="16"/>
    </row>
    <row r="2" spans="1:24" s="18" customFormat="1" ht="17.850000000000001" customHeight="1">
      <c r="A2" s="17"/>
      <c r="B2" s="552" t="s">
        <v>355</v>
      </c>
      <c r="C2" s="553"/>
      <c r="D2" s="553"/>
      <c r="E2" s="553"/>
      <c r="F2" s="553"/>
      <c r="G2" s="553"/>
      <c r="H2" s="553"/>
      <c r="I2" s="553"/>
      <c r="J2" s="553"/>
      <c r="K2" s="553"/>
      <c r="L2" s="553"/>
      <c r="M2" s="553"/>
      <c r="N2" s="553"/>
      <c r="O2" s="553"/>
      <c r="P2" s="553"/>
      <c r="Q2" s="553"/>
      <c r="R2" s="553"/>
      <c r="S2" s="553"/>
      <c r="T2" s="553"/>
      <c r="U2" s="553"/>
      <c r="V2" s="553"/>
      <c r="W2" s="554"/>
      <c r="X2" s="16"/>
    </row>
    <row r="3" spans="1:24" s="18" customFormat="1" ht="15.75" customHeight="1">
      <c r="A3" s="17"/>
      <c r="B3" s="19"/>
      <c r="C3" s="555" t="s">
        <v>356</v>
      </c>
      <c r="D3" s="555"/>
      <c r="E3" s="555"/>
      <c r="F3" s="555"/>
      <c r="G3" s="555"/>
      <c r="H3" s="555"/>
      <c r="I3" s="555"/>
      <c r="J3" s="555"/>
      <c r="K3" s="555"/>
      <c r="L3" s="555"/>
      <c r="M3" s="555"/>
      <c r="N3" s="555"/>
      <c r="O3" s="555"/>
      <c r="P3" s="555"/>
      <c r="Q3" s="555"/>
      <c r="R3" s="555"/>
      <c r="S3" s="555"/>
      <c r="T3" s="555"/>
      <c r="U3" s="555"/>
      <c r="V3" s="555"/>
      <c r="W3" s="556"/>
      <c r="X3" s="16"/>
    </row>
    <row r="4" spans="1:24" s="18" customFormat="1" ht="15.75" customHeight="1">
      <c r="A4" s="17"/>
      <c r="B4" s="20"/>
      <c r="C4" s="20" t="s">
        <v>357</v>
      </c>
      <c r="D4" s="20"/>
      <c r="E4" s="20"/>
      <c r="F4" s="20"/>
      <c r="G4" s="20"/>
      <c r="H4" s="20"/>
      <c r="I4" s="20"/>
      <c r="J4" s="20"/>
      <c r="K4" s="20"/>
      <c r="L4" s="20"/>
      <c r="M4" s="20"/>
      <c r="N4" s="20" t="s">
        <v>358</v>
      </c>
      <c r="O4" s="20"/>
      <c r="P4" s="20"/>
      <c r="Q4" s="20"/>
      <c r="R4" s="20"/>
      <c r="S4" s="20"/>
      <c r="T4" s="20"/>
      <c r="U4" s="20"/>
      <c r="V4" s="20"/>
      <c r="W4" s="20"/>
      <c r="X4" s="16"/>
    </row>
    <row r="5" spans="1:24" s="18" customFormat="1" ht="15.75" customHeight="1" thickBot="1">
      <c r="A5" s="17"/>
      <c r="B5" s="21"/>
      <c r="C5" s="20" t="s">
        <v>359</v>
      </c>
      <c r="D5" s="20" t="s">
        <v>360</v>
      </c>
      <c r="E5" s="20" t="s">
        <v>361</v>
      </c>
      <c r="F5" s="20" t="s">
        <v>362</v>
      </c>
      <c r="G5" s="20" t="s">
        <v>363</v>
      </c>
      <c r="H5" s="20" t="s">
        <v>364</v>
      </c>
      <c r="I5" s="20" t="s">
        <v>365</v>
      </c>
      <c r="J5" s="20" t="s">
        <v>366</v>
      </c>
      <c r="K5" s="20" t="s">
        <v>367</v>
      </c>
      <c r="L5" s="20" t="s">
        <v>368</v>
      </c>
      <c r="M5" s="20" t="s">
        <v>369</v>
      </c>
      <c r="N5" s="20" t="s">
        <v>370</v>
      </c>
      <c r="O5" s="20" t="s">
        <v>371</v>
      </c>
      <c r="P5" s="20" t="s">
        <v>372</v>
      </c>
      <c r="Q5" s="20" t="s">
        <v>373</v>
      </c>
      <c r="R5" s="20" t="s">
        <v>374</v>
      </c>
      <c r="S5" s="20" t="s">
        <v>375</v>
      </c>
      <c r="T5" s="20" t="s">
        <v>376</v>
      </c>
      <c r="U5" s="20" t="s">
        <v>377</v>
      </c>
      <c r="V5" s="20" t="s">
        <v>378</v>
      </c>
      <c r="W5" s="20" t="s">
        <v>379</v>
      </c>
      <c r="X5" s="16"/>
    </row>
    <row r="6" spans="1:24" s="18" customFormat="1" ht="15.75" customHeight="1">
      <c r="A6" s="17"/>
      <c r="B6" s="22" t="s">
        <v>380</v>
      </c>
      <c r="C6" s="23">
        <v>11.271000000000001</v>
      </c>
      <c r="D6" s="23">
        <v>31.102</v>
      </c>
      <c r="E6" s="23">
        <v>10.739000000000001</v>
      </c>
      <c r="F6" s="23">
        <v>8.5289999999999999</v>
      </c>
      <c r="G6" s="24">
        <v>10.315999999999999</v>
      </c>
      <c r="H6" s="25">
        <v>10.028</v>
      </c>
      <c r="I6" s="24">
        <v>9.6859999999999999</v>
      </c>
      <c r="J6" s="24">
        <v>7.1369999999999996</v>
      </c>
      <c r="K6" s="24">
        <v>13.662999999999998</v>
      </c>
      <c r="L6" s="24">
        <v>7.218</v>
      </c>
      <c r="M6" s="24">
        <v>4.1639999999999997</v>
      </c>
      <c r="N6" s="26"/>
      <c r="O6" s="26"/>
      <c r="P6" s="27"/>
      <c r="Q6" s="27"/>
      <c r="R6" s="27"/>
      <c r="S6" s="27"/>
      <c r="T6" s="27"/>
      <c r="U6" s="27"/>
      <c r="V6" s="27"/>
      <c r="W6" s="28"/>
      <c r="X6" s="16"/>
    </row>
    <row r="7" spans="1:24" s="32" customFormat="1" ht="15.75" customHeight="1">
      <c r="A7" s="17"/>
      <c r="B7" s="29" t="s">
        <v>381</v>
      </c>
      <c r="C7" s="30">
        <v>0</v>
      </c>
      <c r="D7" s="30">
        <v>0</v>
      </c>
      <c r="E7" s="30">
        <v>0</v>
      </c>
      <c r="F7" s="30">
        <v>0</v>
      </c>
      <c r="G7" s="31">
        <v>0</v>
      </c>
      <c r="H7" s="31">
        <v>0</v>
      </c>
      <c r="I7" s="31">
        <v>0</v>
      </c>
      <c r="J7" s="31">
        <v>0</v>
      </c>
      <c r="K7" s="31">
        <v>0</v>
      </c>
      <c r="L7" s="31">
        <v>0</v>
      </c>
      <c r="M7" s="31">
        <v>-5.0100000000000007</v>
      </c>
      <c r="N7" s="26">
        <v>-44.2305500975719</v>
      </c>
      <c r="O7" s="26">
        <v>-34.548515183699998</v>
      </c>
      <c r="P7" s="27">
        <v>-17.225491710100002</v>
      </c>
      <c r="Q7" s="27">
        <v>-20.982493708300002</v>
      </c>
      <c r="R7" s="27">
        <v>-21.179046520699998</v>
      </c>
      <c r="S7" s="27">
        <v>-23.105014259199997</v>
      </c>
      <c r="T7" s="27">
        <v>-20.414836018899997</v>
      </c>
      <c r="U7" s="27">
        <v>-21.847455315099999</v>
      </c>
      <c r="V7" s="27">
        <v>-18.890357316799999</v>
      </c>
      <c r="W7" s="28">
        <v>-0.56619975126313338</v>
      </c>
      <c r="X7" s="16"/>
    </row>
    <row r="8" spans="1:24" s="41" customFormat="1" ht="15.75" customHeight="1">
      <c r="A8" s="33"/>
      <c r="B8" s="34" t="s">
        <v>382</v>
      </c>
      <c r="C8" s="35"/>
      <c r="D8" s="35"/>
      <c r="E8" s="35"/>
      <c r="F8" s="35"/>
      <c r="G8" s="36"/>
      <c r="H8" s="36"/>
      <c r="I8" s="36"/>
      <c r="J8" s="36"/>
      <c r="K8" s="36"/>
      <c r="L8" s="36"/>
      <c r="M8" s="36"/>
      <c r="N8" s="37"/>
      <c r="O8" s="37"/>
      <c r="P8" s="38"/>
      <c r="Q8" s="38"/>
      <c r="R8" s="38"/>
      <c r="S8" s="38"/>
      <c r="T8" s="38"/>
      <c r="U8" s="38"/>
      <c r="V8" s="38"/>
      <c r="W8" s="39"/>
      <c r="X8" s="40"/>
    </row>
    <row r="9" spans="1:24" s="18" customFormat="1" ht="15.75" customHeight="1">
      <c r="A9" s="17"/>
      <c r="B9" s="42" t="s">
        <v>383</v>
      </c>
      <c r="C9" s="30"/>
      <c r="D9" s="30"/>
      <c r="E9" s="30"/>
      <c r="F9" s="30"/>
      <c r="G9" s="43"/>
      <c r="H9" s="43"/>
      <c r="I9" s="43"/>
      <c r="J9" s="43"/>
      <c r="K9" s="43"/>
      <c r="L9" s="43"/>
      <c r="M9" s="43"/>
      <c r="O9" s="26">
        <v>-15.498637193299999</v>
      </c>
      <c r="P9" s="27">
        <v>-8.0730926108999999</v>
      </c>
      <c r="Q9" s="27">
        <v>-5.0118974597000001</v>
      </c>
      <c r="R9" s="27">
        <v>-3.5347325582</v>
      </c>
      <c r="S9" s="27">
        <v>-2.6961579545000003</v>
      </c>
      <c r="T9" s="27">
        <v>-2.3063045965</v>
      </c>
      <c r="U9" s="27">
        <v>-1.1157741905999998</v>
      </c>
      <c r="V9" s="27">
        <v>-0.50666314199999984</v>
      </c>
      <c r="W9" s="28">
        <v>2.8260315000000036E-2</v>
      </c>
      <c r="X9" s="44"/>
    </row>
    <row r="10" spans="1:24" s="18" customFormat="1" ht="15.75" customHeight="1">
      <c r="A10" s="17"/>
      <c r="B10" s="45" t="s">
        <v>353</v>
      </c>
      <c r="C10" s="46"/>
      <c r="D10" s="46"/>
      <c r="E10" s="46"/>
      <c r="F10" s="46"/>
      <c r="G10" s="43"/>
      <c r="H10" s="43"/>
      <c r="I10" s="43"/>
      <c r="J10" s="43"/>
      <c r="K10" s="43"/>
      <c r="L10" s="43"/>
      <c r="M10" s="43"/>
      <c r="N10" s="26"/>
      <c r="O10" s="26">
        <v>-19.049877990399999</v>
      </c>
      <c r="P10" s="27">
        <v>-9.1523990992000002</v>
      </c>
      <c r="Q10" s="27">
        <v>-15.970596248600001</v>
      </c>
      <c r="R10" s="27">
        <v>-17.6443139625</v>
      </c>
      <c r="S10" s="27">
        <v>-20.408856304699999</v>
      </c>
      <c r="T10" s="27">
        <v>-18.108531422399999</v>
      </c>
      <c r="U10" s="27">
        <v>-20.7316811245</v>
      </c>
      <c r="V10" s="27">
        <v>-18.383694174799999</v>
      </c>
      <c r="W10" s="28">
        <v>-0.59446006626313341</v>
      </c>
      <c r="X10" s="44"/>
    </row>
    <row r="11" spans="1:24" s="32" customFormat="1" ht="15.75" customHeight="1" thickBot="1">
      <c r="A11" s="17"/>
      <c r="B11" s="557" t="s">
        <v>384</v>
      </c>
      <c r="C11" s="558"/>
      <c r="D11" s="558"/>
      <c r="E11" s="558"/>
      <c r="F11" s="558"/>
      <c r="G11" s="558"/>
      <c r="H11" s="558"/>
      <c r="I11" s="558"/>
      <c r="J11" s="558"/>
      <c r="K11" s="558"/>
      <c r="L11" s="558"/>
      <c r="M11" s="558"/>
      <c r="N11" s="558"/>
      <c r="O11" s="558"/>
      <c r="P11" s="558"/>
      <c r="Q11" s="558"/>
      <c r="R11" s="558"/>
      <c r="S11" s="558"/>
      <c r="T11" s="558"/>
      <c r="U11" s="558"/>
      <c r="V11" s="558"/>
      <c r="W11" s="559"/>
      <c r="X11" s="16"/>
    </row>
    <row r="12" spans="1:24" s="18" customFormat="1" ht="15.75" customHeight="1">
      <c r="A12" s="17"/>
      <c r="B12" s="17"/>
      <c r="C12" s="17"/>
      <c r="D12" s="17"/>
      <c r="E12" s="17"/>
      <c r="F12" s="17"/>
      <c r="G12" s="17"/>
      <c r="H12" s="17"/>
      <c r="I12" s="17"/>
      <c r="J12" s="17"/>
      <c r="K12" s="17"/>
      <c r="L12" s="17"/>
      <c r="M12" s="17"/>
      <c r="N12" s="17"/>
      <c r="O12" s="17"/>
      <c r="X12" s="44"/>
    </row>
    <row r="13" spans="1:24" s="18" customFormat="1" ht="15.75" customHeight="1">
      <c r="A13" s="17"/>
      <c r="B13" s="17"/>
      <c r="C13" s="17"/>
      <c r="D13" s="17"/>
      <c r="E13" s="17"/>
      <c r="F13" s="17"/>
      <c r="G13" s="17"/>
      <c r="H13" s="17"/>
      <c r="I13" s="17"/>
      <c r="J13" s="17"/>
      <c r="K13" s="17"/>
      <c r="L13" s="17"/>
      <c r="M13" s="17"/>
      <c r="N13" s="17"/>
      <c r="O13" s="17"/>
      <c r="Q13" s="44"/>
      <c r="R13" s="44"/>
      <c r="S13" s="44"/>
      <c r="T13" s="44"/>
      <c r="U13" s="44"/>
      <c r="V13" s="44"/>
      <c r="W13" s="44"/>
      <c r="X13" s="44"/>
    </row>
    <row r="14" spans="1:24" s="18" customFormat="1" ht="15.75" customHeight="1">
      <c r="A14" s="17"/>
      <c r="B14" s="17"/>
      <c r="C14" s="17"/>
      <c r="D14" s="17"/>
      <c r="E14" s="17"/>
      <c r="F14" s="17"/>
      <c r="G14" s="17"/>
      <c r="H14" s="17"/>
      <c r="I14" s="17"/>
      <c r="J14" s="17"/>
      <c r="K14" s="17"/>
      <c r="L14" s="17"/>
      <c r="M14" s="17"/>
      <c r="N14" s="17"/>
      <c r="O14" s="17"/>
      <c r="Q14" s="44"/>
      <c r="R14" s="44"/>
      <c r="S14" s="44"/>
      <c r="T14" s="44"/>
      <c r="U14" s="44"/>
      <c r="V14" s="44"/>
      <c r="W14" s="44"/>
      <c r="X14" s="44"/>
    </row>
    <row r="15" spans="1:24" s="32" customFormat="1" ht="15.75" customHeight="1">
      <c r="A15" s="17"/>
      <c r="B15" s="17"/>
      <c r="C15" s="17"/>
      <c r="D15" s="17"/>
      <c r="E15" s="17"/>
      <c r="F15" s="17"/>
      <c r="G15" s="17"/>
      <c r="H15" s="17"/>
      <c r="I15" s="17"/>
      <c r="J15" s="17"/>
      <c r="K15" s="17"/>
      <c r="L15" s="17"/>
      <c r="M15" s="17"/>
      <c r="N15" s="17"/>
      <c r="O15" s="17"/>
      <c r="R15" s="16"/>
      <c r="S15" s="16"/>
      <c r="T15" s="16"/>
      <c r="U15" s="16"/>
      <c r="V15" s="16"/>
      <c r="W15" s="16"/>
      <c r="X15" s="16"/>
    </row>
    <row r="16" spans="1:24" s="18" customFormat="1" ht="15.75" customHeight="1">
      <c r="A16" s="17"/>
      <c r="B16" s="17"/>
      <c r="C16" s="17"/>
      <c r="D16" s="17"/>
      <c r="E16" s="17"/>
      <c r="F16" s="17"/>
      <c r="G16" s="17"/>
      <c r="H16" s="17"/>
      <c r="I16" s="17"/>
      <c r="J16" s="17"/>
      <c r="K16" s="17"/>
      <c r="L16" s="17"/>
      <c r="M16" s="17"/>
      <c r="N16" s="17"/>
      <c r="O16" s="17"/>
      <c r="R16" s="44"/>
      <c r="S16" s="44"/>
      <c r="T16" s="44"/>
      <c r="U16" s="44"/>
      <c r="V16" s="44"/>
      <c r="W16" s="44"/>
      <c r="X16" s="44"/>
    </row>
    <row r="17" spans="1:24" s="18" customFormat="1" ht="15.75" customHeight="1">
      <c r="A17" s="17"/>
      <c r="B17" s="17"/>
      <c r="C17" s="17"/>
      <c r="D17" s="17"/>
      <c r="E17" s="17"/>
      <c r="F17" s="17"/>
      <c r="G17" s="17"/>
      <c r="H17" s="17"/>
      <c r="I17" s="17"/>
      <c r="J17" s="17"/>
      <c r="K17" s="17"/>
      <c r="L17" s="17"/>
      <c r="M17" s="17"/>
      <c r="N17" s="17"/>
      <c r="O17" s="17"/>
      <c r="R17" s="44"/>
      <c r="S17" s="44"/>
      <c r="T17" s="44"/>
      <c r="U17" s="44"/>
      <c r="V17" s="44"/>
      <c r="W17" s="44"/>
      <c r="X17" s="44"/>
    </row>
    <row r="18" spans="1:24" s="32" customFormat="1" ht="15.75" customHeight="1">
      <c r="A18" s="17"/>
      <c r="B18" s="17"/>
      <c r="C18" s="17"/>
      <c r="D18" s="17"/>
      <c r="E18" s="17"/>
      <c r="F18" s="17"/>
      <c r="G18" s="17"/>
      <c r="H18" s="17"/>
      <c r="I18" s="17"/>
      <c r="J18" s="17"/>
      <c r="K18" s="17"/>
      <c r="L18" s="17"/>
      <c r="M18" s="17"/>
      <c r="N18" s="17"/>
      <c r="O18" s="17"/>
      <c r="R18" s="16"/>
      <c r="S18" s="16"/>
      <c r="T18" s="16"/>
      <c r="U18" s="16"/>
      <c r="V18" s="16"/>
      <c r="W18" s="16"/>
    </row>
    <row r="19" spans="1:24" s="18" customFormat="1" ht="15.75" customHeight="1">
      <c r="A19" s="17"/>
      <c r="B19" s="17"/>
      <c r="C19" s="17"/>
      <c r="D19" s="17"/>
      <c r="E19" s="17"/>
      <c r="F19" s="17"/>
      <c r="G19" s="17"/>
      <c r="H19" s="17"/>
      <c r="I19" s="17"/>
      <c r="J19" s="17"/>
      <c r="K19" s="17"/>
      <c r="L19" s="17"/>
      <c r="M19" s="17"/>
      <c r="N19" s="17"/>
      <c r="O19" s="17"/>
    </row>
    <row r="20" spans="1:24" s="18" customFormat="1" ht="15.75" customHeight="1">
      <c r="A20" s="17"/>
      <c r="B20" s="17"/>
      <c r="C20" s="17"/>
      <c r="D20" s="17"/>
      <c r="E20" s="17"/>
      <c r="F20" s="17"/>
      <c r="G20" s="17"/>
      <c r="H20" s="17"/>
      <c r="I20" s="17"/>
      <c r="J20" s="17"/>
      <c r="K20" s="17"/>
      <c r="L20" s="17"/>
      <c r="M20" s="17"/>
      <c r="N20" s="17"/>
      <c r="O20" s="17"/>
    </row>
    <row r="21" spans="1:24" s="18" customFormat="1" ht="15.75" customHeight="1">
      <c r="A21" s="17"/>
      <c r="B21" s="17"/>
      <c r="C21" s="17"/>
      <c r="D21" s="17"/>
      <c r="E21" s="17"/>
      <c r="F21" s="17"/>
      <c r="G21" s="17"/>
      <c r="H21" s="17"/>
      <c r="I21" s="17"/>
      <c r="J21" s="17"/>
      <c r="K21" s="17"/>
      <c r="L21" s="17"/>
      <c r="M21" s="17"/>
      <c r="N21" s="17"/>
      <c r="O21" s="17"/>
    </row>
    <row r="22" spans="1:24" ht="15.75" customHeight="1">
      <c r="A22" s="17"/>
      <c r="B22" s="17"/>
      <c r="C22" s="17"/>
      <c r="D22" s="17"/>
      <c r="E22" s="17"/>
      <c r="F22" s="17"/>
      <c r="G22" s="17"/>
      <c r="H22" s="17"/>
      <c r="I22" s="17"/>
      <c r="J22" s="17"/>
      <c r="K22" s="17"/>
      <c r="L22" s="17"/>
      <c r="M22" s="17"/>
      <c r="N22" s="17"/>
      <c r="O22" s="17"/>
      <c r="Q22" s="47"/>
    </row>
    <row r="23" spans="1:24" ht="15.75" customHeight="1">
      <c r="A23" s="17"/>
      <c r="B23" s="17"/>
      <c r="C23" s="17"/>
      <c r="D23" s="17"/>
      <c r="E23" s="17"/>
      <c r="F23" s="17"/>
      <c r="G23" s="17"/>
      <c r="H23" s="17"/>
      <c r="I23" s="17"/>
      <c r="J23" s="17"/>
      <c r="K23" s="17"/>
      <c r="L23" s="17"/>
      <c r="M23" s="17"/>
      <c r="N23" s="17"/>
      <c r="O23" s="17"/>
    </row>
    <row r="24" spans="1:24" ht="15.75" customHeight="1">
      <c r="A24" s="17"/>
      <c r="B24" s="17"/>
      <c r="C24" s="17"/>
      <c r="D24" s="17"/>
      <c r="E24" s="17"/>
      <c r="F24" s="17"/>
      <c r="G24" s="17"/>
      <c r="H24" s="17"/>
      <c r="I24" s="17"/>
      <c r="J24" s="17"/>
      <c r="K24" s="17"/>
      <c r="L24" s="17"/>
      <c r="M24" s="17"/>
      <c r="N24" s="17"/>
      <c r="O24" s="17"/>
      <c r="Q24" s="48"/>
    </row>
    <row r="25" spans="1:24" ht="15.75" customHeight="1">
      <c r="A25" s="17"/>
      <c r="B25" s="17"/>
      <c r="C25" s="17"/>
      <c r="D25" s="17"/>
      <c r="E25" s="17"/>
      <c r="F25" s="17"/>
      <c r="G25" s="17"/>
      <c r="H25" s="17"/>
      <c r="I25" s="17"/>
      <c r="J25" s="17"/>
      <c r="K25" s="17"/>
      <c r="L25" s="17"/>
      <c r="M25" s="17"/>
      <c r="N25" s="17"/>
      <c r="O25" s="17"/>
      <c r="Q25" s="48"/>
    </row>
    <row r="26" spans="1:24" ht="15.75" customHeight="1">
      <c r="A26" s="17"/>
      <c r="B26" s="17"/>
      <c r="C26" s="17"/>
      <c r="D26" s="17"/>
      <c r="E26" s="17"/>
      <c r="F26" s="17"/>
      <c r="G26" s="17"/>
      <c r="H26" s="17"/>
      <c r="I26" s="17"/>
      <c r="J26" s="17"/>
      <c r="K26" s="17"/>
      <c r="L26" s="17"/>
      <c r="M26" s="17"/>
      <c r="N26" s="17"/>
      <c r="O26" s="17"/>
    </row>
    <row r="27" spans="1:24" ht="15.75" customHeight="1">
      <c r="A27" s="17"/>
      <c r="B27" s="17"/>
      <c r="C27" s="17"/>
      <c r="D27" s="17"/>
      <c r="E27" s="17"/>
      <c r="F27" s="17"/>
      <c r="G27" s="17"/>
      <c r="H27" s="17"/>
      <c r="I27" s="17"/>
      <c r="J27" s="17"/>
      <c r="K27" s="17"/>
      <c r="L27" s="17"/>
      <c r="M27" s="17"/>
      <c r="N27" s="17"/>
      <c r="O27" s="17"/>
    </row>
    <row r="28" spans="1:24" ht="15.75" customHeight="1">
      <c r="A28" s="17"/>
      <c r="B28" s="17"/>
      <c r="C28" s="17"/>
      <c r="D28" s="17"/>
      <c r="E28" s="17"/>
      <c r="F28" s="17"/>
      <c r="G28" s="17"/>
      <c r="H28" s="17"/>
      <c r="I28" s="17"/>
      <c r="J28" s="17"/>
      <c r="K28" s="17"/>
      <c r="L28" s="17"/>
      <c r="M28" s="17"/>
      <c r="N28" s="17"/>
      <c r="O28" s="17"/>
    </row>
    <row r="29" spans="1:24" ht="15.75" customHeight="1">
      <c r="A29" s="17"/>
      <c r="B29" s="17"/>
      <c r="C29" s="17"/>
      <c r="D29" s="17"/>
      <c r="E29" s="17"/>
      <c r="F29" s="17"/>
      <c r="G29" s="17"/>
      <c r="H29" s="17"/>
      <c r="I29" s="17"/>
      <c r="J29" s="17"/>
      <c r="K29" s="17"/>
      <c r="L29" s="17"/>
      <c r="M29" s="17"/>
      <c r="N29" s="17"/>
      <c r="O29" s="17"/>
    </row>
    <row r="30" spans="1:24" ht="15.75" customHeight="1">
      <c r="A30" s="17"/>
      <c r="B30" s="17"/>
      <c r="C30" s="17"/>
      <c r="D30" s="17"/>
      <c r="E30" s="17"/>
      <c r="F30" s="17"/>
      <c r="G30" s="17"/>
      <c r="H30" s="17"/>
      <c r="I30" s="17"/>
      <c r="J30" s="17"/>
      <c r="K30" s="17"/>
      <c r="L30" s="17"/>
      <c r="M30" s="17"/>
      <c r="N30" s="17"/>
      <c r="O30" s="17"/>
    </row>
    <row r="31" spans="1:24" ht="15.75" customHeight="1">
      <c r="A31" s="17"/>
      <c r="B31" s="17"/>
      <c r="C31" s="17"/>
      <c r="D31" s="17"/>
      <c r="E31" s="17"/>
      <c r="F31" s="17"/>
      <c r="G31" s="17"/>
      <c r="H31" s="17"/>
      <c r="I31" s="17"/>
      <c r="J31" s="17"/>
      <c r="K31" s="17"/>
      <c r="L31" s="17"/>
      <c r="M31" s="17"/>
      <c r="N31" s="17"/>
      <c r="O31" s="17"/>
    </row>
    <row r="32" spans="1:24" ht="15.75" customHeight="1">
      <c r="A32" s="17"/>
      <c r="B32" s="17"/>
      <c r="C32" s="17"/>
      <c r="D32" s="17"/>
      <c r="E32" s="17"/>
      <c r="F32" s="17"/>
      <c r="G32" s="17"/>
      <c r="H32" s="17"/>
      <c r="I32" s="17"/>
      <c r="J32" s="17"/>
      <c r="K32" s="17"/>
      <c r="L32" s="17"/>
      <c r="M32" s="17"/>
      <c r="N32" s="17"/>
      <c r="O32" s="17"/>
    </row>
    <row r="33" spans="1:15" ht="15.75" customHeight="1">
      <c r="A33" s="17"/>
      <c r="B33" s="17"/>
      <c r="C33" s="17"/>
      <c r="D33" s="17"/>
      <c r="E33" s="17"/>
      <c r="F33" s="17"/>
      <c r="G33" s="17"/>
      <c r="H33" s="17"/>
      <c r="I33" s="17"/>
      <c r="J33" s="17"/>
      <c r="K33" s="17"/>
      <c r="L33" s="17"/>
      <c r="M33" s="17"/>
      <c r="N33" s="17"/>
      <c r="O33" s="17"/>
    </row>
    <row r="34" spans="1:15" ht="15.75" customHeight="1">
      <c r="A34" s="17"/>
      <c r="B34" s="17"/>
      <c r="C34" s="17"/>
      <c r="D34" s="17"/>
      <c r="E34" s="17"/>
      <c r="F34" s="17"/>
      <c r="G34" s="17"/>
      <c r="H34" s="17"/>
      <c r="I34" s="17"/>
      <c r="J34" s="17"/>
      <c r="K34" s="17"/>
      <c r="L34" s="17"/>
      <c r="M34" s="17"/>
      <c r="N34" s="17"/>
      <c r="O34" s="17"/>
    </row>
    <row r="35" spans="1:15" ht="15.75" customHeight="1">
      <c r="A35" s="17"/>
      <c r="B35" s="17"/>
      <c r="C35" s="17"/>
      <c r="D35" s="17"/>
      <c r="E35" s="17"/>
      <c r="F35" s="17"/>
      <c r="G35" s="17"/>
      <c r="H35" s="17"/>
      <c r="I35" s="17"/>
      <c r="J35" s="17"/>
      <c r="K35" s="17"/>
      <c r="L35" s="17"/>
      <c r="M35" s="17"/>
      <c r="N35" s="17"/>
      <c r="O35" s="17"/>
    </row>
    <row r="36" spans="1:15" ht="15.75" customHeight="1">
      <c r="A36" s="17"/>
      <c r="B36" s="17"/>
      <c r="C36" s="17"/>
      <c r="D36" s="17"/>
      <c r="E36" s="17"/>
      <c r="F36" s="17"/>
      <c r="G36" s="17"/>
      <c r="H36" s="17"/>
      <c r="I36" s="17"/>
      <c r="J36" s="17"/>
      <c r="K36" s="17"/>
      <c r="L36" s="17"/>
      <c r="M36" s="17"/>
      <c r="N36" s="17"/>
      <c r="O36" s="17"/>
    </row>
    <row r="37" spans="1:15" ht="15.75" customHeight="1">
      <c r="A37" s="17"/>
      <c r="B37" s="17"/>
      <c r="C37" s="17"/>
      <c r="D37" s="17"/>
      <c r="E37" s="17"/>
      <c r="F37" s="17"/>
      <c r="G37" s="17"/>
      <c r="H37" s="17"/>
      <c r="I37" s="17"/>
      <c r="J37" s="17"/>
      <c r="K37" s="17"/>
      <c r="L37" s="17"/>
      <c r="M37" s="17"/>
      <c r="N37" s="17"/>
      <c r="O37" s="17"/>
    </row>
    <row r="38" spans="1:15" ht="15.75" customHeight="1">
      <c r="A38" s="17"/>
      <c r="B38" s="17"/>
      <c r="C38" s="17"/>
      <c r="D38" s="17"/>
      <c r="E38" s="17"/>
      <c r="F38" s="17"/>
      <c r="G38" s="17"/>
      <c r="H38" s="17"/>
      <c r="I38" s="17"/>
      <c r="J38" s="17"/>
      <c r="K38" s="17"/>
      <c r="L38" s="17"/>
      <c r="M38" s="17"/>
      <c r="N38" s="17"/>
      <c r="O38" s="17"/>
    </row>
    <row r="39" spans="1:15" ht="15.75" customHeight="1">
      <c r="A39" s="17"/>
      <c r="B39" s="17"/>
      <c r="C39" s="17"/>
      <c r="D39" s="17"/>
      <c r="E39" s="17"/>
      <c r="F39" s="17"/>
      <c r="G39" s="17"/>
      <c r="H39" s="17"/>
      <c r="I39" s="17"/>
      <c r="J39" s="17"/>
      <c r="K39" s="17"/>
      <c r="L39" s="17"/>
      <c r="M39" s="17"/>
      <c r="N39" s="17"/>
      <c r="O39" s="17"/>
    </row>
    <row r="40" spans="1:15" ht="15.75" customHeight="1">
      <c r="A40" s="17"/>
      <c r="B40" s="17"/>
      <c r="C40" s="17"/>
      <c r="D40" s="17"/>
      <c r="E40" s="17"/>
      <c r="F40" s="17"/>
      <c r="G40" s="17"/>
      <c r="H40" s="17"/>
      <c r="I40" s="17"/>
      <c r="J40" s="17"/>
      <c r="K40" s="17"/>
      <c r="L40" s="17"/>
      <c r="M40" s="17"/>
      <c r="N40" s="17"/>
      <c r="O40" s="17"/>
    </row>
    <row r="41" spans="1:15" ht="15.75" customHeight="1">
      <c r="A41" s="17"/>
      <c r="B41" s="17"/>
      <c r="C41" s="17"/>
      <c r="D41" s="17"/>
      <c r="E41" s="17"/>
      <c r="F41" s="17"/>
      <c r="G41" s="17"/>
      <c r="H41" s="17"/>
      <c r="I41" s="17"/>
      <c r="J41" s="17"/>
      <c r="K41" s="17"/>
      <c r="L41" s="17"/>
      <c r="M41" s="17"/>
      <c r="N41" s="17"/>
      <c r="O41" s="17"/>
    </row>
    <row r="42" spans="1:15" ht="15.75" customHeight="1">
      <c r="A42" s="17"/>
      <c r="B42" s="17"/>
      <c r="C42" s="17"/>
      <c r="D42" s="17"/>
      <c r="E42" s="17"/>
      <c r="F42" s="17"/>
      <c r="G42" s="17"/>
      <c r="H42" s="17"/>
      <c r="I42" s="17"/>
      <c r="J42" s="17"/>
      <c r="K42" s="17"/>
      <c r="L42" s="17"/>
      <c r="M42" s="17"/>
      <c r="N42" s="17"/>
      <c r="O42" s="17"/>
    </row>
    <row r="43" spans="1:15" ht="15.75" customHeight="1">
      <c r="A43" s="17"/>
      <c r="B43" s="17"/>
      <c r="C43" s="17"/>
      <c r="D43" s="17"/>
      <c r="E43" s="17"/>
      <c r="F43" s="17"/>
      <c r="G43" s="17"/>
      <c r="H43" s="17"/>
      <c r="I43" s="17"/>
      <c r="J43" s="17"/>
      <c r="K43" s="17"/>
      <c r="L43" s="17"/>
      <c r="M43" s="17"/>
      <c r="N43" s="17"/>
      <c r="O43" s="17"/>
    </row>
    <row r="44" spans="1:15" ht="15.75" customHeight="1">
      <c r="A44" s="17"/>
      <c r="B44" s="17"/>
      <c r="C44" s="17"/>
      <c r="D44" s="17"/>
      <c r="E44" s="17"/>
      <c r="F44" s="17"/>
      <c r="G44" s="17"/>
      <c r="H44" s="17"/>
      <c r="I44" s="17"/>
      <c r="J44" s="17"/>
      <c r="K44" s="17"/>
      <c r="L44" s="17"/>
      <c r="M44" s="17"/>
      <c r="N44" s="17"/>
      <c r="O44" s="17"/>
    </row>
    <row r="45" spans="1:15" ht="15.75" customHeight="1">
      <c r="A45" s="17"/>
      <c r="B45" s="17"/>
      <c r="C45" s="17"/>
      <c r="D45" s="17"/>
      <c r="E45" s="17"/>
      <c r="F45" s="17"/>
      <c r="G45" s="17"/>
      <c r="H45" s="17"/>
      <c r="I45" s="17"/>
      <c r="J45" s="17"/>
      <c r="K45" s="17"/>
      <c r="L45" s="17"/>
      <c r="M45" s="17"/>
      <c r="N45" s="17"/>
      <c r="O45" s="17"/>
    </row>
    <row r="46" spans="1:15" ht="15.75" customHeight="1">
      <c r="A46" s="17"/>
      <c r="B46" s="17"/>
      <c r="C46" s="17"/>
      <c r="D46" s="17"/>
      <c r="E46" s="17"/>
      <c r="F46" s="17"/>
      <c r="G46" s="17"/>
      <c r="H46" s="17"/>
      <c r="I46" s="17"/>
      <c r="J46" s="17"/>
      <c r="K46" s="17"/>
      <c r="L46" s="17"/>
      <c r="M46" s="17"/>
      <c r="N46" s="17"/>
      <c r="O46" s="17"/>
    </row>
    <row r="47" spans="1:15" ht="15.75" customHeight="1">
      <c r="A47" s="17"/>
      <c r="B47" s="17"/>
      <c r="C47" s="17"/>
      <c r="D47" s="17"/>
      <c r="E47" s="17"/>
      <c r="F47" s="17"/>
      <c r="G47" s="17"/>
      <c r="H47" s="17"/>
      <c r="I47" s="17"/>
      <c r="J47" s="17"/>
      <c r="K47" s="17"/>
      <c r="L47" s="17"/>
      <c r="M47" s="17"/>
      <c r="N47" s="17"/>
      <c r="O47" s="17"/>
    </row>
    <row r="48" spans="1:15" ht="15.75" customHeight="1">
      <c r="A48" s="17"/>
      <c r="B48" s="17"/>
      <c r="C48" s="17"/>
      <c r="D48" s="17"/>
      <c r="E48" s="17"/>
      <c r="F48" s="17"/>
      <c r="G48" s="17"/>
      <c r="H48" s="17"/>
      <c r="I48" s="17"/>
      <c r="J48" s="17"/>
      <c r="K48" s="17"/>
      <c r="L48" s="17"/>
      <c r="M48" s="17"/>
      <c r="N48" s="17"/>
      <c r="O48" s="17"/>
    </row>
    <row r="49" spans="1:15" ht="15.75" customHeight="1">
      <c r="A49" s="17"/>
      <c r="B49" s="17"/>
      <c r="C49" s="17"/>
      <c r="D49" s="17"/>
      <c r="E49" s="17"/>
      <c r="F49" s="17"/>
      <c r="G49" s="17"/>
      <c r="H49" s="17"/>
      <c r="I49" s="17"/>
      <c r="J49" s="17"/>
      <c r="K49" s="17"/>
      <c r="L49" s="17"/>
      <c r="M49" s="17"/>
      <c r="N49" s="17"/>
      <c r="O49" s="17"/>
    </row>
    <row r="50" spans="1:15" ht="15.75" customHeight="1">
      <c r="A50" s="17"/>
      <c r="B50" s="17"/>
      <c r="C50" s="17"/>
      <c r="D50" s="17"/>
      <c r="E50" s="17"/>
      <c r="F50" s="17"/>
      <c r="G50" s="17"/>
      <c r="H50" s="17"/>
      <c r="I50" s="17"/>
      <c r="J50" s="17"/>
      <c r="K50" s="17"/>
      <c r="L50" s="17"/>
      <c r="M50" s="17"/>
      <c r="N50" s="17"/>
      <c r="O50" s="17"/>
    </row>
    <row r="51" spans="1:15" ht="15.75" customHeight="1">
      <c r="A51" s="17"/>
      <c r="B51" s="17"/>
      <c r="C51" s="17"/>
      <c r="D51" s="17"/>
      <c r="E51" s="17"/>
      <c r="F51" s="17"/>
      <c r="G51" s="17"/>
      <c r="H51" s="17"/>
      <c r="I51" s="17"/>
      <c r="J51" s="17"/>
      <c r="K51" s="17"/>
      <c r="L51" s="17"/>
      <c r="M51" s="17"/>
      <c r="N51" s="17"/>
      <c r="O51" s="17"/>
    </row>
    <row r="52" spans="1:15" ht="15.75" customHeight="1">
      <c r="A52" s="17"/>
      <c r="B52" s="17"/>
      <c r="C52" s="17"/>
      <c r="D52" s="17"/>
      <c r="E52" s="17"/>
      <c r="F52" s="17"/>
      <c r="G52" s="17"/>
      <c r="H52" s="17"/>
      <c r="I52" s="17"/>
      <c r="J52" s="17"/>
      <c r="K52" s="17"/>
      <c r="L52" s="17"/>
      <c r="M52" s="17"/>
      <c r="N52" s="17"/>
      <c r="O52" s="17"/>
    </row>
    <row r="53" spans="1:15" ht="15.75" customHeight="1">
      <c r="A53" s="17"/>
      <c r="B53" s="17"/>
      <c r="C53" s="17"/>
      <c r="D53" s="17"/>
      <c r="E53" s="17"/>
      <c r="F53" s="17"/>
      <c r="G53" s="17"/>
      <c r="H53" s="17"/>
      <c r="I53" s="17"/>
      <c r="J53" s="17"/>
      <c r="K53" s="17"/>
      <c r="L53" s="17"/>
      <c r="M53" s="17"/>
      <c r="N53" s="17"/>
      <c r="O53" s="17"/>
    </row>
    <row r="54" spans="1:15" ht="15.75" customHeight="1">
      <c r="A54" s="17"/>
      <c r="B54" s="17"/>
      <c r="C54" s="17"/>
      <c r="D54" s="17"/>
      <c r="E54" s="17"/>
      <c r="F54" s="17"/>
      <c r="G54" s="17"/>
      <c r="H54" s="17"/>
      <c r="I54" s="17"/>
      <c r="J54" s="17"/>
      <c r="K54" s="17"/>
      <c r="L54" s="17"/>
      <c r="M54" s="17"/>
      <c r="N54" s="17"/>
      <c r="O54" s="17"/>
    </row>
    <row r="55" spans="1:15" ht="15.75" customHeight="1">
      <c r="A55" s="17"/>
      <c r="B55" s="17"/>
      <c r="C55" s="17"/>
      <c r="D55" s="17"/>
      <c r="E55" s="17"/>
      <c r="F55" s="17"/>
      <c r="G55" s="17"/>
      <c r="H55" s="17"/>
      <c r="I55" s="17"/>
      <c r="J55" s="17"/>
      <c r="K55" s="17"/>
      <c r="L55" s="17"/>
      <c r="M55" s="17"/>
      <c r="N55" s="17"/>
      <c r="O55" s="17"/>
    </row>
  </sheetData>
  <mergeCells count="3">
    <mergeCell ref="B2:W2"/>
    <mergeCell ref="C3:W3"/>
    <mergeCell ref="B11:W11"/>
  </mergeCells>
  <conditionalFormatting sqref="G7:M8">
    <cfRule type="cellIs" dxfId="5" priority="1" stopIfTrue="1" operator="equal">
      <formula>"End"</formula>
    </cfRule>
  </conditionalFormatting>
  <hyperlinks>
    <hyperlink ref="A1" location="Contents!B44" display="Back to contents" xr:uid="{09C41D0A-9C00-4F0D-A702-5CD9DA296326}"/>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DC574-F3AE-4D18-9206-898DA9369E31}">
  <sheetPr codeName="Sheet10">
    <tabColor theme="6"/>
  </sheetPr>
  <dimension ref="A1:Z97"/>
  <sheetViews>
    <sheetView zoomScaleNormal="100" workbookViewId="0">
      <selection activeCell="I20" sqref="I20"/>
    </sheetView>
  </sheetViews>
  <sheetFormatPr defaultColWidth="9.42578125" defaultRowHeight="12.75"/>
  <cols>
    <col min="1" max="1" width="12" style="59" customWidth="1"/>
    <col min="2" max="2" width="36" style="59" customWidth="1"/>
    <col min="3" max="8" width="9.42578125" style="59"/>
    <col min="9" max="9" width="9.42578125" style="108"/>
    <col min="10" max="16384" width="9.42578125" style="59"/>
  </cols>
  <sheetData>
    <row r="1" spans="1:26" ht="33.75" customHeight="1" thickBot="1">
      <c r="A1" s="54" t="s">
        <v>354</v>
      </c>
      <c r="B1" s="55"/>
      <c r="C1" s="56"/>
      <c r="D1" s="56"/>
      <c r="E1" s="56"/>
      <c r="F1" s="56"/>
      <c r="G1" s="56"/>
      <c r="H1" s="56"/>
      <c r="I1" s="57"/>
      <c r="J1" s="58"/>
      <c r="K1" s="58"/>
      <c r="L1" s="58"/>
      <c r="M1" s="58"/>
      <c r="N1" s="58"/>
      <c r="O1" s="58"/>
      <c r="P1" s="58"/>
      <c r="Q1" s="58"/>
      <c r="R1" s="58"/>
      <c r="S1" s="58"/>
      <c r="T1" s="58"/>
      <c r="U1" s="58"/>
      <c r="V1" s="58"/>
      <c r="W1" s="58"/>
      <c r="X1" s="58"/>
      <c r="Y1" s="58"/>
      <c r="Z1" s="58"/>
    </row>
    <row r="2" spans="1:26" ht="18.75">
      <c r="A2" s="58"/>
      <c r="B2" s="560" t="s">
        <v>914</v>
      </c>
      <c r="C2" s="561"/>
      <c r="D2" s="561"/>
      <c r="E2" s="561"/>
      <c r="F2" s="561"/>
      <c r="G2" s="561"/>
      <c r="H2" s="561"/>
      <c r="I2" s="562"/>
      <c r="J2" s="58"/>
      <c r="K2" s="58"/>
      <c r="L2" s="58"/>
      <c r="M2" s="58"/>
      <c r="N2" s="58"/>
      <c r="O2" s="58"/>
      <c r="P2" s="58"/>
      <c r="Q2" s="58"/>
      <c r="R2" s="58"/>
      <c r="S2" s="58"/>
      <c r="T2" s="58"/>
      <c r="U2" s="58"/>
      <c r="V2" s="58"/>
      <c r="W2" s="58"/>
      <c r="X2" s="58"/>
      <c r="Y2" s="58"/>
      <c r="Z2" s="58"/>
    </row>
    <row r="3" spans="1:26">
      <c r="A3" s="58"/>
      <c r="B3" s="60"/>
      <c r="C3" s="563" t="s">
        <v>915</v>
      </c>
      <c r="D3" s="563"/>
      <c r="E3" s="563"/>
      <c r="F3" s="563"/>
      <c r="G3" s="563"/>
      <c r="H3" s="563"/>
      <c r="I3" s="564"/>
      <c r="J3" s="58"/>
      <c r="K3" s="58"/>
      <c r="L3" s="58"/>
      <c r="M3" s="58"/>
      <c r="N3" s="58"/>
      <c r="O3" s="58"/>
      <c r="P3" s="58"/>
      <c r="Q3" s="58"/>
      <c r="R3" s="58"/>
      <c r="S3" s="58"/>
      <c r="T3" s="58"/>
      <c r="U3" s="58"/>
      <c r="V3" s="58"/>
      <c r="W3" s="58"/>
      <c r="X3" s="58"/>
      <c r="Y3" s="58"/>
      <c r="Z3" s="58"/>
    </row>
    <row r="4" spans="1:26">
      <c r="A4" s="58"/>
      <c r="B4" s="61"/>
      <c r="C4" s="62" t="s">
        <v>357</v>
      </c>
      <c r="D4" s="563" t="s">
        <v>358</v>
      </c>
      <c r="E4" s="563"/>
      <c r="F4" s="563"/>
      <c r="G4" s="563"/>
      <c r="H4" s="563"/>
      <c r="I4" s="564"/>
      <c r="J4" s="58"/>
      <c r="K4" s="58"/>
      <c r="L4" s="58"/>
      <c r="M4" s="58"/>
      <c r="N4" s="58"/>
      <c r="O4" s="58"/>
      <c r="P4" s="58"/>
      <c r="Q4" s="58"/>
      <c r="R4" s="58"/>
      <c r="S4" s="58"/>
      <c r="T4" s="58"/>
      <c r="U4" s="58"/>
      <c r="V4" s="58"/>
      <c r="W4" s="58"/>
      <c r="X4" s="58"/>
      <c r="Y4" s="58"/>
      <c r="Z4" s="58"/>
    </row>
    <row r="5" spans="1:26">
      <c r="A5" s="58"/>
      <c r="B5" s="61"/>
      <c r="C5" s="63" t="s">
        <v>369</v>
      </c>
      <c r="D5" s="63" t="s">
        <v>370</v>
      </c>
      <c r="E5" s="63" t="s">
        <v>371</v>
      </c>
      <c r="F5" s="63" t="s">
        <v>372</v>
      </c>
      <c r="G5" s="63" t="s">
        <v>373</v>
      </c>
      <c r="H5" s="63" t="s">
        <v>374</v>
      </c>
      <c r="I5" s="64" t="s">
        <v>375</v>
      </c>
      <c r="J5" s="58"/>
      <c r="K5" s="58"/>
      <c r="L5" s="58"/>
      <c r="M5" s="58"/>
      <c r="N5" s="58"/>
      <c r="O5" s="58"/>
      <c r="P5" s="58"/>
      <c r="Q5" s="58"/>
      <c r="R5" s="58"/>
      <c r="S5" s="58"/>
      <c r="T5" s="58"/>
      <c r="U5" s="58"/>
      <c r="V5" s="58"/>
      <c r="W5" s="58"/>
      <c r="X5" s="58"/>
      <c r="Y5" s="58"/>
      <c r="Z5" s="58"/>
    </row>
    <row r="6" spans="1:26">
      <c r="A6" s="58"/>
      <c r="B6" s="65" t="s">
        <v>916</v>
      </c>
      <c r="C6" s="66">
        <v>95.789462307529647</v>
      </c>
      <c r="D6" s="66">
        <v>97.869671357578326</v>
      </c>
      <c r="E6" s="66">
        <v>98.62674499354118</v>
      </c>
      <c r="F6" s="66">
        <v>96.281812568704723</v>
      </c>
      <c r="G6" s="66">
        <v>95.509908078966603</v>
      </c>
      <c r="H6" s="66">
        <v>95.000758905519504</v>
      </c>
      <c r="I6" s="67">
        <v>94.10550251775372</v>
      </c>
      <c r="J6" s="58"/>
      <c r="K6" s="58"/>
      <c r="L6" s="58"/>
      <c r="M6" s="58"/>
      <c r="N6" s="58"/>
      <c r="O6" s="58"/>
      <c r="P6" s="58"/>
      <c r="Q6" s="58"/>
      <c r="R6" s="58"/>
      <c r="S6" s="58"/>
      <c r="T6" s="58"/>
      <c r="U6" s="58"/>
      <c r="V6" s="58"/>
      <c r="W6" s="58"/>
      <c r="X6" s="58"/>
      <c r="Y6" s="58"/>
      <c r="Z6" s="58"/>
    </row>
    <row r="7" spans="1:26">
      <c r="A7" s="58"/>
      <c r="B7" s="65" t="s">
        <v>917</v>
      </c>
      <c r="C7" s="68">
        <v>95.726817869156761</v>
      </c>
      <c r="D7" s="68">
        <v>97.589332588386213</v>
      </c>
      <c r="E7" s="68">
        <v>98.777579475392969</v>
      </c>
      <c r="F7" s="68">
        <v>96.357306720094442</v>
      </c>
      <c r="G7" s="68">
        <v>95.479821529204372</v>
      </c>
      <c r="H7" s="68">
        <v>95.061624897069535</v>
      </c>
      <c r="I7" s="69">
        <v>94.298719514612415</v>
      </c>
      <c r="J7" s="58"/>
      <c r="K7" s="58"/>
      <c r="L7" s="58"/>
      <c r="M7" s="58"/>
      <c r="N7" s="58"/>
      <c r="O7" s="58"/>
      <c r="P7" s="58"/>
      <c r="Q7" s="58"/>
      <c r="R7" s="58"/>
      <c r="S7" s="58"/>
      <c r="T7" s="58"/>
      <c r="U7" s="58"/>
      <c r="V7" s="58"/>
      <c r="W7" s="58"/>
      <c r="X7" s="58"/>
      <c r="Y7" s="58"/>
      <c r="Z7" s="58"/>
    </row>
    <row r="8" spans="1:26">
      <c r="A8" s="58"/>
      <c r="B8" s="70" t="s">
        <v>918</v>
      </c>
      <c r="C8" s="66">
        <v>-6.2644438372885247E-2</v>
      </c>
      <c r="D8" s="66">
        <v>-0.28033876919211309</v>
      </c>
      <c r="E8" s="66">
        <v>0.15083448185178838</v>
      </c>
      <c r="F8" s="66">
        <v>7.5494151389719377E-2</v>
      </c>
      <c r="G8" s="66">
        <v>-3.008654976223113E-2</v>
      </c>
      <c r="H8" s="66">
        <v>6.086599155003114E-2</v>
      </c>
      <c r="I8" s="67">
        <v>0.19321699685869476</v>
      </c>
      <c r="J8" s="58"/>
      <c r="K8" s="58"/>
      <c r="L8" s="58"/>
      <c r="M8" s="58"/>
      <c r="N8" s="58"/>
      <c r="O8" s="58"/>
      <c r="P8" s="58"/>
      <c r="Q8" s="58"/>
      <c r="R8" s="58"/>
      <c r="S8" s="58"/>
      <c r="T8" s="58"/>
      <c r="U8" s="58"/>
      <c r="V8" s="58"/>
      <c r="W8" s="58"/>
      <c r="X8" s="58"/>
      <c r="Y8" s="58"/>
      <c r="Z8" s="58"/>
    </row>
    <row r="9" spans="1:26" s="75" customFormat="1">
      <c r="A9" s="71"/>
      <c r="B9" s="72" t="s">
        <v>382</v>
      </c>
      <c r="C9" s="73"/>
      <c r="D9" s="73"/>
      <c r="E9" s="73"/>
      <c r="F9" s="73"/>
      <c r="G9" s="73"/>
      <c r="H9" s="73"/>
      <c r="I9" s="74"/>
      <c r="J9" s="71"/>
      <c r="K9" s="71"/>
      <c r="L9" s="71"/>
      <c r="M9" s="71"/>
      <c r="N9" s="71"/>
      <c r="O9" s="71"/>
      <c r="P9" s="71"/>
      <c r="Q9" s="71"/>
      <c r="R9" s="71"/>
      <c r="S9" s="71"/>
      <c r="T9" s="71"/>
      <c r="U9" s="71"/>
      <c r="V9" s="71"/>
      <c r="W9" s="71"/>
      <c r="X9" s="71"/>
      <c r="Y9" s="71"/>
      <c r="Z9" s="71"/>
    </row>
    <row r="10" spans="1:26" ht="15">
      <c r="A10" s="58"/>
      <c r="B10" s="76" t="s">
        <v>919</v>
      </c>
      <c r="C10" s="66"/>
      <c r="D10" s="66">
        <v>0.13647466473625391</v>
      </c>
      <c r="E10" s="66">
        <v>0.47358112559332716</v>
      </c>
      <c r="F10" s="66">
        <v>0.36883821593563593</v>
      </c>
      <c r="G10" s="66">
        <v>0.32428083000817198</v>
      </c>
      <c r="H10" s="66">
        <v>0.33949803322579242</v>
      </c>
      <c r="I10" s="67">
        <v>0.2946217797654469</v>
      </c>
      <c r="J10" s="58"/>
      <c r="K10" s="58"/>
      <c r="L10" s="58"/>
      <c r="M10" s="58"/>
      <c r="N10" s="58"/>
      <c r="O10" s="58"/>
      <c r="P10" s="58"/>
      <c r="Q10" s="58"/>
      <c r="R10" s="58"/>
      <c r="S10" s="58"/>
      <c r="T10" s="58"/>
      <c r="U10" s="58"/>
      <c r="V10" s="58"/>
      <c r="W10" s="58"/>
      <c r="X10" s="58"/>
      <c r="Y10" s="58"/>
      <c r="Z10" s="58"/>
    </row>
    <row r="11" spans="1:26">
      <c r="A11" s="58"/>
      <c r="B11" s="77" t="s">
        <v>920</v>
      </c>
      <c r="C11" s="78"/>
      <c r="D11" s="78">
        <v>-0.41681343392836701</v>
      </c>
      <c r="E11" s="78">
        <v>-0.32274664374153877</v>
      </c>
      <c r="F11" s="78">
        <v>-0.29334406454591655</v>
      </c>
      <c r="G11" s="78">
        <v>-0.35436737977040311</v>
      </c>
      <c r="H11" s="78">
        <v>-0.27863204167576128</v>
      </c>
      <c r="I11" s="79">
        <v>-0.10140478290675216</v>
      </c>
      <c r="J11" s="58"/>
      <c r="K11" s="58"/>
      <c r="L11" s="58"/>
      <c r="M11" s="58"/>
      <c r="N11" s="58"/>
      <c r="O11" s="58"/>
      <c r="P11" s="58"/>
      <c r="Q11" s="58"/>
      <c r="R11" s="58"/>
      <c r="S11" s="58"/>
      <c r="T11" s="58"/>
      <c r="U11" s="58"/>
      <c r="V11" s="58"/>
      <c r="W11" s="58"/>
      <c r="X11" s="58"/>
      <c r="Y11" s="58"/>
      <c r="Z11" s="58"/>
    </row>
    <row r="12" spans="1:26" s="75" customFormat="1">
      <c r="A12" s="71"/>
      <c r="B12" s="80" t="s">
        <v>921</v>
      </c>
      <c r="C12" s="81">
        <v>84.875667831937207</v>
      </c>
      <c r="D12" s="81">
        <v>88.751485021305569</v>
      </c>
      <c r="E12" s="81">
        <v>91.690627283912079</v>
      </c>
      <c r="F12" s="81">
        <v>92.76353104187136</v>
      </c>
      <c r="G12" s="81">
        <v>93.161001763025126</v>
      </c>
      <c r="H12" s="81">
        <v>93.192661565826455</v>
      </c>
      <c r="I12" s="82">
        <v>92.918594679221826</v>
      </c>
      <c r="J12" s="71"/>
      <c r="K12" s="71"/>
      <c r="L12" s="71"/>
      <c r="M12" s="71"/>
      <c r="N12" s="71"/>
      <c r="O12" s="71"/>
      <c r="P12" s="71"/>
      <c r="Q12" s="71"/>
      <c r="R12" s="71"/>
      <c r="S12" s="71"/>
      <c r="T12" s="71"/>
      <c r="U12" s="71"/>
      <c r="V12" s="71"/>
      <c r="W12" s="71"/>
      <c r="X12" s="71"/>
      <c r="Y12" s="71"/>
      <c r="Z12" s="71"/>
    </row>
    <row r="13" spans="1:26">
      <c r="A13" s="58"/>
      <c r="B13" s="83"/>
      <c r="C13" s="565" t="s">
        <v>915</v>
      </c>
      <c r="D13" s="565">
        <v>0</v>
      </c>
      <c r="E13" s="565">
        <v>0</v>
      </c>
      <c r="F13" s="565">
        <v>0</v>
      </c>
      <c r="G13" s="565">
        <v>0</v>
      </c>
      <c r="H13" s="565">
        <v>0</v>
      </c>
      <c r="I13" s="566"/>
      <c r="J13" s="58"/>
      <c r="K13" s="58"/>
      <c r="L13" s="58"/>
      <c r="M13" s="58"/>
      <c r="N13" s="58"/>
      <c r="O13" s="58"/>
      <c r="P13" s="58"/>
      <c r="Q13" s="58"/>
      <c r="R13" s="58"/>
      <c r="S13" s="58"/>
      <c r="T13" s="58"/>
      <c r="U13" s="58"/>
      <c r="V13" s="58"/>
      <c r="W13" s="58"/>
      <c r="X13" s="58"/>
      <c r="Y13" s="58"/>
      <c r="Z13" s="58"/>
    </row>
    <row r="14" spans="1:26">
      <c r="A14" s="58"/>
      <c r="B14" s="65" t="s">
        <v>916</v>
      </c>
      <c r="C14" s="84">
        <v>2538.4389999999999</v>
      </c>
      <c r="D14" s="84">
        <v>2702.1565568664196</v>
      </c>
      <c r="E14" s="84">
        <v>2802.045105857851</v>
      </c>
      <c r="F14" s="84">
        <v>2828.6260179639721</v>
      </c>
      <c r="G14" s="84">
        <v>2913.5665411409636</v>
      </c>
      <c r="H14" s="84">
        <v>3003.749769000724</v>
      </c>
      <c r="I14" s="85">
        <v>3081.4582866384917</v>
      </c>
      <c r="J14" s="58"/>
      <c r="K14" s="58"/>
      <c r="L14" s="58"/>
      <c r="M14" s="58"/>
      <c r="N14" s="58"/>
      <c r="O14" s="58"/>
      <c r="P14" s="58"/>
      <c r="Q14" s="58"/>
      <c r="R14" s="58"/>
      <c r="S14" s="58"/>
      <c r="T14" s="58"/>
      <c r="U14" s="58"/>
      <c r="V14" s="58"/>
      <c r="W14" s="58"/>
      <c r="X14" s="58"/>
      <c r="Y14" s="58"/>
      <c r="Z14" s="58"/>
    </row>
    <row r="15" spans="1:26">
      <c r="A15" s="58"/>
      <c r="B15" s="65" t="s">
        <v>917</v>
      </c>
      <c r="C15" s="86">
        <v>2539.8000000000002</v>
      </c>
      <c r="D15" s="86">
        <v>2690.6644698984951</v>
      </c>
      <c r="E15" s="86">
        <v>2792.9194986177613</v>
      </c>
      <c r="F15" s="86">
        <v>2820.0408646675005</v>
      </c>
      <c r="G15" s="86">
        <v>2902.79300663595</v>
      </c>
      <c r="H15" s="86">
        <v>2994.9713058657076</v>
      </c>
      <c r="I15" s="87">
        <v>3078.1481786177865</v>
      </c>
      <c r="J15" s="58"/>
      <c r="K15" s="58"/>
      <c r="L15" s="58"/>
      <c r="M15" s="58"/>
      <c r="N15" s="58"/>
      <c r="O15" s="58"/>
      <c r="P15" s="58"/>
      <c r="Q15" s="58"/>
      <c r="R15" s="58"/>
      <c r="S15" s="58"/>
      <c r="T15" s="58"/>
      <c r="U15" s="58"/>
      <c r="V15" s="58"/>
      <c r="W15" s="58"/>
      <c r="X15" s="58"/>
      <c r="Y15" s="58"/>
      <c r="Z15" s="58"/>
    </row>
    <row r="16" spans="1:26">
      <c r="A16" s="58"/>
      <c r="B16" s="70" t="s">
        <v>918</v>
      </c>
      <c r="C16" s="88">
        <v>1.3610000000003311</v>
      </c>
      <c r="D16" s="88">
        <v>-11.492086967924479</v>
      </c>
      <c r="E16" s="88">
        <v>-9.125607240089721</v>
      </c>
      <c r="F16" s="88">
        <v>-8.5851532964716171</v>
      </c>
      <c r="G16" s="88">
        <v>-10.773534505013686</v>
      </c>
      <c r="H16" s="88">
        <v>-8.7784631350164091</v>
      </c>
      <c r="I16" s="89">
        <v>-3.3101080207052291</v>
      </c>
      <c r="J16" s="58"/>
      <c r="K16" s="58"/>
      <c r="L16" s="58"/>
      <c r="M16" s="58"/>
      <c r="N16" s="58"/>
      <c r="O16" s="58"/>
      <c r="P16" s="58"/>
      <c r="Q16" s="58"/>
      <c r="R16" s="58"/>
      <c r="S16" s="58"/>
      <c r="T16" s="58"/>
      <c r="U16" s="58"/>
      <c r="V16" s="58"/>
      <c r="W16" s="58"/>
      <c r="X16" s="58"/>
      <c r="Y16" s="58"/>
      <c r="Z16" s="58"/>
    </row>
    <row r="17" spans="1:26" s="75" customFormat="1">
      <c r="A17" s="71"/>
      <c r="B17" s="72" t="s">
        <v>382</v>
      </c>
      <c r="C17" s="90"/>
      <c r="D17" s="90"/>
      <c r="E17" s="90"/>
      <c r="F17" s="90"/>
      <c r="G17" s="90"/>
      <c r="H17" s="90"/>
      <c r="I17" s="91"/>
      <c r="J17" s="71"/>
      <c r="K17" s="71"/>
      <c r="L17" s="71"/>
      <c r="M17" s="71"/>
      <c r="N17" s="71"/>
      <c r="O17" s="71"/>
      <c r="P17" s="71"/>
      <c r="Q17" s="71"/>
      <c r="R17" s="71"/>
      <c r="S17" s="71"/>
      <c r="T17" s="71"/>
      <c r="U17" s="71"/>
      <c r="V17" s="71"/>
      <c r="W17" s="71"/>
      <c r="X17" s="71"/>
      <c r="Y17" s="71"/>
      <c r="Z17" s="71"/>
    </row>
    <row r="18" spans="1:26">
      <c r="A18" s="58"/>
      <c r="B18" s="76" t="s">
        <v>922</v>
      </c>
      <c r="C18" s="88"/>
      <c r="D18" s="88">
        <v>-10.148123467871983</v>
      </c>
      <c r="E18" s="88">
        <v>-20.160224921458621</v>
      </c>
      <c r="F18" s="88">
        <v>-29.882069874011677</v>
      </c>
      <c r="G18" s="88">
        <v>-36.053361903390396</v>
      </c>
      <c r="H18" s="88">
        <v>-39.669379821776829</v>
      </c>
      <c r="I18" s="89">
        <v>-40.442953615746546</v>
      </c>
      <c r="J18" s="58"/>
      <c r="K18" s="58"/>
      <c r="L18" s="58"/>
      <c r="M18" s="58"/>
      <c r="N18" s="58"/>
      <c r="O18" s="58"/>
      <c r="P18" s="58"/>
      <c r="Q18" s="58"/>
      <c r="R18" s="58"/>
      <c r="S18" s="58"/>
      <c r="T18" s="58"/>
      <c r="U18" s="58"/>
      <c r="V18" s="58"/>
      <c r="W18" s="58"/>
      <c r="X18" s="58"/>
      <c r="Y18" s="58"/>
      <c r="Z18" s="58"/>
    </row>
    <row r="19" spans="1:26">
      <c r="A19" s="58"/>
      <c r="B19" s="76" t="s">
        <v>923</v>
      </c>
      <c r="C19" s="92"/>
      <c r="D19" s="88">
        <v>0.35520834180459404</v>
      </c>
      <c r="E19" s="88">
        <v>13.031565557068703</v>
      </c>
      <c r="F19" s="88">
        <v>23.527085849358446</v>
      </c>
      <c r="G19" s="88">
        <v>29.981432079199489</v>
      </c>
      <c r="H19" s="88">
        <v>35.131991592918943</v>
      </c>
      <c r="I19" s="89">
        <v>40.386327680371437</v>
      </c>
      <c r="J19" s="58"/>
      <c r="K19" s="58"/>
      <c r="L19" s="58"/>
      <c r="M19" s="58"/>
      <c r="N19" s="58"/>
      <c r="O19" s="58"/>
      <c r="P19" s="58"/>
      <c r="Q19" s="58"/>
      <c r="R19" s="58"/>
      <c r="S19" s="58"/>
      <c r="T19" s="58"/>
      <c r="U19" s="58"/>
      <c r="V19" s="58"/>
      <c r="W19" s="58"/>
      <c r="X19" s="58"/>
      <c r="Y19" s="58"/>
      <c r="Z19" s="58"/>
    </row>
    <row r="20" spans="1:26">
      <c r="A20" s="58"/>
      <c r="B20" s="76" t="s">
        <v>924</v>
      </c>
      <c r="C20" s="93"/>
      <c r="D20" s="88">
        <v>-1.6991718418570905</v>
      </c>
      <c r="E20" s="88">
        <v>-1.9969478756998029</v>
      </c>
      <c r="F20" s="88">
        <v>-2.2301692718183865</v>
      </c>
      <c r="G20" s="88">
        <v>-4.7016046808227792</v>
      </c>
      <c r="H20" s="88">
        <v>-4.2410749061585236</v>
      </c>
      <c r="I20" s="89">
        <v>-3.2534820853301198</v>
      </c>
      <c r="J20" s="58"/>
      <c r="K20" s="58"/>
      <c r="L20" s="58"/>
      <c r="M20" s="58"/>
      <c r="N20" s="58"/>
      <c r="O20" s="58"/>
      <c r="P20" s="58"/>
      <c r="Q20" s="58"/>
      <c r="R20" s="58"/>
      <c r="S20" s="58"/>
      <c r="T20" s="58"/>
      <c r="U20" s="58"/>
      <c r="V20" s="58"/>
      <c r="W20" s="58"/>
      <c r="X20" s="58"/>
      <c r="Y20" s="58"/>
      <c r="Z20" s="58"/>
    </row>
    <row r="21" spans="1:26">
      <c r="A21" s="58"/>
      <c r="B21" s="94" t="s">
        <v>921</v>
      </c>
      <c r="C21" s="95">
        <v>2251.9</v>
      </c>
      <c r="D21" s="95">
        <v>2446.9935500509227</v>
      </c>
      <c r="E21" s="95">
        <v>2592.537113602044</v>
      </c>
      <c r="F21" s="95">
        <v>2714.8636381964766</v>
      </c>
      <c r="G21" s="95">
        <v>2832.2958723398256</v>
      </c>
      <c r="H21" s="95">
        <v>2936.0885384519479</v>
      </c>
      <c r="I21" s="96">
        <v>3033.097421086934</v>
      </c>
      <c r="J21" s="58"/>
      <c r="K21" s="58"/>
      <c r="L21" s="58"/>
      <c r="M21" s="58"/>
      <c r="N21" s="58"/>
      <c r="O21" s="58"/>
      <c r="P21" s="58"/>
      <c r="Q21" s="58"/>
      <c r="R21" s="58"/>
      <c r="S21" s="58"/>
      <c r="T21" s="58"/>
      <c r="U21" s="58"/>
      <c r="V21" s="58"/>
      <c r="W21" s="58"/>
      <c r="X21" s="58"/>
      <c r="Y21" s="58"/>
      <c r="Z21" s="58"/>
    </row>
    <row r="22" spans="1:26" s="101" customFormat="1" ht="12" thickBot="1">
      <c r="A22" s="97"/>
      <c r="B22" s="98" t="s">
        <v>925</v>
      </c>
      <c r="C22" s="99"/>
      <c r="D22" s="99"/>
      <c r="E22" s="99"/>
      <c r="F22" s="99"/>
      <c r="G22" s="99"/>
      <c r="H22" s="99"/>
      <c r="I22" s="100"/>
      <c r="J22" s="97"/>
      <c r="K22" s="97"/>
      <c r="L22" s="97"/>
      <c r="M22" s="97"/>
      <c r="N22" s="97"/>
      <c r="O22" s="97"/>
      <c r="P22" s="97"/>
      <c r="Q22" s="97"/>
      <c r="R22" s="97"/>
      <c r="S22" s="97"/>
      <c r="T22" s="97"/>
      <c r="U22" s="97"/>
      <c r="V22" s="97"/>
      <c r="W22" s="97"/>
      <c r="X22" s="97"/>
      <c r="Y22" s="97"/>
      <c r="Z22" s="97"/>
    </row>
    <row r="23" spans="1:26">
      <c r="A23" s="58"/>
      <c r="B23" s="102"/>
      <c r="C23" s="103"/>
      <c r="D23" s="103"/>
      <c r="E23" s="103"/>
      <c r="F23" s="103"/>
      <c r="G23" s="103"/>
      <c r="H23" s="103"/>
      <c r="I23" s="93"/>
      <c r="J23" s="58"/>
      <c r="K23" s="58"/>
      <c r="L23" s="58"/>
      <c r="M23" s="58"/>
      <c r="N23" s="58"/>
      <c r="O23" s="58"/>
      <c r="P23" s="58"/>
      <c r="Q23" s="58"/>
      <c r="R23" s="58"/>
      <c r="S23" s="58"/>
      <c r="T23" s="58"/>
      <c r="U23" s="58"/>
      <c r="V23" s="58"/>
      <c r="W23" s="58"/>
      <c r="X23" s="58"/>
      <c r="Y23" s="58"/>
      <c r="Z23" s="58"/>
    </row>
    <row r="24" spans="1:26">
      <c r="A24" s="58"/>
      <c r="B24" s="102"/>
      <c r="C24" s="58"/>
      <c r="D24" s="104"/>
      <c r="E24" s="104"/>
      <c r="F24" s="104"/>
      <c r="G24" s="104"/>
      <c r="H24" s="104"/>
      <c r="I24" s="104"/>
      <c r="J24" s="58"/>
      <c r="K24" s="58"/>
      <c r="L24" s="58"/>
      <c r="M24" s="58"/>
      <c r="N24" s="58"/>
      <c r="O24" s="58"/>
      <c r="P24" s="58"/>
      <c r="Q24" s="58"/>
      <c r="R24" s="58"/>
      <c r="S24" s="58"/>
      <c r="T24" s="58"/>
      <c r="U24" s="58"/>
      <c r="V24" s="58"/>
      <c r="W24" s="58"/>
      <c r="X24" s="58"/>
      <c r="Y24" s="58"/>
      <c r="Z24" s="58"/>
    </row>
    <row r="25" spans="1:26">
      <c r="A25" s="58"/>
      <c r="B25" s="102"/>
      <c r="C25" s="105"/>
      <c r="D25" s="105"/>
      <c r="E25" s="105"/>
      <c r="F25" s="105"/>
      <c r="G25" s="105"/>
      <c r="H25" s="105"/>
      <c r="I25" s="105"/>
      <c r="J25" s="58"/>
      <c r="K25" s="58"/>
      <c r="L25" s="58"/>
      <c r="M25" s="58"/>
      <c r="N25" s="58"/>
      <c r="O25" s="58"/>
      <c r="P25" s="58"/>
      <c r="Q25" s="58"/>
      <c r="R25" s="58"/>
      <c r="S25" s="58"/>
      <c r="T25" s="58"/>
      <c r="U25" s="58"/>
      <c r="V25" s="58"/>
      <c r="W25" s="58"/>
      <c r="X25" s="58"/>
      <c r="Y25" s="58"/>
      <c r="Z25" s="58"/>
    </row>
    <row r="26" spans="1:26">
      <c r="A26" s="58"/>
      <c r="B26" s="102"/>
      <c r="C26" s="106"/>
      <c r="D26" s="106"/>
      <c r="E26" s="106"/>
      <c r="F26" s="106"/>
      <c r="G26" s="106"/>
      <c r="H26" s="106"/>
      <c r="I26" s="93"/>
      <c r="J26" s="58"/>
      <c r="K26" s="58"/>
      <c r="L26" s="58"/>
      <c r="M26" s="58"/>
      <c r="N26" s="58"/>
      <c r="O26" s="58"/>
      <c r="P26" s="58"/>
      <c r="Q26" s="58"/>
      <c r="R26" s="58"/>
      <c r="S26" s="58"/>
      <c r="T26" s="58"/>
      <c r="U26" s="58"/>
      <c r="V26" s="58"/>
      <c r="W26" s="58"/>
      <c r="X26" s="58"/>
      <c r="Y26" s="58"/>
      <c r="Z26" s="58"/>
    </row>
    <row r="27" spans="1:26">
      <c r="A27" s="58"/>
      <c r="B27" s="102"/>
      <c r="C27" s="106"/>
      <c r="D27" s="106"/>
      <c r="E27" s="106"/>
      <c r="F27" s="106"/>
      <c r="G27" s="106"/>
      <c r="H27" s="106"/>
      <c r="I27" s="93"/>
      <c r="J27" s="58"/>
      <c r="K27" s="58"/>
      <c r="L27" s="58"/>
      <c r="M27" s="58"/>
      <c r="N27" s="58"/>
      <c r="O27" s="58"/>
      <c r="P27" s="58"/>
      <c r="Q27" s="58"/>
      <c r="R27" s="58"/>
      <c r="S27" s="58"/>
      <c r="T27" s="58"/>
      <c r="U27" s="58"/>
      <c r="V27" s="58"/>
      <c r="W27" s="58"/>
      <c r="X27" s="58"/>
      <c r="Y27" s="58"/>
      <c r="Z27" s="58"/>
    </row>
    <row r="28" spans="1:26">
      <c r="A28" s="58"/>
      <c r="B28" s="102"/>
      <c r="C28" s="106"/>
      <c r="D28" s="106"/>
      <c r="E28" s="106"/>
      <c r="F28" s="106"/>
      <c r="G28" s="106"/>
      <c r="H28" s="106"/>
      <c r="I28" s="93"/>
      <c r="J28" s="58"/>
      <c r="K28" s="58"/>
      <c r="L28" s="58"/>
      <c r="M28" s="58"/>
      <c r="N28" s="58"/>
      <c r="O28" s="58"/>
      <c r="P28" s="58"/>
      <c r="Q28" s="58"/>
      <c r="R28" s="58"/>
      <c r="S28" s="58"/>
      <c r="T28" s="58"/>
      <c r="U28" s="58"/>
      <c r="V28" s="58"/>
      <c r="W28" s="58"/>
      <c r="X28" s="58"/>
      <c r="Y28" s="58"/>
      <c r="Z28" s="58"/>
    </row>
    <row r="29" spans="1:26">
      <c r="A29" s="58"/>
      <c r="B29" s="102"/>
      <c r="C29" s="106"/>
      <c r="D29" s="106"/>
      <c r="E29" s="106"/>
      <c r="F29" s="106"/>
      <c r="G29" s="106"/>
      <c r="H29" s="106"/>
      <c r="I29" s="93"/>
      <c r="J29" s="58"/>
      <c r="K29" s="58"/>
      <c r="L29" s="58"/>
      <c r="M29" s="58"/>
      <c r="N29" s="58"/>
      <c r="O29" s="58"/>
      <c r="P29" s="58"/>
      <c r="Q29" s="58"/>
      <c r="R29" s="58"/>
      <c r="S29" s="58"/>
      <c r="T29" s="58"/>
      <c r="U29" s="58"/>
      <c r="V29" s="58"/>
      <c r="W29" s="58"/>
      <c r="X29" s="58"/>
      <c r="Y29" s="58"/>
      <c r="Z29" s="58"/>
    </row>
    <row r="30" spans="1:26">
      <c r="A30" s="58"/>
      <c r="B30" s="102"/>
      <c r="C30" s="106"/>
      <c r="D30" s="106"/>
      <c r="E30" s="106"/>
      <c r="F30" s="106"/>
      <c r="G30" s="106"/>
      <c r="H30" s="106"/>
      <c r="I30" s="93"/>
      <c r="J30" s="58"/>
      <c r="K30" s="58"/>
      <c r="L30" s="58"/>
      <c r="M30" s="58"/>
      <c r="N30" s="58"/>
      <c r="O30" s="58"/>
      <c r="P30" s="58"/>
      <c r="Q30" s="58"/>
      <c r="R30" s="58"/>
      <c r="S30" s="58"/>
      <c r="T30" s="58"/>
      <c r="U30" s="58"/>
      <c r="V30" s="58"/>
      <c r="W30" s="58"/>
      <c r="X30" s="58"/>
      <c r="Y30" s="58"/>
      <c r="Z30" s="58"/>
    </row>
    <row r="31" spans="1:26">
      <c r="A31" s="58"/>
      <c r="B31" s="102"/>
      <c r="C31" s="106"/>
      <c r="D31" s="106"/>
      <c r="E31" s="106"/>
      <c r="F31" s="106"/>
      <c r="G31" s="106"/>
      <c r="H31" s="106"/>
      <c r="I31" s="93"/>
      <c r="J31" s="58"/>
      <c r="K31" s="58"/>
      <c r="L31" s="58"/>
      <c r="M31" s="58"/>
      <c r="N31" s="58"/>
      <c r="O31" s="58"/>
      <c r="P31" s="58"/>
      <c r="Q31" s="58"/>
      <c r="R31" s="58"/>
      <c r="S31" s="58"/>
      <c r="T31" s="58"/>
      <c r="U31" s="58"/>
      <c r="V31" s="58"/>
      <c r="W31" s="58"/>
      <c r="X31" s="58"/>
      <c r="Y31" s="58"/>
      <c r="Z31" s="58"/>
    </row>
    <row r="32" spans="1:26">
      <c r="A32" s="58"/>
      <c r="B32" s="102"/>
      <c r="C32" s="106"/>
      <c r="D32" s="106"/>
      <c r="E32" s="106"/>
      <c r="F32" s="106"/>
      <c r="G32" s="106"/>
      <c r="H32" s="106"/>
      <c r="I32" s="93"/>
      <c r="J32" s="58"/>
      <c r="K32" s="58"/>
      <c r="L32" s="58"/>
      <c r="M32" s="58"/>
      <c r="N32" s="58"/>
      <c r="O32" s="58"/>
      <c r="P32" s="58"/>
      <c r="Q32" s="58"/>
      <c r="R32" s="58"/>
      <c r="S32" s="58"/>
      <c r="T32" s="58"/>
      <c r="U32" s="58"/>
      <c r="V32" s="58"/>
      <c r="W32" s="58"/>
      <c r="X32" s="58"/>
      <c r="Y32" s="58"/>
      <c r="Z32" s="58"/>
    </row>
    <row r="33" spans="1:26">
      <c r="A33" s="58"/>
      <c r="B33" s="102"/>
      <c r="C33" s="106"/>
      <c r="D33" s="106"/>
      <c r="E33" s="106"/>
      <c r="F33" s="106"/>
      <c r="G33" s="106"/>
      <c r="H33" s="106"/>
      <c r="I33" s="93"/>
      <c r="J33" s="58"/>
      <c r="K33" s="58"/>
      <c r="L33" s="58"/>
      <c r="M33" s="58"/>
      <c r="N33" s="58"/>
      <c r="O33" s="58"/>
      <c r="P33" s="58"/>
      <c r="Q33" s="58"/>
      <c r="R33" s="58"/>
      <c r="S33" s="58"/>
      <c r="T33" s="58"/>
      <c r="U33" s="58"/>
      <c r="V33" s="58"/>
      <c r="W33" s="58"/>
      <c r="X33" s="58"/>
      <c r="Y33" s="58"/>
      <c r="Z33" s="58"/>
    </row>
    <row r="34" spans="1:26">
      <c r="A34" s="58"/>
      <c r="B34" s="102"/>
      <c r="C34" s="106"/>
      <c r="D34" s="106"/>
      <c r="E34" s="106"/>
      <c r="F34" s="106"/>
      <c r="G34" s="106"/>
      <c r="H34" s="106"/>
      <c r="I34" s="93"/>
      <c r="J34" s="58"/>
      <c r="K34" s="58"/>
      <c r="L34" s="58"/>
      <c r="M34" s="58"/>
      <c r="N34" s="58"/>
      <c r="O34" s="58"/>
      <c r="P34" s="58"/>
      <c r="Q34" s="58"/>
      <c r="R34" s="58"/>
      <c r="S34" s="58"/>
      <c r="T34" s="58"/>
      <c r="U34" s="58"/>
      <c r="V34" s="58"/>
      <c r="W34" s="58"/>
      <c r="X34" s="58"/>
      <c r="Y34" s="58"/>
      <c r="Z34" s="58"/>
    </row>
    <row r="35" spans="1:26">
      <c r="A35" s="58"/>
      <c r="B35" s="102"/>
      <c r="C35" s="106"/>
      <c r="D35" s="106"/>
      <c r="E35" s="106"/>
      <c r="F35" s="106"/>
      <c r="G35" s="106"/>
      <c r="H35" s="106"/>
      <c r="I35" s="93"/>
      <c r="J35" s="58"/>
      <c r="K35" s="58"/>
      <c r="L35" s="58"/>
      <c r="M35" s="58"/>
      <c r="N35" s="58"/>
      <c r="O35" s="58"/>
      <c r="P35" s="58"/>
      <c r="Q35" s="58"/>
      <c r="R35" s="58"/>
      <c r="S35" s="58"/>
      <c r="T35" s="58"/>
      <c r="U35" s="58"/>
      <c r="V35" s="58"/>
      <c r="W35" s="58"/>
      <c r="X35" s="58"/>
      <c r="Y35" s="58"/>
      <c r="Z35" s="58"/>
    </row>
    <row r="36" spans="1:26">
      <c r="A36" s="58"/>
      <c r="B36" s="102"/>
      <c r="C36" s="106"/>
      <c r="D36" s="106"/>
      <c r="E36" s="106"/>
      <c r="F36" s="106"/>
      <c r="G36" s="106"/>
      <c r="H36" s="106"/>
      <c r="I36" s="93"/>
      <c r="J36" s="58"/>
      <c r="K36" s="58"/>
      <c r="L36" s="58"/>
      <c r="M36" s="58"/>
      <c r="N36" s="58"/>
      <c r="O36" s="58"/>
      <c r="P36" s="58"/>
      <c r="Q36" s="58"/>
      <c r="R36" s="58"/>
      <c r="S36" s="58"/>
      <c r="T36" s="58"/>
      <c r="U36" s="58"/>
      <c r="V36" s="58"/>
      <c r="W36" s="58"/>
      <c r="X36" s="58"/>
      <c r="Y36" s="58"/>
      <c r="Z36" s="58"/>
    </row>
    <row r="37" spans="1:26">
      <c r="A37" s="58"/>
      <c r="B37" s="58"/>
      <c r="C37" s="107"/>
      <c r="D37" s="107"/>
      <c r="E37" s="107"/>
      <c r="F37" s="107"/>
      <c r="G37" s="107"/>
      <c r="H37" s="107"/>
      <c r="I37" s="93"/>
      <c r="J37" s="58"/>
      <c r="K37" s="58"/>
      <c r="L37" s="58"/>
      <c r="M37" s="58"/>
      <c r="N37" s="58"/>
      <c r="O37" s="58"/>
      <c r="P37" s="58"/>
      <c r="Q37" s="58"/>
      <c r="R37" s="58"/>
      <c r="S37" s="58"/>
      <c r="T37" s="58"/>
      <c r="U37" s="58"/>
      <c r="V37" s="58"/>
      <c r="W37" s="58"/>
      <c r="X37" s="58"/>
      <c r="Y37" s="58"/>
      <c r="Z37" s="58"/>
    </row>
    <row r="38" spans="1:26">
      <c r="A38" s="58"/>
      <c r="B38" s="58"/>
      <c r="C38" s="107"/>
      <c r="D38" s="107"/>
      <c r="E38" s="107"/>
      <c r="F38" s="107"/>
      <c r="G38" s="107"/>
      <c r="H38" s="107"/>
      <c r="I38" s="93"/>
      <c r="J38" s="58"/>
      <c r="K38" s="58"/>
      <c r="L38" s="58"/>
      <c r="M38" s="58"/>
      <c r="N38" s="58"/>
      <c r="O38" s="58"/>
      <c r="P38" s="58"/>
      <c r="Q38" s="58"/>
      <c r="R38" s="58"/>
      <c r="S38" s="58"/>
      <c r="T38" s="58"/>
      <c r="U38" s="58"/>
      <c r="V38" s="58"/>
      <c r="W38" s="58"/>
      <c r="X38" s="58"/>
      <c r="Y38" s="58"/>
      <c r="Z38" s="58"/>
    </row>
    <row r="39" spans="1:26">
      <c r="A39" s="58"/>
      <c r="B39" s="58"/>
      <c r="C39" s="58"/>
      <c r="D39" s="58"/>
      <c r="E39" s="58"/>
      <c r="F39" s="58"/>
      <c r="G39" s="58"/>
      <c r="H39" s="58"/>
      <c r="I39" s="93"/>
      <c r="J39" s="58"/>
      <c r="K39" s="58"/>
      <c r="L39" s="58"/>
      <c r="M39" s="58"/>
      <c r="N39" s="58"/>
      <c r="O39" s="58"/>
      <c r="P39" s="58"/>
      <c r="Q39" s="58"/>
      <c r="R39" s="58"/>
      <c r="S39" s="58"/>
      <c r="T39" s="58"/>
      <c r="U39" s="58"/>
      <c r="V39" s="58"/>
      <c r="W39" s="58"/>
      <c r="X39" s="58"/>
      <c r="Y39" s="58"/>
      <c r="Z39" s="58"/>
    </row>
    <row r="40" spans="1:26">
      <c r="A40" s="58"/>
      <c r="B40" s="58"/>
      <c r="C40" s="58"/>
      <c r="D40" s="58"/>
      <c r="E40" s="58"/>
      <c r="F40" s="58"/>
      <c r="G40" s="58"/>
      <c r="H40" s="58"/>
      <c r="I40" s="93"/>
      <c r="J40" s="58"/>
      <c r="K40" s="58"/>
      <c r="L40" s="58"/>
      <c r="M40" s="58"/>
      <c r="N40" s="58"/>
      <c r="O40" s="58"/>
      <c r="P40" s="58"/>
      <c r="Q40" s="58"/>
      <c r="R40" s="58"/>
      <c r="S40" s="58"/>
      <c r="T40" s="58"/>
      <c r="U40" s="58"/>
      <c r="V40" s="58"/>
      <c r="W40" s="58"/>
      <c r="X40" s="58"/>
      <c r="Y40" s="58"/>
      <c r="Z40" s="58"/>
    </row>
    <row r="41" spans="1:26">
      <c r="A41" s="58"/>
      <c r="B41" s="58"/>
      <c r="C41" s="58"/>
      <c r="D41" s="58"/>
      <c r="E41" s="58"/>
      <c r="F41" s="58"/>
      <c r="G41" s="58"/>
      <c r="H41" s="58"/>
      <c r="I41" s="93"/>
      <c r="J41" s="58"/>
      <c r="K41" s="58"/>
      <c r="L41" s="58"/>
      <c r="M41" s="58"/>
      <c r="N41" s="58"/>
      <c r="O41" s="58"/>
      <c r="P41" s="58"/>
      <c r="Q41" s="58"/>
      <c r="R41" s="58"/>
      <c r="S41" s="58"/>
      <c r="T41" s="58"/>
      <c r="U41" s="58"/>
      <c r="V41" s="58"/>
      <c r="W41" s="58"/>
      <c r="X41" s="58"/>
      <c r="Y41" s="58"/>
      <c r="Z41" s="58"/>
    </row>
    <row r="42" spans="1:26">
      <c r="A42" s="58"/>
      <c r="B42" s="58"/>
      <c r="C42" s="58"/>
      <c r="D42" s="58"/>
      <c r="E42" s="58"/>
      <c r="F42" s="58"/>
      <c r="G42" s="58"/>
      <c r="H42" s="58"/>
      <c r="I42" s="93"/>
      <c r="J42" s="58"/>
      <c r="K42" s="58"/>
      <c r="L42" s="58"/>
      <c r="M42" s="58"/>
      <c r="N42" s="58"/>
      <c r="O42" s="58"/>
      <c r="P42" s="58"/>
      <c r="Q42" s="58"/>
      <c r="R42" s="58"/>
      <c r="S42" s="58"/>
      <c r="T42" s="58"/>
      <c r="U42" s="58"/>
      <c r="V42" s="58"/>
      <c r="W42" s="58"/>
      <c r="X42" s="58"/>
      <c r="Y42" s="58"/>
      <c r="Z42" s="58"/>
    </row>
    <row r="43" spans="1:26">
      <c r="A43" s="58"/>
      <c r="B43" s="58"/>
      <c r="C43" s="58"/>
      <c r="D43" s="58"/>
      <c r="E43" s="58"/>
      <c r="F43" s="58"/>
      <c r="G43" s="58"/>
      <c r="H43" s="58"/>
      <c r="I43" s="93"/>
      <c r="J43" s="58"/>
      <c r="K43" s="58"/>
      <c r="L43" s="58"/>
      <c r="M43" s="58"/>
      <c r="N43" s="58"/>
      <c r="O43" s="58"/>
      <c r="P43" s="58"/>
      <c r="Q43" s="58"/>
      <c r="R43" s="58"/>
      <c r="S43" s="58"/>
      <c r="T43" s="58"/>
      <c r="U43" s="58"/>
      <c r="V43" s="58"/>
      <c r="W43" s="58"/>
      <c r="X43" s="58"/>
      <c r="Y43" s="58"/>
      <c r="Z43" s="58"/>
    </row>
    <row r="44" spans="1:26">
      <c r="A44" s="58"/>
      <c r="B44" s="58"/>
      <c r="C44" s="58"/>
      <c r="D44" s="58"/>
      <c r="E44" s="58"/>
      <c r="F44" s="58"/>
      <c r="G44" s="58"/>
      <c r="H44" s="58"/>
      <c r="I44" s="93"/>
      <c r="J44" s="58"/>
      <c r="K44" s="58"/>
      <c r="L44" s="58"/>
      <c r="M44" s="58"/>
      <c r="N44" s="58"/>
      <c r="O44" s="58"/>
      <c r="P44" s="58"/>
      <c r="Q44" s="58"/>
      <c r="R44" s="58"/>
      <c r="S44" s="58"/>
      <c r="T44" s="58"/>
      <c r="U44" s="58"/>
      <c r="V44" s="58"/>
      <c r="W44" s="58"/>
      <c r="X44" s="58"/>
      <c r="Y44" s="58"/>
      <c r="Z44" s="58"/>
    </row>
    <row r="45" spans="1:26">
      <c r="A45" s="58"/>
      <c r="B45" s="58"/>
      <c r="C45" s="58"/>
      <c r="D45" s="58"/>
      <c r="E45" s="58"/>
      <c r="F45" s="58"/>
      <c r="G45" s="58"/>
      <c r="H45" s="58"/>
      <c r="I45" s="93"/>
      <c r="J45" s="58"/>
      <c r="K45" s="58"/>
      <c r="L45" s="58"/>
      <c r="M45" s="58"/>
      <c r="N45" s="58"/>
      <c r="O45" s="58"/>
      <c r="P45" s="58"/>
      <c r="Q45" s="58"/>
      <c r="R45" s="58"/>
      <c r="S45" s="58"/>
      <c r="T45" s="58"/>
      <c r="U45" s="58"/>
      <c r="V45" s="58"/>
      <c r="W45" s="58"/>
      <c r="X45" s="58"/>
      <c r="Y45" s="58"/>
      <c r="Z45" s="58"/>
    </row>
    <row r="46" spans="1:26">
      <c r="A46" s="58"/>
      <c r="B46" s="58"/>
      <c r="C46" s="58"/>
      <c r="D46" s="58"/>
      <c r="E46" s="58"/>
      <c r="F46" s="58"/>
      <c r="G46" s="58"/>
      <c r="H46" s="58"/>
      <c r="I46" s="93"/>
      <c r="J46" s="58"/>
      <c r="K46" s="58"/>
      <c r="L46" s="58"/>
      <c r="M46" s="58"/>
      <c r="N46" s="58"/>
      <c r="O46" s="58"/>
      <c r="P46" s="58"/>
      <c r="Q46" s="58"/>
      <c r="R46" s="58"/>
      <c r="S46" s="58"/>
      <c r="T46" s="58"/>
      <c r="U46" s="58"/>
      <c r="V46" s="58"/>
      <c r="W46" s="58"/>
      <c r="X46" s="58"/>
      <c r="Y46" s="58"/>
      <c r="Z46" s="58"/>
    </row>
    <row r="47" spans="1:26">
      <c r="A47" s="58"/>
      <c r="B47" s="58"/>
      <c r="C47" s="58"/>
      <c r="D47" s="58"/>
      <c r="E47" s="58"/>
      <c r="F47" s="58"/>
      <c r="G47" s="58"/>
      <c r="H47" s="58"/>
      <c r="I47" s="93"/>
      <c r="J47" s="58"/>
      <c r="K47" s="58"/>
      <c r="L47" s="58"/>
      <c r="M47" s="58"/>
      <c r="N47" s="58"/>
      <c r="O47" s="58"/>
      <c r="P47" s="58"/>
      <c r="Q47" s="58"/>
      <c r="R47" s="58"/>
      <c r="S47" s="58"/>
      <c r="T47" s="58"/>
      <c r="U47" s="58"/>
      <c r="V47" s="58"/>
      <c r="W47" s="58"/>
      <c r="X47" s="58"/>
      <c r="Y47" s="58"/>
      <c r="Z47" s="58"/>
    </row>
    <row r="48" spans="1:26">
      <c r="A48" s="58"/>
      <c r="B48" s="58"/>
      <c r="C48" s="58"/>
      <c r="D48" s="58"/>
      <c r="E48" s="58"/>
      <c r="F48" s="58"/>
      <c r="G48" s="58"/>
      <c r="H48" s="58"/>
      <c r="I48" s="93"/>
      <c r="J48" s="58"/>
      <c r="K48" s="58"/>
      <c r="L48" s="58"/>
      <c r="M48" s="58"/>
      <c r="N48" s="58"/>
      <c r="O48" s="58"/>
      <c r="P48" s="58"/>
      <c r="Q48" s="58"/>
      <c r="R48" s="58"/>
      <c r="S48" s="58"/>
      <c r="T48" s="58"/>
      <c r="U48" s="58"/>
      <c r="V48" s="58"/>
      <c r="W48" s="58"/>
      <c r="X48" s="58"/>
      <c r="Y48" s="58"/>
      <c r="Z48" s="58"/>
    </row>
    <row r="49" spans="1:26">
      <c r="A49" s="58"/>
      <c r="B49" s="58"/>
      <c r="C49" s="58"/>
      <c r="D49" s="58"/>
      <c r="E49" s="58"/>
      <c r="F49" s="58"/>
      <c r="G49" s="58"/>
      <c r="H49" s="58"/>
      <c r="I49" s="93"/>
      <c r="J49" s="58"/>
      <c r="K49" s="58"/>
      <c r="L49" s="58"/>
      <c r="M49" s="58"/>
      <c r="N49" s="58"/>
      <c r="O49" s="58"/>
      <c r="P49" s="58"/>
      <c r="Q49" s="58"/>
      <c r="R49" s="58"/>
      <c r="S49" s="58"/>
      <c r="T49" s="58"/>
      <c r="U49" s="58"/>
      <c r="V49" s="58"/>
      <c r="W49" s="58"/>
      <c r="X49" s="58"/>
      <c r="Y49" s="58"/>
      <c r="Z49" s="58"/>
    </row>
    <row r="50" spans="1:26">
      <c r="A50" s="58"/>
      <c r="B50" s="58"/>
      <c r="C50" s="58"/>
      <c r="D50" s="58"/>
      <c r="E50" s="58"/>
      <c r="F50" s="58"/>
      <c r="G50" s="58"/>
      <c r="H50" s="58"/>
      <c r="I50" s="93"/>
      <c r="J50" s="58"/>
      <c r="K50" s="58"/>
      <c r="L50" s="58"/>
      <c r="M50" s="58"/>
      <c r="N50" s="58"/>
      <c r="O50" s="58"/>
      <c r="P50" s="58"/>
      <c r="Q50" s="58"/>
      <c r="R50" s="58"/>
      <c r="S50" s="58"/>
      <c r="T50" s="58"/>
      <c r="U50" s="58"/>
      <c r="V50" s="58"/>
      <c r="W50" s="58"/>
      <c r="X50" s="58"/>
      <c r="Y50" s="58"/>
      <c r="Z50" s="58"/>
    </row>
    <row r="51" spans="1:26">
      <c r="A51" s="58"/>
      <c r="B51" s="58"/>
      <c r="C51" s="58"/>
      <c r="D51" s="58"/>
      <c r="E51" s="58"/>
      <c r="F51" s="58"/>
      <c r="G51" s="58"/>
      <c r="H51" s="58"/>
      <c r="I51" s="93"/>
      <c r="J51" s="58"/>
      <c r="K51" s="58"/>
      <c r="L51" s="58"/>
      <c r="M51" s="58"/>
      <c r="N51" s="58"/>
      <c r="O51" s="58"/>
      <c r="P51" s="58"/>
      <c r="Q51" s="58"/>
      <c r="R51" s="58"/>
      <c r="S51" s="58"/>
      <c r="T51" s="58"/>
      <c r="U51" s="58"/>
      <c r="V51" s="58"/>
      <c r="W51" s="58"/>
      <c r="X51" s="58"/>
      <c r="Y51" s="58"/>
      <c r="Z51" s="58"/>
    </row>
    <row r="52" spans="1:26">
      <c r="A52" s="58"/>
      <c r="B52" s="58"/>
      <c r="C52" s="58"/>
      <c r="D52" s="58"/>
      <c r="E52" s="58"/>
      <c r="F52" s="58"/>
      <c r="G52" s="58"/>
      <c r="H52" s="58"/>
      <c r="I52" s="93"/>
      <c r="J52" s="58"/>
      <c r="K52" s="58"/>
      <c r="L52" s="58"/>
      <c r="M52" s="58"/>
      <c r="N52" s="58"/>
      <c r="O52" s="58"/>
      <c r="P52" s="58"/>
      <c r="Q52" s="58"/>
      <c r="R52" s="58"/>
      <c r="S52" s="58"/>
      <c r="T52" s="58"/>
      <c r="U52" s="58"/>
      <c r="V52" s="58"/>
      <c r="W52" s="58"/>
      <c r="X52" s="58"/>
      <c r="Y52" s="58"/>
      <c r="Z52" s="58"/>
    </row>
    <row r="53" spans="1:26">
      <c r="A53" s="58"/>
      <c r="B53" s="58"/>
      <c r="C53" s="58"/>
      <c r="D53" s="58"/>
      <c r="E53" s="58"/>
      <c r="F53" s="58"/>
      <c r="G53" s="58"/>
      <c r="H53" s="58"/>
      <c r="I53" s="93"/>
      <c r="J53" s="58"/>
      <c r="K53" s="58"/>
      <c r="L53" s="58"/>
      <c r="M53" s="58"/>
      <c r="N53" s="58"/>
      <c r="O53" s="58"/>
      <c r="P53" s="58"/>
      <c r="Q53" s="58"/>
      <c r="R53" s="58"/>
      <c r="S53" s="58"/>
      <c r="T53" s="58"/>
      <c r="U53" s="58"/>
      <c r="V53" s="58"/>
      <c r="W53" s="58"/>
      <c r="X53" s="58"/>
      <c r="Y53" s="58"/>
      <c r="Z53" s="58"/>
    </row>
    <row r="54" spans="1:26">
      <c r="A54" s="58"/>
      <c r="B54" s="58"/>
      <c r="C54" s="58"/>
      <c r="D54" s="58"/>
      <c r="E54" s="58"/>
      <c r="F54" s="58"/>
      <c r="G54" s="58"/>
      <c r="H54" s="58"/>
      <c r="I54" s="93"/>
      <c r="J54" s="58"/>
      <c r="K54" s="58"/>
      <c r="L54" s="58"/>
      <c r="M54" s="58"/>
      <c r="N54" s="58"/>
      <c r="O54" s="58"/>
      <c r="P54" s="58"/>
      <c r="Q54" s="58"/>
      <c r="R54" s="58"/>
      <c r="S54" s="58"/>
      <c r="T54" s="58"/>
      <c r="U54" s="58"/>
      <c r="V54" s="58"/>
      <c r="W54" s="58"/>
      <c r="X54" s="58"/>
      <c r="Y54" s="58"/>
      <c r="Z54" s="58"/>
    </row>
    <row r="55" spans="1:26">
      <c r="A55" s="58"/>
      <c r="B55" s="58"/>
      <c r="C55" s="58"/>
      <c r="D55" s="58"/>
      <c r="E55" s="58"/>
      <c r="F55" s="58"/>
      <c r="G55" s="58"/>
      <c r="H55" s="58"/>
      <c r="I55" s="93"/>
      <c r="J55" s="58"/>
      <c r="K55" s="58"/>
      <c r="L55" s="58"/>
      <c r="M55" s="58"/>
      <c r="N55" s="58"/>
      <c r="O55" s="58"/>
      <c r="P55" s="58"/>
      <c r="Q55" s="58"/>
      <c r="R55" s="58"/>
      <c r="S55" s="58"/>
      <c r="T55" s="58"/>
      <c r="U55" s="58"/>
      <c r="V55" s="58"/>
      <c r="W55" s="58"/>
      <c r="X55" s="58"/>
      <c r="Y55" s="58"/>
      <c r="Z55" s="58"/>
    </row>
    <row r="56" spans="1:26">
      <c r="A56" s="58"/>
      <c r="B56" s="58"/>
      <c r="C56" s="58"/>
      <c r="D56" s="58"/>
      <c r="E56" s="58"/>
      <c r="F56" s="58"/>
      <c r="G56" s="58"/>
      <c r="H56" s="58"/>
      <c r="I56" s="93"/>
      <c r="J56" s="58"/>
      <c r="K56" s="58"/>
      <c r="L56" s="58"/>
      <c r="M56" s="58"/>
      <c r="N56" s="58"/>
      <c r="O56" s="58"/>
      <c r="P56" s="58"/>
      <c r="Q56" s="58"/>
      <c r="R56" s="58"/>
      <c r="S56" s="58"/>
      <c r="T56" s="58"/>
      <c r="U56" s="58"/>
      <c r="V56" s="58"/>
      <c r="W56" s="58"/>
      <c r="X56" s="58"/>
      <c r="Y56" s="58"/>
      <c r="Z56" s="58"/>
    </row>
    <row r="57" spans="1:26">
      <c r="A57" s="58"/>
      <c r="B57" s="58"/>
      <c r="C57" s="58"/>
      <c r="D57" s="58"/>
      <c r="E57" s="58"/>
      <c r="F57" s="58"/>
      <c r="G57" s="58"/>
      <c r="H57" s="58"/>
      <c r="I57" s="93"/>
      <c r="J57" s="58"/>
      <c r="K57" s="58"/>
      <c r="L57" s="58"/>
      <c r="M57" s="58"/>
      <c r="N57" s="58"/>
      <c r="O57" s="58"/>
      <c r="P57" s="58"/>
      <c r="Q57" s="58"/>
      <c r="R57" s="58"/>
      <c r="S57" s="58"/>
      <c r="T57" s="58"/>
      <c r="U57" s="58"/>
      <c r="V57" s="58"/>
      <c r="W57" s="58"/>
      <c r="X57" s="58"/>
      <c r="Y57" s="58"/>
      <c r="Z57" s="58"/>
    </row>
    <row r="58" spans="1:26">
      <c r="A58" s="58"/>
      <c r="B58" s="58"/>
      <c r="C58" s="58"/>
      <c r="D58" s="58"/>
      <c r="E58" s="58"/>
      <c r="F58" s="58"/>
      <c r="G58" s="58"/>
      <c r="H58" s="58"/>
      <c r="I58" s="93"/>
      <c r="J58" s="58"/>
      <c r="K58" s="58"/>
      <c r="L58" s="58"/>
      <c r="M58" s="58"/>
      <c r="N58" s="58"/>
      <c r="O58" s="58"/>
      <c r="P58" s="58"/>
      <c r="Q58" s="58"/>
      <c r="R58" s="58"/>
      <c r="S58" s="58"/>
      <c r="T58" s="58"/>
      <c r="U58" s="58"/>
      <c r="V58" s="58"/>
      <c r="W58" s="58"/>
      <c r="X58" s="58"/>
      <c r="Y58" s="58"/>
      <c r="Z58" s="58"/>
    </row>
    <row r="59" spans="1:26">
      <c r="A59" s="58"/>
      <c r="B59" s="58"/>
      <c r="C59" s="58"/>
      <c r="D59" s="58"/>
      <c r="E59" s="58"/>
      <c r="F59" s="58"/>
      <c r="G59" s="58"/>
      <c r="H59" s="58"/>
      <c r="I59" s="93"/>
      <c r="J59" s="58"/>
      <c r="K59" s="58"/>
      <c r="L59" s="58"/>
      <c r="M59" s="58"/>
      <c r="N59" s="58"/>
      <c r="O59" s="58"/>
      <c r="P59" s="58"/>
      <c r="Q59" s="58"/>
      <c r="R59" s="58"/>
      <c r="S59" s="58"/>
      <c r="T59" s="58"/>
      <c r="U59" s="58"/>
      <c r="V59" s="58"/>
      <c r="W59" s="58"/>
      <c r="X59" s="58"/>
      <c r="Y59" s="58"/>
      <c r="Z59" s="58"/>
    </row>
    <row r="60" spans="1:26">
      <c r="A60" s="58"/>
      <c r="B60" s="58"/>
      <c r="C60" s="58"/>
      <c r="D60" s="58"/>
      <c r="E60" s="58"/>
      <c r="F60" s="58"/>
      <c r="G60" s="58"/>
      <c r="H60" s="58"/>
      <c r="I60" s="93"/>
      <c r="J60" s="58"/>
      <c r="K60" s="58"/>
      <c r="L60" s="58"/>
      <c r="M60" s="58"/>
      <c r="N60" s="58"/>
      <c r="O60" s="58"/>
      <c r="P60" s="58"/>
      <c r="Q60" s="58"/>
      <c r="R60" s="58"/>
      <c r="S60" s="58"/>
      <c r="T60" s="58"/>
      <c r="U60" s="58"/>
      <c r="V60" s="58"/>
      <c r="W60" s="58"/>
      <c r="X60" s="58"/>
      <c r="Y60" s="58"/>
      <c r="Z60" s="58"/>
    </row>
    <row r="61" spans="1:26">
      <c r="A61" s="58"/>
      <c r="B61" s="58"/>
      <c r="C61" s="58"/>
      <c r="D61" s="58"/>
      <c r="E61" s="58"/>
      <c r="F61" s="58"/>
      <c r="G61" s="58"/>
      <c r="H61" s="58"/>
      <c r="I61" s="93"/>
      <c r="J61" s="58"/>
      <c r="K61" s="58"/>
      <c r="L61" s="58"/>
      <c r="M61" s="58"/>
      <c r="N61" s="58"/>
      <c r="O61" s="58"/>
      <c r="P61" s="58"/>
      <c r="Q61" s="58"/>
      <c r="R61" s="58"/>
      <c r="S61" s="58"/>
      <c r="T61" s="58"/>
      <c r="U61" s="58"/>
      <c r="V61" s="58"/>
      <c r="W61" s="58"/>
      <c r="X61" s="58"/>
      <c r="Y61" s="58"/>
      <c r="Z61" s="58"/>
    </row>
    <row r="62" spans="1:26">
      <c r="A62" s="58"/>
      <c r="B62" s="58"/>
      <c r="C62" s="58"/>
      <c r="D62" s="58"/>
      <c r="E62" s="58"/>
      <c r="F62" s="58"/>
      <c r="G62" s="58"/>
      <c r="H62" s="58"/>
      <c r="I62" s="93"/>
      <c r="J62" s="58"/>
      <c r="K62" s="58"/>
      <c r="L62" s="58"/>
      <c r="M62" s="58"/>
      <c r="N62" s="58"/>
      <c r="O62" s="58"/>
      <c r="P62" s="58"/>
      <c r="Q62" s="58"/>
      <c r="R62" s="58"/>
      <c r="S62" s="58"/>
      <c r="T62" s="58"/>
      <c r="U62" s="58"/>
      <c r="V62" s="58"/>
      <c r="W62" s="58"/>
      <c r="X62" s="58"/>
      <c r="Y62" s="58"/>
      <c r="Z62" s="58"/>
    </row>
    <row r="63" spans="1:26">
      <c r="A63" s="58"/>
      <c r="B63" s="58"/>
      <c r="C63" s="58"/>
      <c r="D63" s="58"/>
      <c r="E63" s="58"/>
      <c r="F63" s="58"/>
      <c r="G63" s="58"/>
      <c r="H63" s="58"/>
      <c r="I63" s="93"/>
      <c r="J63" s="58"/>
      <c r="K63" s="58"/>
      <c r="L63" s="58"/>
      <c r="M63" s="58"/>
      <c r="N63" s="58"/>
      <c r="O63" s="58"/>
      <c r="P63" s="58"/>
      <c r="Q63" s="58"/>
      <c r="R63" s="58"/>
      <c r="S63" s="58"/>
      <c r="T63" s="58"/>
      <c r="U63" s="58"/>
      <c r="V63" s="58"/>
      <c r="W63" s="58"/>
      <c r="X63" s="58"/>
      <c r="Y63" s="58"/>
      <c r="Z63" s="58"/>
    </row>
    <row r="64" spans="1:26">
      <c r="A64" s="58"/>
      <c r="B64" s="58"/>
      <c r="C64" s="58"/>
      <c r="D64" s="58"/>
      <c r="E64" s="58"/>
      <c r="F64" s="58"/>
      <c r="G64" s="58"/>
      <c r="H64" s="58"/>
      <c r="I64" s="93"/>
      <c r="J64" s="58"/>
      <c r="K64" s="58"/>
      <c r="L64" s="58"/>
      <c r="M64" s="58"/>
      <c r="N64" s="58"/>
      <c r="O64" s="58"/>
      <c r="P64" s="58"/>
      <c r="Q64" s="58"/>
      <c r="R64" s="58"/>
      <c r="S64" s="58"/>
      <c r="T64" s="58"/>
      <c r="U64" s="58"/>
      <c r="V64" s="58"/>
      <c r="W64" s="58"/>
      <c r="X64" s="58"/>
      <c r="Y64" s="58"/>
      <c r="Z64" s="58"/>
    </row>
    <row r="65" spans="1:26">
      <c r="A65" s="58"/>
      <c r="B65" s="58"/>
      <c r="C65" s="58"/>
      <c r="D65" s="58"/>
      <c r="E65" s="58"/>
      <c r="F65" s="58"/>
      <c r="G65" s="58"/>
      <c r="H65" s="58"/>
      <c r="I65" s="93"/>
      <c r="J65" s="58"/>
      <c r="K65" s="58"/>
      <c r="L65" s="58"/>
      <c r="M65" s="58"/>
      <c r="N65" s="58"/>
      <c r="O65" s="58"/>
      <c r="P65" s="58"/>
      <c r="Q65" s="58"/>
      <c r="R65" s="58"/>
      <c r="S65" s="58"/>
      <c r="T65" s="58"/>
      <c r="U65" s="58"/>
      <c r="V65" s="58"/>
      <c r="W65" s="58"/>
      <c r="X65" s="58"/>
      <c r="Y65" s="58"/>
      <c r="Z65" s="58"/>
    </row>
    <row r="66" spans="1:26">
      <c r="A66" s="58"/>
      <c r="B66" s="58"/>
      <c r="C66" s="58"/>
      <c r="D66" s="58"/>
      <c r="E66" s="58"/>
      <c r="F66" s="58"/>
      <c r="G66" s="58"/>
      <c r="H66" s="58"/>
      <c r="I66" s="93"/>
      <c r="J66" s="58"/>
      <c r="K66" s="58"/>
      <c r="L66" s="58"/>
      <c r="M66" s="58"/>
      <c r="N66" s="58"/>
      <c r="O66" s="58"/>
      <c r="P66" s="58"/>
      <c r="Q66" s="58"/>
      <c r="R66" s="58"/>
      <c r="S66" s="58"/>
      <c r="T66" s="58"/>
      <c r="U66" s="58"/>
      <c r="V66" s="58"/>
      <c r="W66" s="58"/>
      <c r="X66" s="58"/>
      <c r="Y66" s="58"/>
      <c r="Z66" s="58"/>
    </row>
    <row r="67" spans="1:26">
      <c r="A67" s="58"/>
      <c r="B67" s="58"/>
      <c r="C67" s="58"/>
      <c r="D67" s="58"/>
      <c r="E67" s="58"/>
      <c r="F67" s="58"/>
      <c r="G67" s="58"/>
      <c r="H67" s="58"/>
      <c r="I67" s="93"/>
      <c r="J67" s="58"/>
      <c r="K67" s="58"/>
      <c r="L67" s="58"/>
      <c r="M67" s="58"/>
      <c r="N67" s="58"/>
      <c r="O67" s="58"/>
      <c r="P67" s="58"/>
      <c r="Q67" s="58"/>
      <c r="R67" s="58"/>
      <c r="S67" s="58"/>
      <c r="T67" s="58"/>
      <c r="U67" s="58"/>
      <c r="V67" s="58"/>
      <c r="W67" s="58"/>
      <c r="X67" s="58"/>
      <c r="Y67" s="58"/>
      <c r="Z67" s="58"/>
    </row>
    <row r="68" spans="1:26">
      <c r="A68" s="58"/>
      <c r="B68" s="58"/>
      <c r="C68" s="58"/>
      <c r="D68" s="58"/>
      <c r="E68" s="58"/>
      <c r="F68" s="58"/>
      <c r="G68" s="58"/>
      <c r="H68" s="58"/>
      <c r="I68" s="93"/>
      <c r="J68" s="58"/>
      <c r="K68" s="58"/>
      <c r="L68" s="58"/>
      <c r="M68" s="58"/>
      <c r="N68" s="58"/>
      <c r="O68" s="58"/>
      <c r="P68" s="58"/>
      <c r="Q68" s="58"/>
      <c r="R68" s="58"/>
      <c r="S68" s="58"/>
      <c r="T68" s="58"/>
      <c r="U68" s="58"/>
      <c r="V68" s="58"/>
      <c r="W68" s="58"/>
      <c r="X68" s="58"/>
      <c r="Y68" s="58"/>
      <c r="Z68" s="58"/>
    </row>
    <row r="69" spans="1:26">
      <c r="A69" s="58"/>
      <c r="B69" s="58"/>
      <c r="C69" s="58"/>
      <c r="D69" s="58"/>
      <c r="E69" s="58"/>
      <c r="F69" s="58"/>
      <c r="G69" s="58"/>
      <c r="H69" s="58"/>
      <c r="I69" s="93"/>
      <c r="J69" s="58"/>
      <c r="K69" s="58"/>
      <c r="L69" s="58"/>
      <c r="M69" s="58"/>
      <c r="N69" s="58"/>
      <c r="O69" s="58"/>
      <c r="P69" s="58"/>
      <c r="Q69" s="58"/>
      <c r="R69" s="58"/>
      <c r="S69" s="58"/>
      <c r="T69" s="58"/>
      <c r="U69" s="58"/>
      <c r="V69" s="58"/>
      <c r="W69" s="58"/>
      <c r="X69" s="58"/>
      <c r="Y69" s="58"/>
      <c r="Z69" s="58"/>
    </row>
    <row r="70" spans="1:26">
      <c r="A70" s="58"/>
      <c r="B70" s="58"/>
      <c r="C70" s="58"/>
      <c r="D70" s="58"/>
      <c r="E70" s="58"/>
      <c r="F70" s="58"/>
      <c r="G70" s="58"/>
      <c r="H70" s="58"/>
      <c r="I70" s="93"/>
      <c r="J70" s="58"/>
      <c r="K70" s="58"/>
      <c r="L70" s="58"/>
      <c r="M70" s="58"/>
      <c r="N70" s="58"/>
      <c r="O70" s="58"/>
      <c r="P70" s="58"/>
      <c r="Q70" s="58"/>
      <c r="R70" s="58"/>
      <c r="S70" s="58"/>
      <c r="T70" s="58"/>
      <c r="U70" s="58"/>
      <c r="V70" s="58"/>
      <c r="W70" s="58"/>
      <c r="X70" s="58"/>
      <c r="Y70" s="58"/>
      <c r="Z70" s="58"/>
    </row>
    <row r="71" spans="1:26">
      <c r="A71" s="58"/>
      <c r="B71" s="58"/>
      <c r="C71" s="58"/>
      <c r="D71" s="58"/>
      <c r="E71" s="58"/>
      <c r="F71" s="58"/>
      <c r="G71" s="58"/>
      <c r="H71" s="58"/>
      <c r="I71" s="93"/>
      <c r="J71" s="58"/>
      <c r="K71" s="58"/>
      <c r="L71" s="58"/>
      <c r="M71" s="58"/>
      <c r="N71" s="58"/>
      <c r="O71" s="58"/>
      <c r="P71" s="58"/>
      <c r="Q71" s="58"/>
      <c r="R71" s="58"/>
      <c r="S71" s="58"/>
      <c r="T71" s="58"/>
      <c r="U71" s="58"/>
      <c r="V71" s="58"/>
      <c r="W71" s="58"/>
      <c r="X71" s="58"/>
      <c r="Y71" s="58"/>
      <c r="Z71" s="58"/>
    </row>
    <row r="72" spans="1:26">
      <c r="A72" s="58"/>
      <c r="B72" s="58"/>
      <c r="C72" s="58"/>
      <c r="D72" s="58"/>
      <c r="E72" s="58"/>
      <c r="F72" s="58"/>
      <c r="G72" s="58"/>
      <c r="H72" s="58"/>
      <c r="I72" s="93"/>
      <c r="J72" s="58"/>
      <c r="K72" s="58"/>
      <c r="L72" s="58"/>
      <c r="M72" s="58"/>
      <c r="N72" s="58"/>
      <c r="O72" s="58"/>
      <c r="P72" s="58"/>
      <c r="Q72" s="58"/>
      <c r="R72" s="58"/>
      <c r="S72" s="58"/>
      <c r="T72" s="58"/>
      <c r="U72" s="58"/>
      <c r="V72" s="58"/>
      <c r="W72" s="58"/>
      <c r="X72" s="58"/>
      <c r="Y72" s="58"/>
      <c r="Z72" s="58"/>
    </row>
    <row r="73" spans="1:26">
      <c r="A73" s="58"/>
      <c r="B73" s="58"/>
      <c r="C73" s="58"/>
      <c r="D73" s="58"/>
      <c r="E73" s="58"/>
      <c r="F73" s="58"/>
      <c r="G73" s="58"/>
      <c r="H73" s="58"/>
      <c r="I73" s="93"/>
      <c r="J73" s="58"/>
      <c r="K73" s="58"/>
      <c r="L73" s="58"/>
      <c r="M73" s="58"/>
      <c r="N73" s="58"/>
      <c r="O73" s="58"/>
      <c r="P73" s="58"/>
      <c r="Q73" s="58"/>
      <c r="R73" s="58"/>
      <c r="S73" s="58"/>
      <c r="T73" s="58"/>
      <c r="U73" s="58"/>
      <c r="V73" s="58"/>
      <c r="W73" s="58"/>
      <c r="X73" s="58"/>
      <c r="Y73" s="58"/>
      <c r="Z73" s="58"/>
    </row>
    <row r="74" spans="1:26">
      <c r="A74" s="58"/>
      <c r="B74" s="58"/>
      <c r="C74" s="58"/>
      <c r="D74" s="58"/>
      <c r="E74" s="58"/>
      <c r="F74" s="58"/>
      <c r="G74" s="58"/>
      <c r="H74" s="58"/>
      <c r="I74" s="93"/>
      <c r="J74" s="58"/>
      <c r="K74" s="58"/>
      <c r="L74" s="58"/>
      <c r="M74" s="58"/>
      <c r="N74" s="58"/>
      <c r="O74" s="58"/>
      <c r="P74" s="58"/>
      <c r="Q74" s="58"/>
      <c r="R74" s="58"/>
      <c r="S74" s="58"/>
      <c r="T74" s="58"/>
      <c r="U74" s="58"/>
      <c r="V74" s="58"/>
      <c r="W74" s="58"/>
      <c r="X74" s="58"/>
      <c r="Y74" s="58"/>
      <c r="Z74" s="58"/>
    </row>
    <row r="75" spans="1:26">
      <c r="A75" s="58"/>
      <c r="B75" s="58"/>
      <c r="C75" s="58"/>
      <c r="D75" s="58"/>
      <c r="E75" s="58"/>
      <c r="F75" s="58"/>
      <c r="G75" s="58"/>
      <c r="H75" s="58"/>
      <c r="I75" s="93"/>
      <c r="J75" s="58"/>
      <c r="K75" s="58"/>
      <c r="L75" s="58"/>
      <c r="M75" s="58"/>
      <c r="N75" s="58"/>
      <c r="O75" s="58"/>
      <c r="P75" s="58"/>
      <c r="Q75" s="58"/>
      <c r="R75" s="58"/>
      <c r="S75" s="58"/>
      <c r="T75" s="58"/>
      <c r="U75" s="58"/>
      <c r="V75" s="58"/>
      <c r="W75" s="58"/>
      <c r="X75" s="58"/>
      <c r="Y75" s="58"/>
      <c r="Z75" s="58"/>
    </row>
    <row r="76" spans="1:26">
      <c r="A76" s="58"/>
      <c r="B76" s="58"/>
      <c r="C76" s="58"/>
      <c r="D76" s="58"/>
      <c r="E76" s="58"/>
      <c r="F76" s="58"/>
      <c r="G76" s="58"/>
      <c r="H76" s="58"/>
      <c r="I76" s="93"/>
      <c r="J76" s="58"/>
      <c r="K76" s="58"/>
      <c r="L76" s="58"/>
      <c r="M76" s="58"/>
      <c r="N76" s="58"/>
      <c r="O76" s="58"/>
      <c r="P76" s="58"/>
      <c r="Q76" s="58"/>
      <c r="R76" s="58"/>
      <c r="S76" s="58"/>
      <c r="T76" s="58"/>
      <c r="U76" s="58"/>
      <c r="V76" s="58"/>
      <c r="W76" s="58"/>
      <c r="X76" s="58"/>
      <c r="Y76" s="58"/>
      <c r="Z76" s="58"/>
    </row>
    <row r="77" spans="1:26">
      <c r="A77" s="58"/>
      <c r="B77" s="58"/>
      <c r="C77" s="58"/>
      <c r="D77" s="58"/>
      <c r="E77" s="58"/>
      <c r="F77" s="58"/>
      <c r="G77" s="58"/>
      <c r="H77" s="58"/>
      <c r="I77" s="93"/>
      <c r="J77" s="58"/>
      <c r="K77" s="58"/>
      <c r="L77" s="58"/>
      <c r="M77" s="58"/>
      <c r="N77" s="58"/>
      <c r="O77" s="58"/>
      <c r="P77" s="58"/>
      <c r="Q77" s="58"/>
      <c r="R77" s="58"/>
      <c r="S77" s="58"/>
      <c r="T77" s="58"/>
      <c r="U77" s="58"/>
      <c r="V77" s="58"/>
      <c r="W77" s="58"/>
      <c r="X77" s="58"/>
      <c r="Y77" s="58"/>
      <c r="Z77" s="58"/>
    </row>
    <row r="78" spans="1:26">
      <c r="A78" s="58"/>
      <c r="B78" s="58"/>
      <c r="C78" s="58"/>
      <c r="D78" s="58"/>
      <c r="E78" s="58"/>
      <c r="F78" s="58"/>
      <c r="G78" s="58"/>
      <c r="H78" s="58"/>
      <c r="I78" s="93"/>
      <c r="J78" s="58"/>
      <c r="K78" s="58"/>
      <c r="L78" s="58"/>
      <c r="M78" s="58"/>
      <c r="N78" s="58"/>
      <c r="O78" s="58"/>
      <c r="P78" s="58"/>
      <c r="Q78" s="58"/>
      <c r="R78" s="58"/>
      <c r="S78" s="58"/>
      <c r="T78" s="58"/>
      <c r="U78" s="58"/>
      <c r="V78" s="58"/>
      <c r="W78" s="58"/>
      <c r="X78" s="58"/>
      <c r="Y78" s="58"/>
      <c r="Z78" s="58"/>
    </row>
    <row r="79" spans="1:26">
      <c r="A79" s="58"/>
      <c r="B79" s="58"/>
      <c r="C79" s="58"/>
      <c r="D79" s="58"/>
      <c r="E79" s="58"/>
      <c r="F79" s="58"/>
      <c r="G79" s="58"/>
      <c r="H79" s="58"/>
      <c r="I79" s="93"/>
      <c r="J79" s="58"/>
      <c r="K79" s="58"/>
      <c r="L79" s="58"/>
      <c r="M79" s="58"/>
      <c r="N79" s="58"/>
      <c r="O79" s="58"/>
      <c r="P79" s="58"/>
      <c r="Q79" s="58"/>
      <c r="R79" s="58"/>
      <c r="S79" s="58"/>
      <c r="T79" s="58"/>
      <c r="U79" s="58"/>
      <c r="V79" s="58"/>
      <c r="W79" s="58"/>
      <c r="X79" s="58"/>
      <c r="Y79" s="58"/>
      <c r="Z79" s="58"/>
    </row>
    <row r="80" spans="1:26">
      <c r="A80" s="58"/>
      <c r="B80" s="58"/>
      <c r="C80" s="58"/>
      <c r="D80" s="58"/>
      <c r="E80" s="58"/>
      <c r="F80" s="58"/>
      <c r="G80" s="58"/>
      <c r="H80" s="58"/>
      <c r="I80" s="93"/>
      <c r="J80" s="58"/>
      <c r="K80" s="58"/>
      <c r="L80" s="58"/>
      <c r="M80" s="58"/>
      <c r="N80" s="58"/>
      <c r="O80" s="58"/>
      <c r="P80" s="58"/>
      <c r="Q80" s="58"/>
      <c r="R80" s="58"/>
      <c r="S80" s="58"/>
      <c r="T80" s="58"/>
      <c r="U80" s="58"/>
      <c r="V80" s="58"/>
      <c r="W80" s="58"/>
      <c r="X80" s="58"/>
      <c r="Y80" s="58"/>
      <c r="Z80" s="58"/>
    </row>
    <row r="81" spans="1:26">
      <c r="A81" s="58"/>
      <c r="B81" s="58"/>
      <c r="C81" s="58"/>
      <c r="D81" s="58"/>
      <c r="E81" s="58"/>
      <c r="F81" s="58"/>
      <c r="G81" s="58"/>
      <c r="H81" s="58"/>
      <c r="I81" s="93"/>
      <c r="J81" s="58"/>
      <c r="K81" s="58"/>
      <c r="L81" s="58"/>
      <c r="M81" s="58"/>
      <c r="N81" s="58"/>
      <c r="O81" s="58"/>
      <c r="P81" s="58"/>
      <c r="Q81" s="58"/>
      <c r="R81" s="58"/>
      <c r="S81" s="58"/>
      <c r="T81" s="58"/>
      <c r="U81" s="58"/>
      <c r="V81" s="58"/>
      <c r="W81" s="58"/>
      <c r="X81" s="58"/>
      <c r="Y81" s="58"/>
      <c r="Z81" s="58"/>
    </row>
    <row r="82" spans="1:26">
      <c r="A82" s="58"/>
      <c r="B82" s="58"/>
      <c r="C82" s="58"/>
      <c r="D82" s="58"/>
      <c r="E82" s="58"/>
      <c r="F82" s="58"/>
      <c r="G82" s="58"/>
      <c r="H82" s="58"/>
      <c r="I82" s="93"/>
      <c r="J82" s="58"/>
      <c r="K82" s="58"/>
      <c r="L82" s="58"/>
      <c r="M82" s="58"/>
      <c r="N82" s="58"/>
      <c r="O82" s="58"/>
      <c r="P82" s="58"/>
      <c r="Q82" s="58"/>
      <c r="R82" s="58"/>
      <c r="S82" s="58"/>
      <c r="T82" s="58"/>
      <c r="U82" s="58"/>
      <c r="V82" s="58"/>
      <c r="W82" s="58"/>
      <c r="X82" s="58"/>
      <c r="Y82" s="58"/>
      <c r="Z82" s="58"/>
    </row>
    <row r="83" spans="1:26">
      <c r="A83" s="58"/>
      <c r="B83" s="58"/>
      <c r="C83" s="58"/>
      <c r="D83" s="58"/>
      <c r="E83" s="58"/>
      <c r="F83" s="58"/>
      <c r="G83" s="58"/>
      <c r="H83" s="58"/>
      <c r="I83" s="93"/>
      <c r="J83" s="58"/>
      <c r="K83" s="58"/>
      <c r="L83" s="58"/>
      <c r="M83" s="58"/>
      <c r="N83" s="58"/>
      <c r="O83" s="58"/>
      <c r="P83" s="58"/>
      <c r="Q83" s="58"/>
      <c r="R83" s="58"/>
      <c r="S83" s="58"/>
      <c r="T83" s="58"/>
      <c r="U83" s="58"/>
      <c r="V83" s="58"/>
      <c r="W83" s="58"/>
      <c r="X83" s="58"/>
      <c r="Y83" s="58"/>
      <c r="Z83" s="58"/>
    </row>
    <row r="84" spans="1:26">
      <c r="A84" s="58"/>
      <c r="B84" s="58"/>
      <c r="C84" s="58"/>
      <c r="D84" s="58"/>
      <c r="E84" s="58"/>
      <c r="F84" s="58"/>
      <c r="G84" s="58"/>
      <c r="H84" s="58"/>
      <c r="I84" s="93"/>
      <c r="J84" s="58"/>
      <c r="K84" s="58"/>
      <c r="L84" s="58"/>
      <c r="M84" s="58"/>
      <c r="N84" s="58"/>
      <c r="O84" s="58"/>
      <c r="P84" s="58"/>
      <c r="Q84" s="58"/>
      <c r="R84" s="58"/>
      <c r="S84" s="58"/>
      <c r="T84" s="58"/>
      <c r="U84" s="58"/>
      <c r="V84" s="58"/>
      <c r="W84" s="58"/>
      <c r="X84" s="58"/>
      <c r="Y84" s="58"/>
      <c r="Z84" s="58"/>
    </row>
    <row r="85" spans="1:26">
      <c r="A85" s="58"/>
      <c r="B85" s="58"/>
      <c r="C85" s="58"/>
      <c r="D85" s="58"/>
      <c r="E85" s="58"/>
      <c r="F85" s="58"/>
      <c r="G85" s="58"/>
      <c r="H85" s="58"/>
      <c r="I85" s="93"/>
      <c r="J85" s="58"/>
      <c r="K85" s="58"/>
      <c r="L85" s="58"/>
      <c r="M85" s="58"/>
      <c r="N85" s="58"/>
      <c r="O85" s="58"/>
      <c r="P85" s="58"/>
      <c r="Q85" s="58"/>
      <c r="R85" s="58"/>
      <c r="S85" s="58"/>
      <c r="T85" s="58"/>
      <c r="U85" s="58"/>
      <c r="V85" s="58"/>
      <c r="W85" s="58"/>
      <c r="X85" s="58"/>
      <c r="Y85" s="58"/>
      <c r="Z85" s="58"/>
    </row>
    <row r="86" spans="1:26">
      <c r="A86" s="58"/>
      <c r="B86" s="58"/>
      <c r="C86" s="58"/>
      <c r="D86" s="58"/>
      <c r="E86" s="58"/>
      <c r="F86" s="58"/>
      <c r="G86" s="58"/>
      <c r="H86" s="58"/>
      <c r="I86" s="93"/>
      <c r="J86" s="58"/>
      <c r="K86" s="58"/>
      <c r="L86" s="58"/>
      <c r="M86" s="58"/>
      <c r="N86" s="58"/>
      <c r="O86" s="58"/>
      <c r="P86" s="58"/>
      <c r="Q86" s="58"/>
      <c r="R86" s="58"/>
      <c r="S86" s="58"/>
      <c r="T86" s="58"/>
      <c r="U86" s="58"/>
      <c r="V86" s="58"/>
      <c r="W86" s="58"/>
      <c r="X86" s="58"/>
      <c r="Y86" s="58"/>
      <c r="Z86" s="58"/>
    </row>
    <row r="87" spans="1:26">
      <c r="A87" s="58"/>
      <c r="B87" s="58"/>
      <c r="C87" s="58"/>
      <c r="D87" s="58"/>
      <c r="E87" s="58"/>
      <c r="F87" s="58"/>
      <c r="G87" s="58"/>
      <c r="H87" s="58"/>
      <c r="I87" s="93"/>
      <c r="J87" s="58"/>
      <c r="K87" s="58"/>
      <c r="L87" s="58"/>
      <c r="M87" s="58"/>
      <c r="N87" s="58"/>
      <c r="O87" s="58"/>
      <c r="P87" s="58"/>
      <c r="Q87" s="58"/>
      <c r="R87" s="58"/>
      <c r="S87" s="58"/>
      <c r="T87" s="58"/>
      <c r="U87" s="58"/>
      <c r="V87" s="58"/>
      <c r="W87" s="58"/>
      <c r="X87" s="58"/>
      <c r="Y87" s="58"/>
      <c r="Z87" s="58"/>
    </row>
    <row r="88" spans="1:26">
      <c r="A88" s="58"/>
      <c r="B88" s="58"/>
      <c r="C88" s="58"/>
      <c r="D88" s="58"/>
      <c r="E88" s="58"/>
      <c r="F88" s="58"/>
      <c r="G88" s="58"/>
      <c r="H88" s="58"/>
      <c r="I88" s="93"/>
      <c r="J88" s="58"/>
      <c r="K88" s="58"/>
      <c r="L88" s="58"/>
      <c r="M88" s="58"/>
      <c r="N88" s="58"/>
      <c r="O88" s="58"/>
      <c r="P88" s="58"/>
      <c r="Q88" s="58"/>
      <c r="R88" s="58"/>
      <c r="S88" s="58"/>
      <c r="T88" s="58"/>
      <c r="U88" s="58"/>
      <c r="V88" s="58"/>
      <c r="W88" s="58"/>
      <c r="X88" s="58"/>
      <c r="Y88" s="58"/>
      <c r="Z88" s="58"/>
    </row>
    <row r="89" spans="1:26">
      <c r="A89" s="58"/>
      <c r="B89" s="58"/>
      <c r="C89" s="58"/>
      <c r="D89" s="58"/>
      <c r="E89" s="58"/>
      <c r="F89" s="58"/>
      <c r="G89" s="58"/>
      <c r="H89" s="58"/>
      <c r="I89" s="93"/>
      <c r="J89" s="58"/>
      <c r="K89" s="58"/>
      <c r="L89" s="58"/>
      <c r="M89" s="58"/>
      <c r="N89" s="58"/>
      <c r="O89" s="58"/>
      <c r="P89" s="58"/>
      <c r="Q89" s="58"/>
      <c r="R89" s="58"/>
      <c r="S89" s="58"/>
      <c r="T89" s="58"/>
      <c r="U89" s="58"/>
      <c r="V89" s="58"/>
      <c r="W89" s="58"/>
      <c r="X89" s="58"/>
      <c r="Y89" s="58"/>
      <c r="Z89" s="58"/>
    </row>
    <row r="90" spans="1:26">
      <c r="A90" s="58"/>
      <c r="B90" s="58"/>
      <c r="C90" s="58"/>
      <c r="D90" s="58"/>
      <c r="E90" s="58"/>
      <c r="F90" s="58"/>
      <c r="G90" s="58"/>
      <c r="H90" s="58"/>
      <c r="I90" s="93"/>
      <c r="J90" s="58"/>
      <c r="K90" s="58"/>
      <c r="L90" s="58"/>
      <c r="M90" s="58"/>
      <c r="N90" s="58"/>
      <c r="O90" s="58"/>
      <c r="P90" s="58"/>
      <c r="Q90" s="58"/>
      <c r="R90" s="58"/>
      <c r="S90" s="58"/>
      <c r="T90" s="58"/>
      <c r="U90" s="58"/>
      <c r="V90" s="58"/>
      <c r="W90" s="58"/>
      <c r="X90" s="58"/>
      <c r="Y90" s="58"/>
      <c r="Z90" s="58"/>
    </row>
    <row r="91" spans="1:26">
      <c r="A91" s="58"/>
      <c r="B91" s="58"/>
      <c r="C91" s="58"/>
      <c r="D91" s="58"/>
      <c r="E91" s="58"/>
      <c r="F91" s="58"/>
      <c r="G91" s="58"/>
      <c r="H91" s="58"/>
      <c r="I91" s="93"/>
      <c r="J91" s="58"/>
      <c r="K91" s="58"/>
      <c r="L91" s="58"/>
      <c r="M91" s="58"/>
      <c r="N91" s="58"/>
      <c r="O91" s="58"/>
      <c r="P91" s="58"/>
      <c r="Q91" s="58"/>
      <c r="R91" s="58"/>
      <c r="S91" s="58"/>
      <c r="T91" s="58"/>
      <c r="U91" s="58"/>
      <c r="V91" s="58"/>
      <c r="W91" s="58"/>
      <c r="X91" s="58"/>
      <c r="Y91" s="58"/>
      <c r="Z91" s="58"/>
    </row>
    <row r="92" spans="1:26">
      <c r="A92" s="58"/>
      <c r="B92" s="58"/>
      <c r="C92" s="58"/>
      <c r="D92" s="58"/>
      <c r="E92" s="58"/>
      <c r="F92" s="58"/>
      <c r="G92" s="58"/>
      <c r="H92" s="58"/>
      <c r="I92" s="93"/>
      <c r="J92" s="58"/>
      <c r="K92" s="58"/>
      <c r="L92" s="58"/>
      <c r="M92" s="58"/>
      <c r="N92" s="58"/>
      <c r="O92" s="58"/>
      <c r="P92" s="58"/>
      <c r="Q92" s="58"/>
      <c r="R92" s="58"/>
      <c r="S92" s="58"/>
      <c r="T92" s="58"/>
      <c r="U92" s="58"/>
      <c r="V92" s="58"/>
      <c r="W92" s="58"/>
      <c r="X92" s="58"/>
      <c r="Y92" s="58"/>
      <c r="Z92" s="58"/>
    </row>
    <row r="93" spans="1:26">
      <c r="A93" s="58"/>
      <c r="B93" s="58"/>
      <c r="C93" s="58"/>
      <c r="D93" s="58"/>
      <c r="E93" s="58"/>
      <c r="F93" s="58"/>
      <c r="G93" s="58"/>
      <c r="H93" s="58"/>
      <c r="I93" s="93"/>
      <c r="J93" s="58"/>
      <c r="K93" s="58"/>
      <c r="L93" s="58"/>
      <c r="M93" s="58"/>
      <c r="N93" s="58"/>
      <c r="O93" s="58"/>
      <c r="P93" s="58"/>
      <c r="Q93" s="58"/>
      <c r="R93" s="58"/>
      <c r="S93" s="58"/>
      <c r="T93" s="58"/>
      <c r="U93" s="58"/>
      <c r="V93" s="58"/>
      <c r="W93" s="58"/>
      <c r="X93" s="58"/>
      <c r="Y93" s="58"/>
      <c r="Z93" s="58"/>
    </row>
    <row r="94" spans="1:26">
      <c r="A94" s="58"/>
      <c r="B94" s="58"/>
      <c r="C94" s="58"/>
      <c r="D94" s="58"/>
      <c r="E94" s="58"/>
      <c r="F94" s="58"/>
      <c r="G94" s="58"/>
      <c r="H94" s="58"/>
      <c r="I94" s="93"/>
      <c r="J94" s="58"/>
      <c r="K94" s="58"/>
      <c r="L94" s="58"/>
      <c r="M94" s="58"/>
      <c r="N94" s="58"/>
      <c r="O94" s="58"/>
      <c r="P94" s="58"/>
      <c r="Q94" s="58"/>
      <c r="R94" s="58"/>
      <c r="S94" s="58"/>
      <c r="T94" s="58"/>
      <c r="U94" s="58"/>
      <c r="V94" s="58"/>
      <c r="W94" s="58"/>
      <c r="X94" s="58"/>
      <c r="Y94" s="58"/>
      <c r="Z94" s="58"/>
    </row>
    <row r="95" spans="1:26">
      <c r="A95" s="58"/>
      <c r="B95" s="58"/>
      <c r="C95" s="58"/>
      <c r="D95" s="58"/>
      <c r="E95" s="58"/>
      <c r="F95" s="58"/>
      <c r="G95" s="58"/>
      <c r="H95" s="58"/>
      <c r="I95" s="93"/>
      <c r="J95" s="58"/>
      <c r="K95" s="58"/>
      <c r="L95" s="58"/>
      <c r="M95" s="58"/>
      <c r="N95" s="58"/>
      <c r="O95" s="58"/>
      <c r="P95" s="58"/>
      <c r="Q95" s="58"/>
      <c r="R95" s="58"/>
      <c r="S95" s="58"/>
      <c r="T95" s="58"/>
      <c r="U95" s="58"/>
      <c r="V95" s="58"/>
      <c r="W95" s="58"/>
      <c r="X95" s="58"/>
      <c r="Y95" s="58"/>
      <c r="Z95" s="58"/>
    </row>
    <row r="96" spans="1:26">
      <c r="A96" s="58"/>
      <c r="B96" s="58"/>
      <c r="C96" s="58"/>
      <c r="D96" s="58"/>
      <c r="E96" s="58"/>
      <c r="F96" s="58"/>
      <c r="G96" s="58"/>
      <c r="H96" s="58"/>
      <c r="I96" s="93"/>
      <c r="J96" s="58"/>
      <c r="K96" s="58"/>
      <c r="L96" s="58"/>
      <c r="M96" s="58"/>
      <c r="N96" s="58"/>
      <c r="O96" s="58"/>
      <c r="P96" s="58"/>
      <c r="Q96" s="58"/>
      <c r="R96" s="58"/>
      <c r="S96" s="58"/>
      <c r="T96" s="58"/>
      <c r="U96" s="58"/>
      <c r="V96" s="58"/>
      <c r="W96" s="58"/>
      <c r="X96" s="58"/>
      <c r="Y96" s="58"/>
      <c r="Z96" s="58"/>
    </row>
    <row r="97" spans="1:26">
      <c r="A97" s="58"/>
      <c r="B97" s="58"/>
      <c r="C97" s="58"/>
      <c r="D97" s="58"/>
      <c r="E97" s="58"/>
      <c r="F97" s="58"/>
      <c r="G97" s="58"/>
      <c r="H97" s="58"/>
      <c r="I97" s="93"/>
      <c r="J97" s="58"/>
      <c r="K97" s="58"/>
      <c r="L97" s="58"/>
      <c r="M97" s="58"/>
      <c r="N97" s="58"/>
      <c r="O97" s="58"/>
      <c r="P97" s="58"/>
      <c r="Q97" s="58"/>
      <c r="R97" s="58"/>
      <c r="S97" s="58"/>
      <c r="T97" s="58"/>
      <c r="U97" s="58"/>
      <c r="V97" s="58"/>
      <c r="W97" s="58"/>
      <c r="X97" s="58"/>
      <c r="Y97" s="58"/>
      <c r="Z97" s="58"/>
    </row>
  </sheetData>
  <mergeCells count="4">
    <mergeCell ref="B2:I2"/>
    <mergeCell ref="C3:I3"/>
    <mergeCell ref="D4:I4"/>
    <mergeCell ref="C13:I13"/>
  </mergeCells>
  <hyperlinks>
    <hyperlink ref="A1" location="Contents!B44" display="Back to contents" xr:uid="{D5836787-B7F5-4554-9030-7C0C1B64921F}"/>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BBEB7-4CD2-4214-B163-F6CC627EAC08}">
  <dimension ref="A1:I47"/>
  <sheetViews>
    <sheetView showGridLines="0" workbookViewId="0">
      <selection activeCell="J30" sqref="J30"/>
    </sheetView>
  </sheetViews>
  <sheetFormatPr defaultColWidth="11.42578125" defaultRowHeight="12.75"/>
  <cols>
    <col min="1" max="1" width="11.42578125" style="110"/>
    <col min="2" max="2" width="35.7109375" style="110" customWidth="1"/>
    <col min="3" max="9" width="8" style="110" customWidth="1"/>
    <col min="10" max="16384" width="11.42578125" style="110"/>
  </cols>
  <sheetData>
    <row r="1" spans="1:9" ht="39.950000000000003" customHeight="1">
      <c r="A1" s="109" t="s">
        <v>354</v>
      </c>
    </row>
    <row r="2" spans="1:9" ht="17.25">
      <c r="B2" s="111" t="s">
        <v>926</v>
      </c>
    </row>
    <row r="3" spans="1:9" ht="13.5" thickBot="1">
      <c r="B3" s="112"/>
      <c r="C3" s="113"/>
      <c r="D3" s="113"/>
      <c r="E3" s="113"/>
      <c r="F3" s="113"/>
      <c r="G3" s="113"/>
      <c r="H3" s="113"/>
      <c r="I3" s="114"/>
    </row>
    <row r="4" spans="1:9" s="115" customFormat="1">
      <c r="B4" s="116"/>
      <c r="C4" s="567" t="s">
        <v>915</v>
      </c>
      <c r="D4" s="567"/>
      <c r="E4" s="567"/>
      <c r="F4" s="567"/>
      <c r="G4" s="567"/>
      <c r="H4" s="567"/>
      <c r="I4" s="568"/>
    </row>
    <row r="5" spans="1:9" s="115" customFormat="1">
      <c r="B5" s="117"/>
      <c r="C5" s="118" t="s">
        <v>357</v>
      </c>
      <c r="D5" s="569" t="s">
        <v>358</v>
      </c>
      <c r="E5" s="569"/>
      <c r="F5" s="569"/>
      <c r="G5" s="569"/>
      <c r="H5" s="569"/>
      <c r="I5" s="570"/>
    </row>
    <row r="6" spans="1:9" s="115" customFormat="1">
      <c r="B6" s="119"/>
      <c r="C6" s="120" t="s">
        <v>369</v>
      </c>
      <c r="D6" s="121" t="s">
        <v>370</v>
      </c>
      <c r="E6" s="121" t="s">
        <v>371</v>
      </c>
      <c r="F6" s="121" t="s">
        <v>372</v>
      </c>
      <c r="G6" s="121" t="s">
        <v>373</v>
      </c>
      <c r="H6" s="121" t="s">
        <v>374</v>
      </c>
      <c r="I6" s="122" t="s">
        <v>375</v>
      </c>
    </row>
    <row r="7" spans="1:9">
      <c r="B7" s="123" t="s">
        <v>927</v>
      </c>
      <c r="C7" s="124"/>
      <c r="D7" s="124"/>
      <c r="E7" s="124"/>
      <c r="F7" s="124"/>
      <c r="G7" s="125"/>
      <c r="H7" s="125"/>
      <c r="I7" s="126"/>
    </row>
    <row r="8" spans="1:9">
      <c r="B8" s="127" t="s">
        <v>928</v>
      </c>
      <c r="C8" s="128">
        <v>407.45770389400002</v>
      </c>
      <c r="D8" s="128">
        <v>422.94448746678228</v>
      </c>
      <c r="E8" s="128">
        <v>430.19537877771137</v>
      </c>
      <c r="F8" s="128">
        <v>440.0353514465599</v>
      </c>
      <c r="G8" s="128">
        <v>452.28089150009794</v>
      </c>
      <c r="H8" s="128">
        <v>465.55777213391832</v>
      </c>
      <c r="I8" s="129">
        <v>479.15889214608609</v>
      </c>
    </row>
    <row r="9" spans="1:9">
      <c r="B9" s="130" t="s">
        <v>929</v>
      </c>
      <c r="C9" s="128">
        <v>643.61429610599987</v>
      </c>
      <c r="D9" s="128">
        <v>659.96315177685642</v>
      </c>
      <c r="E9" s="128">
        <v>660.19409528777669</v>
      </c>
      <c r="F9" s="128">
        <v>679.56195261112384</v>
      </c>
      <c r="G9" s="128">
        <v>705.72939640646814</v>
      </c>
      <c r="H9" s="128">
        <v>725.75804105423322</v>
      </c>
      <c r="I9" s="129">
        <v>751.95567760606707</v>
      </c>
    </row>
    <row r="10" spans="1:9">
      <c r="B10" s="131" t="s">
        <v>382</v>
      </c>
      <c r="C10" s="128"/>
      <c r="D10" s="128"/>
      <c r="E10" s="128"/>
      <c r="F10" s="128"/>
      <c r="G10" s="128"/>
      <c r="H10" s="128"/>
      <c r="I10" s="129"/>
    </row>
    <row r="11" spans="1:9">
      <c r="B11" s="132" t="s">
        <v>930</v>
      </c>
      <c r="C11" s="128">
        <v>261.48739657680085</v>
      </c>
      <c r="D11" s="128">
        <v>295.848450616908</v>
      </c>
      <c r="E11" s="128">
        <v>315.14089074569301</v>
      </c>
      <c r="F11" s="128">
        <v>329.00885670394058</v>
      </c>
      <c r="G11" s="128">
        <v>339.72753880518877</v>
      </c>
      <c r="H11" s="128">
        <v>348.23329669129492</v>
      </c>
      <c r="I11" s="129">
        <v>360.06886667128902</v>
      </c>
    </row>
    <row r="12" spans="1:9">
      <c r="B12" s="133" t="s">
        <v>931</v>
      </c>
      <c r="C12" s="128">
        <v>60.137438144049774</v>
      </c>
      <c r="D12" s="128">
        <v>62.063370764129765</v>
      </c>
      <c r="E12" s="128">
        <v>64.070521944004298</v>
      </c>
      <c r="F12" s="128">
        <v>66.141170410399724</v>
      </c>
      <c r="G12" s="128">
        <v>69.311314599573464</v>
      </c>
      <c r="H12" s="128">
        <v>72.175566307320821</v>
      </c>
      <c r="I12" s="129">
        <v>75.387202914521055</v>
      </c>
    </row>
    <row r="13" spans="1:9" ht="27.75">
      <c r="B13" s="134" t="s">
        <v>932</v>
      </c>
      <c r="C13" s="128">
        <v>111.48099999999999</v>
      </c>
      <c r="D13" s="128">
        <v>104.74828068467963</v>
      </c>
      <c r="E13" s="128">
        <v>88.955774864443299</v>
      </c>
      <c r="F13" s="128">
        <v>88.88856288520833</v>
      </c>
      <c r="G13" s="128">
        <v>96.204209798282477</v>
      </c>
      <c r="H13" s="128">
        <v>103.0440022593192</v>
      </c>
      <c r="I13" s="129">
        <v>109.63575039408265</v>
      </c>
    </row>
    <row r="14" spans="1:9">
      <c r="B14" s="135" t="s">
        <v>933</v>
      </c>
      <c r="C14" s="128">
        <v>39.586038000000002</v>
      </c>
      <c r="D14" s="128">
        <v>42.618446863151377</v>
      </c>
      <c r="E14" s="128">
        <v>44.427362767945155</v>
      </c>
      <c r="F14" s="128">
        <v>45.138799001358251</v>
      </c>
      <c r="G14" s="128">
        <v>46.302916927782192</v>
      </c>
      <c r="H14" s="128">
        <v>47.15781778946549</v>
      </c>
      <c r="I14" s="129">
        <v>49.134057984899847</v>
      </c>
    </row>
    <row r="15" spans="1:9">
      <c r="B15" s="133" t="s">
        <v>934</v>
      </c>
      <c r="C15" s="128">
        <v>8.8096666927323266</v>
      </c>
      <c r="D15" s="128">
        <v>7.7514634051546034</v>
      </c>
      <c r="E15" s="128">
        <v>1.135535971581493</v>
      </c>
      <c r="F15" s="128">
        <v>1.0637573483339307</v>
      </c>
      <c r="G15" s="128">
        <v>0.53814570307660103</v>
      </c>
      <c r="H15" s="128">
        <v>0.18596544798658449</v>
      </c>
      <c r="I15" s="129">
        <v>0.52161233286512398</v>
      </c>
    </row>
    <row r="16" spans="1:9">
      <c r="B16" s="133" t="s">
        <v>935</v>
      </c>
      <c r="C16" s="128">
        <v>3.5806935329872851</v>
      </c>
      <c r="D16" s="128">
        <v>4.5721668366405019</v>
      </c>
      <c r="E16" s="128">
        <v>3.4392332905748928</v>
      </c>
      <c r="F16" s="128">
        <v>4.1530843681702772</v>
      </c>
      <c r="G16" s="128">
        <v>3.1004120043013033</v>
      </c>
      <c r="H16" s="128">
        <v>2.2310310498476635</v>
      </c>
      <c r="I16" s="129">
        <v>0.64376789291110115</v>
      </c>
    </row>
    <row r="17" spans="2:9">
      <c r="B17" s="133" t="s">
        <v>936</v>
      </c>
      <c r="C17" s="128">
        <v>9.2172361074628668</v>
      </c>
      <c r="D17" s="128">
        <v>9.3808387540840688</v>
      </c>
      <c r="E17" s="128">
        <v>9.6580323149109084</v>
      </c>
      <c r="F17" s="128">
        <v>10.166964566441484</v>
      </c>
      <c r="G17" s="128">
        <v>10.581999615727565</v>
      </c>
      <c r="H17" s="128">
        <v>10.989011414924576</v>
      </c>
      <c r="I17" s="129">
        <v>11.35533364466486</v>
      </c>
    </row>
    <row r="18" spans="2:9">
      <c r="B18" s="133" t="s">
        <v>937</v>
      </c>
      <c r="C18" s="128">
        <v>4.224676779440002</v>
      </c>
      <c r="D18" s="128">
        <v>4.1788233079100001</v>
      </c>
      <c r="E18" s="128">
        <v>4.3327532764700001</v>
      </c>
      <c r="F18" s="128">
        <v>4.1190666244800003</v>
      </c>
      <c r="G18" s="128">
        <v>4.2703320194799996</v>
      </c>
      <c r="H18" s="128">
        <v>4.3553320194799996</v>
      </c>
      <c r="I18" s="129">
        <v>4.4052235278906666</v>
      </c>
    </row>
    <row r="19" spans="2:9">
      <c r="B19" s="133" t="s">
        <v>938</v>
      </c>
      <c r="C19" s="128">
        <v>1.2853600000000001</v>
      </c>
      <c r="D19" s="128">
        <v>1.2437494999999998</v>
      </c>
      <c r="E19" s="128">
        <v>1.4147530000000001</v>
      </c>
      <c r="F19" s="128">
        <v>1.4105404999999998</v>
      </c>
      <c r="G19" s="128">
        <v>1.318127</v>
      </c>
      <c r="H19" s="128">
        <v>1.2435335000000001</v>
      </c>
      <c r="I19" s="129">
        <v>1.2428824999999999</v>
      </c>
    </row>
    <row r="20" spans="2:9">
      <c r="B20" s="133" t="s">
        <v>939</v>
      </c>
      <c r="C20" s="128">
        <v>3.3853899077747083</v>
      </c>
      <c r="D20" s="128">
        <v>1.6987072955535416</v>
      </c>
      <c r="E20" s="128">
        <v>1.7594719365158089</v>
      </c>
      <c r="F20" s="128">
        <v>1.8057996333901782</v>
      </c>
      <c r="G20" s="128">
        <v>1.8560500089859617</v>
      </c>
      <c r="H20" s="128">
        <v>1.9100248867572795</v>
      </c>
      <c r="I20" s="129">
        <v>1.9688474659584962</v>
      </c>
    </row>
    <row r="21" spans="2:9">
      <c r="B21" s="136" t="s">
        <v>940</v>
      </c>
      <c r="C21" s="128">
        <v>0.54400000000000004</v>
      </c>
      <c r="D21" s="128">
        <v>0.54</v>
      </c>
      <c r="E21" s="128">
        <v>0.54</v>
      </c>
      <c r="F21" s="128">
        <v>0.54</v>
      </c>
      <c r="G21" s="128">
        <v>0.54</v>
      </c>
      <c r="H21" s="128">
        <v>0.54</v>
      </c>
      <c r="I21" s="129">
        <v>0.54</v>
      </c>
    </row>
    <row r="22" spans="2:9">
      <c r="B22" s="136" t="s">
        <v>941</v>
      </c>
      <c r="C22" s="128">
        <v>7.48</v>
      </c>
      <c r="D22" s="128">
        <v>0.621</v>
      </c>
      <c r="E22" s="128">
        <v>0</v>
      </c>
      <c r="F22" s="128">
        <v>0</v>
      </c>
      <c r="G22" s="128">
        <v>0</v>
      </c>
      <c r="H22" s="128">
        <v>0</v>
      </c>
      <c r="I22" s="129">
        <v>0</v>
      </c>
    </row>
    <row r="23" spans="2:9">
      <c r="B23" s="136" t="s">
        <v>942</v>
      </c>
      <c r="C23" s="128">
        <v>20.422999999999998</v>
      </c>
      <c r="D23" s="128">
        <v>3.823</v>
      </c>
      <c r="E23" s="128">
        <v>0</v>
      </c>
      <c r="F23" s="128">
        <v>0</v>
      </c>
      <c r="G23" s="128">
        <v>0</v>
      </c>
      <c r="H23" s="128">
        <v>0</v>
      </c>
      <c r="I23" s="129">
        <v>0</v>
      </c>
    </row>
    <row r="24" spans="2:9">
      <c r="B24" s="136" t="s">
        <v>943</v>
      </c>
      <c r="C24" s="128">
        <v>17.640400000000003</v>
      </c>
      <c r="D24" s="128">
        <v>17.480552456224547</v>
      </c>
      <c r="E24" s="128">
        <v>18.337814778583056</v>
      </c>
      <c r="F24" s="128">
        <v>19.196760188361587</v>
      </c>
      <c r="G24" s="128">
        <v>20.095220447966796</v>
      </c>
      <c r="H24" s="128">
        <v>21.03481021818687</v>
      </c>
      <c r="I24" s="129">
        <v>22.017230060619671</v>
      </c>
    </row>
    <row r="25" spans="2:9">
      <c r="B25" s="133" t="s">
        <v>944</v>
      </c>
      <c r="C25" s="128">
        <v>53.612000000000002</v>
      </c>
      <c r="D25" s="128">
        <v>59.195901237251341</v>
      </c>
      <c r="E25" s="128">
        <v>62.151569907696192</v>
      </c>
      <c r="F25" s="128">
        <v>63.860772158419017</v>
      </c>
      <c r="G25" s="128">
        <v>65.878597209553831</v>
      </c>
      <c r="H25" s="128">
        <v>68.198726699496504</v>
      </c>
      <c r="I25" s="129">
        <v>70.407868128272654</v>
      </c>
    </row>
    <row r="26" spans="2:9">
      <c r="B26" s="133" t="s">
        <v>945</v>
      </c>
      <c r="C26" s="128">
        <v>21.652712521893235</v>
      </c>
      <c r="D26" s="128">
        <v>23.807721098091402</v>
      </c>
      <c r="E26" s="128">
        <v>24.213362746972241</v>
      </c>
      <c r="F26" s="128">
        <v>25.281641596526583</v>
      </c>
      <c r="G26" s="128">
        <v>25.885868313696953</v>
      </c>
      <c r="H26" s="128">
        <v>26.609831306285759</v>
      </c>
      <c r="I26" s="129">
        <v>27.42646392497964</v>
      </c>
    </row>
    <row r="27" spans="2:9">
      <c r="B27" s="133" t="s">
        <v>946</v>
      </c>
      <c r="C27" s="128">
        <v>8.3667835885332664</v>
      </c>
      <c r="D27" s="128">
        <v>11.089180309123737</v>
      </c>
      <c r="E27" s="128">
        <v>12.735749138264365</v>
      </c>
      <c r="F27" s="128">
        <v>13.348356601696418</v>
      </c>
      <c r="G27" s="128">
        <v>15.000677473199655</v>
      </c>
      <c r="H27" s="128">
        <v>12.799420520235337</v>
      </c>
      <c r="I27" s="129">
        <v>12.240089369641101</v>
      </c>
    </row>
    <row r="28" spans="2:9">
      <c r="B28" s="133" t="s">
        <v>947</v>
      </c>
      <c r="C28" s="128">
        <v>11.526457317333382</v>
      </c>
      <c r="D28" s="128">
        <v>8.3998147611172556</v>
      </c>
      <c r="E28" s="128">
        <v>7.7607445838116575</v>
      </c>
      <c r="F28" s="128">
        <v>5.60160345045702</v>
      </c>
      <c r="G28" s="128">
        <v>5.4772570886646861</v>
      </c>
      <c r="H28" s="128">
        <v>5.5610564867153585</v>
      </c>
      <c r="I28" s="129">
        <v>5.678047836454823</v>
      </c>
    </row>
    <row r="29" spans="2:9">
      <c r="B29" s="137" t="s">
        <v>948</v>
      </c>
      <c r="C29" s="128">
        <v>-0.82595306300779336</v>
      </c>
      <c r="D29" s="128">
        <v>0.90168388683661538</v>
      </c>
      <c r="E29" s="128">
        <v>0.12052402031024781</v>
      </c>
      <c r="F29" s="128">
        <v>-0.16378342605959501</v>
      </c>
      <c r="G29" s="128">
        <v>-0.35927060901213498</v>
      </c>
      <c r="H29" s="128">
        <v>-0.51138554308315842</v>
      </c>
      <c r="I29" s="129">
        <v>-0.71756704298359753</v>
      </c>
    </row>
    <row r="30" spans="2:9">
      <c r="B30" s="138" t="s">
        <v>949</v>
      </c>
      <c r="C30" s="139">
        <v>1051.0719999999999</v>
      </c>
      <c r="D30" s="139">
        <v>1082.9076392436386</v>
      </c>
      <c r="E30" s="139">
        <v>1090.389474065488</v>
      </c>
      <c r="F30" s="139">
        <v>1119.5973040576837</v>
      </c>
      <c r="G30" s="139">
        <v>1158.0102879065662</v>
      </c>
      <c r="H30" s="139">
        <v>1191.3158131881514</v>
      </c>
      <c r="I30" s="140">
        <v>1231.1145697521531</v>
      </c>
    </row>
    <row r="31" spans="2:9">
      <c r="B31" s="141" t="s">
        <v>950</v>
      </c>
      <c r="C31" s="128"/>
      <c r="D31" s="128"/>
      <c r="E31" s="128"/>
      <c r="F31" s="128"/>
      <c r="G31" s="128"/>
      <c r="H31" s="128"/>
      <c r="I31" s="129"/>
    </row>
    <row r="32" spans="2:9">
      <c r="B32" s="130" t="s">
        <v>951</v>
      </c>
      <c r="C32" s="128">
        <v>89.791732999999994</v>
      </c>
      <c r="D32" s="128">
        <v>95.583785992908247</v>
      </c>
      <c r="E32" s="128">
        <v>99.200029696154957</v>
      </c>
      <c r="F32" s="128">
        <v>98.062828015251441</v>
      </c>
      <c r="G32" s="128">
        <v>98.348124035993933</v>
      </c>
      <c r="H32" s="128">
        <v>98.339716566884476</v>
      </c>
      <c r="I32" s="129">
        <v>97.358047001706282</v>
      </c>
    </row>
    <row r="33" spans="2:9">
      <c r="B33" s="130" t="s">
        <v>952</v>
      </c>
      <c r="C33" s="128">
        <v>16.548267000000013</v>
      </c>
      <c r="D33" s="128">
        <v>37.782479733008799</v>
      </c>
      <c r="E33" s="128">
        <v>36.758702211611627</v>
      </c>
      <c r="F33" s="128">
        <v>33.997042388490698</v>
      </c>
      <c r="G33" s="128">
        <v>33.894631010589556</v>
      </c>
      <c r="H33" s="128">
        <v>33.406167171159169</v>
      </c>
      <c r="I33" s="129">
        <v>33.203153266238338</v>
      </c>
    </row>
    <row r="34" spans="2:9">
      <c r="B34" s="142" t="s">
        <v>382</v>
      </c>
      <c r="C34" s="128"/>
      <c r="D34" s="128"/>
      <c r="E34" s="128"/>
      <c r="F34" s="128"/>
      <c r="G34" s="128"/>
      <c r="H34" s="128"/>
      <c r="I34" s="129"/>
    </row>
    <row r="35" spans="2:9">
      <c r="B35" s="143" t="s">
        <v>953</v>
      </c>
      <c r="C35" s="128">
        <v>10.835605010333213</v>
      </c>
      <c r="D35" s="128">
        <v>8.8351358964902929</v>
      </c>
      <c r="E35" s="128">
        <v>8.2751923811995987</v>
      </c>
      <c r="F35" s="128">
        <v>7.5499586268329919</v>
      </c>
      <c r="G35" s="128">
        <v>8.1494607355641371</v>
      </c>
      <c r="H35" s="128">
        <v>8.1407231416201338</v>
      </c>
      <c r="I35" s="129">
        <v>8.2007893571682402</v>
      </c>
    </row>
    <row r="36" spans="2:9">
      <c r="B36" s="144" t="s">
        <v>954</v>
      </c>
      <c r="C36" s="128">
        <v>11.556756999999998</v>
      </c>
      <c r="D36" s="128">
        <v>11.199766914264888</v>
      </c>
      <c r="E36" s="128">
        <v>11.740905469685153</v>
      </c>
      <c r="F36" s="128">
        <v>11.617590882701901</v>
      </c>
      <c r="G36" s="128">
        <v>11.610803009800046</v>
      </c>
      <c r="H36" s="128">
        <v>11.667160603264113</v>
      </c>
      <c r="I36" s="129">
        <v>11.740328446379754</v>
      </c>
    </row>
    <row r="37" spans="2:9">
      <c r="B37" s="134" t="s">
        <v>955</v>
      </c>
      <c r="C37" s="128">
        <v>0.48799999999999999</v>
      </c>
      <c r="D37" s="128">
        <v>9.8426784806214158</v>
      </c>
      <c r="E37" s="128">
        <v>8.9549481575765668</v>
      </c>
      <c r="F37" s="128">
        <v>8.1280840959378597</v>
      </c>
      <c r="G37" s="128">
        <v>7.5164923162968016</v>
      </c>
      <c r="H37" s="128">
        <v>7.2257973094989278</v>
      </c>
      <c r="I37" s="129">
        <v>7.0930287203843072</v>
      </c>
    </row>
    <row r="38" spans="2:9">
      <c r="B38" s="133" t="s">
        <v>943</v>
      </c>
      <c r="C38" s="128">
        <v>-4.8540000000000001</v>
      </c>
      <c r="D38" s="128">
        <v>0.71152891099545623</v>
      </c>
      <c r="E38" s="128">
        <v>0.71152891099545623</v>
      </c>
      <c r="F38" s="128">
        <v>0.71152891099545623</v>
      </c>
      <c r="G38" s="128">
        <v>0.71152891099545623</v>
      </c>
      <c r="H38" s="128">
        <v>0.71152891099545623</v>
      </c>
      <c r="I38" s="129">
        <v>0.71152891099545623</v>
      </c>
    </row>
    <row r="39" spans="2:9">
      <c r="B39" s="133" t="s">
        <v>956</v>
      </c>
      <c r="C39" s="128">
        <v>4.5694809999999997</v>
      </c>
      <c r="D39" s="128">
        <v>5.6714916275010507</v>
      </c>
      <c r="E39" s="128">
        <v>5.470919928594725</v>
      </c>
      <c r="F39" s="128">
        <v>5.2342224150866352</v>
      </c>
      <c r="G39" s="128">
        <v>5.2275066400013976</v>
      </c>
      <c r="H39" s="128">
        <v>5.2113555065189017</v>
      </c>
      <c r="I39" s="129">
        <v>5.1460267739014363</v>
      </c>
    </row>
    <row r="40" spans="2:9">
      <c r="B40" s="134" t="s">
        <v>957</v>
      </c>
      <c r="C40" s="128">
        <v>0</v>
      </c>
      <c r="D40" s="128">
        <v>0.82350000000000045</v>
      </c>
      <c r="E40" s="128">
        <v>1.2033960000000004</v>
      </c>
      <c r="F40" s="128">
        <v>0.63406324999999997</v>
      </c>
      <c r="G40" s="128">
        <v>0.63406324999999997</v>
      </c>
      <c r="H40" s="128">
        <v>0.63406324999999997</v>
      </c>
      <c r="I40" s="129">
        <v>0.63406324999999997</v>
      </c>
    </row>
    <row r="41" spans="2:9">
      <c r="B41" s="134" t="s">
        <v>958</v>
      </c>
      <c r="C41" s="128">
        <v>0.38561145671381886</v>
      </c>
      <c r="D41" s="128">
        <v>1.2091956018891254</v>
      </c>
      <c r="E41" s="128">
        <v>0.89061082664394009</v>
      </c>
      <c r="F41" s="128">
        <v>0.81662251687714316</v>
      </c>
      <c r="G41" s="128">
        <v>0.72455504774103718</v>
      </c>
      <c r="H41" s="128">
        <v>0.56602273029225714</v>
      </c>
      <c r="I41" s="129">
        <v>0.52125924165489967</v>
      </c>
    </row>
    <row r="42" spans="2:9">
      <c r="B42" s="145" t="s">
        <v>959</v>
      </c>
      <c r="C42" s="146">
        <v>-6.4331874670470119</v>
      </c>
      <c r="D42" s="146">
        <v>-0.5108176987534252</v>
      </c>
      <c r="E42" s="146">
        <v>-0.4887994630838059</v>
      </c>
      <c r="F42" s="146">
        <v>-0.69502830994128839</v>
      </c>
      <c r="G42" s="146">
        <v>-0.67977889980931372</v>
      </c>
      <c r="H42" s="146">
        <v>-0.75048428103061326</v>
      </c>
      <c r="I42" s="147">
        <v>-0.84387143424575617</v>
      </c>
    </row>
    <row r="43" spans="2:9">
      <c r="B43" s="148" t="s">
        <v>960</v>
      </c>
      <c r="C43" s="139">
        <v>106.34</v>
      </c>
      <c r="D43" s="139">
        <v>133.36626572591706</v>
      </c>
      <c r="E43" s="139">
        <v>135.95873190776658</v>
      </c>
      <c r="F43" s="139">
        <v>132.05987040374214</v>
      </c>
      <c r="G43" s="139">
        <v>132.24275504658348</v>
      </c>
      <c r="H43" s="139">
        <v>131.74588373804363</v>
      </c>
      <c r="I43" s="140">
        <v>130.56120026794463</v>
      </c>
    </row>
    <row r="44" spans="2:9">
      <c r="B44" s="149" t="s">
        <v>961</v>
      </c>
      <c r="C44" s="128">
        <v>-60.341000000000001</v>
      </c>
      <c r="D44" s="128">
        <v>-66.227454941234683</v>
      </c>
      <c r="E44" s="128">
        <v>-69.392239062445654</v>
      </c>
      <c r="F44" s="128">
        <v>-71.109613612284932</v>
      </c>
      <c r="G44" s="128">
        <v>-73.128370730767855</v>
      </c>
      <c r="H44" s="128">
        <v>-75.41256491846444</v>
      </c>
      <c r="I44" s="129">
        <v>-77.502920353546827</v>
      </c>
    </row>
    <row r="45" spans="2:9">
      <c r="B45" s="150" t="s">
        <v>962</v>
      </c>
      <c r="C45" s="146">
        <v>45.999000000000002</v>
      </c>
      <c r="D45" s="146">
        <v>67.138810784682377</v>
      </c>
      <c r="E45" s="146">
        <v>66.566492845320923</v>
      </c>
      <c r="F45" s="146">
        <v>60.950256791457207</v>
      </c>
      <c r="G45" s="146">
        <v>59.114384315815627</v>
      </c>
      <c r="H45" s="146">
        <v>56.333318819579191</v>
      </c>
      <c r="I45" s="147">
        <v>53.058279914397801</v>
      </c>
    </row>
    <row r="46" spans="2:9">
      <c r="B46" s="151" t="s">
        <v>963</v>
      </c>
      <c r="C46" s="152">
        <v>1157.4119999999998</v>
      </c>
      <c r="D46" s="152">
        <v>1216.2739049695556</v>
      </c>
      <c r="E46" s="152">
        <v>1226.3482059732546</v>
      </c>
      <c r="F46" s="152">
        <v>1251.6571744614257</v>
      </c>
      <c r="G46" s="152">
        <v>1290.2530429531496</v>
      </c>
      <c r="H46" s="152">
        <v>1323.0616969261951</v>
      </c>
      <c r="I46" s="153">
        <v>1361.6757700200978</v>
      </c>
    </row>
    <row r="47" spans="2:9" ht="13.5" thickBot="1">
      <c r="B47" s="154" t="s">
        <v>964</v>
      </c>
      <c r="C47" s="155"/>
      <c r="D47" s="155"/>
      <c r="E47" s="155"/>
      <c r="F47" s="155"/>
      <c r="G47" s="155"/>
      <c r="H47" s="156"/>
      <c r="I47" s="157"/>
    </row>
  </sheetData>
  <mergeCells count="2">
    <mergeCell ref="C4:I4"/>
    <mergeCell ref="D5:I5"/>
  </mergeCells>
  <conditionalFormatting sqref="C46:I46 C30:I30">
    <cfRule type="cellIs" dxfId="4" priority="1" operator="greaterThan">
      <formula>1000</formula>
    </cfRule>
  </conditionalFormatting>
  <hyperlinks>
    <hyperlink ref="A1" location="Contents!A1" display="Contents!A1" xr:uid="{855C2786-5B78-4E13-847A-44BBFE30F06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C202A-7F2F-4AE4-B3FD-FA32BFC5720D}">
  <sheetPr>
    <tabColor theme="6"/>
  </sheetPr>
  <dimension ref="A1:V161"/>
  <sheetViews>
    <sheetView zoomScaleNormal="100" zoomScaleSheetLayoutView="85" workbookViewId="0"/>
  </sheetViews>
  <sheetFormatPr defaultColWidth="10" defaultRowHeight="15"/>
  <cols>
    <col min="1" max="2" width="10.5703125" style="161" customWidth="1"/>
    <col min="3" max="4" width="12.5703125" style="161" bestFit="1" customWidth="1"/>
    <col min="5" max="6" width="11.140625" style="161" customWidth="1"/>
    <col min="7" max="7" width="10.5703125" style="161" customWidth="1"/>
    <col min="8" max="8" width="11.7109375" style="161" customWidth="1"/>
    <col min="9" max="9" width="10.5703125" style="161" customWidth="1"/>
    <col min="10" max="10" width="14.5703125" style="161" bestFit="1" customWidth="1"/>
    <col min="11" max="11" width="10.5703125" style="161" customWidth="1"/>
    <col min="12" max="12" width="11.7109375" style="161" customWidth="1"/>
    <col min="13" max="14" width="10.5703125" style="161" customWidth="1"/>
    <col min="15" max="15" width="11.42578125" style="161" bestFit="1" customWidth="1"/>
    <col min="16" max="16" width="10.5703125" style="161" customWidth="1"/>
    <col min="17" max="17" width="11.7109375" style="161" bestFit="1" customWidth="1"/>
    <col min="18" max="19" width="10.5703125" style="161" customWidth="1"/>
    <col min="20" max="20" width="10" style="161"/>
    <col min="21" max="22" width="10.5703125" style="161" bestFit="1" customWidth="1"/>
    <col min="23" max="16384" width="10" style="161"/>
  </cols>
  <sheetData>
    <row r="1" spans="1:22" ht="33.75" customHeight="1" thickBot="1">
      <c r="A1" s="158" t="s">
        <v>354</v>
      </c>
      <c r="B1" s="159"/>
      <c r="C1" s="159"/>
      <c r="D1" s="159"/>
      <c r="E1" s="159"/>
      <c r="F1" s="159"/>
      <c r="G1" s="159"/>
      <c r="H1" s="159"/>
      <c r="I1" s="159"/>
      <c r="J1" s="159"/>
      <c r="K1" s="159"/>
      <c r="L1" s="159"/>
      <c r="M1" s="159"/>
      <c r="N1" s="159"/>
      <c r="O1" s="159"/>
      <c r="P1" s="159"/>
      <c r="Q1" s="159"/>
      <c r="R1" s="159"/>
      <c r="S1" s="160"/>
    </row>
    <row r="2" spans="1:22" s="163" customFormat="1" ht="34.5" customHeight="1" thickBot="1">
      <c r="A2" s="162"/>
      <c r="B2" s="575" t="s">
        <v>965</v>
      </c>
      <c r="C2" s="576"/>
      <c r="D2" s="576"/>
      <c r="E2" s="576"/>
      <c r="F2" s="576"/>
      <c r="G2" s="576"/>
      <c r="H2" s="576"/>
      <c r="I2" s="576"/>
      <c r="J2" s="576"/>
      <c r="K2" s="576"/>
      <c r="L2" s="576"/>
      <c r="M2" s="576"/>
      <c r="N2" s="576"/>
      <c r="O2" s="576"/>
      <c r="P2" s="576"/>
      <c r="Q2" s="576"/>
      <c r="R2" s="576"/>
      <c r="S2" s="577"/>
    </row>
    <row r="3" spans="1:22" s="168" customFormat="1" ht="38.25" customHeight="1">
      <c r="A3" s="164"/>
      <c r="B3" s="165" t="s">
        <v>966</v>
      </c>
      <c r="C3" s="578" t="s">
        <v>967</v>
      </c>
      <c r="D3" s="578" t="s">
        <v>968</v>
      </c>
      <c r="E3" s="166" t="s">
        <v>969</v>
      </c>
      <c r="F3" s="167"/>
      <c r="G3" s="167"/>
      <c r="H3" s="167"/>
      <c r="I3" s="167"/>
      <c r="J3" s="578" t="s">
        <v>970</v>
      </c>
      <c r="K3" s="578" t="s">
        <v>971</v>
      </c>
      <c r="L3" s="578" t="s">
        <v>972</v>
      </c>
      <c r="M3" s="578" t="s">
        <v>973</v>
      </c>
      <c r="N3" s="578" t="s">
        <v>974</v>
      </c>
      <c r="O3" s="578" t="s">
        <v>975</v>
      </c>
      <c r="P3" s="571" t="s">
        <v>976</v>
      </c>
      <c r="Q3" s="571" t="s">
        <v>977</v>
      </c>
      <c r="R3" s="571" t="s">
        <v>978</v>
      </c>
      <c r="S3" s="572" t="s">
        <v>979</v>
      </c>
    </row>
    <row r="4" spans="1:22" s="168" customFormat="1" ht="30.75" customHeight="1">
      <c r="A4" s="164"/>
      <c r="B4" s="165"/>
      <c r="C4" s="578"/>
      <c r="D4" s="578"/>
      <c r="E4" s="169" t="s">
        <v>382</v>
      </c>
      <c r="F4" s="169" t="s">
        <v>980</v>
      </c>
      <c r="G4" s="169" t="s">
        <v>981</v>
      </c>
      <c r="H4" s="169" t="s">
        <v>982</v>
      </c>
      <c r="I4" s="169" t="s">
        <v>983</v>
      </c>
      <c r="J4" s="578"/>
      <c r="K4" s="578"/>
      <c r="L4" s="578"/>
      <c r="M4" s="578"/>
      <c r="N4" s="578"/>
      <c r="O4" s="578"/>
      <c r="P4" s="571"/>
      <c r="Q4" s="571"/>
      <c r="R4" s="571"/>
      <c r="S4" s="573"/>
    </row>
    <row r="5" spans="1:22" ht="15.75" customHeight="1">
      <c r="A5" s="170"/>
      <c r="B5" s="171" t="s">
        <v>984</v>
      </c>
      <c r="C5" s="172">
        <v>308.10399999999998</v>
      </c>
      <c r="D5" s="172">
        <v>93.322999999999993</v>
      </c>
      <c r="E5" s="172">
        <v>84.846999999999994</v>
      </c>
      <c r="F5" s="172">
        <v>45.209000000000003</v>
      </c>
      <c r="G5" s="172">
        <v>24.954000000000001</v>
      </c>
      <c r="H5" s="172">
        <v>13.731999999999999</v>
      </c>
      <c r="I5" s="172">
        <v>1.494</v>
      </c>
      <c r="J5" s="172">
        <v>0.253</v>
      </c>
      <c r="K5" s="172">
        <v>486.52699999999999</v>
      </c>
      <c r="L5" s="172">
        <v>-2.6880000000000002</v>
      </c>
      <c r="M5" s="172">
        <v>483.839</v>
      </c>
      <c r="N5" s="172">
        <v>140.286</v>
      </c>
      <c r="O5" s="172">
        <v>626.48900000000003</v>
      </c>
      <c r="P5" s="172">
        <v>137.10300000000001</v>
      </c>
      <c r="Q5" s="172">
        <v>0</v>
      </c>
      <c r="R5" s="172">
        <v>489.78300000000002</v>
      </c>
      <c r="S5" s="173">
        <v>426.40499999999997</v>
      </c>
      <c r="T5" s="174"/>
      <c r="U5" s="175"/>
      <c r="V5" s="175"/>
    </row>
    <row r="6" spans="1:22">
      <c r="A6" s="170"/>
      <c r="B6" s="171" t="s">
        <v>985</v>
      </c>
      <c r="C6" s="172">
        <v>304.49400000000003</v>
      </c>
      <c r="D6" s="172">
        <v>92.738</v>
      </c>
      <c r="E6" s="172">
        <v>85.799000000000007</v>
      </c>
      <c r="F6" s="172">
        <v>46.924999999999997</v>
      </c>
      <c r="G6" s="172">
        <v>23.782</v>
      </c>
      <c r="H6" s="172">
        <v>14.129</v>
      </c>
      <c r="I6" s="172">
        <v>1.4500000000000002</v>
      </c>
      <c r="J6" s="172">
        <v>-0.42199999999999999</v>
      </c>
      <c r="K6" s="172">
        <v>482.60899999999998</v>
      </c>
      <c r="L6" s="172">
        <v>-1.2310000000000001</v>
      </c>
      <c r="M6" s="172">
        <v>481.37799999999999</v>
      </c>
      <c r="N6" s="172">
        <v>140.30500000000001</v>
      </c>
      <c r="O6" s="172">
        <v>623.24099999999999</v>
      </c>
      <c r="P6" s="172">
        <v>136.25299999999999</v>
      </c>
      <c r="Q6" s="172">
        <v>0</v>
      </c>
      <c r="R6" s="172">
        <v>487.38600000000002</v>
      </c>
      <c r="S6" s="173">
        <v>424.84100000000001</v>
      </c>
      <c r="U6" s="175"/>
      <c r="V6" s="175"/>
    </row>
    <row r="7" spans="1:22">
      <c r="A7" s="170"/>
      <c r="B7" s="171" t="s">
        <v>986</v>
      </c>
      <c r="C7" s="172">
        <v>299.63299999999998</v>
      </c>
      <c r="D7" s="172">
        <v>94.397000000000006</v>
      </c>
      <c r="E7" s="172">
        <v>81.322999999999993</v>
      </c>
      <c r="F7" s="172">
        <v>45.148000000000003</v>
      </c>
      <c r="G7" s="172">
        <v>19.579999999999998</v>
      </c>
      <c r="H7" s="172">
        <v>14.145</v>
      </c>
      <c r="I7" s="172">
        <v>2.7749999999999999</v>
      </c>
      <c r="J7" s="172">
        <v>-0.98399999999999999</v>
      </c>
      <c r="K7" s="172">
        <v>474.36900000000003</v>
      </c>
      <c r="L7" s="172">
        <v>-3.2130000000000001</v>
      </c>
      <c r="M7" s="172">
        <v>471.15600000000001</v>
      </c>
      <c r="N7" s="172">
        <v>140.846</v>
      </c>
      <c r="O7" s="172">
        <v>613.27200000000005</v>
      </c>
      <c r="P7" s="172">
        <v>133.81100000000001</v>
      </c>
      <c r="Q7" s="172">
        <v>0</v>
      </c>
      <c r="R7" s="172">
        <v>479.87200000000001</v>
      </c>
      <c r="S7" s="173">
        <v>418.25099999999998</v>
      </c>
      <c r="U7" s="175"/>
      <c r="V7" s="175"/>
    </row>
    <row r="8" spans="1:22">
      <c r="A8" s="170"/>
      <c r="B8" s="171" t="s">
        <v>987</v>
      </c>
      <c r="C8" s="172">
        <v>292.37299999999999</v>
      </c>
      <c r="D8" s="172">
        <v>95.402000000000001</v>
      </c>
      <c r="E8" s="172">
        <v>79.977999999999994</v>
      </c>
      <c r="F8" s="172">
        <v>43.616999999999997</v>
      </c>
      <c r="G8" s="172">
        <v>18.727</v>
      </c>
      <c r="H8" s="172">
        <v>15.192</v>
      </c>
      <c r="I8" s="172">
        <v>2.722</v>
      </c>
      <c r="J8" s="172">
        <v>0.11</v>
      </c>
      <c r="K8" s="172">
        <v>467.863</v>
      </c>
      <c r="L8" s="172">
        <v>-5.6559999999999997</v>
      </c>
      <c r="M8" s="172">
        <v>462.20699999999999</v>
      </c>
      <c r="N8" s="172">
        <v>135.42400000000001</v>
      </c>
      <c r="O8" s="172">
        <v>596.03099999999995</v>
      </c>
      <c r="P8" s="172">
        <v>126.724</v>
      </c>
      <c r="Q8" s="172">
        <v>0</v>
      </c>
      <c r="R8" s="172">
        <v>469.69400000000002</v>
      </c>
      <c r="S8" s="173">
        <v>409.32100000000003</v>
      </c>
      <c r="U8" s="175"/>
      <c r="V8" s="175"/>
    </row>
    <row r="9" spans="1:22">
      <c r="A9" s="170"/>
      <c r="B9" s="171" t="s">
        <v>988</v>
      </c>
      <c r="C9" s="172">
        <v>291.28399999999999</v>
      </c>
      <c r="D9" s="172">
        <v>94.802000000000007</v>
      </c>
      <c r="E9" s="172">
        <v>75.260999999999996</v>
      </c>
      <c r="F9" s="172">
        <v>39.697000000000003</v>
      </c>
      <c r="G9" s="172">
        <v>17.619</v>
      </c>
      <c r="H9" s="172">
        <v>15.489000000000001</v>
      </c>
      <c r="I9" s="172">
        <v>2.681</v>
      </c>
      <c r="J9" s="172">
        <v>1.3080000000000001</v>
      </c>
      <c r="K9" s="172">
        <v>462.65499999999997</v>
      </c>
      <c r="L9" s="172">
        <v>-9.3940000000000001</v>
      </c>
      <c r="M9" s="172">
        <v>453.26100000000002</v>
      </c>
      <c r="N9" s="172">
        <v>126.723</v>
      </c>
      <c r="O9" s="172">
        <v>581.25800000000004</v>
      </c>
      <c r="P9" s="172">
        <v>121.718</v>
      </c>
      <c r="Q9" s="172">
        <v>0</v>
      </c>
      <c r="R9" s="172">
        <v>460.10500000000002</v>
      </c>
      <c r="S9" s="173">
        <v>401.25099999999998</v>
      </c>
      <c r="U9" s="175"/>
      <c r="V9" s="175"/>
    </row>
    <row r="10" spans="1:22" ht="15.75">
      <c r="A10" s="160"/>
      <c r="B10" s="171" t="s">
        <v>989</v>
      </c>
      <c r="C10" s="172">
        <v>291.11</v>
      </c>
      <c r="D10" s="172">
        <v>94.563999999999993</v>
      </c>
      <c r="E10" s="172">
        <v>72.063000000000002</v>
      </c>
      <c r="F10" s="172">
        <v>37.613999999999997</v>
      </c>
      <c r="G10" s="172">
        <v>17.123999999999999</v>
      </c>
      <c r="H10" s="172">
        <v>14.824</v>
      </c>
      <c r="I10" s="172">
        <v>2.6440000000000001</v>
      </c>
      <c r="J10" s="172">
        <v>0.61699999999999999</v>
      </c>
      <c r="K10" s="172">
        <v>458.35399999999998</v>
      </c>
      <c r="L10" s="172">
        <v>-8.9619999999999997</v>
      </c>
      <c r="M10" s="172">
        <v>449.392</v>
      </c>
      <c r="N10" s="172">
        <v>125.42</v>
      </c>
      <c r="O10" s="172">
        <v>580.02800000000002</v>
      </c>
      <c r="P10" s="172">
        <v>122.009</v>
      </c>
      <c r="Q10" s="172">
        <v>0</v>
      </c>
      <c r="R10" s="172">
        <v>458.59899999999999</v>
      </c>
      <c r="S10" s="173">
        <v>399.49900000000002</v>
      </c>
      <c r="U10" s="175"/>
      <c r="V10" s="175"/>
    </row>
    <row r="11" spans="1:22" ht="15.75">
      <c r="A11" s="160"/>
      <c r="B11" s="171" t="s">
        <v>990</v>
      </c>
      <c r="C11" s="172">
        <v>292.73200000000003</v>
      </c>
      <c r="D11" s="172">
        <v>95.361999999999995</v>
      </c>
      <c r="E11" s="172">
        <v>72.551000000000002</v>
      </c>
      <c r="F11" s="172">
        <v>36.801000000000002</v>
      </c>
      <c r="G11" s="172">
        <v>17.177</v>
      </c>
      <c r="H11" s="172">
        <v>16.068999999999999</v>
      </c>
      <c r="I11" s="172">
        <v>2.6749999999999998</v>
      </c>
      <c r="J11" s="172">
        <v>1.036</v>
      </c>
      <c r="K11" s="172">
        <v>461.68099999999998</v>
      </c>
      <c r="L11" s="172">
        <v>-9.2690000000000001</v>
      </c>
      <c r="M11" s="172">
        <v>452.41199999999998</v>
      </c>
      <c r="N11" s="172">
        <v>124.828</v>
      </c>
      <c r="O11" s="172">
        <v>583.70899999999995</v>
      </c>
      <c r="P11" s="172">
        <v>125.31100000000001</v>
      </c>
      <c r="Q11" s="172">
        <v>0</v>
      </c>
      <c r="R11" s="172">
        <v>458.875</v>
      </c>
      <c r="S11" s="173">
        <v>400.202</v>
      </c>
      <c r="U11" s="175"/>
      <c r="V11" s="175"/>
    </row>
    <row r="12" spans="1:22" ht="15.75">
      <c r="A12" s="160"/>
      <c r="B12" s="171" t="s">
        <v>991</v>
      </c>
      <c r="C12" s="172">
        <v>294.90899999999999</v>
      </c>
      <c r="D12" s="172">
        <v>96.11</v>
      </c>
      <c r="E12" s="172">
        <v>71.334999999999994</v>
      </c>
      <c r="F12" s="172">
        <v>36.481999999999999</v>
      </c>
      <c r="G12" s="172">
        <v>16.393999999999998</v>
      </c>
      <c r="H12" s="172">
        <v>15.851000000000001</v>
      </c>
      <c r="I12" s="172">
        <v>2.7280000000000002</v>
      </c>
      <c r="J12" s="172">
        <v>-0.22800000000000001</v>
      </c>
      <c r="K12" s="172">
        <v>462.12599999999998</v>
      </c>
      <c r="L12" s="172">
        <v>-7.4059999999999997</v>
      </c>
      <c r="M12" s="172">
        <v>454.72</v>
      </c>
      <c r="N12" s="172">
        <v>130.66300000000001</v>
      </c>
      <c r="O12" s="172">
        <v>587.16600000000005</v>
      </c>
      <c r="P12" s="172">
        <v>127.35</v>
      </c>
      <c r="Q12" s="172">
        <v>0</v>
      </c>
      <c r="R12" s="172">
        <v>460.238</v>
      </c>
      <c r="S12" s="173">
        <v>401.68099999999998</v>
      </c>
      <c r="U12" s="175"/>
      <c r="V12" s="175"/>
    </row>
    <row r="13" spans="1:22" ht="18.75" customHeight="1">
      <c r="A13" s="160"/>
      <c r="B13" s="171" t="s">
        <v>992</v>
      </c>
      <c r="C13" s="172">
        <v>293.46499999999997</v>
      </c>
      <c r="D13" s="172">
        <v>94.805000000000007</v>
      </c>
      <c r="E13" s="172">
        <v>75.138000000000005</v>
      </c>
      <c r="F13" s="172">
        <v>38.204000000000001</v>
      </c>
      <c r="G13" s="172">
        <v>17.617000000000001</v>
      </c>
      <c r="H13" s="172">
        <v>16.792000000000002</v>
      </c>
      <c r="I13" s="172">
        <v>2.7089999999999996</v>
      </c>
      <c r="J13" s="172">
        <v>-0.36599999999999999</v>
      </c>
      <c r="K13" s="172">
        <v>463.04199999999997</v>
      </c>
      <c r="L13" s="172">
        <v>-2.1960000000000002</v>
      </c>
      <c r="M13" s="172">
        <v>460.846</v>
      </c>
      <c r="N13" s="172">
        <v>130.58199999999999</v>
      </c>
      <c r="O13" s="172">
        <v>593.83399999999995</v>
      </c>
      <c r="P13" s="172">
        <v>129.67699999999999</v>
      </c>
      <c r="Q13" s="172">
        <v>0</v>
      </c>
      <c r="R13" s="172">
        <v>464.54300000000001</v>
      </c>
      <c r="S13" s="173">
        <v>405.88400000000001</v>
      </c>
      <c r="U13" s="175"/>
      <c r="V13" s="175"/>
    </row>
    <row r="14" spans="1:22" ht="15.75">
      <c r="A14" s="160"/>
      <c r="B14" s="171" t="s">
        <v>993</v>
      </c>
      <c r="C14" s="172">
        <v>300.59199999999998</v>
      </c>
      <c r="D14" s="172">
        <v>95.123000000000005</v>
      </c>
      <c r="E14" s="172">
        <v>74.022000000000006</v>
      </c>
      <c r="F14" s="172">
        <v>37.630000000000003</v>
      </c>
      <c r="G14" s="172">
        <v>18.596</v>
      </c>
      <c r="H14" s="172">
        <v>15.355</v>
      </c>
      <c r="I14" s="172">
        <v>2.698</v>
      </c>
      <c r="J14" s="172">
        <v>-0.57699999999999996</v>
      </c>
      <c r="K14" s="172">
        <v>469.16</v>
      </c>
      <c r="L14" s="172">
        <v>-1.663</v>
      </c>
      <c r="M14" s="172">
        <v>467.49700000000001</v>
      </c>
      <c r="N14" s="172">
        <v>134.89400000000001</v>
      </c>
      <c r="O14" s="172">
        <v>603.08500000000004</v>
      </c>
      <c r="P14" s="172">
        <v>133.785</v>
      </c>
      <c r="Q14" s="172">
        <v>0</v>
      </c>
      <c r="R14" s="172">
        <v>469.60599999999999</v>
      </c>
      <c r="S14" s="173">
        <v>410.79300000000001</v>
      </c>
      <c r="U14" s="175"/>
      <c r="V14" s="175"/>
    </row>
    <row r="15" spans="1:22" ht="15.75">
      <c r="A15" s="160"/>
      <c r="B15" s="171" t="s">
        <v>994</v>
      </c>
      <c r="C15" s="172">
        <v>300.84100000000001</v>
      </c>
      <c r="D15" s="172">
        <v>95.137</v>
      </c>
      <c r="E15" s="172">
        <v>76.899000000000001</v>
      </c>
      <c r="F15" s="172">
        <v>39.313000000000002</v>
      </c>
      <c r="G15" s="172">
        <v>19.559999999999999</v>
      </c>
      <c r="H15" s="172">
        <v>15.628</v>
      </c>
      <c r="I15" s="172">
        <v>2.6779999999999999</v>
      </c>
      <c r="J15" s="172">
        <v>0.52400000000000002</v>
      </c>
      <c r="K15" s="172">
        <v>473.40100000000001</v>
      </c>
      <c r="L15" s="172">
        <v>-0.65800000000000003</v>
      </c>
      <c r="M15" s="172">
        <v>472.74299999999999</v>
      </c>
      <c r="N15" s="172">
        <v>136.309</v>
      </c>
      <c r="O15" s="172">
        <v>610.10599999999999</v>
      </c>
      <c r="P15" s="172">
        <v>138.10400000000001</v>
      </c>
      <c r="Q15" s="172">
        <v>0</v>
      </c>
      <c r="R15" s="172">
        <v>472.19900000000001</v>
      </c>
      <c r="S15" s="173">
        <v>413.47800000000001</v>
      </c>
      <c r="U15" s="175"/>
      <c r="V15" s="175"/>
    </row>
    <row r="16" spans="1:22" ht="15.75">
      <c r="A16" s="160"/>
      <c r="B16" s="171" t="s">
        <v>995</v>
      </c>
      <c r="C16" s="172">
        <v>300.34199999999998</v>
      </c>
      <c r="D16" s="172">
        <v>95.695999999999998</v>
      </c>
      <c r="E16" s="172">
        <v>78.972999999999999</v>
      </c>
      <c r="F16" s="172">
        <v>41.914000000000001</v>
      </c>
      <c r="G16" s="172">
        <v>19.064</v>
      </c>
      <c r="H16" s="172">
        <v>15.547000000000001</v>
      </c>
      <c r="I16" s="172">
        <v>2.6180000000000003</v>
      </c>
      <c r="J16" s="172">
        <v>0.41799999999999998</v>
      </c>
      <c r="K16" s="172">
        <v>475.42899999999997</v>
      </c>
      <c r="L16" s="172">
        <v>-4.0460000000000003</v>
      </c>
      <c r="M16" s="172">
        <v>471.38299999999998</v>
      </c>
      <c r="N16" s="172">
        <v>139.07599999999999</v>
      </c>
      <c r="O16" s="172">
        <v>611.77300000000002</v>
      </c>
      <c r="P16" s="172">
        <v>139.31800000000001</v>
      </c>
      <c r="Q16" s="172">
        <v>0</v>
      </c>
      <c r="R16" s="172">
        <v>472.61200000000002</v>
      </c>
      <c r="S16" s="173">
        <v>414.37099999999998</v>
      </c>
      <c r="U16" s="175"/>
      <c r="V16" s="175"/>
    </row>
    <row r="17" spans="1:22" ht="18.75" customHeight="1">
      <c r="A17" s="160"/>
      <c r="B17" s="171" t="s">
        <v>996</v>
      </c>
      <c r="C17" s="172">
        <v>297.72399999999999</v>
      </c>
      <c r="D17" s="172">
        <v>96.262</v>
      </c>
      <c r="E17" s="172">
        <v>75.921999999999997</v>
      </c>
      <c r="F17" s="172">
        <v>39</v>
      </c>
      <c r="G17" s="172">
        <v>18.108000000000001</v>
      </c>
      <c r="H17" s="172">
        <v>16.457000000000001</v>
      </c>
      <c r="I17" s="172">
        <v>2.6239999999999997</v>
      </c>
      <c r="J17" s="172">
        <v>-2.3090000000000002</v>
      </c>
      <c r="K17" s="172">
        <v>467.59899999999999</v>
      </c>
      <c r="L17" s="172">
        <v>-2.2589999999999999</v>
      </c>
      <c r="M17" s="172">
        <v>465.34</v>
      </c>
      <c r="N17" s="172">
        <v>144.79499999999999</v>
      </c>
      <c r="O17" s="172">
        <v>609.55999999999995</v>
      </c>
      <c r="P17" s="172">
        <v>136.03100000000001</v>
      </c>
      <c r="Q17" s="172">
        <v>0</v>
      </c>
      <c r="R17" s="172">
        <v>473.81900000000002</v>
      </c>
      <c r="S17" s="173">
        <v>416.13200000000001</v>
      </c>
      <c r="U17" s="175"/>
      <c r="V17" s="175"/>
    </row>
    <row r="18" spans="1:22" ht="15.75">
      <c r="A18" s="160"/>
      <c r="B18" s="171" t="s">
        <v>997</v>
      </c>
      <c r="C18" s="172">
        <v>297.01100000000002</v>
      </c>
      <c r="D18" s="172">
        <v>94.581000000000003</v>
      </c>
      <c r="E18" s="172">
        <v>75.106999999999999</v>
      </c>
      <c r="F18" s="172">
        <v>41.219000000000001</v>
      </c>
      <c r="G18" s="172">
        <v>17.670999999999999</v>
      </c>
      <c r="H18" s="172">
        <v>13.757999999999999</v>
      </c>
      <c r="I18" s="172">
        <v>2.5529999999999999</v>
      </c>
      <c r="J18" s="172">
        <v>0.16400000000000001</v>
      </c>
      <c r="K18" s="172">
        <v>466.863</v>
      </c>
      <c r="L18" s="172">
        <v>4.468</v>
      </c>
      <c r="M18" s="172">
        <v>471.33100000000002</v>
      </c>
      <c r="N18" s="172">
        <v>142.702</v>
      </c>
      <c r="O18" s="172">
        <v>614.34</v>
      </c>
      <c r="P18" s="172">
        <v>140.09</v>
      </c>
      <c r="Q18" s="172">
        <v>0</v>
      </c>
      <c r="R18" s="172">
        <v>474.36500000000001</v>
      </c>
      <c r="S18" s="173">
        <v>417.07100000000003</v>
      </c>
      <c r="U18" s="175"/>
      <c r="V18" s="175"/>
    </row>
    <row r="19" spans="1:22" ht="15.75">
      <c r="A19" s="160"/>
      <c r="B19" s="171" t="s">
        <v>998</v>
      </c>
      <c r="C19" s="172">
        <v>298.00599999999997</v>
      </c>
      <c r="D19" s="172">
        <v>94.423000000000002</v>
      </c>
      <c r="E19" s="172">
        <v>76.823999999999998</v>
      </c>
      <c r="F19" s="172">
        <v>42.597000000000001</v>
      </c>
      <c r="G19" s="172">
        <v>17.817</v>
      </c>
      <c r="H19" s="172">
        <v>14.055</v>
      </c>
      <c r="I19" s="172">
        <v>2.4249999999999998</v>
      </c>
      <c r="J19" s="172">
        <v>1.393</v>
      </c>
      <c r="K19" s="172">
        <v>470.64600000000002</v>
      </c>
      <c r="L19" s="172">
        <v>0.248</v>
      </c>
      <c r="M19" s="172">
        <v>470.89400000000001</v>
      </c>
      <c r="N19" s="172">
        <v>144.333</v>
      </c>
      <c r="O19" s="172">
        <v>615.51199999999994</v>
      </c>
      <c r="P19" s="172">
        <v>139.83699999999999</v>
      </c>
      <c r="Q19" s="172">
        <v>0</v>
      </c>
      <c r="R19" s="172">
        <v>475.81299999999999</v>
      </c>
      <c r="S19" s="173">
        <v>418.94900000000001</v>
      </c>
      <c r="U19" s="175"/>
      <c r="V19" s="175"/>
    </row>
    <row r="20" spans="1:22" ht="15.75">
      <c r="A20" s="160"/>
      <c r="B20" s="171" t="s">
        <v>999</v>
      </c>
      <c r="C20" s="172">
        <v>298.529</v>
      </c>
      <c r="D20" s="172">
        <v>95.248999999999995</v>
      </c>
      <c r="E20" s="172">
        <v>77.501000000000005</v>
      </c>
      <c r="F20" s="172">
        <v>43.649000000000001</v>
      </c>
      <c r="G20" s="172">
        <v>17.79</v>
      </c>
      <c r="H20" s="172">
        <v>13.685</v>
      </c>
      <c r="I20" s="172">
        <v>2.367</v>
      </c>
      <c r="J20" s="172">
        <v>4.7E-2</v>
      </c>
      <c r="K20" s="172">
        <v>471.32600000000002</v>
      </c>
      <c r="L20" s="172">
        <v>-6.2409999999999997</v>
      </c>
      <c r="M20" s="172">
        <v>465.08499999999998</v>
      </c>
      <c r="N20" s="172">
        <v>146.50299999999999</v>
      </c>
      <c r="O20" s="172">
        <v>617.14300000000003</v>
      </c>
      <c r="P20" s="172">
        <v>140.76499999999999</v>
      </c>
      <c r="Q20" s="172">
        <v>0</v>
      </c>
      <c r="R20" s="172">
        <v>476.47899999999998</v>
      </c>
      <c r="S20" s="173">
        <v>420.06099999999998</v>
      </c>
      <c r="U20" s="175"/>
      <c r="V20" s="175"/>
    </row>
    <row r="21" spans="1:22" ht="18.75" customHeight="1">
      <c r="A21" s="160"/>
      <c r="B21" s="171" t="s">
        <v>1000</v>
      </c>
      <c r="C21" s="172">
        <v>298.56900000000002</v>
      </c>
      <c r="D21" s="172">
        <v>98.227999999999994</v>
      </c>
      <c r="E21" s="172">
        <v>78.655000000000001</v>
      </c>
      <c r="F21" s="172">
        <v>45.274000000000001</v>
      </c>
      <c r="G21" s="172">
        <v>16.864999999999998</v>
      </c>
      <c r="H21" s="172">
        <v>14.096</v>
      </c>
      <c r="I21" s="172">
        <v>2.2949999999999999</v>
      </c>
      <c r="J21" s="172">
        <v>-1.964</v>
      </c>
      <c r="K21" s="172">
        <v>473.488</v>
      </c>
      <c r="L21" s="172">
        <v>-4.7169999999999996</v>
      </c>
      <c r="M21" s="172">
        <v>468.77100000000002</v>
      </c>
      <c r="N21" s="172">
        <v>150.065</v>
      </c>
      <c r="O21" s="172">
        <v>622.4</v>
      </c>
      <c r="P21" s="172">
        <v>141.86600000000001</v>
      </c>
      <c r="Q21" s="172">
        <v>0</v>
      </c>
      <c r="R21" s="172">
        <v>480.63200000000001</v>
      </c>
      <c r="S21" s="173">
        <v>424.30900000000003</v>
      </c>
      <c r="U21" s="175"/>
      <c r="V21" s="175"/>
    </row>
    <row r="22" spans="1:22" ht="15.75">
      <c r="A22" s="160"/>
      <c r="B22" s="171" t="s">
        <v>1001</v>
      </c>
      <c r="C22" s="172">
        <v>300.92899999999997</v>
      </c>
      <c r="D22" s="172">
        <v>94.966999999999999</v>
      </c>
      <c r="E22" s="172">
        <v>76.644999999999996</v>
      </c>
      <c r="F22" s="172">
        <v>43.325000000000003</v>
      </c>
      <c r="G22" s="172">
        <v>17.242000000000001</v>
      </c>
      <c r="H22" s="172">
        <v>13.782999999999999</v>
      </c>
      <c r="I22" s="172">
        <v>2.3220000000000001</v>
      </c>
      <c r="J22" s="172">
        <v>0.79500000000000004</v>
      </c>
      <c r="K22" s="172">
        <v>473.33600000000001</v>
      </c>
      <c r="L22" s="172">
        <v>7.6539999999999999</v>
      </c>
      <c r="M22" s="172">
        <v>480.99</v>
      </c>
      <c r="N22" s="172">
        <v>143.02699999999999</v>
      </c>
      <c r="O22" s="172">
        <v>624.63699999999994</v>
      </c>
      <c r="P22" s="172">
        <v>144.53800000000001</v>
      </c>
      <c r="Q22" s="172">
        <v>0</v>
      </c>
      <c r="R22" s="172">
        <v>479.97899999999998</v>
      </c>
      <c r="S22" s="173">
        <v>424.38900000000001</v>
      </c>
      <c r="U22" s="175"/>
      <c r="V22" s="175"/>
    </row>
    <row r="23" spans="1:22" ht="15.75">
      <c r="A23" s="160"/>
      <c r="B23" s="171" t="s">
        <v>1002</v>
      </c>
      <c r="C23" s="172">
        <v>304.38</v>
      </c>
      <c r="D23" s="172">
        <v>95.861000000000004</v>
      </c>
      <c r="E23" s="172">
        <v>75.936000000000007</v>
      </c>
      <c r="F23" s="172">
        <v>43.521000000000001</v>
      </c>
      <c r="G23" s="172">
        <v>17.713000000000001</v>
      </c>
      <c r="H23" s="172">
        <v>12.571</v>
      </c>
      <c r="I23" s="172">
        <v>2.2410000000000001</v>
      </c>
      <c r="J23" s="172">
        <v>0.24299999999999999</v>
      </c>
      <c r="K23" s="172">
        <v>476.42</v>
      </c>
      <c r="L23" s="172">
        <v>8.0429999999999993</v>
      </c>
      <c r="M23" s="172">
        <v>484.46300000000002</v>
      </c>
      <c r="N23" s="172">
        <v>146.62299999999999</v>
      </c>
      <c r="O23" s="172">
        <v>627.65099999999995</v>
      </c>
      <c r="P23" s="172">
        <v>143.143</v>
      </c>
      <c r="Q23" s="172">
        <v>0</v>
      </c>
      <c r="R23" s="172">
        <v>484.57900000000001</v>
      </c>
      <c r="S23" s="173">
        <v>428.95299999999997</v>
      </c>
      <c r="U23" s="175"/>
      <c r="V23" s="175"/>
    </row>
    <row r="24" spans="1:22" ht="15.75">
      <c r="A24" s="160"/>
      <c r="B24" s="171" t="s">
        <v>1003</v>
      </c>
      <c r="C24" s="172">
        <v>307.92899999999997</v>
      </c>
      <c r="D24" s="172">
        <v>97.132000000000005</v>
      </c>
      <c r="E24" s="172">
        <v>78.986000000000004</v>
      </c>
      <c r="F24" s="172">
        <v>46.058999999999997</v>
      </c>
      <c r="G24" s="172">
        <v>18.106000000000002</v>
      </c>
      <c r="H24" s="172">
        <v>12.557</v>
      </c>
      <c r="I24" s="172">
        <v>2.1840000000000002</v>
      </c>
      <c r="J24" s="172">
        <v>-0.11</v>
      </c>
      <c r="K24" s="172">
        <v>483.93700000000001</v>
      </c>
      <c r="L24" s="172">
        <v>-4.6020000000000003</v>
      </c>
      <c r="M24" s="172">
        <v>479.33499999999998</v>
      </c>
      <c r="N24" s="172">
        <v>143.01400000000001</v>
      </c>
      <c r="O24" s="172">
        <v>624.66200000000003</v>
      </c>
      <c r="P24" s="172">
        <v>140.83799999999999</v>
      </c>
      <c r="Q24" s="172">
        <v>0</v>
      </c>
      <c r="R24" s="172">
        <v>484.03899999999999</v>
      </c>
      <c r="S24" s="173">
        <v>429.26</v>
      </c>
      <c r="U24" s="175"/>
      <c r="V24" s="175"/>
    </row>
    <row r="25" spans="1:22" ht="18.75" customHeight="1">
      <c r="A25" s="160"/>
      <c r="B25" s="171" t="s">
        <v>1004</v>
      </c>
      <c r="C25" s="172">
        <v>306.27100000000002</v>
      </c>
      <c r="D25" s="172">
        <v>95.903999999999996</v>
      </c>
      <c r="E25" s="172">
        <v>76.694999999999993</v>
      </c>
      <c r="F25" s="172">
        <v>44.731000000000002</v>
      </c>
      <c r="G25" s="172">
        <v>17.989999999999998</v>
      </c>
      <c r="H25" s="172">
        <v>11.813000000000001</v>
      </c>
      <c r="I25" s="172">
        <v>2.0979999999999999</v>
      </c>
      <c r="J25" s="172">
        <v>0.76100000000000001</v>
      </c>
      <c r="K25" s="172">
        <v>479.63099999999997</v>
      </c>
      <c r="L25" s="172">
        <v>1.1539999999999999</v>
      </c>
      <c r="M25" s="172">
        <v>480.78500000000003</v>
      </c>
      <c r="N25" s="172">
        <v>146.11699999999999</v>
      </c>
      <c r="O25" s="172">
        <v>626.423</v>
      </c>
      <c r="P25" s="172">
        <v>141.21100000000001</v>
      </c>
      <c r="Q25" s="172">
        <v>0</v>
      </c>
      <c r="R25" s="172">
        <v>485.40899999999999</v>
      </c>
      <c r="S25" s="173">
        <v>430.435</v>
      </c>
      <c r="U25" s="175"/>
      <c r="V25" s="175"/>
    </row>
    <row r="26" spans="1:22" ht="15.75">
      <c r="A26" s="160"/>
      <c r="B26" s="171" t="s">
        <v>1005</v>
      </c>
      <c r="C26" s="172">
        <v>309.29899999999998</v>
      </c>
      <c r="D26" s="172">
        <v>96.483000000000004</v>
      </c>
      <c r="E26" s="172">
        <v>79.896000000000001</v>
      </c>
      <c r="F26" s="172">
        <v>45.627000000000002</v>
      </c>
      <c r="G26" s="172">
        <v>19.876999999999999</v>
      </c>
      <c r="H26" s="172">
        <v>12.205</v>
      </c>
      <c r="I26" s="172">
        <v>2.1789999999999998</v>
      </c>
      <c r="J26" s="172">
        <v>3.3260000000000001</v>
      </c>
      <c r="K26" s="172">
        <v>489.00400000000002</v>
      </c>
      <c r="L26" s="172">
        <v>1.704</v>
      </c>
      <c r="M26" s="172">
        <v>490.70800000000003</v>
      </c>
      <c r="N26" s="172">
        <v>147.523</v>
      </c>
      <c r="O26" s="172">
        <v>637.41999999999996</v>
      </c>
      <c r="P26" s="172">
        <v>148.363</v>
      </c>
      <c r="Q26" s="172">
        <v>0</v>
      </c>
      <c r="R26" s="172">
        <v>488.93</v>
      </c>
      <c r="S26" s="173">
        <v>433.72500000000002</v>
      </c>
      <c r="U26" s="175"/>
      <c r="V26" s="175"/>
    </row>
    <row r="27" spans="1:22" ht="15.75">
      <c r="A27" s="160"/>
      <c r="B27" s="171" t="s">
        <v>1006</v>
      </c>
      <c r="C27" s="172">
        <v>312.94</v>
      </c>
      <c r="D27" s="172">
        <v>96.424999999999997</v>
      </c>
      <c r="E27" s="172">
        <v>81.861999999999995</v>
      </c>
      <c r="F27" s="172">
        <v>47.234000000000002</v>
      </c>
      <c r="G27" s="172">
        <v>19.832000000000001</v>
      </c>
      <c r="H27" s="172">
        <v>12.617000000000001</v>
      </c>
      <c r="I27" s="172">
        <v>2.1310000000000002</v>
      </c>
      <c r="J27" s="172">
        <v>-1.51</v>
      </c>
      <c r="K27" s="172">
        <v>489.71699999999998</v>
      </c>
      <c r="L27" s="172">
        <v>1.3320000000000001</v>
      </c>
      <c r="M27" s="172">
        <v>491.04899999999998</v>
      </c>
      <c r="N27" s="172">
        <v>147.03200000000001</v>
      </c>
      <c r="O27" s="172">
        <v>641.04600000000005</v>
      </c>
      <c r="P27" s="172">
        <v>147.99100000000001</v>
      </c>
      <c r="Q27" s="172">
        <v>0</v>
      </c>
      <c r="R27" s="172">
        <v>493.00200000000001</v>
      </c>
      <c r="S27" s="173">
        <v>436.68299999999999</v>
      </c>
      <c r="U27" s="175"/>
      <c r="V27" s="175"/>
    </row>
    <row r="28" spans="1:22" ht="15.75">
      <c r="A28" s="160"/>
      <c r="B28" s="171" t="s">
        <v>1007</v>
      </c>
      <c r="C28" s="172">
        <v>313.93799999999999</v>
      </c>
      <c r="D28" s="172">
        <v>98.238</v>
      </c>
      <c r="E28" s="172">
        <v>81.849999999999994</v>
      </c>
      <c r="F28" s="172">
        <v>47.058999999999997</v>
      </c>
      <c r="G28" s="172">
        <v>19.689</v>
      </c>
      <c r="H28" s="172">
        <v>12.968</v>
      </c>
      <c r="I28" s="172">
        <v>2.1040000000000001</v>
      </c>
      <c r="J28" s="172">
        <v>4.4450000000000003</v>
      </c>
      <c r="K28" s="172">
        <v>498.471</v>
      </c>
      <c r="L28" s="172">
        <v>2.5939999999999999</v>
      </c>
      <c r="M28" s="172">
        <v>501.065</v>
      </c>
      <c r="N28" s="172">
        <v>143.715</v>
      </c>
      <c r="O28" s="172">
        <v>647.96600000000001</v>
      </c>
      <c r="P28" s="172">
        <v>151.31899999999999</v>
      </c>
      <c r="Q28" s="172">
        <v>0</v>
      </c>
      <c r="R28" s="172">
        <v>496.46600000000001</v>
      </c>
      <c r="S28" s="173">
        <v>439.5</v>
      </c>
      <c r="U28" s="175"/>
      <c r="V28" s="175"/>
    </row>
    <row r="29" spans="1:22" ht="18.75" customHeight="1">
      <c r="A29" s="160"/>
      <c r="B29" s="171" t="s">
        <v>1008</v>
      </c>
      <c r="C29" s="172">
        <v>314.87900000000002</v>
      </c>
      <c r="D29" s="172">
        <v>98.813000000000002</v>
      </c>
      <c r="E29" s="172">
        <v>84.61</v>
      </c>
      <c r="F29" s="172">
        <v>47.997</v>
      </c>
      <c r="G29" s="172">
        <v>20.361000000000001</v>
      </c>
      <c r="H29" s="172">
        <v>14.106999999999999</v>
      </c>
      <c r="I29" s="172">
        <v>2.1280000000000001</v>
      </c>
      <c r="J29" s="172">
        <v>1.5820000000000001</v>
      </c>
      <c r="K29" s="172">
        <v>499.88400000000001</v>
      </c>
      <c r="L29" s="172">
        <v>-1.3660000000000001</v>
      </c>
      <c r="M29" s="172">
        <v>498.51799999999997</v>
      </c>
      <c r="N29" s="172">
        <v>144.64699999999999</v>
      </c>
      <c r="O29" s="172">
        <v>649.59100000000001</v>
      </c>
      <c r="P29" s="172">
        <v>148.99299999999999</v>
      </c>
      <c r="Q29" s="172">
        <v>0</v>
      </c>
      <c r="R29" s="172">
        <v>500.55200000000002</v>
      </c>
      <c r="S29" s="173">
        <v>443.178</v>
      </c>
      <c r="U29" s="175"/>
      <c r="V29" s="175"/>
    </row>
    <row r="30" spans="1:22" ht="15.75">
      <c r="A30" s="160"/>
      <c r="B30" s="171" t="s">
        <v>1009</v>
      </c>
      <c r="C30" s="172">
        <v>316.44200000000001</v>
      </c>
      <c r="D30" s="172">
        <v>99.424000000000007</v>
      </c>
      <c r="E30" s="172">
        <v>84.340999999999994</v>
      </c>
      <c r="F30" s="172">
        <v>48.16</v>
      </c>
      <c r="G30" s="172">
        <v>20.364999999999998</v>
      </c>
      <c r="H30" s="172">
        <v>13.253</v>
      </c>
      <c r="I30" s="172">
        <v>2.5220000000000002</v>
      </c>
      <c r="J30" s="172">
        <v>-3.1429999999999998</v>
      </c>
      <c r="K30" s="172">
        <v>497.06400000000002</v>
      </c>
      <c r="L30" s="172">
        <v>4.2380000000000004</v>
      </c>
      <c r="M30" s="172">
        <v>501.30200000000002</v>
      </c>
      <c r="N30" s="172">
        <v>146.83500000000001</v>
      </c>
      <c r="O30" s="172">
        <v>654.78599999999994</v>
      </c>
      <c r="P30" s="172">
        <v>149.83099999999999</v>
      </c>
      <c r="Q30" s="172">
        <v>0</v>
      </c>
      <c r="R30" s="172">
        <v>504.93900000000002</v>
      </c>
      <c r="S30" s="173">
        <v>447.64499999999998</v>
      </c>
      <c r="U30" s="175"/>
      <c r="V30" s="175"/>
    </row>
    <row r="31" spans="1:22" ht="15.75">
      <c r="A31" s="160"/>
      <c r="B31" s="171" t="s">
        <v>1010</v>
      </c>
      <c r="C31" s="172">
        <v>321.476</v>
      </c>
      <c r="D31" s="172">
        <v>99.522999999999996</v>
      </c>
      <c r="E31" s="172">
        <v>85.843999999999994</v>
      </c>
      <c r="F31" s="172">
        <v>48.5</v>
      </c>
      <c r="G31" s="172">
        <v>20.829000000000001</v>
      </c>
      <c r="H31" s="172">
        <v>13.927</v>
      </c>
      <c r="I31" s="172">
        <v>2.585</v>
      </c>
      <c r="J31" s="172">
        <v>1.5629999999999999</v>
      </c>
      <c r="K31" s="172">
        <v>508.40600000000001</v>
      </c>
      <c r="L31" s="172">
        <v>5.2539999999999996</v>
      </c>
      <c r="M31" s="172">
        <v>513.66</v>
      </c>
      <c r="N31" s="172">
        <v>147.27500000000001</v>
      </c>
      <c r="O31" s="172">
        <v>664.15200000000004</v>
      </c>
      <c r="P31" s="172">
        <v>155.251</v>
      </c>
      <c r="Q31" s="172">
        <v>0</v>
      </c>
      <c r="R31" s="172">
        <v>508.74099999999999</v>
      </c>
      <c r="S31" s="173">
        <v>451.76100000000002</v>
      </c>
      <c r="U31" s="175"/>
      <c r="V31" s="175"/>
    </row>
    <row r="32" spans="1:22" ht="15.75">
      <c r="A32" s="160"/>
      <c r="B32" s="171" t="s">
        <v>1011</v>
      </c>
      <c r="C32" s="172">
        <v>323.3</v>
      </c>
      <c r="D32" s="172">
        <v>99.308999999999997</v>
      </c>
      <c r="E32" s="172">
        <v>88.045000000000002</v>
      </c>
      <c r="F32" s="172">
        <v>50.225999999999999</v>
      </c>
      <c r="G32" s="172">
        <v>20.869</v>
      </c>
      <c r="H32" s="172">
        <v>14.292999999999999</v>
      </c>
      <c r="I32" s="172">
        <v>2.6270000000000002</v>
      </c>
      <c r="J32" s="172">
        <v>6.069</v>
      </c>
      <c r="K32" s="172">
        <v>516.72299999999996</v>
      </c>
      <c r="L32" s="172">
        <v>7.2229999999999999</v>
      </c>
      <c r="M32" s="172">
        <v>523.94600000000003</v>
      </c>
      <c r="N32" s="172">
        <v>151.50299999999999</v>
      </c>
      <c r="O32" s="172">
        <v>677.58299999999997</v>
      </c>
      <c r="P32" s="172">
        <v>164.81299999999999</v>
      </c>
      <c r="Q32" s="172">
        <v>0</v>
      </c>
      <c r="R32" s="172">
        <v>512.33399999999995</v>
      </c>
      <c r="S32" s="173">
        <v>454.62700000000001</v>
      </c>
      <c r="U32" s="175"/>
      <c r="V32" s="175"/>
    </row>
    <row r="33" spans="1:22" ht="18.75" customHeight="1">
      <c r="A33" s="160"/>
      <c r="B33" s="171" t="s">
        <v>1012</v>
      </c>
      <c r="C33" s="172">
        <v>324.87200000000001</v>
      </c>
      <c r="D33" s="172">
        <v>99.537999999999997</v>
      </c>
      <c r="E33" s="172">
        <v>91.126999999999995</v>
      </c>
      <c r="F33" s="172">
        <v>53.46</v>
      </c>
      <c r="G33" s="172">
        <v>20.402999999999999</v>
      </c>
      <c r="H33" s="172">
        <v>14.603999999999999</v>
      </c>
      <c r="I33" s="172">
        <v>2.6079999999999997</v>
      </c>
      <c r="J33" s="172">
        <v>2.9390000000000001</v>
      </c>
      <c r="K33" s="172">
        <v>518.476</v>
      </c>
      <c r="L33" s="172">
        <v>5.1440000000000001</v>
      </c>
      <c r="M33" s="172">
        <v>523.62</v>
      </c>
      <c r="N33" s="172">
        <v>150.95099999999999</v>
      </c>
      <c r="O33" s="172">
        <v>677.702</v>
      </c>
      <c r="P33" s="172">
        <v>163.58799999999999</v>
      </c>
      <c r="Q33" s="172">
        <v>0</v>
      </c>
      <c r="R33" s="172">
        <v>513.85</v>
      </c>
      <c r="S33" s="173">
        <v>455.411</v>
      </c>
      <c r="U33" s="175"/>
      <c r="V33" s="175"/>
    </row>
    <row r="34" spans="1:22" ht="15.75">
      <c r="A34" s="160"/>
      <c r="B34" s="171" t="s">
        <v>1013</v>
      </c>
      <c r="C34" s="172">
        <v>326.76100000000002</v>
      </c>
      <c r="D34" s="172">
        <v>100.405</v>
      </c>
      <c r="E34" s="172">
        <v>91.528999999999996</v>
      </c>
      <c r="F34" s="172">
        <v>52.037999999999997</v>
      </c>
      <c r="G34" s="172">
        <v>22.562000000000001</v>
      </c>
      <c r="H34" s="172">
        <v>14.59</v>
      </c>
      <c r="I34" s="172">
        <v>2.3109999999999999</v>
      </c>
      <c r="J34" s="172">
        <v>0.17499999999999999</v>
      </c>
      <c r="K34" s="172">
        <v>518.87</v>
      </c>
      <c r="L34" s="172">
        <v>-4.3390000000000004</v>
      </c>
      <c r="M34" s="172">
        <v>514.53099999999995</v>
      </c>
      <c r="N34" s="172">
        <v>155.70099999999999</v>
      </c>
      <c r="O34" s="172">
        <v>677.02200000000005</v>
      </c>
      <c r="P34" s="172">
        <v>159.96700000000001</v>
      </c>
      <c r="Q34" s="172">
        <v>0</v>
      </c>
      <c r="R34" s="172">
        <v>516.87599999999998</v>
      </c>
      <c r="S34" s="173">
        <v>457.07100000000003</v>
      </c>
      <c r="U34" s="175"/>
      <c r="V34" s="175"/>
    </row>
    <row r="35" spans="1:22" ht="15.75">
      <c r="A35" s="160"/>
      <c r="B35" s="171" t="s">
        <v>1014</v>
      </c>
      <c r="C35" s="172">
        <v>330.75099999999998</v>
      </c>
      <c r="D35" s="172">
        <v>101.277</v>
      </c>
      <c r="E35" s="172">
        <v>90.849000000000004</v>
      </c>
      <c r="F35" s="172">
        <v>52.162999999999997</v>
      </c>
      <c r="G35" s="172">
        <v>22.437999999999999</v>
      </c>
      <c r="H35" s="172">
        <v>13.835000000000001</v>
      </c>
      <c r="I35" s="172">
        <v>2.3930000000000002</v>
      </c>
      <c r="J35" s="172">
        <v>0.309</v>
      </c>
      <c r="K35" s="172">
        <v>523.18600000000004</v>
      </c>
      <c r="L35" s="172">
        <v>-3.06</v>
      </c>
      <c r="M35" s="172">
        <v>520.12599999999998</v>
      </c>
      <c r="N35" s="172">
        <v>150.77600000000001</v>
      </c>
      <c r="O35" s="172">
        <v>678.83100000000002</v>
      </c>
      <c r="P35" s="172">
        <v>159.785</v>
      </c>
      <c r="Q35" s="172">
        <v>0</v>
      </c>
      <c r="R35" s="172">
        <v>518.91499999999996</v>
      </c>
      <c r="S35" s="173">
        <v>458.39400000000001</v>
      </c>
      <c r="U35" s="175"/>
      <c r="V35" s="175"/>
    </row>
    <row r="36" spans="1:22" ht="15.75">
      <c r="A36" s="160"/>
      <c r="B36" s="171" t="s">
        <v>1015</v>
      </c>
      <c r="C36" s="172">
        <v>329.82900000000001</v>
      </c>
      <c r="D36" s="172">
        <v>100.928</v>
      </c>
      <c r="E36" s="172">
        <v>93.834999999999994</v>
      </c>
      <c r="F36" s="172">
        <v>55.62</v>
      </c>
      <c r="G36" s="172">
        <v>22.34</v>
      </c>
      <c r="H36" s="172">
        <v>13.519</v>
      </c>
      <c r="I36" s="172">
        <v>2.3340000000000001</v>
      </c>
      <c r="J36" s="172">
        <v>-3.03</v>
      </c>
      <c r="K36" s="172">
        <v>521.56200000000001</v>
      </c>
      <c r="L36" s="172">
        <v>14.36</v>
      </c>
      <c r="M36" s="172">
        <v>535.92200000000003</v>
      </c>
      <c r="N36" s="172">
        <v>155.10499999999999</v>
      </c>
      <c r="O36" s="172">
        <v>688.23199999999997</v>
      </c>
      <c r="P36" s="172">
        <v>166.21799999999999</v>
      </c>
      <c r="Q36" s="172">
        <v>0</v>
      </c>
      <c r="R36" s="172">
        <v>521.91999999999996</v>
      </c>
      <c r="S36" s="173">
        <v>460.488</v>
      </c>
      <c r="U36" s="175"/>
      <c r="V36" s="175"/>
    </row>
    <row r="37" spans="1:22" ht="18.75" customHeight="1">
      <c r="A37" s="160"/>
      <c r="B37" s="171" t="s">
        <v>1016</v>
      </c>
      <c r="C37" s="172">
        <v>336.62700000000001</v>
      </c>
      <c r="D37" s="172">
        <v>101.15</v>
      </c>
      <c r="E37" s="172">
        <v>94.837999999999994</v>
      </c>
      <c r="F37" s="172">
        <v>56.947000000000003</v>
      </c>
      <c r="G37" s="172">
        <v>22.327000000000002</v>
      </c>
      <c r="H37" s="172">
        <v>13.169</v>
      </c>
      <c r="I37" s="172">
        <v>2.3820000000000001</v>
      </c>
      <c r="J37" s="172">
        <v>1.2350000000000001</v>
      </c>
      <c r="K37" s="172">
        <v>533.85</v>
      </c>
      <c r="L37" s="172">
        <v>0.52500000000000002</v>
      </c>
      <c r="M37" s="172">
        <v>534.375</v>
      </c>
      <c r="N37" s="172">
        <v>154.52500000000001</v>
      </c>
      <c r="O37" s="172">
        <v>689.48299999999995</v>
      </c>
      <c r="P37" s="172">
        <v>165.54499999999999</v>
      </c>
      <c r="Q37" s="172">
        <v>0</v>
      </c>
      <c r="R37" s="172">
        <v>523.81299999999999</v>
      </c>
      <c r="S37" s="173">
        <v>462.51799999999997</v>
      </c>
      <c r="U37" s="175"/>
      <c r="V37" s="175"/>
    </row>
    <row r="38" spans="1:22" ht="15.75">
      <c r="A38" s="160"/>
      <c r="B38" s="171" t="s">
        <v>1017</v>
      </c>
      <c r="C38" s="172">
        <v>339.39600000000002</v>
      </c>
      <c r="D38" s="172">
        <v>101.277</v>
      </c>
      <c r="E38" s="172">
        <v>95.631</v>
      </c>
      <c r="F38" s="172">
        <v>56.795999999999999</v>
      </c>
      <c r="G38" s="172">
        <v>22.762</v>
      </c>
      <c r="H38" s="172">
        <v>13.584</v>
      </c>
      <c r="I38" s="172">
        <v>2.4889999999999999</v>
      </c>
      <c r="J38" s="172">
        <v>-0.86599999999999999</v>
      </c>
      <c r="K38" s="172">
        <v>535.43799999999999</v>
      </c>
      <c r="L38" s="172">
        <v>-0.19500000000000001</v>
      </c>
      <c r="M38" s="172">
        <v>535.24300000000005</v>
      </c>
      <c r="N38" s="172">
        <v>159.18299999999999</v>
      </c>
      <c r="O38" s="172">
        <v>694.327</v>
      </c>
      <c r="P38" s="172">
        <v>167.52199999999999</v>
      </c>
      <c r="Q38" s="172">
        <v>0</v>
      </c>
      <c r="R38" s="172">
        <v>526.75</v>
      </c>
      <c r="S38" s="173">
        <v>465.48399999999998</v>
      </c>
      <c r="U38" s="175"/>
      <c r="V38" s="175"/>
    </row>
    <row r="39" spans="1:22" ht="15.75">
      <c r="A39" s="160"/>
      <c r="B39" s="171" t="s">
        <v>1018</v>
      </c>
      <c r="C39" s="172">
        <v>342.22</v>
      </c>
      <c r="D39" s="172">
        <v>101.465</v>
      </c>
      <c r="E39" s="172">
        <v>98.328999999999994</v>
      </c>
      <c r="F39" s="172">
        <v>58.177</v>
      </c>
      <c r="G39" s="172">
        <v>23.783000000000001</v>
      </c>
      <c r="H39" s="172">
        <v>13.94</v>
      </c>
      <c r="I39" s="172">
        <v>2.4239999999999999</v>
      </c>
      <c r="J39" s="172">
        <v>3.1539999999999999</v>
      </c>
      <c r="K39" s="172">
        <v>545.16800000000001</v>
      </c>
      <c r="L39" s="172">
        <v>1.923</v>
      </c>
      <c r="M39" s="172">
        <v>547.09100000000001</v>
      </c>
      <c r="N39" s="172">
        <v>154.845</v>
      </c>
      <c r="O39" s="172">
        <v>701.69899999999996</v>
      </c>
      <c r="P39" s="172">
        <v>173.18899999999999</v>
      </c>
      <c r="Q39" s="172">
        <v>0</v>
      </c>
      <c r="R39" s="172">
        <v>528.71199999999999</v>
      </c>
      <c r="S39" s="173">
        <v>467.61200000000002</v>
      </c>
      <c r="U39" s="175"/>
      <c r="V39" s="175"/>
    </row>
    <row r="40" spans="1:22" ht="15.75">
      <c r="A40" s="160"/>
      <c r="B40" s="171" t="s">
        <v>1019</v>
      </c>
      <c r="C40" s="172">
        <v>342.26100000000002</v>
      </c>
      <c r="D40" s="172">
        <v>101.092</v>
      </c>
      <c r="E40" s="172">
        <v>97.427000000000007</v>
      </c>
      <c r="F40" s="172">
        <v>56.045000000000002</v>
      </c>
      <c r="G40" s="172">
        <v>25.056000000000001</v>
      </c>
      <c r="H40" s="172">
        <v>13.885999999999999</v>
      </c>
      <c r="I40" s="172">
        <v>2.4470000000000001</v>
      </c>
      <c r="J40" s="172">
        <v>-1.9239999999999999</v>
      </c>
      <c r="K40" s="172">
        <v>538.85599999999999</v>
      </c>
      <c r="L40" s="172">
        <v>2.7829999999999999</v>
      </c>
      <c r="M40" s="172">
        <v>541.63900000000001</v>
      </c>
      <c r="N40" s="172">
        <v>160.97399999999999</v>
      </c>
      <c r="O40" s="172">
        <v>701.26199999999994</v>
      </c>
      <c r="P40" s="172">
        <v>169.13200000000001</v>
      </c>
      <c r="Q40" s="172">
        <v>0</v>
      </c>
      <c r="R40" s="172">
        <v>532.08199999999999</v>
      </c>
      <c r="S40" s="173">
        <v>471.39400000000001</v>
      </c>
      <c r="U40" s="175"/>
      <c r="V40" s="175"/>
    </row>
    <row r="41" spans="1:22" ht="18.75" customHeight="1">
      <c r="A41" s="160"/>
      <c r="B41" s="171" t="s">
        <v>1020</v>
      </c>
      <c r="C41" s="172">
        <v>344.69799999999998</v>
      </c>
      <c r="D41" s="172">
        <v>101.33499999999999</v>
      </c>
      <c r="E41" s="172">
        <v>99.076999999999998</v>
      </c>
      <c r="F41" s="172">
        <v>57.344999999999999</v>
      </c>
      <c r="G41" s="172">
        <v>25.297000000000001</v>
      </c>
      <c r="H41" s="172">
        <v>13.962999999999999</v>
      </c>
      <c r="I41" s="172">
        <v>2.4740000000000002</v>
      </c>
      <c r="J41" s="172">
        <v>-0.49299999999999999</v>
      </c>
      <c r="K41" s="172">
        <v>544.61699999999996</v>
      </c>
      <c r="L41" s="172">
        <v>5.1070000000000002</v>
      </c>
      <c r="M41" s="172">
        <v>549.72400000000005</v>
      </c>
      <c r="N41" s="172">
        <v>163.631</v>
      </c>
      <c r="O41" s="172">
        <v>707.72799999999995</v>
      </c>
      <c r="P41" s="172">
        <v>171.12899999999999</v>
      </c>
      <c r="Q41" s="172">
        <v>0</v>
      </c>
      <c r="R41" s="172">
        <v>536.56600000000003</v>
      </c>
      <c r="S41" s="173">
        <v>475.48</v>
      </c>
      <c r="U41" s="175"/>
      <c r="V41" s="175"/>
    </row>
    <row r="42" spans="1:22" ht="15.75">
      <c r="A42" s="160"/>
      <c r="B42" s="171" t="s">
        <v>1021</v>
      </c>
      <c r="C42" s="172">
        <v>344.75799999999998</v>
      </c>
      <c r="D42" s="172">
        <v>101.85899999999999</v>
      </c>
      <c r="E42" s="172">
        <v>100.304</v>
      </c>
      <c r="F42" s="172">
        <v>57.03</v>
      </c>
      <c r="G42" s="172">
        <v>24.943999999999999</v>
      </c>
      <c r="H42" s="172">
        <v>15.742000000000001</v>
      </c>
      <c r="I42" s="172">
        <v>2.5759999999999996</v>
      </c>
      <c r="J42" s="172">
        <v>0.20300000000000001</v>
      </c>
      <c r="K42" s="172">
        <v>547.12400000000002</v>
      </c>
      <c r="L42" s="172">
        <v>6.2</v>
      </c>
      <c r="M42" s="172">
        <v>553.32399999999996</v>
      </c>
      <c r="N42" s="172">
        <v>168.01599999999999</v>
      </c>
      <c r="O42" s="172">
        <v>715.65800000000002</v>
      </c>
      <c r="P42" s="172">
        <v>175.70699999999999</v>
      </c>
      <c r="Q42" s="172">
        <v>0</v>
      </c>
      <c r="R42" s="172">
        <v>540.02</v>
      </c>
      <c r="S42" s="173">
        <v>478.45</v>
      </c>
      <c r="U42" s="175"/>
      <c r="V42" s="175"/>
    </row>
    <row r="43" spans="1:22" ht="15.75">
      <c r="A43" s="160"/>
      <c r="B43" s="171" t="s">
        <v>1022</v>
      </c>
      <c r="C43" s="172">
        <v>347.00599999999997</v>
      </c>
      <c r="D43" s="172">
        <v>102.258</v>
      </c>
      <c r="E43" s="172">
        <v>99.418999999999997</v>
      </c>
      <c r="F43" s="172">
        <v>56.048000000000002</v>
      </c>
      <c r="G43" s="172">
        <v>25.459</v>
      </c>
      <c r="H43" s="172">
        <v>15.337</v>
      </c>
      <c r="I43" s="172">
        <v>2.5619999999999998</v>
      </c>
      <c r="J43" s="172">
        <v>1.7000000000000001E-2</v>
      </c>
      <c r="K43" s="172">
        <v>548.70000000000005</v>
      </c>
      <c r="L43" s="172">
        <v>1.73</v>
      </c>
      <c r="M43" s="172">
        <v>550.42999999999995</v>
      </c>
      <c r="N43" s="172">
        <v>172.089</v>
      </c>
      <c r="O43" s="172">
        <v>719.947</v>
      </c>
      <c r="P43" s="172">
        <v>176.56700000000001</v>
      </c>
      <c r="Q43" s="172">
        <v>0</v>
      </c>
      <c r="R43" s="172">
        <v>543.452</v>
      </c>
      <c r="S43" s="173">
        <v>481.04399999999998</v>
      </c>
      <c r="U43" s="175"/>
      <c r="V43" s="175"/>
    </row>
    <row r="44" spans="1:22" ht="15.75">
      <c r="A44" s="160"/>
      <c r="B44" s="171" t="s">
        <v>1023</v>
      </c>
      <c r="C44" s="172">
        <v>348.916</v>
      </c>
      <c r="D44" s="172">
        <v>102.18</v>
      </c>
      <c r="E44" s="172">
        <v>100.952</v>
      </c>
      <c r="F44" s="172">
        <v>57.021999999999998</v>
      </c>
      <c r="G44" s="172">
        <v>26.452999999999999</v>
      </c>
      <c r="H44" s="172">
        <v>15.47</v>
      </c>
      <c r="I44" s="172">
        <v>2</v>
      </c>
      <c r="J44" s="172">
        <v>0.879</v>
      </c>
      <c r="K44" s="172">
        <v>552.92700000000002</v>
      </c>
      <c r="L44" s="172">
        <v>0.27</v>
      </c>
      <c r="M44" s="172">
        <v>553.197</v>
      </c>
      <c r="N44" s="172">
        <v>168.38200000000001</v>
      </c>
      <c r="O44" s="172">
        <v>720.77200000000005</v>
      </c>
      <c r="P44" s="172">
        <v>173.358</v>
      </c>
      <c r="Q44" s="172">
        <v>0</v>
      </c>
      <c r="R44" s="172">
        <v>547.37699999999995</v>
      </c>
      <c r="S44" s="173">
        <v>484.08</v>
      </c>
      <c r="U44" s="175"/>
      <c r="V44" s="175"/>
    </row>
    <row r="45" spans="1:22" ht="18.75" customHeight="1">
      <c r="A45" s="160"/>
      <c r="B45" s="171" t="s">
        <v>1024</v>
      </c>
      <c r="C45" s="172">
        <v>351.12</v>
      </c>
      <c r="D45" s="172">
        <v>101.88500000000001</v>
      </c>
      <c r="E45" s="172">
        <v>100.378</v>
      </c>
      <c r="F45" s="172">
        <v>56.689</v>
      </c>
      <c r="G45" s="172">
        <v>26.63</v>
      </c>
      <c r="H45" s="172">
        <v>15.693</v>
      </c>
      <c r="I45" s="172">
        <v>1.389</v>
      </c>
      <c r="J45" s="172">
        <v>0.497</v>
      </c>
      <c r="K45" s="172">
        <v>553.88</v>
      </c>
      <c r="L45" s="172">
        <v>-0.76100000000000001</v>
      </c>
      <c r="M45" s="172">
        <v>553.11900000000003</v>
      </c>
      <c r="N45" s="172">
        <v>171.69800000000001</v>
      </c>
      <c r="O45" s="172">
        <v>724.27099999999996</v>
      </c>
      <c r="P45" s="172">
        <v>176.57900000000001</v>
      </c>
      <c r="Q45" s="172">
        <v>0</v>
      </c>
      <c r="R45" s="172">
        <v>547.68799999999999</v>
      </c>
      <c r="S45" s="173">
        <v>484.21100000000001</v>
      </c>
      <c r="U45" s="175"/>
      <c r="V45" s="175"/>
    </row>
    <row r="46" spans="1:22" ht="15.75">
      <c r="A46" s="160"/>
      <c r="B46" s="171" t="s">
        <v>1025</v>
      </c>
      <c r="C46" s="172">
        <v>350.70600000000002</v>
      </c>
      <c r="D46" s="172">
        <v>101.964</v>
      </c>
      <c r="E46" s="172">
        <v>99.210999999999999</v>
      </c>
      <c r="F46" s="172">
        <v>55.518999999999998</v>
      </c>
      <c r="G46" s="172">
        <v>27.800999999999998</v>
      </c>
      <c r="H46" s="172">
        <v>14.55</v>
      </c>
      <c r="I46" s="172">
        <v>1.369</v>
      </c>
      <c r="J46" s="172">
        <v>1.2230000000000001</v>
      </c>
      <c r="K46" s="172">
        <v>553.10400000000004</v>
      </c>
      <c r="L46" s="172">
        <v>3.242</v>
      </c>
      <c r="M46" s="172">
        <v>556.346</v>
      </c>
      <c r="N46" s="172">
        <v>172.68799999999999</v>
      </c>
      <c r="O46" s="172">
        <v>726.36300000000006</v>
      </c>
      <c r="P46" s="172">
        <v>177.77600000000001</v>
      </c>
      <c r="Q46" s="172">
        <v>0</v>
      </c>
      <c r="R46" s="172">
        <v>548.6</v>
      </c>
      <c r="S46" s="173">
        <v>484.94299999999998</v>
      </c>
      <c r="U46" s="175"/>
      <c r="V46" s="175"/>
    </row>
    <row r="47" spans="1:22" ht="15.75">
      <c r="A47" s="160"/>
      <c r="B47" s="171" t="s">
        <v>1026</v>
      </c>
      <c r="C47" s="172">
        <v>353.46800000000002</v>
      </c>
      <c r="D47" s="172">
        <v>102.53700000000001</v>
      </c>
      <c r="E47" s="172">
        <v>99.191000000000003</v>
      </c>
      <c r="F47" s="172">
        <v>55.578000000000003</v>
      </c>
      <c r="G47" s="172">
        <v>27.062999999999999</v>
      </c>
      <c r="H47" s="172">
        <v>15.198</v>
      </c>
      <c r="I47" s="172">
        <v>1.351</v>
      </c>
      <c r="J47" s="172">
        <v>1.0900000000000001</v>
      </c>
      <c r="K47" s="172">
        <v>556.28599999999994</v>
      </c>
      <c r="L47" s="172">
        <v>-2.4649999999999999</v>
      </c>
      <c r="M47" s="172">
        <v>553.82100000000003</v>
      </c>
      <c r="N47" s="172">
        <v>174.98099999999999</v>
      </c>
      <c r="O47" s="172">
        <v>729.07500000000005</v>
      </c>
      <c r="P47" s="172">
        <v>178.67400000000001</v>
      </c>
      <c r="Q47" s="172">
        <v>0</v>
      </c>
      <c r="R47" s="172">
        <v>550.42499999999995</v>
      </c>
      <c r="S47" s="173">
        <v>486.83300000000003</v>
      </c>
      <c r="U47" s="175"/>
      <c r="V47" s="175"/>
    </row>
    <row r="48" spans="1:22" ht="15.75">
      <c r="A48" s="160"/>
      <c r="B48" s="171" t="s">
        <v>1027</v>
      </c>
      <c r="C48" s="172">
        <v>357.30599999999998</v>
      </c>
      <c r="D48" s="172">
        <v>103.785</v>
      </c>
      <c r="E48" s="172">
        <v>99.058000000000007</v>
      </c>
      <c r="F48" s="172">
        <v>55.984000000000002</v>
      </c>
      <c r="G48" s="172">
        <v>26.765999999999998</v>
      </c>
      <c r="H48" s="172">
        <v>15.07</v>
      </c>
      <c r="I48" s="172">
        <v>1.238</v>
      </c>
      <c r="J48" s="172">
        <v>0.32700000000000001</v>
      </c>
      <c r="K48" s="172">
        <v>560.476</v>
      </c>
      <c r="L48" s="172">
        <v>0.92500000000000004</v>
      </c>
      <c r="M48" s="172">
        <v>561.40099999999995</v>
      </c>
      <c r="N48" s="172">
        <v>173.49299999999999</v>
      </c>
      <c r="O48" s="172">
        <v>736.43100000000004</v>
      </c>
      <c r="P48" s="172">
        <v>185.31800000000001</v>
      </c>
      <c r="Q48" s="172">
        <v>0</v>
      </c>
      <c r="R48" s="172">
        <v>551.12800000000004</v>
      </c>
      <c r="S48" s="173">
        <v>487.50599999999997</v>
      </c>
      <c r="U48" s="175"/>
      <c r="V48" s="175"/>
    </row>
    <row r="49" spans="1:22" ht="18.75" customHeight="1">
      <c r="A49" s="160"/>
      <c r="B49" s="171" t="s">
        <v>1028</v>
      </c>
      <c r="C49" s="172">
        <v>356.97500000000002</v>
      </c>
      <c r="D49" s="172">
        <v>105.264</v>
      </c>
      <c r="E49" s="172">
        <v>102.105</v>
      </c>
      <c r="F49" s="172">
        <v>56.579000000000001</v>
      </c>
      <c r="G49" s="172">
        <v>27.783999999999999</v>
      </c>
      <c r="H49" s="172">
        <v>16.349</v>
      </c>
      <c r="I49" s="172">
        <v>1.41246925</v>
      </c>
      <c r="J49" s="172">
        <v>12.051</v>
      </c>
      <c r="K49" s="172">
        <v>576.39499999999998</v>
      </c>
      <c r="L49" s="172">
        <v>6.7240000000000002</v>
      </c>
      <c r="M49" s="172">
        <v>583.11900000000003</v>
      </c>
      <c r="N49" s="172">
        <v>171.53399999999999</v>
      </c>
      <c r="O49" s="172">
        <v>753.59699999999998</v>
      </c>
      <c r="P49" s="172">
        <v>198.38900000000001</v>
      </c>
      <c r="Q49" s="172">
        <v>0</v>
      </c>
      <c r="R49" s="172">
        <v>555.14099999999996</v>
      </c>
      <c r="S49" s="173">
        <v>491.23700000000002</v>
      </c>
      <c r="U49" s="175"/>
      <c r="V49" s="175"/>
    </row>
    <row r="50" spans="1:22" ht="15.75" customHeight="1">
      <c r="A50" s="574"/>
      <c r="B50" s="171" t="s">
        <v>1029</v>
      </c>
      <c r="C50" s="172">
        <v>357.952</v>
      </c>
      <c r="D50" s="172">
        <v>107.139</v>
      </c>
      <c r="E50" s="172">
        <v>101.27500000000001</v>
      </c>
      <c r="F50" s="172">
        <v>57.469000000000001</v>
      </c>
      <c r="G50" s="172">
        <v>27.184000000000001</v>
      </c>
      <c r="H50" s="172">
        <v>15.196</v>
      </c>
      <c r="I50" s="172">
        <v>1.41536178</v>
      </c>
      <c r="J50" s="172">
        <v>1.776</v>
      </c>
      <c r="K50" s="172">
        <v>568.14200000000005</v>
      </c>
      <c r="L50" s="172">
        <v>-3.714</v>
      </c>
      <c r="M50" s="172">
        <v>564.428</v>
      </c>
      <c r="N50" s="172">
        <v>169.39599999999999</v>
      </c>
      <c r="O50" s="172">
        <v>736.85599999999999</v>
      </c>
      <c r="P50" s="172">
        <v>179.95400000000001</v>
      </c>
      <c r="Q50" s="172">
        <v>0</v>
      </c>
      <c r="R50" s="172">
        <v>556.93200000000002</v>
      </c>
      <c r="S50" s="173">
        <v>492.94</v>
      </c>
      <c r="U50" s="175"/>
      <c r="V50" s="175"/>
    </row>
    <row r="51" spans="1:22">
      <c r="A51" s="574"/>
      <c r="B51" s="171" t="s">
        <v>1030</v>
      </c>
      <c r="C51" s="172">
        <v>357.25</v>
      </c>
      <c r="D51" s="172">
        <v>106.851</v>
      </c>
      <c r="E51" s="172">
        <v>102.1</v>
      </c>
      <c r="F51" s="172">
        <v>57.24</v>
      </c>
      <c r="G51" s="172">
        <v>28.12</v>
      </c>
      <c r="H51" s="172">
        <v>15.266</v>
      </c>
      <c r="I51" s="172">
        <v>1.4490349699999998</v>
      </c>
      <c r="J51" s="172">
        <v>1.024</v>
      </c>
      <c r="K51" s="172">
        <v>567.22500000000002</v>
      </c>
      <c r="L51" s="172">
        <v>-1.014</v>
      </c>
      <c r="M51" s="172">
        <v>566.21100000000001</v>
      </c>
      <c r="N51" s="172">
        <v>179.40799999999999</v>
      </c>
      <c r="O51" s="172">
        <v>743.601</v>
      </c>
      <c r="P51" s="172">
        <v>182.62200000000001</v>
      </c>
      <c r="Q51" s="172">
        <v>0</v>
      </c>
      <c r="R51" s="172">
        <v>560.98699999999997</v>
      </c>
      <c r="S51" s="173">
        <v>496.98399999999998</v>
      </c>
      <c r="U51" s="175"/>
      <c r="V51" s="175"/>
    </row>
    <row r="52" spans="1:22">
      <c r="A52" s="574"/>
      <c r="B52" s="171" t="s">
        <v>1031</v>
      </c>
      <c r="C52" s="172">
        <v>355.76299999999998</v>
      </c>
      <c r="D52" s="172">
        <v>107.33799999999999</v>
      </c>
      <c r="E52" s="172">
        <v>100.943</v>
      </c>
      <c r="F52" s="172">
        <v>57.292999999999999</v>
      </c>
      <c r="G52" s="172">
        <v>26.821000000000002</v>
      </c>
      <c r="H52" s="172">
        <v>15.329000000000001</v>
      </c>
      <c r="I52" s="172">
        <v>1.4667324900000001</v>
      </c>
      <c r="J52" s="172">
        <v>-11.971</v>
      </c>
      <c r="K52" s="172">
        <v>552.07299999999998</v>
      </c>
      <c r="L52" s="172">
        <v>-0.73399999999999999</v>
      </c>
      <c r="M52" s="172">
        <v>551.33900000000006</v>
      </c>
      <c r="N52" s="172">
        <v>186.358</v>
      </c>
      <c r="O52" s="172">
        <v>737.73900000000003</v>
      </c>
      <c r="P52" s="172">
        <v>176.90700000000001</v>
      </c>
      <c r="Q52" s="172">
        <v>0</v>
      </c>
      <c r="R52" s="172">
        <v>560.86099999999999</v>
      </c>
      <c r="S52" s="173">
        <v>497.03100000000001</v>
      </c>
      <c r="U52" s="175"/>
      <c r="V52" s="175"/>
    </row>
    <row r="53" spans="1:22">
      <c r="A53" s="574"/>
      <c r="B53" s="176" t="s">
        <v>1032</v>
      </c>
      <c r="C53" s="172">
        <v>345.66899999999998</v>
      </c>
      <c r="D53" s="172">
        <v>103.574</v>
      </c>
      <c r="E53" s="172">
        <v>97.191000000000003</v>
      </c>
      <c r="F53" s="172">
        <v>55.991999999999997</v>
      </c>
      <c r="G53" s="172">
        <v>25.151</v>
      </c>
      <c r="H53" s="172">
        <v>14.769</v>
      </c>
      <c r="I53" s="172">
        <v>1.2775995299999998</v>
      </c>
      <c r="J53" s="172">
        <v>0.626</v>
      </c>
      <c r="K53" s="172">
        <v>547.05999999999995</v>
      </c>
      <c r="L53" s="172">
        <v>-2.0499999999999998</v>
      </c>
      <c r="M53" s="172">
        <v>545.01</v>
      </c>
      <c r="N53" s="172">
        <v>170.31700000000001</v>
      </c>
      <c r="O53" s="172">
        <v>715.327</v>
      </c>
      <c r="P53" s="172">
        <v>169.73</v>
      </c>
      <c r="Q53" s="172">
        <v>0</v>
      </c>
      <c r="R53" s="172">
        <v>545.59699999999998</v>
      </c>
      <c r="S53" s="173">
        <v>484.49200000000002</v>
      </c>
      <c r="U53" s="175"/>
      <c r="V53" s="175"/>
    </row>
    <row r="54" spans="1:22">
      <c r="A54" s="574"/>
      <c r="B54" s="176" t="s">
        <v>1033</v>
      </c>
      <c r="C54" s="172">
        <v>264.64699999999999</v>
      </c>
      <c r="D54" s="172">
        <v>84.623999999999995</v>
      </c>
      <c r="E54" s="172">
        <v>78.563000000000002</v>
      </c>
      <c r="F54" s="172">
        <v>45.262</v>
      </c>
      <c r="G54" s="172">
        <v>15.904</v>
      </c>
      <c r="H54" s="172">
        <v>16.302</v>
      </c>
      <c r="I54" s="172">
        <v>0.80659440300000007</v>
      </c>
      <c r="J54" s="172">
        <v>-8.7249999999999996</v>
      </c>
      <c r="K54" s="172">
        <v>419.10899999999998</v>
      </c>
      <c r="L54" s="172">
        <v>-5.7469999999999999</v>
      </c>
      <c r="M54" s="172">
        <v>413.36200000000002</v>
      </c>
      <c r="N54" s="172">
        <v>148.83099999999999</v>
      </c>
      <c r="O54" s="172">
        <v>562.19299999999998</v>
      </c>
      <c r="P54" s="172">
        <v>127.47499999999999</v>
      </c>
      <c r="Q54" s="172">
        <v>0</v>
      </c>
      <c r="R54" s="172">
        <v>434.71800000000002</v>
      </c>
      <c r="S54" s="173">
        <v>384.94600000000003</v>
      </c>
      <c r="U54" s="175"/>
      <c r="V54" s="175"/>
    </row>
    <row r="55" spans="1:22" ht="15.75">
      <c r="A55" s="177"/>
      <c r="B55" s="176" t="s">
        <v>1034</v>
      </c>
      <c r="C55" s="172">
        <v>316.84500000000003</v>
      </c>
      <c r="D55" s="172">
        <v>99.933999999999997</v>
      </c>
      <c r="E55" s="172">
        <v>90.756</v>
      </c>
      <c r="F55" s="172">
        <v>50.14</v>
      </c>
      <c r="G55" s="172">
        <v>23.2</v>
      </c>
      <c r="H55" s="172">
        <v>16.282</v>
      </c>
      <c r="I55" s="172">
        <v>1.2106952100000001</v>
      </c>
      <c r="J55" s="172">
        <v>1.208</v>
      </c>
      <c r="K55" s="172">
        <v>508.74299999999999</v>
      </c>
      <c r="L55" s="172">
        <v>0.36799999999999999</v>
      </c>
      <c r="M55" s="172">
        <v>509.11099999999999</v>
      </c>
      <c r="N55" s="172">
        <v>148.90100000000001</v>
      </c>
      <c r="O55" s="172">
        <v>658.01199999999994</v>
      </c>
      <c r="P55" s="172">
        <v>150.369</v>
      </c>
      <c r="Q55" s="172">
        <v>0</v>
      </c>
      <c r="R55" s="172">
        <v>507.64299999999997</v>
      </c>
      <c r="S55" s="173">
        <v>451.28899999999999</v>
      </c>
      <c r="U55" s="175"/>
      <c r="V55" s="175"/>
    </row>
    <row r="56" spans="1:22" ht="15.75">
      <c r="A56" s="177"/>
      <c r="B56" s="176" t="s">
        <v>1035</v>
      </c>
      <c r="C56" s="172">
        <v>311.779</v>
      </c>
      <c r="D56" s="172">
        <v>104.83499999999999</v>
      </c>
      <c r="E56" s="172">
        <v>96.147000000000006</v>
      </c>
      <c r="F56" s="172">
        <v>52.905999999999999</v>
      </c>
      <c r="G56" s="172">
        <v>24.960999999999999</v>
      </c>
      <c r="H56" s="172">
        <v>17.055</v>
      </c>
      <c r="I56" s="172">
        <v>1.27414614</v>
      </c>
      <c r="J56" s="172">
        <v>6.4459999999999997</v>
      </c>
      <c r="K56" s="172">
        <v>519.20699999999999</v>
      </c>
      <c r="L56" s="172">
        <v>9.952</v>
      </c>
      <c r="M56" s="172">
        <v>529.15899999999999</v>
      </c>
      <c r="N56" s="172">
        <v>157.59100000000001</v>
      </c>
      <c r="O56" s="172">
        <v>686.75</v>
      </c>
      <c r="P56" s="172">
        <v>172.21899999999999</v>
      </c>
      <c r="Q56" s="172">
        <v>0</v>
      </c>
      <c r="R56" s="172">
        <v>514.53099999999995</v>
      </c>
      <c r="S56" s="173">
        <v>458.54700000000003</v>
      </c>
      <c r="U56" s="175"/>
      <c r="V56" s="175"/>
    </row>
    <row r="57" spans="1:22" ht="15.75">
      <c r="A57" s="177"/>
      <c r="B57" s="176" t="s">
        <v>1036</v>
      </c>
      <c r="C57" s="172">
        <v>300.98</v>
      </c>
      <c r="D57" s="172">
        <v>105.864</v>
      </c>
      <c r="E57" s="172">
        <v>93.777000000000001</v>
      </c>
      <c r="F57" s="172">
        <v>48.113</v>
      </c>
      <c r="G57" s="172">
        <v>25.125</v>
      </c>
      <c r="H57" s="172">
        <v>19.283000000000001</v>
      </c>
      <c r="I57" s="172">
        <v>1.3006366000000003</v>
      </c>
      <c r="J57" s="172">
        <v>6.9790000000000001</v>
      </c>
      <c r="K57" s="172">
        <v>507.6</v>
      </c>
      <c r="L57" s="172">
        <v>2.6190000000000002</v>
      </c>
      <c r="M57" s="172">
        <v>510.21899999999999</v>
      </c>
      <c r="N57" s="172">
        <v>154.70699999999999</v>
      </c>
      <c r="O57" s="172">
        <v>664.92600000000004</v>
      </c>
      <c r="P57" s="172">
        <v>155.66499999999999</v>
      </c>
      <c r="Q57" s="172">
        <v>0</v>
      </c>
      <c r="R57" s="172">
        <v>509.26100000000002</v>
      </c>
      <c r="S57" s="173">
        <v>453.61099999999999</v>
      </c>
      <c r="U57" s="175"/>
      <c r="V57" s="175"/>
    </row>
    <row r="58" spans="1:22" ht="15.75">
      <c r="A58" s="160"/>
      <c r="B58" s="176" t="s">
        <v>1037</v>
      </c>
      <c r="C58" s="172">
        <v>336.45100000000002</v>
      </c>
      <c r="D58" s="172">
        <v>114.096</v>
      </c>
      <c r="E58" s="172">
        <v>98.872</v>
      </c>
      <c r="F58" s="172">
        <v>53.704999999999998</v>
      </c>
      <c r="G58" s="172">
        <v>26.835999999999999</v>
      </c>
      <c r="H58" s="172">
        <v>16.890999999999998</v>
      </c>
      <c r="I58" s="172">
        <v>1.5307151300000001</v>
      </c>
      <c r="J58" s="172">
        <v>-0.54500000000000004</v>
      </c>
      <c r="K58" s="172">
        <v>548.87400000000002</v>
      </c>
      <c r="L58" s="172">
        <v>-7.4569999999999999</v>
      </c>
      <c r="M58" s="172">
        <v>541.41700000000003</v>
      </c>
      <c r="N58" s="172">
        <v>166.78700000000001</v>
      </c>
      <c r="O58" s="172">
        <v>708.20399999999995</v>
      </c>
      <c r="P58" s="172">
        <v>161.625</v>
      </c>
      <c r="Q58" s="172">
        <v>0</v>
      </c>
      <c r="R58" s="172">
        <v>546.57899999999995</v>
      </c>
      <c r="S58" s="173">
        <v>486.94799999999998</v>
      </c>
      <c r="U58" s="175"/>
      <c r="V58" s="175"/>
    </row>
    <row r="59" spans="1:22" ht="15.75">
      <c r="A59" s="160"/>
      <c r="B59" s="176" t="s">
        <v>1038</v>
      </c>
      <c r="C59" s="172">
        <v>346.34300000000002</v>
      </c>
      <c r="D59" s="172">
        <v>115.146</v>
      </c>
      <c r="E59" s="172">
        <v>98.233000000000004</v>
      </c>
      <c r="F59" s="172">
        <v>53.034999999999997</v>
      </c>
      <c r="G59" s="172">
        <v>26.42</v>
      </c>
      <c r="H59" s="172">
        <v>17.338000000000001</v>
      </c>
      <c r="I59" s="172">
        <v>1.5039418099999999</v>
      </c>
      <c r="J59" s="172">
        <v>3.1179999999999999</v>
      </c>
      <c r="K59" s="172">
        <v>562.84</v>
      </c>
      <c r="L59" s="172">
        <v>2.1080000000000001</v>
      </c>
      <c r="M59" s="172">
        <v>564.94799999999998</v>
      </c>
      <c r="N59" s="172">
        <v>159.49700000000001</v>
      </c>
      <c r="O59" s="172">
        <v>724.44500000000005</v>
      </c>
      <c r="P59" s="172">
        <v>168.489</v>
      </c>
      <c r="Q59" s="172">
        <v>0</v>
      </c>
      <c r="R59" s="172">
        <v>555.95600000000002</v>
      </c>
      <c r="S59" s="173">
        <v>493.95699999999999</v>
      </c>
      <c r="U59" s="175"/>
      <c r="V59" s="175"/>
    </row>
    <row r="60" spans="1:22" ht="15.75">
      <c r="A60" s="160"/>
      <c r="B60" s="176" t="s">
        <v>1039</v>
      </c>
      <c r="C60" s="172">
        <v>347.33100000000002</v>
      </c>
      <c r="D60" s="172">
        <v>116.404</v>
      </c>
      <c r="E60" s="172">
        <v>98.77</v>
      </c>
      <c r="F60" s="172">
        <v>53.441000000000003</v>
      </c>
      <c r="G60" s="172">
        <v>26.524999999999999</v>
      </c>
      <c r="H60" s="172">
        <v>17.338999999999999</v>
      </c>
      <c r="I60" s="172">
        <v>1.5097378699999999</v>
      </c>
      <c r="J60" s="172">
        <v>-2.593</v>
      </c>
      <c r="K60" s="172">
        <v>559.91200000000003</v>
      </c>
      <c r="L60" s="172">
        <v>1.016</v>
      </c>
      <c r="M60" s="172">
        <v>560.928</v>
      </c>
      <c r="N60" s="172">
        <v>175.56299999999999</v>
      </c>
      <c r="O60" s="172">
        <v>736.49099999999999</v>
      </c>
      <c r="P60" s="172">
        <v>172.084</v>
      </c>
      <c r="Q60" s="172">
        <v>0</v>
      </c>
      <c r="R60" s="172">
        <v>564.40700000000004</v>
      </c>
      <c r="S60" s="173">
        <v>500.928</v>
      </c>
      <c r="U60" s="175"/>
      <c r="V60" s="175"/>
    </row>
    <row r="61" spans="1:22" ht="15.75">
      <c r="A61" s="160"/>
      <c r="B61" s="176" t="s">
        <v>1040</v>
      </c>
      <c r="C61" s="172">
        <v>349.99700000000001</v>
      </c>
      <c r="D61" s="172">
        <v>117.6</v>
      </c>
      <c r="E61" s="172">
        <v>103.833</v>
      </c>
      <c r="F61" s="172">
        <v>55.097999999999999</v>
      </c>
      <c r="G61" s="172">
        <v>27.946999999999999</v>
      </c>
      <c r="H61" s="172">
        <v>19.268000000000001</v>
      </c>
      <c r="I61" s="172">
        <v>1.5725060100000001</v>
      </c>
      <c r="J61" s="172">
        <v>6.1909999999999998</v>
      </c>
      <c r="K61" s="172">
        <v>577.62099999999998</v>
      </c>
      <c r="L61" s="172">
        <v>10.097</v>
      </c>
      <c r="M61" s="172">
        <v>587.71799999999996</v>
      </c>
      <c r="N61" s="172">
        <v>162.16499999999999</v>
      </c>
      <c r="O61" s="172">
        <v>749.88300000000004</v>
      </c>
      <c r="P61" s="172">
        <v>188.489</v>
      </c>
      <c r="Q61" s="172">
        <v>6.0019999999999998</v>
      </c>
      <c r="R61" s="172">
        <v>567.39599999999996</v>
      </c>
      <c r="S61" s="173">
        <v>503.38200000000001</v>
      </c>
      <c r="U61" s="175"/>
      <c r="V61" s="175"/>
    </row>
    <row r="62" spans="1:22" ht="15.75">
      <c r="A62" s="160"/>
      <c r="B62" s="176" t="s">
        <v>1041</v>
      </c>
      <c r="C62" s="172">
        <v>351.37599999999998</v>
      </c>
      <c r="D62" s="172">
        <v>114.55</v>
      </c>
      <c r="E62" s="172">
        <v>104.294</v>
      </c>
      <c r="F62" s="172">
        <v>56.823</v>
      </c>
      <c r="G62" s="172">
        <v>29.03</v>
      </c>
      <c r="H62" s="172">
        <v>16.853999999999999</v>
      </c>
      <c r="I62" s="172">
        <v>1.5991790800000001</v>
      </c>
      <c r="J62" s="172">
        <v>2.2429999999999999</v>
      </c>
      <c r="K62" s="172">
        <v>572.46299999999997</v>
      </c>
      <c r="L62" s="172">
        <v>8.8109999999999999</v>
      </c>
      <c r="M62" s="172">
        <v>581.274</v>
      </c>
      <c r="N62" s="172">
        <v>171.58600000000001</v>
      </c>
      <c r="O62" s="172">
        <v>752.86</v>
      </c>
      <c r="P62" s="172">
        <v>192.20500000000001</v>
      </c>
      <c r="Q62" s="172">
        <v>7.234</v>
      </c>
      <c r="R62" s="172">
        <v>567.88900000000001</v>
      </c>
      <c r="S62" s="173">
        <v>503.71</v>
      </c>
      <c r="U62" s="175"/>
      <c r="V62" s="175"/>
    </row>
    <row r="63" spans="1:22" ht="15.75">
      <c r="A63" s="160"/>
      <c r="B63" s="176" t="s">
        <v>1042</v>
      </c>
      <c r="C63" s="172">
        <v>348.19499999999999</v>
      </c>
      <c r="D63" s="172">
        <v>115.09399999999999</v>
      </c>
      <c r="E63" s="172">
        <v>106.086</v>
      </c>
      <c r="F63" s="172">
        <v>58.076000000000001</v>
      </c>
      <c r="G63" s="172">
        <v>29.402000000000001</v>
      </c>
      <c r="H63" s="172">
        <v>17.009</v>
      </c>
      <c r="I63" s="172">
        <v>1.6168837100000002</v>
      </c>
      <c r="J63" s="172">
        <v>-10.971</v>
      </c>
      <c r="K63" s="172">
        <v>558.404</v>
      </c>
      <c r="L63" s="172">
        <v>-1.804</v>
      </c>
      <c r="M63" s="172">
        <v>556.6</v>
      </c>
      <c r="N63" s="172">
        <v>190.52500000000001</v>
      </c>
      <c r="O63" s="172">
        <v>747.125</v>
      </c>
      <c r="P63" s="172">
        <v>186.15700000000001</v>
      </c>
      <c r="Q63" s="172">
        <v>6.4770000000000003</v>
      </c>
      <c r="R63" s="172">
        <v>567.44500000000005</v>
      </c>
      <c r="S63" s="173">
        <v>503.423</v>
      </c>
      <c r="U63" s="175"/>
      <c r="V63" s="175"/>
    </row>
    <row r="64" spans="1:22" ht="15.75">
      <c r="A64" s="160"/>
      <c r="B64" s="176" t="s">
        <v>1043</v>
      </c>
      <c r="C64" s="172">
        <v>347.904</v>
      </c>
      <c r="D64" s="172">
        <v>114.44</v>
      </c>
      <c r="E64" s="172">
        <v>106.68899999999999</v>
      </c>
      <c r="F64" s="172">
        <v>58.32</v>
      </c>
      <c r="G64" s="172">
        <v>28.454000000000001</v>
      </c>
      <c r="H64" s="172">
        <v>18.347000000000001</v>
      </c>
      <c r="I64" s="172">
        <v>1.5809122500000001</v>
      </c>
      <c r="J64" s="172">
        <v>-15.003</v>
      </c>
      <c r="K64" s="172">
        <v>554.03</v>
      </c>
      <c r="L64" s="172">
        <v>2.3719999999999999</v>
      </c>
      <c r="M64" s="172">
        <v>556.40200000000004</v>
      </c>
      <c r="N64" s="172">
        <v>191.173</v>
      </c>
      <c r="O64" s="172">
        <v>747.57500000000005</v>
      </c>
      <c r="P64" s="172">
        <v>187.11099999999999</v>
      </c>
      <c r="Q64" s="172">
        <v>7.57</v>
      </c>
      <c r="R64" s="172">
        <v>568.03399999999999</v>
      </c>
      <c r="S64" s="173">
        <v>504.23700000000002</v>
      </c>
      <c r="U64" s="175"/>
      <c r="V64" s="175"/>
    </row>
    <row r="65" spans="1:22" ht="15.75">
      <c r="A65" s="160"/>
      <c r="B65" s="178" t="s">
        <v>1044</v>
      </c>
      <c r="C65" s="172">
        <v>350.685</v>
      </c>
      <c r="D65" s="172">
        <v>113.218</v>
      </c>
      <c r="E65" s="172">
        <v>109.29</v>
      </c>
      <c r="F65" s="172">
        <v>60.546999999999997</v>
      </c>
      <c r="G65" s="172">
        <v>27.716000000000001</v>
      </c>
      <c r="H65" s="172">
        <v>19.445</v>
      </c>
      <c r="I65" s="172">
        <v>1.5263224099999999</v>
      </c>
      <c r="J65" s="172">
        <v>-4.4710000000000001</v>
      </c>
      <c r="K65" s="172">
        <v>568.72199999999998</v>
      </c>
      <c r="L65" s="172">
        <v>0.73099999999999998</v>
      </c>
      <c r="M65" s="172">
        <v>569.45299999999997</v>
      </c>
      <c r="N65" s="172">
        <v>179.41300000000001</v>
      </c>
      <c r="O65" s="172">
        <v>748.86599999999999</v>
      </c>
      <c r="P65" s="172">
        <v>184.15100000000001</v>
      </c>
      <c r="Q65" s="172">
        <v>4.7569999999999997</v>
      </c>
      <c r="R65" s="172">
        <v>569.47199999999998</v>
      </c>
      <c r="S65" s="173">
        <v>505.887</v>
      </c>
      <c r="U65" s="175"/>
      <c r="V65" s="175"/>
    </row>
    <row r="66" spans="1:22" ht="15.75">
      <c r="A66" s="160"/>
      <c r="B66" s="178" t="s">
        <v>1045</v>
      </c>
      <c r="C66" s="172">
        <v>352.41699999999997</v>
      </c>
      <c r="D66" s="172">
        <v>116.107</v>
      </c>
      <c r="E66" s="172">
        <v>108.245</v>
      </c>
      <c r="F66" s="172">
        <v>61.381</v>
      </c>
      <c r="G66" s="172">
        <v>26.991</v>
      </c>
      <c r="H66" s="172">
        <v>18.398</v>
      </c>
      <c r="I66" s="172">
        <v>1.5651503199999999</v>
      </c>
      <c r="J66" s="172">
        <v>-2.5379999999999998</v>
      </c>
      <c r="K66" s="172">
        <v>574.23099999999999</v>
      </c>
      <c r="L66" s="172">
        <v>-0.222</v>
      </c>
      <c r="M66" s="172">
        <v>574.00900000000001</v>
      </c>
      <c r="N66" s="172">
        <v>178.65899999999999</v>
      </c>
      <c r="O66" s="172">
        <v>752.66800000000001</v>
      </c>
      <c r="P66" s="172">
        <v>187.744</v>
      </c>
      <c r="Q66" s="172">
        <v>4.7629999999999999</v>
      </c>
      <c r="R66" s="172">
        <v>569.68700000000001</v>
      </c>
      <c r="S66" s="173">
        <v>505.82799999999997</v>
      </c>
      <c r="U66" s="175"/>
      <c r="V66" s="175"/>
    </row>
    <row r="67" spans="1:22" ht="15.6" customHeight="1">
      <c r="A67" s="160"/>
      <c r="B67" s="178" t="s">
        <v>1046</v>
      </c>
      <c r="C67" s="172">
        <v>350.83</v>
      </c>
      <c r="D67" s="172">
        <v>116.994</v>
      </c>
      <c r="E67" s="172">
        <v>106.496</v>
      </c>
      <c r="F67" s="172">
        <v>59.396000000000001</v>
      </c>
      <c r="G67" s="172">
        <v>26.626000000000001</v>
      </c>
      <c r="H67" s="172">
        <v>18.977</v>
      </c>
      <c r="I67" s="172">
        <v>1.5459990399999999</v>
      </c>
      <c r="J67" s="172">
        <v>-0.63</v>
      </c>
      <c r="K67" s="172">
        <v>573.69000000000005</v>
      </c>
      <c r="L67" s="172">
        <v>-1.1970000000000001</v>
      </c>
      <c r="M67" s="172">
        <v>572.49300000000005</v>
      </c>
      <c r="N67" s="172">
        <v>177.58699999999999</v>
      </c>
      <c r="O67" s="172">
        <v>750.08</v>
      </c>
      <c r="P67" s="172">
        <v>185.88399999999999</v>
      </c>
      <c r="Q67" s="172">
        <v>4.7569999999999997</v>
      </c>
      <c r="R67" s="172">
        <v>568.95299999999997</v>
      </c>
      <c r="S67" s="173">
        <v>505.05500000000001</v>
      </c>
      <c r="U67" s="175"/>
      <c r="V67" s="175"/>
    </row>
    <row r="68" spans="1:22" ht="15.6" customHeight="1">
      <c r="A68" s="160"/>
      <c r="B68" s="178" t="s">
        <v>1047</v>
      </c>
      <c r="C68" s="172">
        <v>350.35128700000001</v>
      </c>
      <c r="D68" s="172">
        <v>118.663365</v>
      </c>
      <c r="E68" s="172">
        <v>104.38519658510224</v>
      </c>
      <c r="F68" s="172">
        <v>57.968472900000002</v>
      </c>
      <c r="G68" s="172">
        <v>26.041437445050171</v>
      </c>
      <c r="H68" s="172">
        <v>18.864187699999999</v>
      </c>
      <c r="I68" s="172">
        <v>1.5110985578979186</v>
      </c>
      <c r="J68" s="172">
        <v>-1.2825</v>
      </c>
      <c r="K68" s="172">
        <v>572.11734858510226</v>
      </c>
      <c r="L68" s="172">
        <v>0.81017239099999994</v>
      </c>
      <c r="M68" s="172">
        <v>572.92752097610219</v>
      </c>
      <c r="N68" s="172">
        <v>176.27687278006766</v>
      </c>
      <c r="O68" s="172">
        <v>749.20439399999998</v>
      </c>
      <c r="P68" s="172">
        <v>185.26443713495198</v>
      </c>
      <c r="Q68" s="172">
        <v>4.7569999999999997</v>
      </c>
      <c r="R68" s="172">
        <v>568.69695662117158</v>
      </c>
      <c r="S68" s="173">
        <v>504.87624300000004</v>
      </c>
      <c r="U68" s="175"/>
      <c r="V68" s="175"/>
    </row>
    <row r="69" spans="1:22" ht="15.6" customHeight="1">
      <c r="A69" s="160"/>
      <c r="B69" s="178" t="s">
        <v>1048</v>
      </c>
      <c r="C69" s="172">
        <v>351.28785700000003</v>
      </c>
      <c r="D69" s="172">
        <v>119.94327199999999</v>
      </c>
      <c r="E69" s="172">
        <v>102.9194021579307</v>
      </c>
      <c r="F69" s="172">
        <v>56.996443200000002</v>
      </c>
      <c r="G69" s="172">
        <v>25.692800967432557</v>
      </c>
      <c r="H69" s="172">
        <v>18.738842999999999</v>
      </c>
      <c r="I69" s="172">
        <v>1.4913150047759238</v>
      </c>
      <c r="J69" s="172">
        <v>-1.2825</v>
      </c>
      <c r="K69" s="172">
        <v>572.86803115793077</v>
      </c>
      <c r="L69" s="172">
        <v>1.1989005199999996</v>
      </c>
      <c r="M69" s="172">
        <v>574.06693167793071</v>
      </c>
      <c r="N69" s="172">
        <v>176.01029286844411</v>
      </c>
      <c r="O69" s="172">
        <v>750.077225</v>
      </c>
      <c r="P69" s="172">
        <v>184.82924712344428</v>
      </c>
      <c r="Q69" s="172">
        <v>4.7569999999999997</v>
      </c>
      <c r="R69" s="172">
        <v>570.00497742236678</v>
      </c>
      <c r="S69" s="173">
        <v>506.08763500000003</v>
      </c>
      <c r="U69" s="175"/>
      <c r="V69" s="175"/>
    </row>
    <row r="70" spans="1:22" ht="15.6" customHeight="1">
      <c r="A70" s="160"/>
      <c r="B70" s="178" t="s">
        <v>1049</v>
      </c>
      <c r="C70" s="172">
        <v>352.721631</v>
      </c>
      <c r="D70" s="172">
        <v>120.80130100000001</v>
      </c>
      <c r="E70" s="172">
        <v>102.25672769638048</v>
      </c>
      <c r="F70" s="172">
        <v>56.652120699999998</v>
      </c>
      <c r="G70" s="172">
        <v>25.438604445868396</v>
      </c>
      <c r="H70" s="172">
        <v>18.689112000000002</v>
      </c>
      <c r="I70" s="172">
        <v>1.4768904857840475</v>
      </c>
      <c r="J70" s="172">
        <v>-1.2825</v>
      </c>
      <c r="K70" s="172">
        <v>574.49715969638044</v>
      </c>
      <c r="L70" s="172">
        <v>1.4182636799999999</v>
      </c>
      <c r="M70" s="172">
        <v>575.91542337638043</v>
      </c>
      <c r="N70" s="172">
        <v>175.99517083928689</v>
      </c>
      <c r="O70" s="172">
        <v>751.91059400000006</v>
      </c>
      <c r="P70" s="172">
        <v>184.48042266402683</v>
      </c>
      <c r="Q70" s="172">
        <v>4.7569999999999997</v>
      </c>
      <c r="R70" s="172">
        <v>572.18717155546301</v>
      </c>
      <c r="S70" s="173">
        <v>508.08108700000003</v>
      </c>
      <c r="U70" s="175"/>
      <c r="V70" s="175"/>
    </row>
    <row r="71" spans="1:22" ht="15.6" customHeight="1">
      <c r="A71" s="160"/>
      <c r="B71" s="178" t="s">
        <v>1050</v>
      </c>
      <c r="C71" s="172">
        <v>354.33707299999998</v>
      </c>
      <c r="D71" s="172">
        <v>121.618443</v>
      </c>
      <c r="E71" s="172">
        <v>102.05865059902911</v>
      </c>
      <c r="F71" s="172">
        <v>56.663330800000004</v>
      </c>
      <c r="G71" s="172">
        <v>25.299326724266386</v>
      </c>
      <c r="H71" s="172">
        <v>18.627133499999999</v>
      </c>
      <c r="I71" s="172">
        <v>1.4688596166271024</v>
      </c>
      <c r="J71" s="172">
        <v>-1.2825</v>
      </c>
      <c r="K71" s="172">
        <v>576.73166659902904</v>
      </c>
      <c r="L71" s="172">
        <v>1.27497558</v>
      </c>
      <c r="M71" s="172">
        <v>578.00664217902909</v>
      </c>
      <c r="N71" s="172">
        <v>176.1122265213813</v>
      </c>
      <c r="O71" s="172">
        <v>754.1188689999999</v>
      </c>
      <c r="P71" s="172">
        <v>184.30509624488832</v>
      </c>
      <c r="Q71" s="172">
        <v>4.7569999999999997</v>
      </c>
      <c r="R71" s="172">
        <v>574.57077245564824</v>
      </c>
      <c r="S71" s="173">
        <v>510.25618600000001</v>
      </c>
      <c r="U71" s="175"/>
      <c r="V71" s="175"/>
    </row>
    <row r="72" spans="1:22" ht="15.6" customHeight="1">
      <c r="A72" s="160"/>
      <c r="B72" s="178" t="s">
        <v>1051</v>
      </c>
      <c r="C72" s="172">
        <v>356.03820200000001</v>
      </c>
      <c r="D72" s="172">
        <v>122.26306</v>
      </c>
      <c r="E72" s="172">
        <v>102.05108208730248</v>
      </c>
      <c r="F72" s="172">
        <v>56.804679399999998</v>
      </c>
      <c r="G72" s="172">
        <v>25.255480734577155</v>
      </c>
      <c r="H72" s="172">
        <v>18.525825900000001</v>
      </c>
      <c r="I72" s="172">
        <v>1.4650960787052369</v>
      </c>
      <c r="J72" s="172">
        <v>-1.2825</v>
      </c>
      <c r="K72" s="172">
        <v>579.0698440873025</v>
      </c>
      <c r="L72" s="172">
        <v>1.1525453299999997</v>
      </c>
      <c r="M72" s="172">
        <v>580.22238941730245</v>
      </c>
      <c r="N72" s="172">
        <v>176.31067281030511</v>
      </c>
      <c r="O72" s="172">
        <v>756.53306200000009</v>
      </c>
      <c r="P72" s="172">
        <v>184.12770280800532</v>
      </c>
      <c r="Q72" s="172">
        <v>4.7569999999999997</v>
      </c>
      <c r="R72" s="172">
        <v>577.16235942077674</v>
      </c>
      <c r="S72" s="173">
        <v>512.61882200000002</v>
      </c>
      <c r="U72" s="175"/>
      <c r="V72" s="175"/>
    </row>
    <row r="73" spans="1:22" ht="15.6" customHeight="1">
      <c r="A73" s="160"/>
      <c r="B73" s="178" t="s">
        <v>1052</v>
      </c>
      <c r="C73" s="172">
        <v>357.809416</v>
      </c>
      <c r="D73" s="172">
        <v>122.78761299999999</v>
      </c>
      <c r="E73" s="172">
        <v>102.16833421149208</v>
      </c>
      <c r="F73" s="172">
        <v>56.994043100000006</v>
      </c>
      <c r="G73" s="172">
        <v>25.301538029611134</v>
      </c>
      <c r="H73" s="172">
        <v>18.406325299999999</v>
      </c>
      <c r="I73" s="172">
        <v>1.4664277600830626</v>
      </c>
      <c r="J73" s="172">
        <v>-1.2825</v>
      </c>
      <c r="K73" s="172">
        <v>581.48286321149203</v>
      </c>
      <c r="L73" s="172">
        <v>1.15520157</v>
      </c>
      <c r="M73" s="172">
        <v>582.63806478149206</v>
      </c>
      <c r="N73" s="172">
        <v>176.539624924761</v>
      </c>
      <c r="O73" s="172">
        <v>759.17768999999998</v>
      </c>
      <c r="P73" s="172">
        <v>184.08823155991104</v>
      </c>
      <c r="Q73" s="172">
        <v>4.7569999999999997</v>
      </c>
      <c r="R73" s="172">
        <v>579.84645814654959</v>
      </c>
      <c r="S73" s="173">
        <v>515.06595400000003</v>
      </c>
      <c r="U73" s="175"/>
      <c r="V73" s="175"/>
    </row>
    <row r="74" spans="1:22" ht="15.6" customHeight="1">
      <c r="A74" s="160"/>
      <c r="B74" s="178" t="s">
        <v>1053</v>
      </c>
      <c r="C74" s="172">
        <v>359.61064199999998</v>
      </c>
      <c r="D74" s="172">
        <v>123.22285799999999</v>
      </c>
      <c r="E74" s="172">
        <v>102.49995918638844</v>
      </c>
      <c r="F74" s="172">
        <v>57.424488599999997</v>
      </c>
      <c r="G74" s="172">
        <v>25.35914806665572</v>
      </c>
      <c r="H74" s="172">
        <v>18.247429100000002</v>
      </c>
      <c r="I74" s="172">
        <v>1.4688934007701582</v>
      </c>
      <c r="J74" s="172">
        <v>-1.2825</v>
      </c>
      <c r="K74" s="172">
        <v>584.05095918638847</v>
      </c>
      <c r="L74" s="172">
        <v>1.0857487699999999</v>
      </c>
      <c r="M74" s="172">
        <v>585.13670795638836</v>
      </c>
      <c r="N74" s="172">
        <v>176.77557840066655</v>
      </c>
      <c r="O74" s="172">
        <v>761.91228599999999</v>
      </c>
      <c r="P74" s="172">
        <v>184.0698635833877</v>
      </c>
      <c r="Q74" s="172">
        <v>4.7569999999999997</v>
      </c>
      <c r="R74" s="172">
        <v>582.59942277019422</v>
      </c>
      <c r="S74" s="173">
        <v>517.57165699999996</v>
      </c>
      <c r="U74" s="175"/>
      <c r="V74" s="175"/>
    </row>
    <row r="75" spans="1:22" ht="15.6" customHeight="1">
      <c r="A75" s="160"/>
      <c r="B75" s="178" t="s">
        <v>1054</v>
      </c>
      <c r="C75" s="172">
        <v>361.45348300000001</v>
      </c>
      <c r="D75" s="172">
        <v>123.52763899999999</v>
      </c>
      <c r="E75" s="172">
        <v>102.8711621429381</v>
      </c>
      <c r="F75" s="172">
        <v>57.728355499999999</v>
      </c>
      <c r="G75" s="172">
        <v>25.53426545280341</v>
      </c>
      <c r="H75" s="172">
        <v>18.129695999999999</v>
      </c>
      <c r="I75" s="172">
        <v>1.4788452131746865</v>
      </c>
      <c r="J75" s="172">
        <v>-1.2825</v>
      </c>
      <c r="K75" s="172">
        <v>586.56978414293815</v>
      </c>
      <c r="L75" s="172">
        <v>1.2170918500000001</v>
      </c>
      <c r="M75" s="172">
        <v>587.78687599293801</v>
      </c>
      <c r="N75" s="172">
        <v>177.03604891401545</v>
      </c>
      <c r="O75" s="172">
        <v>764.82292500000005</v>
      </c>
      <c r="P75" s="172">
        <v>184.07281203723556</v>
      </c>
      <c r="Q75" s="172">
        <v>4.7569999999999997</v>
      </c>
      <c r="R75" s="172">
        <v>585.5071128708737</v>
      </c>
      <c r="S75" s="173">
        <v>520.21239400000002</v>
      </c>
      <c r="U75" s="175"/>
      <c r="V75" s="175"/>
    </row>
    <row r="76" spans="1:22" ht="15.6" customHeight="1">
      <c r="A76" s="160"/>
      <c r="B76" s="178" t="s">
        <v>1055</v>
      </c>
      <c r="C76" s="172">
        <v>363.33924000000002</v>
      </c>
      <c r="D76" s="172">
        <v>123.949669</v>
      </c>
      <c r="E76" s="172">
        <v>103.302343390554</v>
      </c>
      <c r="F76" s="172">
        <v>58.057400699999995</v>
      </c>
      <c r="G76" s="172">
        <v>25.740823912837602</v>
      </c>
      <c r="H76" s="172">
        <v>18.013930899999998</v>
      </c>
      <c r="I76" s="172">
        <v>1.4901878571351932</v>
      </c>
      <c r="J76" s="172">
        <v>-1.2825</v>
      </c>
      <c r="K76" s="172">
        <v>589.30875239055399</v>
      </c>
      <c r="L76" s="172">
        <v>1.2556683399999999</v>
      </c>
      <c r="M76" s="172">
        <v>590.56442073055393</v>
      </c>
      <c r="N76" s="172">
        <v>177.30431441220534</v>
      </c>
      <c r="O76" s="172">
        <v>767.86873500000002</v>
      </c>
      <c r="P76" s="172">
        <v>184.11481944135321</v>
      </c>
      <c r="Q76" s="172">
        <v>4.7569999999999997</v>
      </c>
      <c r="R76" s="172">
        <v>588.51091570356982</v>
      </c>
      <c r="S76" s="173">
        <v>522.93569000000002</v>
      </c>
      <c r="U76" s="175"/>
      <c r="V76" s="175"/>
    </row>
    <row r="77" spans="1:22" ht="15.6" customHeight="1">
      <c r="A77" s="160"/>
      <c r="B77" s="178" t="s">
        <v>1056</v>
      </c>
      <c r="C77" s="172">
        <v>365.22666900000002</v>
      </c>
      <c r="D77" s="172">
        <v>124.42537300000001</v>
      </c>
      <c r="E77" s="172">
        <v>103.9137816898899</v>
      </c>
      <c r="F77" s="172">
        <v>58.469787600000004</v>
      </c>
      <c r="G77" s="172">
        <v>25.998860099418351</v>
      </c>
      <c r="H77" s="172">
        <v>17.9399999</v>
      </c>
      <c r="I77" s="172">
        <v>1.5051340916812646</v>
      </c>
      <c r="J77" s="172">
        <v>-1.2825</v>
      </c>
      <c r="K77" s="172">
        <v>592.28332368988981</v>
      </c>
      <c r="L77" s="172">
        <v>1.1340338599999999</v>
      </c>
      <c r="M77" s="172">
        <v>593.41735754988986</v>
      </c>
      <c r="N77" s="172">
        <v>177.5807425313597</v>
      </c>
      <c r="O77" s="172">
        <v>770.99810000000002</v>
      </c>
      <c r="P77" s="172">
        <v>184.21368505672294</v>
      </c>
      <c r="Q77" s="172">
        <v>4.7569999999999997</v>
      </c>
      <c r="R77" s="172">
        <v>591.54141502516507</v>
      </c>
      <c r="S77" s="173">
        <v>525.67942400000004</v>
      </c>
      <c r="U77" s="175"/>
      <c r="V77" s="175"/>
    </row>
    <row r="78" spans="1:22" ht="15.6" customHeight="1">
      <c r="A78" s="160"/>
      <c r="B78" s="178" t="s">
        <v>1057</v>
      </c>
      <c r="C78" s="172">
        <v>367.11310600000002</v>
      </c>
      <c r="D78" s="172">
        <v>124.94418899999999</v>
      </c>
      <c r="E78" s="172">
        <v>104.48038075520996</v>
      </c>
      <c r="F78" s="172">
        <v>58.798818900000001</v>
      </c>
      <c r="G78" s="172">
        <v>26.277728111979805</v>
      </c>
      <c r="H78" s="172">
        <v>17.883142899999999</v>
      </c>
      <c r="I78" s="172">
        <v>1.5206907996979933</v>
      </c>
      <c r="J78" s="172">
        <v>-1.2825</v>
      </c>
      <c r="K78" s="172">
        <v>595.25517575520996</v>
      </c>
      <c r="L78" s="172">
        <v>0.97676016700000001</v>
      </c>
      <c r="M78" s="172">
        <v>596.23193592221003</v>
      </c>
      <c r="N78" s="172">
        <v>177.85065969203907</v>
      </c>
      <c r="O78" s="172">
        <v>774.08259599999997</v>
      </c>
      <c r="P78" s="172">
        <v>184.34403838605974</v>
      </c>
      <c r="Q78" s="172">
        <v>4.7569999999999997</v>
      </c>
      <c r="R78" s="172">
        <v>594.49555722823823</v>
      </c>
      <c r="S78" s="173">
        <v>528.35833700000001</v>
      </c>
      <c r="U78" s="175"/>
      <c r="V78" s="175"/>
    </row>
    <row r="79" spans="1:22" ht="15.6" customHeight="1">
      <c r="A79" s="160"/>
      <c r="B79" s="178" t="s">
        <v>1058</v>
      </c>
      <c r="C79" s="172">
        <v>368.96108099999998</v>
      </c>
      <c r="D79" s="172">
        <v>125.416121</v>
      </c>
      <c r="E79" s="172">
        <v>105.02464119101931</v>
      </c>
      <c r="F79" s="172">
        <v>59.1739137</v>
      </c>
      <c r="G79" s="172">
        <v>26.508659580072003</v>
      </c>
      <c r="H79" s="172">
        <v>17.809593499999998</v>
      </c>
      <c r="I79" s="172">
        <v>1.5324744042417704</v>
      </c>
      <c r="J79" s="172">
        <v>-1.2825</v>
      </c>
      <c r="K79" s="172">
        <v>598.11934319101931</v>
      </c>
      <c r="L79" s="172">
        <v>0.86852674799999996</v>
      </c>
      <c r="M79" s="172">
        <v>598.98786993901922</v>
      </c>
      <c r="N79" s="172">
        <v>178.0932884464228</v>
      </c>
      <c r="O79" s="172">
        <v>777.08115800000007</v>
      </c>
      <c r="P79" s="172">
        <v>184.49472821678336</v>
      </c>
      <c r="Q79" s="172">
        <v>4.7569999999999997</v>
      </c>
      <c r="R79" s="172">
        <v>597.34343016894263</v>
      </c>
      <c r="S79" s="173">
        <v>530.955243</v>
      </c>
      <c r="U79" s="175"/>
      <c r="V79" s="175"/>
    </row>
    <row r="80" spans="1:22" ht="15.6" customHeight="1">
      <c r="A80" s="160"/>
      <c r="B80" s="178" t="s">
        <v>1059</v>
      </c>
      <c r="C80" s="172">
        <v>370.78862199999998</v>
      </c>
      <c r="D80" s="172">
        <v>125.896179</v>
      </c>
      <c r="E80" s="172">
        <v>105.58404124613058</v>
      </c>
      <c r="F80" s="172">
        <v>59.532239999999994</v>
      </c>
      <c r="G80" s="172">
        <v>26.765356507884007</v>
      </c>
      <c r="H80" s="172">
        <v>17.7404279</v>
      </c>
      <c r="I80" s="172">
        <v>1.5460168066641713</v>
      </c>
      <c r="J80" s="172">
        <v>-1.2825</v>
      </c>
      <c r="K80" s="172">
        <v>600.98634224613056</v>
      </c>
      <c r="L80" s="172">
        <v>0.68396937599999996</v>
      </c>
      <c r="M80" s="172">
        <v>601.67031162213061</v>
      </c>
      <c r="N80" s="172">
        <v>178.35701803915964</v>
      </c>
      <c r="O80" s="172">
        <v>780.02733000000001</v>
      </c>
      <c r="P80" s="172">
        <v>184.66513802453426</v>
      </c>
      <c r="Q80" s="172">
        <v>4.7569999999999997</v>
      </c>
      <c r="R80" s="172">
        <v>600.11919163684695</v>
      </c>
      <c r="S80" s="173">
        <v>533.48641599999996</v>
      </c>
      <c r="U80" s="175"/>
      <c r="V80" s="175"/>
    </row>
    <row r="81" spans="1:22" ht="15.75">
      <c r="A81" s="160"/>
      <c r="B81" s="178" t="s">
        <v>1060</v>
      </c>
      <c r="C81" s="172">
        <v>372.581411</v>
      </c>
      <c r="D81" s="172">
        <v>126.384269</v>
      </c>
      <c r="E81" s="172">
        <v>106.04670065198344</v>
      </c>
      <c r="F81" s="172">
        <v>59.818234199999999</v>
      </c>
      <c r="G81" s="172">
        <v>27.031667573139703</v>
      </c>
      <c r="H81" s="172">
        <v>17.636622599999999</v>
      </c>
      <c r="I81" s="172">
        <v>1.5601763306479286</v>
      </c>
      <c r="J81" s="172">
        <v>-1.2825</v>
      </c>
      <c r="K81" s="172">
        <v>603.72988065198342</v>
      </c>
      <c r="L81" s="172">
        <v>0.65959696099999998</v>
      </c>
      <c r="M81" s="172">
        <v>604.38947761298346</v>
      </c>
      <c r="N81" s="172">
        <v>178.64188809382773</v>
      </c>
      <c r="O81" s="172">
        <v>783.03136600000005</v>
      </c>
      <c r="P81" s="172">
        <v>184.978675834011</v>
      </c>
      <c r="Q81" s="172">
        <v>4.7569999999999997</v>
      </c>
      <c r="R81" s="172">
        <v>602.8096898726418</v>
      </c>
      <c r="S81" s="173">
        <v>535.94015400000001</v>
      </c>
      <c r="U81" s="175"/>
      <c r="V81" s="175"/>
    </row>
    <row r="82" spans="1:22" ht="15.75">
      <c r="A82" s="160"/>
      <c r="B82" s="178" t="s">
        <v>1061</v>
      </c>
      <c r="C82" s="172">
        <v>374.37534299999999</v>
      </c>
      <c r="D82" s="172">
        <v>126.854782</v>
      </c>
      <c r="E82" s="172">
        <v>106.47995489244592</v>
      </c>
      <c r="F82" s="172">
        <v>60.120889200000001</v>
      </c>
      <c r="G82" s="172">
        <v>27.250964308183416</v>
      </c>
      <c r="H82" s="172">
        <v>17.537149099999997</v>
      </c>
      <c r="I82" s="172">
        <v>1.5709522684258508</v>
      </c>
      <c r="J82" s="172">
        <v>-1.2825</v>
      </c>
      <c r="K82" s="172">
        <v>606.42757989244592</v>
      </c>
      <c r="L82" s="172">
        <v>0.6525897650000001</v>
      </c>
      <c r="M82" s="172">
        <v>607.08016965744594</v>
      </c>
      <c r="N82" s="172">
        <v>178.94794579530918</v>
      </c>
      <c r="O82" s="172">
        <v>786.02811499999996</v>
      </c>
      <c r="P82" s="172">
        <v>185.31250697332698</v>
      </c>
      <c r="Q82" s="172">
        <v>4.7569999999999997</v>
      </c>
      <c r="R82" s="172">
        <v>605.47260847959512</v>
      </c>
      <c r="S82" s="173">
        <v>538.3679719999999</v>
      </c>
      <c r="U82" s="175"/>
      <c r="V82" s="175"/>
    </row>
    <row r="83" spans="1:22" ht="15.75">
      <c r="A83" s="160"/>
      <c r="B83" s="178" t="s">
        <v>1062</v>
      </c>
      <c r="C83" s="172">
        <v>376.15987199999995</v>
      </c>
      <c r="D83" s="172">
        <v>127.33919800000001</v>
      </c>
      <c r="E83" s="172">
        <v>106.7793331881295</v>
      </c>
      <c r="F83" s="172">
        <v>60.308103000000003</v>
      </c>
      <c r="G83" s="172">
        <v>27.456037923101125</v>
      </c>
      <c r="H83" s="172">
        <v>17.434532299999997</v>
      </c>
      <c r="I83" s="172">
        <v>1.5806599356956004</v>
      </c>
      <c r="J83" s="172">
        <v>-1.2825</v>
      </c>
      <c r="K83" s="172">
        <v>608.99590318812943</v>
      </c>
      <c r="L83" s="172">
        <v>0.71746855900000006</v>
      </c>
      <c r="M83" s="172">
        <v>609.71337174712937</v>
      </c>
      <c r="N83" s="172">
        <v>179.275245903567</v>
      </c>
      <c r="O83" s="172">
        <v>788.98861799999997</v>
      </c>
      <c r="P83" s="172">
        <v>185.6490123507883</v>
      </c>
      <c r="Q83" s="172">
        <v>4.7569999999999997</v>
      </c>
      <c r="R83" s="172">
        <v>608.09660529984512</v>
      </c>
      <c r="S83" s="173">
        <v>540.75977899999998</v>
      </c>
      <c r="U83" s="175"/>
      <c r="V83" s="175"/>
    </row>
    <row r="84" spans="1:22" ht="15.75">
      <c r="A84" s="160"/>
      <c r="B84" s="178" t="s">
        <v>1063</v>
      </c>
      <c r="C84" s="172">
        <v>377.95093400000002</v>
      </c>
      <c r="D84" s="172">
        <v>127.84710700000001</v>
      </c>
      <c r="E84" s="172">
        <v>107.06216299835867</v>
      </c>
      <c r="F84" s="172">
        <v>60.4819472</v>
      </c>
      <c r="G84" s="172">
        <v>27.673995526723139</v>
      </c>
      <c r="H84" s="172">
        <v>17.313751799999995</v>
      </c>
      <c r="I84" s="172">
        <v>1.5924684683360602</v>
      </c>
      <c r="J84" s="172">
        <v>-1.2825</v>
      </c>
      <c r="K84" s="172">
        <v>611.57770399835874</v>
      </c>
      <c r="L84" s="172">
        <v>0.70459804899999989</v>
      </c>
      <c r="M84" s="172">
        <v>612.28230204735871</v>
      </c>
      <c r="N84" s="172">
        <v>179.62385077157919</v>
      </c>
      <c r="O84" s="172">
        <v>791.90615300000002</v>
      </c>
      <c r="P84" s="172">
        <v>185.98815612376492</v>
      </c>
      <c r="Q84" s="172">
        <v>4.7569999999999997</v>
      </c>
      <c r="R84" s="172">
        <v>610.67499669517565</v>
      </c>
      <c r="S84" s="173">
        <v>543.10964200000001</v>
      </c>
      <c r="U84" s="175"/>
      <c r="V84" s="175"/>
    </row>
    <row r="85" spans="1:22" ht="15.75">
      <c r="A85" s="160"/>
      <c r="B85" s="178" t="s">
        <v>1064</v>
      </c>
      <c r="C85" s="172">
        <v>379.73880500000001</v>
      </c>
      <c r="D85" s="172">
        <v>128.37823499999999</v>
      </c>
      <c r="E85" s="172">
        <v>107.39624329178801</v>
      </c>
      <c r="F85" s="172">
        <v>60.6941743</v>
      </c>
      <c r="G85" s="172">
        <v>27.920660392901041</v>
      </c>
      <c r="H85" s="172">
        <v>17.1751398</v>
      </c>
      <c r="I85" s="172">
        <v>1.6062688371494733</v>
      </c>
      <c r="J85" s="172">
        <v>-1.2825</v>
      </c>
      <c r="K85" s="172">
        <v>614.23078329178793</v>
      </c>
      <c r="L85" s="172">
        <v>0.63156885500000004</v>
      </c>
      <c r="M85" s="172">
        <v>614.86235214678788</v>
      </c>
      <c r="N85" s="172">
        <v>179.94119441430661</v>
      </c>
      <c r="O85" s="172">
        <v>794.80354699999998</v>
      </c>
      <c r="P85" s="172">
        <v>186.32990339317385</v>
      </c>
      <c r="Q85" s="172">
        <v>4.7569999999999997</v>
      </c>
      <c r="R85" s="172">
        <v>613.23064316751231</v>
      </c>
      <c r="S85" s="173">
        <v>545.437994</v>
      </c>
      <c r="U85" s="175"/>
      <c r="V85" s="175"/>
    </row>
    <row r="86" spans="1:22" ht="15.75">
      <c r="A86" s="160"/>
      <c r="B86" s="178" t="s">
        <v>1065</v>
      </c>
      <c r="C86" s="172">
        <v>381.53749300000004</v>
      </c>
      <c r="D86" s="172">
        <v>128.95775499999999</v>
      </c>
      <c r="E86" s="172">
        <v>107.67384820366736</v>
      </c>
      <c r="F86" s="172">
        <v>60.852344799999997</v>
      </c>
      <c r="G86" s="172">
        <v>28.172284671286747</v>
      </c>
      <c r="H86" s="172">
        <v>17.028835399999998</v>
      </c>
      <c r="I86" s="172">
        <v>1.6203832923497901</v>
      </c>
      <c r="J86" s="172">
        <v>-1.2825</v>
      </c>
      <c r="K86" s="172">
        <v>616.8865962036673</v>
      </c>
      <c r="L86" s="172">
        <v>0.57963299900000009</v>
      </c>
      <c r="M86" s="172">
        <v>617.46622920266736</v>
      </c>
      <c r="N86" s="172">
        <v>180.26212926097529</v>
      </c>
      <c r="O86" s="172">
        <v>797.72835799999996</v>
      </c>
      <c r="P86" s="172">
        <v>186.6920553913352</v>
      </c>
      <c r="Q86" s="172">
        <v>4.7569999999999997</v>
      </c>
      <c r="R86" s="172">
        <v>615.79330307250893</v>
      </c>
      <c r="S86" s="173">
        <v>547.77142400000002</v>
      </c>
      <c r="U86" s="175"/>
      <c r="V86" s="175"/>
    </row>
    <row r="87" spans="1:22" ht="15.75">
      <c r="A87" s="160"/>
      <c r="B87" s="178" t="s">
        <v>1066</v>
      </c>
      <c r="C87" s="172">
        <v>383.34469999999999</v>
      </c>
      <c r="D87" s="172">
        <v>129.45020200000002</v>
      </c>
      <c r="E87" s="172">
        <v>107.95205046681831</v>
      </c>
      <c r="F87" s="172">
        <v>60.988019399999999</v>
      </c>
      <c r="G87" s="172">
        <v>28.444170457600833</v>
      </c>
      <c r="H87" s="172">
        <v>16.8837835</v>
      </c>
      <c r="I87" s="172">
        <v>1.6360770527799038</v>
      </c>
      <c r="J87" s="172">
        <v>-1.2825</v>
      </c>
      <c r="K87" s="172">
        <v>619.46445246681822</v>
      </c>
      <c r="L87" s="172">
        <v>0.65156053899999999</v>
      </c>
      <c r="M87" s="172">
        <v>620.11601300581822</v>
      </c>
      <c r="N87" s="172">
        <v>180.55133427312848</v>
      </c>
      <c r="O87" s="172">
        <v>800.66734699999995</v>
      </c>
      <c r="P87" s="172">
        <v>187.07471101768891</v>
      </c>
      <c r="Q87" s="172">
        <v>4.7569999999999997</v>
      </c>
      <c r="R87" s="172">
        <v>618.34963626093224</v>
      </c>
      <c r="S87" s="173">
        <v>550.09805700000004</v>
      </c>
      <c r="U87" s="175"/>
      <c r="V87" s="175"/>
    </row>
    <row r="88" spans="1:22" ht="15.75">
      <c r="A88" s="160"/>
      <c r="B88" s="178" t="s">
        <v>1067</v>
      </c>
      <c r="C88" s="172">
        <v>385.15442099999996</v>
      </c>
      <c r="D88" s="172">
        <v>129.966531</v>
      </c>
      <c r="E88" s="172">
        <v>108.25513672349334</v>
      </c>
      <c r="F88" s="172">
        <v>61.1428984</v>
      </c>
      <c r="G88" s="172">
        <v>28.720232370400119</v>
      </c>
      <c r="H88" s="172">
        <v>16.739973500000001</v>
      </c>
      <c r="I88" s="172">
        <v>1.6520324512569575</v>
      </c>
      <c r="J88" s="172">
        <v>-1.2825</v>
      </c>
      <c r="K88" s="172">
        <v>622.09358872349333</v>
      </c>
      <c r="L88" s="172">
        <v>0.68485722799999993</v>
      </c>
      <c r="M88" s="172">
        <v>622.77844595149327</v>
      </c>
      <c r="N88" s="172">
        <v>180.84384636740819</v>
      </c>
      <c r="O88" s="172">
        <v>803.62229200000002</v>
      </c>
      <c r="P88" s="172">
        <v>187.46004977573438</v>
      </c>
      <c r="Q88" s="172">
        <v>4.7569999999999997</v>
      </c>
      <c r="R88" s="172">
        <v>620.91924254321236</v>
      </c>
      <c r="S88" s="173">
        <v>552.43541200000004</v>
      </c>
      <c r="U88" s="175"/>
      <c r="V88" s="175"/>
    </row>
    <row r="89" spans="1:22" ht="15.75">
      <c r="A89" s="160"/>
      <c r="B89" s="179" t="s">
        <v>1068</v>
      </c>
      <c r="C89" s="180">
        <v>386.99074999999999</v>
      </c>
      <c r="D89" s="180">
        <v>130.506463</v>
      </c>
      <c r="E89" s="180">
        <v>108.56620238724118</v>
      </c>
      <c r="F89" s="180">
        <v>61.292344700000001</v>
      </c>
      <c r="G89" s="180">
        <v>28.995370253389556</v>
      </c>
      <c r="H89" s="180">
        <v>16.609129799999998</v>
      </c>
      <c r="I89" s="180">
        <v>1.669357590725409</v>
      </c>
      <c r="J89" s="180">
        <v>-1.2825</v>
      </c>
      <c r="K89" s="180">
        <v>624.78091538724118</v>
      </c>
      <c r="L89" s="180">
        <v>0.76566172799999999</v>
      </c>
      <c r="M89" s="180">
        <v>625.54657711524123</v>
      </c>
      <c r="N89" s="180">
        <v>181.12189909142168</v>
      </c>
      <c r="O89" s="180">
        <v>806.66847600000006</v>
      </c>
      <c r="P89" s="180">
        <v>187.9199325647842</v>
      </c>
      <c r="Q89" s="180">
        <v>4.7569999999999997</v>
      </c>
      <c r="R89" s="180">
        <v>623.50554364184848</v>
      </c>
      <c r="S89" s="181">
        <v>554.78657299999998</v>
      </c>
      <c r="U89" s="175"/>
      <c r="V89" s="175"/>
    </row>
    <row r="90" spans="1:22" ht="15.75">
      <c r="A90" s="160"/>
      <c r="B90" s="178">
        <v>2008</v>
      </c>
      <c r="C90" s="172">
        <v>1204.604</v>
      </c>
      <c r="D90" s="172">
        <v>375.86</v>
      </c>
      <c r="E90" s="172">
        <v>331.947</v>
      </c>
      <c r="F90" s="172">
        <v>180.899</v>
      </c>
      <c r="G90" s="172">
        <v>87.043000000000006</v>
      </c>
      <c r="H90" s="172">
        <v>57.198</v>
      </c>
      <c r="I90" s="172">
        <v>8.4409999999999989</v>
      </c>
      <c r="J90" s="172">
        <v>-1.0429999999999999</v>
      </c>
      <c r="K90" s="172">
        <v>1911.3679999999999</v>
      </c>
      <c r="L90" s="172">
        <v>-12.788</v>
      </c>
      <c r="M90" s="172">
        <v>1898.58</v>
      </c>
      <c r="N90" s="172">
        <v>556.86099999999999</v>
      </c>
      <c r="O90" s="172">
        <v>2459.0329999999999</v>
      </c>
      <c r="P90" s="172">
        <v>533.89099999999996</v>
      </c>
      <c r="Q90" s="172">
        <v>0</v>
      </c>
      <c r="R90" s="172">
        <v>1926.7349999999999</v>
      </c>
      <c r="S90" s="173">
        <v>1678.818</v>
      </c>
      <c r="U90" s="175"/>
      <c r="V90" s="175"/>
    </row>
    <row r="91" spans="1:22" ht="15.75">
      <c r="A91" s="160"/>
      <c r="B91" s="178">
        <v>2009</v>
      </c>
      <c r="C91" s="172">
        <v>1170.0350000000001</v>
      </c>
      <c r="D91" s="172">
        <v>380.83800000000002</v>
      </c>
      <c r="E91" s="172">
        <v>291.20999999999998</v>
      </c>
      <c r="F91" s="172">
        <v>150.59399999999999</v>
      </c>
      <c r="G91" s="172">
        <v>68.313999999999993</v>
      </c>
      <c r="H91" s="172">
        <v>62.232999999999997</v>
      </c>
      <c r="I91" s="172">
        <v>10.728</v>
      </c>
      <c r="J91" s="172">
        <v>2.7330000000000001</v>
      </c>
      <c r="K91" s="172">
        <v>1844.816</v>
      </c>
      <c r="L91" s="172">
        <v>-35.030999999999999</v>
      </c>
      <c r="M91" s="172">
        <v>1809.7850000000001</v>
      </c>
      <c r="N91" s="172">
        <v>507.63400000000001</v>
      </c>
      <c r="O91" s="172">
        <v>2332.1610000000001</v>
      </c>
      <c r="P91" s="172">
        <v>496.38799999999998</v>
      </c>
      <c r="Q91" s="172">
        <v>0</v>
      </c>
      <c r="R91" s="172">
        <v>1837.817</v>
      </c>
      <c r="S91" s="173">
        <v>1602.633</v>
      </c>
    </row>
    <row r="92" spans="1:22" ht="15.75">
      <c r="A92" s="160"/>
      <c r="B92" s="178">
        <v>2010</v>
      </c>
      <c r="C92" s="172">
        <v>1195.24</v>
      </c>
      <c r="D92" s="172">
        <v>380.76100000000002</v>
      </c>
      <c r="E92" s="172">
        <v>305.03199999999998</v>
      </c>
      <c r="F92" s="172">
        <v>157.06100000000001</v>
      </c>
      <c r="G92" s="172">
        <v>74.837000000000003</v>
      </c>
      <c r="H92" s="172">
        <v>63.322000000000003</v>
      </c>
      <c r="I92" s="172">
        <v>10.702999999999999</v>
      </c>
      <c r="J92" s="172">
        <v>-1E-3</v>
      </c>
      <c r="K92" s="172">
        <v>1881.0319999999999</v>
      </c>
      <c r="L92" s="172">
        <v>-8.5630000000000006</v>
      </c>
      <c r="M92" s="172">
        <v>1872.4690000000001</v>
      </c>
      <c r="N92" s="172">
        <v>540.86099999999999</v>
      </c>
      <c r="O92" s="172">
        <v>2418.7979999999998</v>
      </c>
      <c r="P92" s="172">
        <v>540.88400000000001</v>
      </c>
      <c r="Q92" s="172">
        <v>0</v>
      </c>
      <c r="R92" s="172">
        <v>1878.96</v>
      </c>
      <c r="S92" s="173">
        <v>1644.5260000000001</v>
      </c>
    </row>
    <row r="93" spans="1:22" ht="15.75">
      <c r="A93" s="160"/>
      <c r="B93" s="178">
        <v>2011</v>
      </c>
      <c r="C93" s="172">
        <v>1191.27</v>
      </c>
      <c r="D93" s="172">
        <v>380.51499999999999</v>
      </c>
      <c r="E93" s="172">
        <v>305.35399999999998</v>
      </c>
      <c r="F93" s="172">
        <v>166.465</v>
      </c>
      <c r="G93" s="172">
        <v>71.385999999999996</v>
      </c>
      <c r="H93" s="172">
        <v>57.954999999999998</v>
      </c>
      <c r="I93" s="172">
        <v>9.9690000000000012</v>
      </c>
      <c r="J93" s="172">
        <v>-0.70499999999999996</v>
      </c>
      <c r="K93" s="172">
        <v>1876.434</v>
      </c>
      <c r="L93" s="172">
        <v>-3.7839999999999998</v>
      </c>
      <c r="M93" s="172">
        <v>1872.65</v>
      </c>
      <c r="N93" s="172">
        <v>578.33299999999997</v>
      </c>
      <c r="O93" s="172">
        <v>2456.5549999999998</v>
      </c>
      <c r="P93" s="172">
        <v>556.72299999999996</v>
      </c>
      <c r="Q93" s="172">
        <v>0</v>
      </c>
      <c r="R93" s="172">
        <v>1900.4760000000001</v>
      </c>
      <c r="S93" s="173">
        <v>1672.213</v>
      </c>
    </row>
    <row r="94" spans="1:22" ht="15.75">
      <c r="A94" s="160"/>
      <c r="B94" s="178">
        <v>2012</v>
      </c>
      <c r="C94" s="172">
        <v>1211.807</v>
      </c>
      <c r="D94" s="172">
        <v>386.18799999999999</v>
      </c>
      <c r="E94" s="172">
        <v>310.22199999999998</v>
      </c>
      <c r="F94" s="172">
        <v>178.179</v>
      </c>
      <c r="G94" s="172">
        <v>69.926000000000002</v>
      </c>
      <c r="H94" s="172">
        <v>53.006999999999998</v>
      </c>
      <c r="I94" s="172">
        <v>9.0419999999999998</v>
      </c>
      <c r="J94" s="172">
        <v>-1.036</v>
      </c>
      <c r="K94" s="172">
        <v>1907.181</v>
      </c>
      <c r="L94" s="172">
        <v>6.3780000000000001</v>
      </c>
      <c r="M94" s="172">
        <v>1913.559</v>
      </c>
      <c r="N94" s="172">
        <v>582.72900000000004</v>
      </c>
      <c r="O94" s="172">
        <v>2499.35</v>
      </c>
      <c r="P94" s="172">
        <v>570.38499999999999</v>
      </c>
      <c r="Q94" s="172">
        <v>0</v>
      </c>
      <c r="R94" s="172">
        <v>1929.229</v>
      </c>
      <c r="S94" s="173">
        <v>1706.9110000000001</v>
      </c>
    </row>
    <row r="95" spans="1:22" ht="15.75">
      <c r="A95" s="160"/>
      <c r="B95" s="178">
        <v>2013</v>
      </c>
      <c r="C95" s="172">
        <v>1242.4480000000001</v>
      </c>
      <c r="D95" s="172">
        <v>387.05</v>
      </c>
      <c r="E95" s="172">
        <v>320.303</v>
      </c>
      <c r="F95" s="172">
        <v>184.65100000000001</v>
      </c>
      <c r="G95" s="172">
        <v>77.388000000000005</v>
      </c>
      <c r="H95" s="172">
        <v>49.603000000000002</v>
      </c>
      <c r="I95" s="172">
        <v>8.5120000000000005</v>
      </c>
      <c r="J95" s="172">
        <v>7.0220000000000002</v>
      </c>
      <c r="K95" s="172">
        <v>1956.8230000000001</v>
      </c>
      <c r="L95" s="172">
        <v>6.7839999999999998</v>
      </c>
      <c r="M95" s="172">
        <v>1963.607</v>
      </c>
      <c r="N95" s="172">
        <v>584.38699999999994</v>
      </c>
      <c r="O95" s="172">
        <v>2552.855</v>
      </c>
      <c r="P95" s="172">
        <v>588.88400000000001</v>
      </c>
      <c r="Q95" s="172">
        <v>0</v>
      </c>
      <c r="R95" s="172">
        <v>1963.807</v>
      </c>
      <c r="S95" s="173">
        <v>1740.3430000000001</v>
      </c>
    </row>
    <row r="96" spans="1:22" ht="15.75">
      <c r="A96" s="160"/>
      <c r="B96" s="178">
        <v>2014</v>
      </c>
      <c r="C96" s="172">
        <v>1276.097</v>
      </c>
      <c r="D96" s="172">
        <v>397.06900000000002</v>
      </c>
      <c r="E96" s="172">
        <v>342.84</v>
      </c>
      <c r="F96" s="172">
        <v>194.88300000000001</v>
      </c>
      <c r="G96" s="172">
        <v>82.424000000000007</v>
      </c>
      <c r="H96" s="172">
        <v>55.58</v>
      </c>
      <c r="I96" s="172">
        <v>9.8620000000000001</v>
      </c>
      <c r="J96" s="172">
        <v>6.0709999999999997</v>
      </c>
      <c r="K96" s="172">
        <v>2022.077</v>
      </c>
      <c r="L96" s="172">
        <v>15.349</v>
      </c>
      <c r="M96" s="172">
        <v>2037.4259999999999</v>
      </c>
      <c r="N96" s="172">
        <v>590.26</v>
      </c>
      <c r="O96" s="172">
        <v>2646.1120000000001</v>
      </c>
      <c r="P96" s="172">
        <v>618.88800000000003</v>
      </c>
      <c r="Q96" s="172">
        <v>0</v>
      </c>
      <c r="R96" s="172">
        <v>2026.566</v>
      </c>
      <c r="S96" s="173">
        <v>1797.211</v>
      </c>
    </row>
    <row r="97" spans="1:20" ht="15.75">
      <c r="A97" s="160"/>
      <c r="B97" s="178">
        <v>2015</v>
      </c>
      <c r="C97" s="172">
        <v>1312.213</v>
      </c>
      <c r="D97" s="172">
        <v>402.14800000000002</v>
      </c>
      <c r="E97" s="172">
        <v>367.34</v>
      </c>
      <c r="F97" s="172">
        <v>213.28100000000001</v>
      </c>
      <c r="G97" s="172">
        <v>87.742999999999995</v>
      </c>
      <c r="H97" s="172">
        <v>56.548000000000002</v>
      </c>
      <c r="I97" s="172">
        <v>9.6460000000000008</v>
      </c>
      <c r="J97" s="172">
        <v>0.39300000000000002</v>
      </c>
      <c r="K97" s="172">
        <v>2082.0940000000001</v>
      </c>
      <c r="L97" s="172">
        <v>12.105</v>
      </c>
      <c r="M97" s="172">
        <v>2094.1990000000001</v>
      </c>
      <c r="N97" s="172">
        <v>612.53300000000002</v>
      </c>
      <c r="O97" s="172">
        <v>2721.7869999999998</v>
      </c>
      <c r="P97" s="172">
        <v>649.55799999999999</v>
      </c>
      <c r="Q97" s="172">
        <v>0</v>
      </c>
      <c r="R97" s="172">
        <v>2071.5610000000001</v>
      </c>
      <c r="S97" s="173">
        <v>1831.364</v>
      </c>
    </row>
    <row r="98" spans="1:20" ht="15.75">
      <c r="A98" s="160"/>
      <c r="B98" s="178">
        <v>2016</v>
      </c>
      <c r="C98" s="172">
        <v>1360.5039999999999</v>
      </c>
      <c r="D98" s="172">
        <v>404.98399999999998</v>
      </c>
      <c r="E98" s="172">
        <v>386.22500000000002</v>
      </c>
      <c r="F98" s="172">
        <v>227.965</v>
      </c>
      <c r="G98" s="172">
        <v>93.927999999999997</v>
      </c>
      <c r="H98" s="172">
        <v>54.579000000000001</v>
      </c>
      <c r="I98" s="172">
        <v>9.7419999999999991</v>
      </c>
      <c r="J98" s="172">
        <v>1.599</v>
      </c>
      <c r="K98" s="172">
        <v>2153.3119999999999</v>
      </c>
      <c r="L98" s="172">
        <v>5.0359999999999996</v>
      </c>
      <c r="M98" s="172">
        <v>2158.348</v>
      </c>
      <c r="N98" s="172">
        <v>629.52700000000004</v>
      </c>
      <c r="O98" s="172">
        <v>2786.7710000000002</v>
      </c>
      <c r="P98" s="172">
        <v>675.38800000000003</v>
      </c>
      <c r="Q98" s="172">
        <v>0</v>
      </c>
      <c r="R98" s="172">
        <v>2111.357</v>
      </c>
      <c r="S98" s="173">
        <v>1867.008</v>
      </c>
    </row>
    <row r="99" spans="1:20" ht="15.75">
      <c r="A99" s="160"/>
      <c r="B99" s="178">
        <v>2017</v>
      </c>
      <c r="C99" s="172">
        <v>1385.3779999999999</v>
      </c>
      <c r="D99" s="172">
        <v>407.63200000000001</v>
      </c>
      <c r="E99" s="172">
        <v>399.75200000000001</v>
      </c>
      <c r="F99" s="172">
        <v>227.44499999999999</v>
      </c>
      <c r="G99" s="172">
        <v>102.15300000000001</v>
      </c>
      <c r="H99" s="172">
        <v>60.512</v>
      </c>
      <c r="I99" s="172">
        <v>9.6120000000000001</v>
      </c>
      <c r="J99" s="172">
        <v>0.60599999999999998</v>
      </c>
      <c r="K99" s="172">
        <v>2193.3679999999999</v>
      </c>
      <c r="L99" s="172">
        <v>13.307</v>
      </c>
      <c r="M99" s="172">
        <v>2206.6750000000002</v>
      </c>
      <c r="N99" s="172">
        <v>672.11800000000005</v>
      </c>
      <c r="O99" s="172">
        <v>2864.105</v>
      </c>
      <c r="P99" s="172">
        <v>696.76099999999997</v>
      </c>
      <c r="Q99" s="172">
        <v>0</v>
      </c>
      <c r="R99" s="172">
        <v>2167.415</v>
      </c>
      <c r="S99" s="173">
        <v>1919.0540000000001</v>
      </c>
    </row>
    <row r="100" spans="1:20" ht="15.75">
      <c r="A100" s="160"/>
      <c r="B100" s="178">
        <v>2018</v>
      </c>
      <c r="C100" s="172">
        <v>1412.6</v>
      </c>
      <c r="D100" s="172">
        <v>410.17099999999999</v>
      </c>
      <c r="E100" s="172">
        <v>397.83800000000002</v>
      </c>
      <c r="F100" s="172">
        <v>223.77</v>
      </c>
      <c r="G100" s="172">
        <v>108.26</v>
      </c>
      <c r="H100" s="172">
        <v>60.511000000000003</v>
      </c>
      <c r="I100" s="172">
        <v>5.3470000000000004</v>
      </c>
      <c r="J100" s="172">
        <v>3.137</v>
      </c>
      <c r="K100" s="172">
        <v>2223.7460000000001</v>
      </c>
      <c r="L100" s="172">
        <v>0.94099999999999995</v>
      </c>
      <c r="M100" s="172">
        <v>2224.6869999999999</v>
      </c>
      <c r="N100" s="172">
        <v>692.86</v>
      </c>
      <c r="O100" s="172">
        <v>2916.14</v>
      </c>
      <c r="P100" s="172">
        <v>718.34699999999998</v>
      </c>
      <c r="Q100" s="172">
        <v>0</v>
      </c>
      <c r="R100" s="172">
        <v>2197.8409999999999</v>
      </c>
      <c r="S100" s="173">
        <v>1943.4929999999999</v>
      </c>
    </row>
    <row r="101" spans="1:20" ht="15.75">
      <c r="A101" s="160"/>
      <c r="B101" s="178">
        <v>2019</v>
      </c>
      <c r="C101" s="172">
        <v>1427.94</v>
      </c>
      <c r="D101" s="172">
        <v>426.59199999999998</v>
      </c>
      <c r="E101" s="172">
        <v>406.423</v>
      </c>
      <c r="F101" s="172">
        <v>228.58099999999999</v>
      </c>
      <c r="G101" s="172">
        <v>109.90900000000001</v>
      </c>
      <c r="H101" s="172">
        <v>62.14</v>
      </c>
      <c r="I101" s="172">
        <v>5.7435984900000001</v>
      </c>
      <c r="J101" s="172">
        <v>2.88</v>
      </c>
      <c r="K101" s="172">
        <v>2263.835</v>
      </c>
      <c r="L101" s="172">
        <v>1.262</v>
      </c>
      <c r="M101" s="172">
        <v>2265.0970000000002</v>
      </c>
      <c r="N101" s="172">
        <v>706.69600000000003</v>
      </c>
      <c r="O101" s="172">
        <v>2971.7930000000001</v>
      </c>
      <c r="P101" s="172">
        <v>737.87199999999996</v>
      </c>
      <c r="Q101" s="172">
        <v>0</v>
      </c>
      <c r="R101" s="172">
        <v>2233.9209999999998</v>
      </c>
      <c r="S101" s="173">
        <v>1978.192</v>
      </c>
    </row>
    <row r="102" spans="1:20" ht="15.75">
      <c r="A102" s="160"/>
      <c r="B102" s="178">
        <v>2020</v>
      </c>
      <c r="C102" s="172">
        <v>1238.94</v>
      </c>
      <c r="D102" s="172">
        <v>392.96699999999998</v>
      </c>
      <c r="E102" s="172">
        <v>362.65699999999998</v>
      </c>
      <c r="F102" s="172">
        <v>204.3</v>
      </c>
      <c r="G102" s="172">
        <v>89.215999999999994</v>
      </c>
      <c r="H102" s="172">
        <v>64.408000000000001</v>
      </c>
      <c r="I102" s="172">
        <v>4.5690352829999998</v>
      </c>
      <c r="J102" s="172">
        <v>-0.44500000000000001</v>
      </c>
      <c r="K102" s="172">
        <v>1994.1189999999999</v>
      </c>
      <c r="L102" s="172">
        <v>2.5230000000000001</v>
      </c>
      <c r="M102" s="172">
        <v>1996.6420000000001</v>
      </c>
      <c r="N102" s="172">
        <v>625.64</v>
      </c>
      <c r="O102" s="172">
        <v>2622.2820000000002</v>
      </c>
      <c r="P102" s="172">
        <v>619.79300000000001</v>
      </c>
      <c r="Q102" s="172">
        <v>0</v>
      </c>
      <c r="R102" s="172">
        <v>2002.489</v>
      </c>
      <c r="S102" s="173">
        <v>1779.2739999999999</v>
      </c>
    </row>
    <row r="103" spans="1:20" ht="15.75">
      <c r="A103" s="160"/>
      <c r="B103" s="178">
        <v>2021</v>
      </c>
      <c r="C103" s="172">
        <v>1331.105</v>
      </c>
      <c r="D103" s="172">
        <v>451.51</v>
      </c>
      <c r="E103" s="172">
        <v>389.65199999999999</v>
      </c>
      <c r="F103" s="172">
        <v>208.29400000000001</v>
      </c>
      <c r="G103" s="172">
        <v>104.90600000000001</v>
      </c>
      <c r="H103" s="172">
        <v>70.850999999999999</v>
      </c>
      <c r="I103" s="172">
        <v>5.8450314100000007</v>
      </c>
      <c r="J103" s="172">
        <v>6.9589999999999996</v>
      </c>
      <c r="K103" s="172">
        <v>2179.2260000000001</v>
      </c>
      <c r="L103" s="172">
        <v>-1.714</v>
      </c>
      <c r="M103" s="172">
        <v>2177.5120000000002</v>
      </c>
      <c r="N103" s="172">
        <v>656.55399999999997</v>
      </c>
      <c r="O103" s="172">
        <v>2834.0659999999998</v>
      </c>
      <c r="P103" s="172">
        <v>657.86300000000006</v>
      </c>
      <c r="Q103" s="172">
        <v>0</v>
      </c>
      <c r="R103" s="172">
        <v>2176.203</v>
      </c>
      <c r="S103" s="173">
        <v>1935.444</v>
      </c>
    </row>
    <row r="104" spans="1:20" ht="15.75">
      <c r="A104" s="160"/>
      <c r="B104" s="178">
        <v>2022</v>
      </c>
      <c r="C104" s="172">
        <v>1397.472</v>
      </c>
      <c r="D104" s="172">
        <v>461.68400000000003</v>
      </c>
      <c r="E104" s="172">
        <v>420.90199999999999</v>
      </c>
      <c r="F104" s="172">
        <v>228.31700000000001</v>
      </c>
      <c r="G104" s="172">
        <v>114.833</v>
      </c>
      <c r="H104" s="172">
        <v>71.477999999999994</v>
      </c>
      <c r="I104" s="172">
        <v>6.3694810500000001</v>
      </c>
      <c r="J104" s="172">
        <v>-17.54</v>
      </c>
      <c r="K104" s="172">
        <v>2262.518</v>
      </c>
      <c r="L104" s="172">
        <v>19.475999999999999</v>
      </c>
      <c r="M104" s="172">
        <v>2281.9940000000001</v>
      </c>
      <c r="N104" s="172">
        <v>715.44899999999996</v>
      </c>
      <c r="O104" s="172">
        <v>2997.4430000000002</v>
      </c>
      <c r="P104" s="172">
        <v>753.96199999999999</v>
      </c>
      <c r="Q104" s="172">
        <v>27.283000000000001</v>
      </c>
      <c r="R104" s="172">
        <v>2270.7640000000001</v>
      </c>
      <c r="S104" s="173">
        <v>2014.752</v>
      </c>
    </row>
    <row r="105" spans="1:20" ht="15.75">
      <c r="A105" s="160"/>
      <c r="B105" s="178">
        <v>2023</v>
      </c>
      <c r="C105" s="172">
        <v>1404.283287</v>
      </c>
      <c r="D105" s="172">
        <v>464.98236500000002</v>
      </c>
      <c r="E105" s="172">
        <v>428.41619658510223</v>
      </c>
      <c r="F105" s="172">
        <v>239.29247290000001</v>
      </c>
      <c r="G105" s="172">
        <v>107.37443744505016</v>
      </c>
      <c r="H105" s="172">
        <v>75.684187699999995</v>
      </c>
      <c r="I105" s="172">
        <v>6.148570327897918</v>
      </c>
      <c r="J105" s="172">
        <v>-8.9215</v>
      </c>
      <c r="K105" s="172">
        <v>2288.7603485851023</v>
      </c>
      <c r="L105" s="172">
        <v>0.12217239099999995</v>
      </c>
      <c r="M105" s="172">
        <v>2288.8825209761026</v>
      </c>
      <c r="N105" s="172">
        <v>711.9358727800676</v>
      </c>
      <c r="O105" s="172">
        <v>3000.8183939999999</v>
      </c>
      <c r="P105" s="172">
        <v>743.04343713495189</v>
      </c>
      <c r="Q105" s="172">
        <v>19.033999999999999</v>
      </c>
      <c r="R105" s="172">
        <v>2276.8089566211715</v>
      </c>
      <c r="S105" s="173">
        <v>2021.6462429999999</v>
      </c>
    </row>
    <row r="106" spans="1:20" ht="15.75">
      <c r="A106" s="160"/>
      <c r="B106" s="178">
        <v>2024</v>
      </c>
      <c r="C106" s="172">
        <v>1414.384763</v>
      </c>
      <c r="D106" s="172">
        <v>484.62607600000001</v>
      </c>
      <c r="E106" s="172">
        <v>409.28586254064271</v>
      </c>
      <c r="F106" s="172">
        <v>227.11657410000001</v>
      </c>
      <c r="G106" s="172">
        <v>101.68621287214449</v>
      </c>
      <c r="H106" s="172">
        <v>74.580914399999997</v>
      </c>
      <c r="I106" s="172">
        <v>5.9021611858923109</v>
      </c>
      <c r="J106" s="172">
        <v>-5.13</v>
      </c>
      <c r="K106" s="172">
        <v>2303.1667015406429</v>
      </c>
      <c r="L106" s="172">
        <v>5.0446851099999996</v>
      </c>
      <c r="M106" s="172">
        <v>2308.2113866506429</v>
      </c>
      <c r="N106" s="172">
        <v>704.42836303941738</v>
      </c>
      <c r="O106" s="172">
        <v>3012.6397499999998</v>
      </c>
      <c r="P106" s="172">
        <v>737.74246884036484</v>
      </c>
      <c r="Q106" s="172">
        <v>19.027999999999999</v>
      </c>
      <c r="R106" s="172">
        <v>2293.9252808542547</v>
      </c>
      <c r="S106" s="173">
        <v>2037.0437299999999</v>
      </c>
    </row>
    <row r="107" spans="1:20" ht="15.75">
      <c r="A107" s="160"/>
      <c r="B107" s="178">
        <v>2025</v>
      </c>
      <c r="C107" s="172">
        <v>1442.2127809999999</v>
      </c>
      <c r="D107" s="172">
        <v>493.48777899999999</v>
      </c>
      <c r="E107" s="172">
        <v>410.84179893137264</v>
      </c>
      <c r="F107" s="172">
        <v>230.2042879</v>
      </c>
      <c r="G107" s="172">
        <v>101.93577546190788</v>
      </c>
      <c r="H107" s="172">
        <v>72.797381300000012</v>
      </c>
      <c r="I107" s="172">
        <v>5.9043542311631017</v>
      </c>
      <c r="J107" s="172">
        <v>-5.13</v>
      </c>
      <c r="K107" s="172">
        <v>2341.4123589313731</v>
      </c>
      <c r="L107" s="172">
        <v>4.7137105300000002</v>
      </c>
      <c r="M107" s="172">
        <v>2346.1260694613725</v>
      </c>
      <c r="N107" s="172">
        <v>707.65556665164843</v>
      </c>
      <c r="O107" s="172">
        <v>3053.7816359999993</v>
      </c>
      <c r="P107" s="172">
        <v>736.34572662188748</v>
      </c>
      <c r="Q107" s="172">
        <v>19.027999999999999</v>
      </c>
      <c r="R107" s="172">
        <v>2336.4639094911872</v>
      </c>
      <c r="S107" s="173">
        <v>2075.785695</v>
      </c>
    </row>
    <row r="108" spans="1:20" ht="15.75">
      <c r="A108" s="160"/>
      <c r="B108" s="178">
        <v>2026</v>
      </c>
      <c r="C108" s="172">
        <v>1472.0894780000001</v>
      </c>
      <c r="D108" s="172">
        <v>500.68186200000002</v>
      </c>
      <c r="E108" s="172">
        <v>419.00284488224975</v>
      </c>
      <c r="F108" s="172">
        <v>235.97476019999999</v>
      </c>
      <c r="G108" s="172">
        <v>105.55060429935416</v>
      </c>
      <c r="H108" s="172">
        <v>71.373164200000005</v>
      </c>
      <c r="I108" s="172">
        <v>6.1043161022851997</v>
      </c>
      <c r="J108" s="172">
        <v>-5.13</v>
      </c>
      <c r="K108" s="172">
        <v>2386.6441848822496</v>
      </c>
      <c r="L108" s="172">
        <v>3.663290151</v>
      </c>
      <c r="M108" s="172">
        <v>2390.3074750332498</v>
      </c>
      <c r="N108" s="172">
        <v>711.88170870898125</v>
      </c>
      <c r="O108" s="172">
        <v>3102.1891840000003</v>
      </c>
      <c r="P108" s="172">
        <v>737.71758968410029</v>
      </c>
      <c r="Q108" s="172">
        <v>19.027999999999999</v>
      </c>
      <c r="R108" s="172">
        <v>2383.4995940591925</v>
      </c>
      <c r="S108" s="173">
        <v>2118.4794200000001</v>
      </c>
    </row>
    <row r="109" spans="1:20" ht="15.75">
      <c r="A109" s="160"/>
      <c r="B109" s="178">
        <v>2027</v>
      </c>
      <c r="C109" s="172">
        <v>1501.06756</v>
      </c>
      <c r="D109" s="172">
        <v>508.42535600000002</v>
      </c>
      <c r="E109" s="172">
        <v>426.36815173091759</v>
      </c>
      <c r="F109" s="172">
        <v>240.72917359999997</v>
      </c>
      <c r="G109" s="172">
        <v>109.41266533114739</v>
      </c>
      <c r="H109" s="172">
        <v>69.922055799999981</v>
      </c>
      <c r="I109" s="172">
        <v>6.304257003105441</v>
      </c>
      <c r="J109" s="172">
        <v>-5.13</v>
      </c>
      <c r="K109" s="172">
        <v>2430.7310677309174</v>
      </c>
      <c r="L109" s="172">
        <v>2.7342533339999999</v>
      </c>
      <c r="M109" s="172">
        <v>2433.4653210649176</v>
      </c>
      <c r="N109" s="172">
        <v>716.48893056428312</v>
      </c>
      <c r="O109" s="172">
        <v>3149.9542520000005</v>
      </c>
      <c r="P109" s="172">
        <v>741.9283512818912</v>
      </c>
      <c r="Q109" s="172">
        <v>19.027999999999999</v>
      </c>
      <c r="R109" s="172">
        <v>2427.0539003472577</v>
      </c>
      <c r="S109" s="173">
        <v>2158.1775469999998</v>
      </c>
    </row>
    <row r="110" spans="1:20" ht="15.75">
      <c r="A110" s="160"/>
      <c r="B110" s="179">
        <v>2028</v>
      </c>
      <c r="C110" s="180">
        <v>1529.7754189999998</v>
      </c>
      <c r="D110" s="180">
        <v>516.75272299999995</v>
      </c>
      <c r="E110" s="180">
        <v>431.27727868576704</v>
      </c>
      <c r="F110" s="180">
        <v>243.6774369</v>
      </c>
      <c r="G110" s="180">
        <v>113.25734789218875</v>
      </c>
      <c r="H110" s="180">
        <v>67.8277322</v>
      </c>
      <c r="I110" s="180">
        <v>6.514761633536124</v>
      </c>
      <c r="J110" s="180">
        <v>-5.13</v>
      </c>
      <c r="K110" s="180">
        <v>2472.6754206857668</v>
      </c>
      <c r="L110" s="180">
        <v>2.5476196209999999</v>
      </c>
      <c r="M110" s="180">
        <v>2475.2230403067665</v>
      </c>
      <c r="N110" s="180">
        <v>721.59850431581856</v>
      </c>
      <c r="O110" s="180">
        <v>3196.8215439999999</v>
      </c>
      <c r="P110" s="180">
        <v>747.55671957793231</v>
      </c>
      <c r="Q110" s="180">
        <v>19.027999999999999</v>
      </c>
      <c r="R110" s="180">
        <v>2468.2928250441655</v>
      </c>
      <c r="S110" s="181">
        <v>2195.7428869999999</v>
      </c>
      <c r="T110" s="182"/>
    </row>
    <row r="111" spans="1:20" ht="15.75">
      <c r="A111" s="160"/>
      <c r="B111" s="178" t="s">
        <v>1069</v>
      </c>
      <c r="C111" s="172">
        <v>1187.7840000000001</v>
      </c>
      <c r="D111" s="172">
        <v>377.339</v>
      </c>
      <c r="E111" s="172">
        <v>322.36099999999999</v>
      </c>
      <c r="F111" s="172">
        <v>175.387</v>
      </c>
      <c r="G111" s="172">
        <v>79.707999999999998</v>
      </c>
      <c r="H111" s="172">
        <v>58.954999999999998</v>
      </c>
      <c r="I111" s="172">
        <v>9.6280000000000001</v>
      </c>
      <c r="J111" s="172">
        <v>1.2E-2</v>
      </c>
      <c r="K111" s="172">
        <v>1887.4960000000001</v>
      </c>
      <c r="L111" s="172">
        <v>-19.494</v>
      </c>
      <c r="M111" s="172">
        <v>1868.002</v>
      </c>
      <c r="N111" s="172">
        <v>543.298</v>
      </c>
      <c r="O111" s="172">
        <v>2413.8020000000001</v>
      </c>
      <c r="P111" s="172">
        <v>518.50599999999997</v>
      </c>
      <c r="Q111" s="172">
        <v>0</v>
      </c>
      <c r="R111" s="172">
        <v>1897.057</v>
      </c>
      <c r="S111" s="173">
        <v>1653.664</v>
      </c>
    </row>
    <row r="112" spans="1:20" ht="15.75">
      <c r="A112" s="160"/>
      <c r="B112" s="178" t="s">
        <v>1070</v>
      </c>
      <c r="C112" s="172">
        <v>1172.2159999999999</v>
      </c>
      <c r="D112" s="172">
        <v>380.84100000000001</v>
      </c>
      <c r="E112" s="172">
        <v>291.08699999999999</v>
      </c>
      <c r="F112" s="172">
        <v>149.101</v>
      </c>
      <c r="G112" s="172">
        <v>68.311999999999998</v>
      </c>
      <c r="H112" s="172">
        <v>63.536000000000001</v>
      </c>
      <c r="I112" s="172">
        <v>10.756</v>
      </c>
      <c r="J112" s="172">
        <v>1.0589999999999999</v>
      </c>
      <c r="K112" s="172">
        <v>1845.203</v>
      </c>
      <c r="L112" s="172">
        <v>-27.832999999999998</v>
      </c>
      <c r="M112" s="172">
        <v>1817.37</v>
      </c>
      <c r="N112" s="172">
        <v>511.49299999999999</v>
      </c>
      <c r="O112" s="172">
        <v>2344.7370000000001</v>
      </c>
      <c r="P112" s="172">
        <v>504.34699999999998</v>
      </c>
      <c r="Q112" s="172">
        <v>0</v>
      </c>
      <c r="R112" s="172">
        <v>1842.2550000000001</v>
      </c>
      <c r="S112" s="173">
        <v>1607.2660000000001</v>
      </c>
    </row>
    <row r="113" spans="1:19" ht="15.75">
      <c r="A113" s="160"/>
      <c r="B113" s="178" t="s">
        <v>1071</v>
      </c>
      <c r="C113" s="172">
        <v>1199.499</v>
      </c>
      <c r="D113" s="172">
        <v>382.21800000000002</v>
      </c>
      <c r="E113" s="172">
        <v>305.81599999999997</v>
      </c>
      <c r="F113" s="172">
        <v>157.857</v>
      </c>
      <c r="G113" s="172">
        <v>75.328000000000003</v>
      </c>
      <c r="H113" s="172">
        <v>62.987000000000002</v>
      </c>
      <c r="I113" s="172">
        <v>10.617999999999999</v>
      </c>
      <c r="J113" s="172">
        <v>-1.944</v>
      </c>
      <c r="K113" s="172">
        <v>1885.5889999999999</v>
      </c>
      <c r="L113" s="172">
        <v>-8.6259999999999994</v>
      </c>
      <c r="M113" s="172">
        <v>1876.963</v>
      </c>
      <c r="N113" s="172">
        <v>555.07399999999996</v>
      </c>
      <c r="O113" s="172">
        <v>2434.5239999999999</v>
      </c>
      <c r="P113" s="172">
        <v>547.23800000000006</v>
      </c>
      <c r="Q113" s="172">
        <v>0</v>
      </c>
      <c r="R113" s="172">
        <v>1888.2360000000001</v>
      </c>
      <c r="S113" s="173">
        <v>1654.7739999999999</v>
      </c>
    </row>
    <row r="114" spans="1:19">
      <c r="B114" s="178" t="s">
        <v>1072</v>
      </c>
      <c r="C114" s="172">
        <v>1192.115</v>
      </c>
      <c r="D114" s="172">
        <v>382.48099999999999</v>
      </c>
      <c r="E114" s="172">
        <v>308.08699999999999</v>
      </c>
      <c r="F114" s="172">
        <v>172.739</v>
      </c>
      <c r="G114" s="172">
        <v>70.143000000000001</v>
      </c>
      <c r="H114" s="172">
        <v>55.594000000000001</v>
      </c>
      <c r="I114" s="172">
        <v>9.64</v>
      </c>
      <c r="J114" s="172">
        <v>-0.36</v>
      </c>
      <c r="K114" s="172">
        <v>1882.3230000000001</v>
      </c>
      <c r="L114" s="172">
        <v>-6.242</v>
      </c>
      <c r="M114" s="172">
        <v>1876.0809999999999</v>
      </c>
      <c r="N114" s="172">
        <v>583.60299999999995</v>
      </c>
      <c r="O114" s="172">
        <v>2469.395</v>
      </c>
      <c r="P114" s="172">
        <v>562.55799999999999</v>
      </c>
      <c r="Q114" s="172">
        <v>0</v>
      </c>
      <c r="R114" s="172">
        <v>1907.289</v>
      </c>
      <c r="S114" s="173">
        <v>1680.39</v>
      </c>
    </row>
    <row r="115" spans="1:19">
      <c r="B115" s="176" t="s">
        <v>359</v>
      </c>
      <c r="C115" s="172">
        <v>1219.509</v>
      </c>
      <c r="D115" s="172">
        <v>383.86399999999998</v>
      </c>
      <c r="E115" s="172">
        <v>308.262</v>
      </c>
      <c r="F115" s="172">
        <v>177.636</v>
      </c>
      <c r="G115" s="172">
        <v>71.051000000000002</v>
      </c>
      <c r="H115" s="172">
        <v>50.723999999999997</v>
      </c>
      <c r="I115" s="172">
        <v>8.8449999999999989</v>
      </c>
      <c r="J115" s="172">
        <v>1.6890000000000001</v>
      </c>
      <c r="K115" s="172">
        <v>1913.3240000000001</v>
      </c>
      <c r="L115" s="172">
        <v>12.249000000000001</v>
      </c>
      <c r="M115" s="172">
        <v>1925.5730000000001</v>
      </c>
      <c r="N115" s="172">
        <v>578.78099999999995</v>
      </c>
      <c r="O115" s="172">
        <v>2503.373</v>
      </c>
      <c r="P115" s="172">
        <v>569.73</v>
      </c>
      <c r="Q115" s="172">
        <v>0</v>
      </c>
      <c r="R115" s="172">
        <v>1934.0060000000001</v>
      </c>
      <c r="S115" s="173">
        <v>1713.037</v>
      </c>
    </row>
    <row r="116" spans="1:19">
      <c r="B116" s="176" t="s">
        <v>360</v>
      </c>
      <c r="C116" s="172">
        <v>1251.056</v>
      </c>
      <c r="D116" s="172">
        <v>389.959</v>
      </c>
      <c r="E116" s="172">
        <v>328.21800000000002</v>
      </c>
      <c r="F116" s="172">
        <v>187.917</v>
      </c>
      <c r="G116" s="172">
        <v>79.759</v>
      </c>
      <c r="H116" s="172">
        <v>51.896999999999998</v>
      </c>
      <c r="I116" s="172">
        <v>8.5419999999999998</v>
      </c>
      <c r="J116" s="172">
        <v>7.843</v>
      </c>
      <c r="K116" s="172">
        <v>1977.076</v>
      </c>
      <c r="L116" s="172">
        <v>4.2640000000000002</v>
      </c>
      <c r="M116" s="172">
        <v>1981.34</v>
      </c>
      <c r="N116" s="172">
        <v>582.91700000000003</v>
      </c>
      <c r="O116" s="172">
        <v>2576.0230000000001</v>
      </c>
      <c r="P116" s="172">
        <v>596.66600000000005</v>
      </c>
      <c r="Q116" s="172">
        <v>0</v>
      </c>
      <c r="R116" s="172">
        <v>1978.95</v>
      </c>
      <c r="S116" s="173">
        <v>1753.086</v>
      </c>
    </row>
    <row r="117" spans="1:19">
      <c r="B117" s="176" t="s">
        <v>361</v>
      </c>
      <c r="C117" s="172">
        <v>1286.0899999999999</v>
      </c>
      <c r="D117" s="172">
        <v>397.79399999999998</v>
      </c>
      <c r="E117" s="172">
        <v>349.35700000000003</v>
      </c>
      <c r="F117" s="172">
        <v>200.346</v>
      </c>
      <c r="G117" s="172">
        <v>82.465999999999994</v>
      </c>
      <c r="H117" s="172">
        <v>56.076999999999998</v>
      </c>
      <c r="I117" s="172">
        <v>10.342000000000001</v>
      </c>
      <c r="J117" s="172">
        <v>7.4279999999999999</v>
      </c>
      <c r="K117" s="172">
        <v>2040.6690000000001</v>
      </c>
      <c r="L117" s="172">
        <v>21.859000000000002</v>
      </c>
      <c r="M117" s="172">
        <v>2062.5279999999998</v>
      </c>
      <c r="N117" s="172">
        <v>596.56399999999996</v>
      </c>
      <c r="O117" s="172">
        <v>2674.223</v>
      </c>
      <c r="P117" s="172">
        <v>633.48299999999995</v>
      </c>
      <c r="Q117" s="172">
        <v>0</v>
      </c>
      <c r="R117" s="172">
        <v>2039.864</v>
      </c>
      <c r="S117" s="173">
        <v>1809.444</v>
      </c>
    </row>
    <row r="118" spans="1:19">
      <c r="B118" s="176" t="s">
        <v>362</v>
      </c>
      <c r="C118" s="172">
        <v>1323.9680000000001</v>
      </c>
      <c r="D118" s="172">
        <v>403.76</v>
      </c>
      <c r="E118" s="172">
        <v>371.05099999999999</v>
      </c>
      <c r="F118" s="172">
        <v>216.768</v>
      </c>
      <c r="G118" s="172">
        <v>89.667000000000002</v>
      </c>
      <c r="H118" s="172">
        <v>55.113</v>
      </c>
      <c r="I118" s="172">
        <v>9.42</v>
      </c>
      <c r="J118" s="172">
        <v>-1.3109999999999999</v>
      </c>
      <c r="K118" s="172">
        <v>2097.4679999999998</v>
      </c>
      <c r="L118" s="172">
        <v>7.4859999999999998</v>
      </c>
      <c r="M118" s="172">
        <v>2104.9540000000002</v>
      </c>
      <c r="N118" s="172">
        <v>616.10699999999997</v>
      </c>
      <c r="O118" s="172">
        <v>2733.5680000000002</v>
      </c>
      <c r="P118" s="172">
        <v>651.51499999999999</v>
      </c>
      <c r="Q118" s="172">
        <v>0</v>
      </c>
      <c r="R118" s="172">
        <v>2081.5239999999999</v>
      </c>
      <c r="S118" s="173">
        <v>1838.471</v>
      </c>
    </row>
    <row r="119" spans="1:19">
      <c r="B119" s="176" t="s">
        <v>363</v>
      </c>
      <c r="C119" s="172">
        <v>1368.575</v>
      </c>
      <c r="D119" s="172">
        <v>405.16899999999998</v>
      </c>
      <c r="E119" s="172">
        <v>390.464</v>
      </c>
      <c r="F119" s="172">
        <v>228.363</v>
      </c>
      <c r="G119" s="172">
        <v>96.897999999999996</v>
      </c>
      <c r="H119" s="172">
        <v>55.372999999999998</v>
      </c>
      <c r="I119" s="172">
        <v>9.8339999999999996</v>
      </c>
      <c r="J119" s="172">
        <v>-0.129</v>
      </c>
      <c r="K119" s="172">
        <v>2164.0790000000002</v>
      </c>
      <c r="L119" s="172">
        <v>9.6180000000000003</v>
      </c>
      <c r="M119" s="172">
        <v>2173.6970000000001</v>
      </c>
      <c r="N119" s="172">
        <v>638.63300000000004</v>
      </c>
      <c r="O119" s="172">
        <v>2805.0160000000001</v>
      </c>
      <c r="P119" s="172">
        <v>680.97199999999998</v>
      </c>
      <c r="Q119" s="172">
        <v>0</v>
      </c>
      <c r="R119" s="172">
        <v>2124.11</v>
      </c>
      <c r="S119" s="173">
        <v>1879.97</v>
      </c>
    </row>
    <row r="120" spans="1:19">
      <c r="B120" s="176" t="s">
        <v>364</v>
      </c>
      <c r="C120" s="172">
        <v>1391.8</v>
      </c>
      <c r="D120" s="172">
        <v>408.18200000000002</v>
      </c>
      <c r="E120" s="172">
        <v>401.053</v>
      </c>
      <c r="F120" s="172">
        <v>226.78899999999999</v>
      </c>
      <c r="G120" s="172">
        <v>103.486</v>
      </c>
      <c r="H120" s="172">
        <v>62.241999999999997</v>
      </c>
      <c r="I120" s="172">
        <v>8.5269999999999992</v>
      </c>
      <c r="J120" s="172">
        <v>1.5960000000000001</v>
      </c>
      <c r="K120" s="172">
        <v>2202.6309999999999</v>
      </c>
      <c r="L120" s="172">
        <v>7.4390000000000001</v>
      </c>
      <c r="M120" s="172">
        <v>2210.0700000000002</v>
      </c>
      <c r="N120" s="172">
        <v>680.18499999999995</v>
      </c>
      <c r="O120" s="172">
        <v>2880.6480000000001</v>
      </c>
      <c r="P120" s="172">
        <v>702.21100000000001</v>
      </c>
      <c r="Q120" s="172">
        <v>0</v>
      </c>
      <c r="R120" s="172">
        <v>2178.5369999999998</v>
      </c>
      <c r="S120" s="173">
        <v>1927.7850000000001</v>
      </c>
    </row>
    <row r="121" spans="1:19">
      <c r="B121" s="176" t="s">
        <v>365</v>
      </c>
      <c r="C121" s="172">
        <v>1418.4549999999999</v>
      </c>
      <c r="D121" s="172">
        <v>413.55</v>
      </c>
      <c r="E121" s="172">
        <v>399.565</v>
      </c>
      <c r="F121" s="172">
        <v>223.66</v>
      </c>
      <c r="G121" s="172">
        <v>109.414</v>
      </c>
      <c r="H121" s="172">
        <v>61.167000000000002</v>
      </c>
      <c r="I121" s="172">
        <v>5.3704692500000002</v>
      </c>
      <c r="J121" s="172">
        <v>14.691000000000001</v>
      </c>
      <c r="K121" s="172">
        <v>2246.261</v>
      </c>
      <c r="L121" s="172">
        <v>8.4260000000000002</v>
      </c>
      <c r="M121" s="172">
        <v>2254.6869999999999</v>
      </c>
      <c r="N121" s="172">
        <v>692.69600000000003</v>
      </c>
      <c r="O121" s="172">
        <v>2945.4659999999999</v>
      </c>
      <c r="P121" s="172">
        <v>740.15700000000004</v>
      </c>
      <c r="Q121" s="172">
        <v>0</v>
      </c>
      <c r="R121" s="172">
        <v>2205.2939999999999</v>
      </c>
      <c r="S121" s="173">
        <v>1950.519</v>
      </c>
    </row>
    <row r="122" spans="1:19">
      <c r="B122" s="176" t="s">
        <v>366</v>
      </c>
      <c r="C122" s="172">
        <v>1416.634</v>
      </c>
      <c r="D122" s="172">
        <v>424.90199999999999</v>
      </c>
      <c r="E122" s="172">
        <v>401.50900000000001</v>
      </c>
      <c r="F122" s="172">
        <v>227.994</v>
      </c>
      <c r="G122" s="172">
        <v>107.276</v>
      </c>
      <c r="H122" s="172">
        <v>60.56</v>
      </c>
      <c r="I122" s="172">
        <v>5.608728769999999</v>
      </c>
      <c r="J122" s="172">
        <v>-8.5449999999999999</v>
      </c>
      <c r="K122" s="172">
        <v>2234.5</v>
      </c>
      <c r="L122" s="172">
        <v>-7.5119999999999996</v>
      </c>
      <c r="M122" s="172">
        <v>2226.9879999999998</v>
      </c>
      <c r="N122" s="172">
        <v>705.47900000000004</v>
      </c>
      <c r="O122" s="172">
        <v>2933.5230000000001</v>
      </c>
      <c r="P122" s="172">
        <v>709.21299999999997</v>
      </c>
      <c r="Q122" s="172">
        <v>0</v>
      </c>
      <c r="R122" s="172">
        <v>2224.377</v>
      </c>
      <c r="S122" s="173">
        <v>1971.4469999999999</v>
      </c>
    </row>
    <row r="123" spans="1:19">
      <c r="B123" s="176" t="s">
        <v>367</v>
      </c>
      <c r="C123" s="172">
        <v>1194.251</v>
      </c>
      <c r="D123" s="172">
        <v>395.25700000000001</v>
      </c>
      <c r="E123" s="172">
        <v>359.24299999999999</v>
      </c>
      <c r="F123" s="172">
        <v>196.42099999999999</v>
      </c>
      <c r="G123" s="172">
        <v>89.19</v>
      </c>
      <c r="H123" s="172">
        <v>68.921999999999997</v>
      </c>
      <c r="I123" s="172">
        <v>4.5920723530000007</v>
      </c>
      <c r="J123" s="172">
        <v>5.9080000000000004</v>
      </c>
      <c r="K123" s="172">
        <v>1954.6590000000001</v>
      </c>
      <c r="L123" s="172">
        <v>7.1920000000000002</v>
      </c>
      <c r="M123" s="172">
        <v>1961.8510000000001</v>
      </c>
      <c r="N123" s="172">
        <v>610.03</v>
      </c>
      <c r="O123" s="172">
        <v>2571.8809999999999</v>
      </c>
      <c r="P123" s="172">
        <v>605.72799999999995</v>
      </c>
      <c r="Q123" s="172">
        <v>0</v>
      </c>
      <c r="R123" s="172">
        <v>1966.153</v>
      </c>
      <c r="S123" s="173">
        <v>1748.393</v>
      </c>
    </row>
    <row r="124" spans="1:19">
      <c r="B124" s="176" t="s">
        <v>368</v>
      </c>
      <c r="C124" s="172">
        <v>1380.1220000000001</v>
      </c>
      <c r="D124" s="172">
        <v>463.24599999999998</v>
      </c>
      <c r="E124" s="172">
        <v>399.70800000000003</v>
      </c>
      <c r="F124" s="172">
        <v>215.279</v>
      </c>
      <c r="G124" s="172">
        <v>107.72799999999999</v>
      </c>
      <c r="H124" s="172">
        <v>70.835999999999999</v>
      </c>
      <c r="I124" s="172">
        <v>6.1169008199999997</v>
      </c>
      <c r="J124" s="172">
        <v>6.1710000000000003</v>
      </c>
      <c r="K124" s="172">
        <v>2249.2469999999998</v>
      </c>
      <c r="L124" s="172">
        <v>5.7640000000000002</v>
      </c>
      <c r="M124" s="172">
        <v>2255.011</v>
      </c>
      <c r="N124" s="172">
        <v>664.01199999999994</v>
      </c>
      <c r="O124" s="172">
        <v>2919.0230000000001</v>
      </c>
      <c r="P124" s="172">
        <v>690.68700000000001</v>
      </c>
      <c r="Q124" s="172">
        <v>6.0019999999999998</v>
      </c>
      <c r="R124" s="172">
        <v>2234.3380000000002</v>
      </c>
      <c r="S124" s="173">
        <v>1985.2149999999999</v>
      </c>
    </row>
    <row r="125" spans="1:19">
      <c r="B125" s="176" t="s">
        <v>369</v>
      </c>
      <c r="C125" s="172">
        <v>1398.16</v>
      </c>
      <c r="D125" s="172">
        <v>457.30200000000002</v>
      </c>
      <c r="E125" s="172">
        <v>426.35899999999998</v>
      </c>
      <c r="F125" s="172">
        <v>233.76599999999999</v>
      </c>
      <c r="G125" s="172">
        <v>114.602</v>
      </c>
      <c r="H125" s="172">
        <v>71.655000000000001</v>
      </c>
      <c r="I125" s="172">
        <v>6.3232974500000001</v>
      </c>
      <c r="J125" s="172">
        <v>-28.202000000000002</v>
      </c>
      <c r="K125" s="172">
        <v>2253.6190000000001</v>
      </c>
      <c r="L125" s="172">
        <v>10.11</v>
      </c>
      <c r="M125" s="172">
        <v>2263.7289999999998</v>
      </c>
      <c r="N125" s="172">
        <v>732.697</v>
      </c>
      <c r="O125" s="172">
        <v>2996.4259999999999</v>
      </c>
      <c r="P125" s="172">
        <v>749.62400000000002</v>
      </c>
      <c r="Q125" s="172">
        <v>26.038</v>
      </c>
      <c r="R125" s="172">
        <v>2272.84</v>
      </c>
      <c r="S125" s="173">
        <v>2017.2570000000001</v>
      </c>
    </row>
    <row r="126" spans="1:19">
      <c r="B126" s="176" t="s">
        <v>370</v>
      </c>
      <c r="C126" s="172">
        <v>1404.8861440000001</v>
      </c>
      <c r="D126" s="172">
        <v>471.70763699999998</v>
      </c>
      <c r="E126" s="172">
        <v>422.04559874303294</v>
      </c>
      <c r="F126" s="172">
        <v>235.7419161</v>
      </c>
      <c r="G126" s="172">
        <v>105.35123841248273</v>
      </c>
      <c r="H126" s="172">
        <v>74.978030700000005</v>
      </c>
      <c r="I126" s="172">
        <v>6.1135629226738422</v>
      </c>
      <c r="J126" s="172">
        <v>-5.7329999999999997</v>
      </c>
      <c r="K126" s="172">
        <v>2292.9063797430331</v>
      </c>
      <c r="L126" s="172">
        <v>0.59007291099999959</v>
      </c>
      <c r="M126" s="172">
        <v>2293.496452654033</v>
      </c>
      <c r="N126" s="172">
        <v>708.53316564851173</v>
      </c>
      <c r="O126" s="172">
        <v>3002.0296189999999</v>
      </c>
      <c r="P126" s="172">
        <v>743.72168425839629</v>
      </c>
      <c r="Q126" s="172">
        <v>19.033999999999999</v>
      </c>
      <c r="R126" s="172">
        <v>2277.3419340435385</v>
      </c>
      <c r="S126" s="173">
        <v>2021.8468780000001</v>
      </c>
    </row>
    <row r="127" spans="1:19">
      <c r="B127" s="176" t="s">
        <v>371</v>
      </c>
      <c r="C127" s="172">
        <v>1420.9063219999998</v>
      </c>
      <c r="D127" s="172">
        <v>487.470417</v>
      </c>
      <c r="E127" s="172">
        <v>408.53479459420419</v>
      </c>
      <c r="F127" s="172">
        <v>227.11417399999999</v>
      </c>
      <c r="G127" s="172">
        <v>101.29494993432309</v>
      </c>
      <c r="H127" s="172">
        <v>74.248396700000001</v>
      </c>
      <c r="I127" s="172">
        <v>5.8772739411994497</v>
      </c>
      <c r="J127" s="172">
        <v>-5.13</v>
      </c>
      <c r="K127" s="172">
        <v>2311.7815335942041</v>
      </c>
      <c r="L127" s="172">
        <v>5.0009861600000001</v>
      </c>
      <c r="M127" s="172">
        <v>2316.7825197542038</v>
      </c>
      <c r="N127" s="172">
        <v>704.95769509573427</v>
      </c>
      <c r="O127" s="172">
        <v>3021.7402149999998</v>
      </c>
      <c r="P127" s="172">
        <v>737.00145327683151</v>
      </c>
      <c r="Q127" s="172">
        <v>19.027999999999999</v>
      </c>
      <c r="R127" s="172">
        <v>2303.766761578438</v>
      </c>
      <c r="S127" s="173">
        <v>2046.0220490000002</v>
      </c>
    </row>
    <row r="128" spans="1:19">
      <c r="B128" s="176" t="s">
        <v>372</v>
      </c>
      <c r="C128" s="172">
        <v>1449.630034</v>
      </c>
      <c r="D128" s="172">
        <v>495.125539</v>
      </c>
      <c r="E128" s="172">
        <v>412.58724640977044</v>
      </c>
      <c r="F128" s="172">
        <v>231.68003239999999</v>
      </c>
      <c r="G128" s="172">
        <v>102.63309753171509</v>
      </c>
      <c r="H128" s="172">
        <v>72.33105590000001</v>
      </c>
      <c r="I128" s="172">
        <v>5.9430605627613033</v>
      </c>
      <c r="J128" s="172">
        <v>-5.13</v>
      </c>
      <c r="K128" s="172">
        <v>2352.2128194097704</v>
      </c>
      <c r="L128" s="172">
        <v>4.6925428200000008</v>
      </c>
      <c r="M128" s="172">
        <v>2356.9053622297706</v>
      </c>
      <c r="N128" s="172">
        <v>708.69668425824705</v>
      </c>
      <c r="O128" s="172">
        <v>3065.602046</v>
      </c>
      <c r="P128" s="172">
        <v>736.47118011869941</v>
      </c>
      <c r="Q128" s="172">
        <v>19.027999999999999</v>
      </c>
      <c r="R128" s="172">
        <v>2348.1588663698026</v>
      </c>
      <c r="S128" s="173">
        <v>2086.3991649999998</v>
      </c>
    </row>
    <row r="129" spans="2:19">
      <c r="B129" s="176" t="s">
        <v>373</v>
      </c>
      <c r="C129" s="172">
        <v>1479.4442199999999</v>
      </c>
      <c r="D129" s="172">
        <v>502.64075800000001</v>
      </c>
      <c r="E129" s="172">
        <v>421.13576384434333</v>
      </c>
      <c r="F129" s="172">
        <v>237.32320679999998</v>
      </c>
      <c r="G129" s="172">
        <v>106.58341177307553</v>
      </c>
      <c r="H129" s="172">
        <v>71.069786899999997</v>
      </c>
      <c r="I129" s="172">
        <v>6.1593583412518642</v>
      </c>
      <c r="J129" s="172">
        <v>-5.13</v>
      </c>
      <c r="K129" s="172">
        <v>2398.0907418443435</v>
      </c>
      <c r="L129" s="172">
        <v>3.1888532519999999</v>
      </c>
      <c r="M129" s="172">
        <v>2401.2795950963437</v>
      </c>
      <c r="N129" s="172">
        <v>712.94285427144939</v>
      </c>
      <c r="O129" s="172">
        <v>3114.2224500000002</v>
      </c>
      <c r="P129" s="172">
        <v>738.48258046138824</v>
      </c>
      <c r="Q129" s="172">
        <v>19.027999999999999</v>
      </c>
      <c r="R129" s="172">
        <v>2394.7678689066693</v>
      </c>
      <c r="S129" s="173">
        <v>2128.7401500000001</v>
      </c>
    </row>
    <row r="130" spans="2:19">
      <c r="B130" s="176" t="s">
        <v>374</v>
      </c>
      <c r="C130" s="172">
        <v>1508.2249539999998</v>
      </c>
      <c r="D130" s="172">
        <v>510.41932199999997</v>
      </c>
      <c r="E130" s="172">
        <v>427.71769437072203</v>
      </c>
      <c r="F130" s="172">
        <v>241.60511369999998</v>
      </c>
      <c r="G130" s="172">
        <v>110.30165815090872</v>
      </c>
      <c r="H130" s="172">
        <v>69.460573000000011</v>
      </c>
      <c r="I130" s="172">
        <v>6.3503495096069846</v>
      </c>
      <c r="J130" s="172">
        <v>-5.13</v>
      </c>
      <c r="K130" s="172">
        <v>2441.2319703707221</v>
      </c>
      <c r="L130" s="172">
        <v>2.7062252279999996</v>
      </c>
      <c r="M130" s="172">
        <v>2443.9381955987219</v>
      </c>
      <c r="N130" s="172">
        <v>717.78823688476211</v>
      </c>
      <c r="O130" s="172">
        <v>3161.7264330000003</v>
      </c>
      <c r="P130" s="172">
        <v>743.27957884105399</v>
      </c>
      <c r="Q130" s="172">
        <v>19.027999999999999</v>
      </c>
      <c r="R130" s="172">
        <v>2437.4748536421284</v>
      </c>
      <c r="S130" s="173">
        <v>2167.6753870000002</v>
      </c>
    </row>
    <row r="131" spans="2:19" ht="15.75" thickBot="1">
      <c r="B131" s="183" t="s">
        <v>375</v>
      </c>
      <c r="C131" s="172">
        <v>1537.027364</v>
      </c>
      <c r="D131" s="172">
        <v>518.88095099999998</v>
      </c>
      <c r="E131" s="172">
        <v>432.44723778122022</v>
      </c>
      <c r="F131" s="172">
        <v>244.27560729999996</v>
      </c>
      <c r="G131" s="172">
        <v>114.33205775267726</v>
      </c>
      <c r="H131" s="172">
        <v>67.261722200000008</v>
      </c>
      <c r="I131" s="172">
        <v>6.5778503871120586</v>
      </c>
      <c r="J131" s="172">
        <v>-5.13</v>
      </c>
      <c r="K131" s="172">
        <v>2483.2255527812199</v>
      </c>
      <c r="L131" s="172">
        <v>2.6817124939999997</v>
      </c>
      <c r="M131" s="172">
        <v>2485.9072652752197</v>
      </c>
      <c r="N131" s="172">
        <v>722.7792089929336</v>
      </c>
      <c r="O131" s="172">
        <v>3208.6864730000002</v>
      </c>
      <c r="P131" s="172">
        <v>749.14674874954267</v>
      </c>
      <c r="Q131" s="172">
        <v>19.027999999999999</v>
      </c>
      <c r="R131" s="172">
        <v>2478.5677255185024</v>
      </c>
      <c r="S131" s="173">
        <v>2205.0914659999999</v>
      </c>
    </row>
    <row r="132" spans="2:19">
      <c r="B132" s="184" t="s">
        <v>1073</v>
      </c>
      <c r="C132" s="185"/>
      <c r="D132" s="185"/>
      <c r="E132" s="185"/>
      <c r="F132" s="185"/>
      <c r="G132" s="185"/>
      <c r="H132" s="185"/>
      <c r="I132" s="185"/>
      <c r="J132" s="185"/>
      <c r="K132" s="185"/>
      <c r="L132" s="185"/>
      <c r="M132" s="185"/>
      <c r="N132" s="185"/>
      <c r="O132" s="185"/>
      <c r="P132" s="185"/>
      <c r="Q132" s="185"/>
      <c r="R132" s="185"/>
      <c r="S132" s="186"/>
    </row>
    <row r="133" spans="2:19">
      <c r="B133" s="187" t="s">
        <v>1074</v>
      </c>
      <c r="C133" s="188"/>
      <c r="D133" s="188"/>
      <c r="E133" s="188"/>
      <c r="F133" s="188"/>
      <c r="G133" s="188"/>
      <c r="H133" s="188"/>
      <c r="I133" s="188"/>
      <c r="J133" s="188"/>
      <c r="K133" s="188"/>
      <c r="L133" s="188"/>
      <c r="M133" s="188"/>
      <c r="N133" s="188"/>
      <c r="O133" s="188"/>
      <c r="P133" s="188"/>
      <c r="Q133" s="188"/>
      <c r="R133" s="188"/>
      <c r="S133" s="189"/>
    </row>
    <row r="134" spans="2:19">
      <c r="B134" s="187" t="s">
        <v>1075</v>
      </c>
      <c r="C134" s="188"/>
      <c r="D134" s="188"/>
      <c r="E134" s="188"/>
      <c r="F134" s="188"/>
      <c r="G134" s="188"/>
      <c r="H134" s="188"/>
      <c r="I134" s="188"/>
      <c r="J134" s="188"/>
      <c r="K134" s="188"/>
      <c r="L134" s="188"/>
      <c r="M134" s="188"/>
      <c r="N134" s="188"/>
      <c r="O134" s="188"/>
      <c r="P134" s="188"/>
      <c r="Q134" s="188"/>
      <c r="R134" s="188"/>
      <c r="S134" s="189"/>
    </row>
    <row r="135" spans="2:19">
      <c r="B135" s="190" t="s">
        <v>1076</v>
      </c>
      <c r="C135" s="191"/>
      <c r="D135" s="191"/>
      <c r="E135" s="191"/>
      <c r="F135" s="191"/>
      <c r="G135" s="191"/>
      <c r="H135" s="191"/>
      <c r="I135" s="191"/>
      <c r="J135" s="191"/>
      <c r="K135" s="191"/>
      <c r="L135" s="191"/>
      <c r="M135" s="191"/>
      <c r="N135" s="191"/>
      <c r="O135" s="191"/>
      <c r="P135" s="191"/>
      <c r="Q135" s="191"/>
      <c r="R135" s="191"/>
      <c r="S135" s="192"/>
    </row>
    <row r="136" spans="2:19">
      <c r="B136" s="190" t="s">
        <v>1077</v>
      </c>
      <c r="C136" s="191"/>
      <c r="D136" s="191"/>
      <c r="E136" s="191"/>
      <c r="F136" s="191"/>
      <c r="G136" s="191"/>
      <c r="H136" s="191"/>
      <c r="I136" s="191"/>
      <c r="J136" s="191"/>
      <c r="K136" s="191"/>
      <c r="L136" s="191"/>
      <c r="M136" s="191"/>
      <c r="N136" s="191"/>
      <c r="O136" s="191"/>
      <c r="P136" s="191"/>
      <c r="Q136" s="191"/>
      <c r="R136" s="191"/>
      <c r="S136" s="192"/>
    </row>
    <row r="137" spans="2:19">
      <c r="B137" s="190" t="s">
        <v>1078</v>
      </c>
      <c r="C137" s="191"/>
      <c r="D137" s="191"/>
      <c r="E137" s="191"/>
      <c r="F137" s="191"/>
      <c r="G137" s="191"/>
      <c r="H137" s="191"/>
      <c r="I137" s="191"/>
      <c r="J137" s="191"/>
      <c r="K137" s="191"/>
      <c r="L137" s="191"/>
      <c r="M137" s="191"/>
      <c r="N137" s="191"/>
      <c r="O137" s="191"/>
      <c r="P137" s="191"/>
      <c r="Q137" s="191"/>
      <c r="R137" s="191"/>
      <c r="S137" s="192"/>
    </row>
    <row r="138" spans="2:19">
      <c r="B138" s="190" t="s">
        <v>1079</v>
      </c>
      <c r="C138" s="191"/>
      <c r="D138" s="191"/>
      <c r="E138" s="191"/>
      <c r="F138" s="191"/>
      <c r="G138" s="191"/>
      <c r="H138" s="191"/>
      <c r="I138" s="191"/>
      <c r="J138" s="191"/>
      <c r="K138" s="191"/>
      <c r="L138" s="191"/>
      <c r="M138" s="191"/>
      <c r="N138" s="191"/>
      <c r="O138" s="191"/>
      <c r="P138" s="191"/>
      <c r="Q138" s="191"/>
      <c r="R138" s="191"/>
      <c r="S138" s="192"/>
    </row>
    <row r="139" spans="2:19">
      <c r="B139" s="190" t="s">
        <v>1080</v>
      </c>
      <c r="C139" s="191"/>
      <c r="D139" s="191"/>
      <c r="E139" s="191"/>
      <c r="F139" s="191"/>
      <c r="G139" s="191"/>
      <c r="H139" s="191"/>
      <c r="I139" s="191"/>
      <c r="J139" s="191"/>
      <c r="K139" s="191"/>
      <c r="L139" s="191"/>
      <c r="M139" s="191"/>
      <c r="N139" s="191"/>
      <c r="O139" s="191"/>
      <c r="P139" s="191"/>
      <c r="Q139" s="191"/>
      <c r="R139" s="191"/>
      <c r="S139" s="192"/>
    </row>
    <row r="140" spans="2:19">
      <c r="B140" s="190" t="s">
        <v>1081</v>
      </c>
      <c r="C140" s="191"/>
      <c r="D140" s="191"/>
      <c r="E140" s="191"/>
      <c r="F140" s="191"/>
      <c r="G140" s="191"/>
      <c r="H140" s="191"/>
      <c r="I140" s="191"/>
      <c r="J140" s="191"/>
      <c r="K140" s="191"/>
      <c r="L140" s="191"/>
      <c r="M140" s="191"/>
      <c r="N140" s="191"/>
      <c r="O140" s="191"/>
      <c r="P140" s="191"/>
      <c r="Q140" s="191"/>
      <c r="R140" s="191"/>
      <c r="S140" s="192"/>
    </row>
    <row r="141" spans="2:19">
      <c r="B141" s="187" t="s">
        <v>1082</v>
      </c>
      <c r="C141" s="188"/>
      <c r="D141" s="188"/>
      <c r="E141" s="188"/>
      <c r="F141" s="188"/>
      <c r="G141" s="188"/>
      <c r="H141" s="188"/>
      <c r="I141" s="188"/>
      <c r="J141" s="188"/>
      <c r="K141" s="188"/>
      <c r="L141" s="188"/>
      <c r="M141" s="188"/>
      <c r="N141" s="188"/>
      <c r="O141" s="188"/>
      <c r="P141" s="188"/>
      <c r="Q141" s="188"/>
      <c r="R141" s="188"/>
      <c r="S141" s="189"/>
    </row>
    <row r="142" spans="2:19">
      <c r="B142" s="190" t="s">
        <v>1083</v>
      </c>
      <c r="C142" s="191"/>
      <c r="D142" s="191"/>
      <c r="E142" s="191"/>
      <c r="F142" s="191"/>
      <c r="G142" s="191"/>
      <c r="H142" s="191"/>
      <c r="I142" s="191"/>
      <c r="J142" s="191"/>
      <c r="K142" s="191"/>
      <c r="L142" s="191"/>
      <c r="M142" s="191"/>
      <c r="N142" s="191"/>
      <c r="O142" s="191"/>
      <c r="P142" s="191"/>
      <c r="Q142" s="191"/>
      <c r="R142" s="191"/>
      <c r="S142" s="192"/>
    </row>
    <row r="143" spans="2:19">
      <c r="B143" s="190" t="s">
        <v>1084</v>
      </c>
      <c r="C143" s="191"/>
      <c r="D143" s="191"/>
      <c r="E143" s="191"/>
      <c r="F143" s="191"/>
      <c r="G143" s="191"/>
      <c r="H143" s="191"/>
      <c r="I143" s="191"/>
      <c r="J143" s="191"/>
      <c r="K143" s="191"/>
      <c r="L143" s="191"/>
      <c r="M143" s="191"/>
      <c r="N143" s="191"/>
      <c r="O143" s="191"/>
      <c r="P143" s="191"/>
      <c r="Q143" s="191"/>
      <c r="R143" s="191"/>
      <c r="S143" s="192"/>
    </row>
    <row r="144" spans="2:19">
      <c r="B144" s="190" t="s">
        <v>1085</v>
      </c>
      <c r="C144" s="191"/>
      <c r="D144" s="191"/>
      <c r="E144" s="191"/>
      <c r="F144" s="191"/>
      <c r="G144" s="191"/>
      <c r="H144" s="191"/>
      <c r="I144" s="191"/>
      <c r="J144" s="191"/>
      <c r="K144" s="191"/>
      <c r="L144" s="191"/>
      <c r="M144" s="191"/>
      <c r="N144" s="191"/>
      <c r="O144" s="191"/>
      <c r="P144" s="191"/>
      <c r="Q144" s="191"/>
      <c r="R144" s="191"/>
      <c r="S144" s="192"/>
    </row>
    <row r="145" spans="2:19">
      <c r="B145" s="190" t="s">
        <v>1086</v>
      </c>
      <c r="C145" s="191"/>
      <c r="D145" s="191"/>
      <c r="E145" s="191"/>
      <c r="F145" s="191"/>
      <c r="G145" s="191"/>
      <c r="H145" s="191"/>
      <c r="I145" s="191"/>
      <c r="J145" s="191"/>
      <c r="K145" s="191"/>
      <c r="L145" s="191"/>
      <c r="M145" s="191"/>
      <c r="N145" s="191"/>
      <c r="O145" s="191"/>
      <c r="P145" s="191"/>
      <c r="Q145" s="191"/>
      <c r="R145" s="191"/>
      <c r="S145" s="192"/>
    </row>
    <row r="146" spans="2:19">
      <c r="B146" s="190" t="s">
        <v>1087</v>
      </c>
      <c r="C146" s="191"/>
      <c r="D146" s="191"/>
      <c r="E146" s="191"/>
      <c r="F146" s="191"/>
      <c r="G146" s="191"/>
      <c r="H146" s="191"/>
      <c r="I146" s="191"/>
      <c r="J146" s="191"/>
      <c r="K146" s="191"/>
      <c r="L146" s="191"/>
      <c r="M146" s="191"/>
      <c r="N146" s="191"/>
      <c r="O146" s="191"/>
      <c r="P146" s="191"/>
      <c r="Q146" s="191"/>
      <c r="R146" s="191"/>
      <c r="S146" s="192"/>
    </row>
    <row r="147" spans="2:19">
      <c r="B147" s="190" t="s">
        <v>1088</v>
      </c>
      <c r="C147" s="191"/>
      <c r="D147" s="191"/>
      <c r="E147" s="191"/>
      <c r="F147" s="191"/>
      <c r="G147" s="191"/>
      <c r="H147" s="191"/>
      <c r="I147" s="191"/>
      <c r="J147" s="191"/>
      <c r="K147" s="191"/>
      <c r="L147" s="191"/>
      <c r="M147" s="191"/>
      <c r="N147" s="191"/>
      <c r="O147" s="191"/>
      <c r="P147" s="191"/>
      <c r="Q147" s="191"/>
      <c r="R147" s="191"/>
      <c r="S147" s="192"/>
    </row>
    <row r="148" spans="2:19" ht="15.75" thickBot="1">
      <c r="B148" s="193" t="s">
        <v>1089</v>
      </c>
      <c r="C148" s="194"/>
      <c r="D148" s="194"/>
      <c r="E148" s="194"/>
      <c r="F148" s="194"/>
      <c r="G148" s="194"/>
      <c r="H148" s="194"/>
      <c r="I148" s="194"/>
      <c r="J148" s="194"/>
      <c r="K148" s="194"/>
      <c r="L148" s="194"/>
      <c r="M148" s="194"/>
      <c r="N148" s="194"/>
      <c r="O148" s="194"/>
      <c r="P148" s="194"/>
      <c r="Q148" s="194"/>
      <c r="R148" s="194"/>
      <c r="S148" s="195"/>
    </row>
    <row r="149" spans="2:19">
      <c r="B149" s="196"/>
      <c r="C149" s="197"/>
      <c r="D149" s="197"/>
      <c r="E149" s="197"/>
      <c r="F149" s="197"/>
      <c r="G149" s="197"/>
      <c r="H149" s="197"/>
      <c r="I149" s="197"/>
      <c r="J149" s="197"/>
      <c r="K149" s="197"/>
      <c r="L149" s="197"/>
      <c r="M149" s="197"/>
      <c r="N149" s="197"/>
      <c r="O149" s="197"/>
      <c r="P149" s="197"/>
      <c r="Q149" s="197"/>
      <c r="R149" s="197"/>
      <c r="S149" s="197"/>
    </row>
    <row r="150" spans="2:19">
      <c r="B150" s="196"/>
      <c r="C150" s="197"/>
      <c r="D150" s="197"/>
      <c r="E150" s="197"/>
      <c r="F150" s="197"/>
      <c r="G150" s="197"/>
      <c r="H150" s="197"/>
      <c r="I150" s="197"/>
      <c r="J150" s="197"/>
      <c r="K150" s="197"/>
      <c r="L150" s="197"/>
      <c r="M150" s="197"/>
      <c r="N150" s="197"/>
      <c r="O150" s="197"/>
      <c r="P150" s="197"/>
      <c r="Q150" s="197"/>
      <c r="R150" s="197"/>
      <c r="S150" s="197"/>
    </row>
    <row r="151" spans="2:19">
      <c r="B151" s="196"/>
      <c r="C151" s="197"/>
      <c r="D151" s="197"/>
      <c r="E151" s="197"/>
      <c r="F151" s="197"/>
      <c r="G151" s="197"/>
      <c r="H151" s="197"/>
      <c r="I151" s="197"/>
      <c r="J151" s="197"/>
      <c r="K151" s="197"/>
      <c r="L151" s="197"/>
      <c r="M151" s="197"/>
      <c r="N151" s="197"/>
      <c r="O151" s="197"/>
      <c r="P151" s="197"/>
      <c r="Q151" s="197"/>
      <c r="R151" s="197"/>
      <c r="S151" s="197"/>
    </row>
    <row r="152" spans="2:19">
      <c r="B152" s="196"/>
      <c r="C152" s="197"/>
      <c r="D152" s="197"/>
      <c r="E152" s="197"/>
      <c r="F152" s="197"/>
      <c r="G152" s="197"/>
      <c r="H152" s="197"/>
      <c r="I152" s="197"/>
      <c r="J152" s="197"/>
      <c r="K152" s="197"/>
      <c r="L152" s="197"/>
      <c r="M152" s="197"/>
      <c r="N152" s="197"/>
      <c r="O152" s="197"/>
      <c r="P152" s="197"/>
      <c r="Q152" s="197"/>
      <c r="R152" s="197"/>
      <c r="S152" s="197"/>
    </row>
    <row r="153" spans="2:19">
      <c r="B153" s="196"/>
      <c r="C153" s="197"/>
      <c r="D153" s="197"/>
      <c r="E153" s="197"/>
      <c r="F153" s="197"/>
      <c r="G153" s="197"/>
      <c r="H153" s="197"/>
      <c r="I153" s="197"/>
      <c r="J153" s="197"/>
      <c r="K153" s="197"/>
      <c r="L153" s="197"/>
      <c r="M153" s="197"/>
      <c r="N153" s="197"/>
      <c r="O153" s="197"/>
      <c r="P153" s="197"/>
      <c r="Q153" s="197"/>
      <c r="R153" s="197"/>
      <c r="S153" s="197"/>
    </row>
    <row r="154" spans="2:19">
      <c r="B154" s="196"/>
      <c r="C154" s="197"/>
      <c r="D154" s="197"/>
      <c r="E154" s="197"/>
      <c r="F154" s="197"/>
      <c r="G154" s="197"/>
      <c r="H154" s="197"/>
      <c r="I154" s="197"/>
      <c r="J154" s="197"/>
      <c r="K154" s="197"/>
      <c r="L154" s="197"/>
      <c r="M154" s="197"/>
      <c r="N154" s="197"/>
      <c r="O154" s="197"/>
      <c r="P154" s="197"/>
      <c r="Q154" s="197"/>
      <c r="R154" s="197"/>
      <c r="S154" s="197"/>
    </row>
    <row r="155" spans="2:19">
      <c r="C155" s="197"/>
      <c r="D155" s="197"/>
      <c r="E155" s="197"/>
      <c r="F155" s="197"/>
      <c r="G155" s="197"/>
      <c r="H155" s="197"/>
      <c r="I155" s="197"/>
      <c r="J155" s="197"/>
      <c r="K155" s="197"/>
      <c r="L155" s="197"/>
      <c r="M155" s="197"/>
      <c r="N155" s="197"/>
      <c r="O155" s="197"/>
      <c r="P155" s="197"/>
      <c r="Q155" s="197"/>
      <c r="R155" s="197"/>
      <c r="S155" s="197"/>
    </row>
    <row r="156" spans="2:19">
      <c r="C156" s="197"/>
      <c r="D156" s="197"/>
      <c r="E156" s="197"/>
      <c r="F156" s="197"/>
      <c r="G156" s="197"/>
      <c r="H156" s="197"/>
      <c r="I156" s="197"/>
      <c r="J156" s="197"/>
      <c r="K156" s="197"/>
      <c r="L156" s="197"/>
      <c r="M156" s="197"/>
      <c r="N156" s="197"/>
      <c r="O156" s="197"/>
      <c r="P156" s="197"/>
      <c r="Q156" s="197"/>
      <c r="R156" s="197"/>
      <c r="S156" s="197"/>
    </row>
    <row r="157" spans="2:19">
      <c r="C157" s="197"/>
      <c r="D157" s="197"/>
      <c r="E157" s="197"/>
      <c r="F157" s="197"/>
      <c r="G157" s="197"/>
      <c r="H157" s="197"/>
      <c r="I157" s="197"/>
      <c r="J157" s="197"/>
      <c r="K157" s="197"/>
      <c r="L157" s="197"/>
      <c r="M157" s="197"/>
      <c r="N157" s="197"/>
      <c r="O157" s="197"/>
      <c r="P157" s="197"/>
      <c r="Q157" s="197"/>
      <c r="R157" s="197"/>
      <c r="S157" s="197"/>
    </row>
    <row r="158" spans="2:19">
      <c r="C158" s="197"/>
      <c r="D158" s="197"/>
      <c r="E158" s="197"/>
      <c r="F158" s="197"/>
      <c r="G158" s="197"/>
      <c r="H158" s="197"/>
      <c r="I158" s="197"/>
      <c r="J158" s="197"/>
      <c r="K158" s="197"/>
      <c r="L158" s="197"/>
      <c r="M158" s="197"/>
      <c r="N158" s="197"/>
      <c r="O158" s="197"/>
      <c r="P158" s="197"/>
      <c r="Q158" s="197"/>
      <c r="R158" s="197"/>
      <c r="S158" s="197"/>
    </row>
    <row r="159" spans="2:19">
      <c r="C159" s="197"/>
      <c r="D159" s="197"/>
      <c r="E159" s="197"/>
      <c r="F159" s="197"/>
      <c r="G159" s="197"/>
      <c r="H159" s="197"/>
      <c r="I159" s="197"/>
      <c r="J159" s="197"/>
      <c r="K159" s="197"/>
      <c r="L159" s="197"/>
      <c r="M159" s="197"/>
      <c r="N159" s="197"/>
      <c r="O159" s="197"/>
      <c r="P159" s="197"/>
      <c r="Q159" s="197"/>
      <c r="R159" s="197"/>
      <c r="S159" s="197"/>
    </row>
    <row r="160" spans="2:19">
      <c r="C160" s="197"/>
      <c r="D160" s="197"/>
      <c r="E160" s="197"/>
      <c r="F160" s="197"/>
      <c r="G160" s="197"/>
      <c r="H160" s="197"/>
      <c r="I160" s="197"/>
      <c r="J160" s="197"/>
      <c r="K160" s="197"/>
      <c r="L160" s="197"/>
      <c r="M160" s="197"/>
      <c r="N160" s="197"/>
      <c r="O160" s="197"/>
      <c r="P160" s="197"/>
      <c r="Q160" s="197"/>
      <c r="R160" s="197"/>
      <c r="S160" s="197"/>
    </row>
    <row r="161" spans="3:19">
      <c r="C161" s="197"/>
      <c r="D161" s="197"/>
      <c r="E161" s="197"/>
      <c r="F161" s="197"/>
      <c r="G161" s="197"/>
      <c r="H161" s="197"/>
      <c r="I161" s="197"/>
      <c r="J161" s="197"/>
      <c r="K161" s="197"/>
      <c r="L161" s="197"/>
      <c r="M161" s="197"/>
      <c r="N161" s="197"/>
      <c r="O161" s="197"/>
      <c r="P161" s="197"/>
      <c r="Q161" s="197"/>
      <c r="R161" s="197"/>
      <c r="S161" s="197"/>
    </row>
  </sheetData>
  <mergeCells count="14">
    <mergeCell ref="Q3:Q4"/>
    <mergeCell ref="R3:R4"/>
    <mergeCell ref="S3:S4"/>
    <mergeCell ref="A50:A54"/>
    <mergeCell ref="B2:S2"/>
    <mergeCell ref="C3:C4"/>
    <mergeCell ref="D3:D4"/>
    <mergeCell ref="J3:J4"/>
    <mergeCell ref="K3:K4"/>
    <mergeCell ref="L3:L4"/>
    <mergeCell ref="M3:M4"/>
    <mergeCell ref="N3:N4"/>
    <mergeCell ref="O3:O4"/>
    <mergeCell ref="P3:P4"/>
  </mergeCells>
  <hyperlinks>
    <hyperlink ref="A1" location="Contents!A1" display="Back to contents" xr:uid="{7038F409-9D6C-4988-89B2-0E9416FE4BEB}"/>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A4633-F180-4941-B7D0-B5B824CB7EB0}">
  <sheetPr>
    <tabColor theme="6"/>
  </sheetPr>
  <dimension ref="A1:AE155"/>
  <sheetViews>
    <sheetView zoomScaleNormal="100" zoomScaleSheetLayoutView="100" workbookViewId="0">
      <pane xSplit="2" ySplit="4" topLeftCell="D102" activePane="bottomRight" state="frozen"/>
      <selection pane="topRight"/>
      <selection pane="bottomLeft"/>
      <selection pane="bottomRight" activeCell="T117" sqref="T117"/>
    </sheetView>
  </sheetViews>
  <sheetFormatPr defaultColWidth="10" defaultRowHeight="15"/>
  <cols>
    <col min="1" max="1" width="10.5703125" style="161" customWidth="1"/>
    <col min="2" max="2" width="8.28515625" style="161" customWidth="1"/>
    <col min="3" max="3" width="11.42578125" style="161" bestFit="1" customWidth="1"/>
    <col min="4" max="4" width="12.85546875" style="161" customWidth="1"/>
    <col min="5" max="5" width="12.5703125" style="161" customWidth="1"/>
    <col min="6" max="6" width="12.28515625" style="161" customWidth="1"/>
    <col min="7" max="9" width="10" style="161" customWidth="1"/>
    <col min="10" max="10" width="9.42578125" style="161" customWidth="1"/>
    <col min="11" max="11" width="7.140625" style="161" customWidth="1"/>
    <col min="12" max="12" width="11.42578125" style="161" customWidth="1"/>
    <col min="13" max="13" width="7.7109375" style="161" customWidth="1"/>
    <col min="14" max="14" width="12.28515625" style="161" customWidth="1"/>
    <col min="15" max="15" width="7.7109375" style="161" customWidth="1"/>
    <col min="16" max="16" width="8.85546875" style="161" customWidth="1"/>
    <col min="17" max="16384" width="10" style="161"/>
  </cols>
  <sheetData>
    <row r="1" spans="1:31" ht="33.75" customHeight="1" thickBot="1">
      <c r="A1" s="158" t="s">
        <v>354</v>
      </c>
      <c r="B1" s="198"/>
      <c r="C1" s="198"/>
      <c r="D1" s="198"/>
      <c r="E1" s="198"/>
      <c r="F1" s="198"/>
      <c r="G1" s="198"/>
      <c r="H1" s="198"/>
      <c r="I1" s="198"/>
      <c r="J1" s="198"/>
      <c r="K1" s="198"/>
      <c r="L1" s="198"/>
      <c r="M1" s="198"/>
      <c r="N1" s="198"/>
      <c r="O1" s="198"/>
      <c r="P1" s="198"/>
      <c r="Q1" s="199"/>
    </row>
    <row r="2" spans="1:31" ht="19.5" thickBot="1">
      <c r="A2" s="160"/>
      <c r="B2" s="579" t="s">
        <v>1090</v>
      </c>
      <c r="C2" s="580"/>
      <c r="D2" s="580"/>
      <c r="E2" s="580"/>
      <c r="F2" s="580"/>
      <c r="G2" s="580"/>
      <c r="H2" s="580"/>
      <c r="I2" s="580"/>
      <c r="J2" s="580"/>
      <c r="K2" s="580"/>
      <c r="L2" s="580"/>
      <c r="M2" s="580"/>
      <c r="N2" s="580"/>
      <c r="O2" s="580"/>
      <c r="P2" s="581"/>
      <c r="S2" s="161" t="s">
        <v>1091</v>
      </c>
    </row>
    <row r="3" spans="1:31" s="202" customFormat="1" ht="41.25" customHeight="1" thickBot="1">
      <c r="A3" s="200"/>
      <c r="B3" s="582" t="s">
        <v>966</v>
      </c>
      <c r="C3" s="201" t="s">
        <v>967</v>
      </c>
      <c r="D3" s="201" t="s">
        <v>968</v>
      </c>
      <c r="E3" s="201" t="s">
        <v>969</v>
      </c>
      <c r="F3" s="201"/>
      <c r="G3" s="201" t="s">
        <v>970</v>
      </c>
      <c r="H3" s="201" t="s">
        <v>971</v>
      </c>
      <c r="I3" s="201" t="s">
        <v>972</v>
      </c>
      <c r="J3" s="201" t="s">
        <v>973</v>
      </c>
      <c r="K3" s="201" t="s">
        <v>974</v>
      </c>
      <c r="L3" s="201" t="s">
        <v>975</v>
      </c>
      <c r="M3" s="201" t="s">
        <v>976</v>
      </c>
      <c r="N3" s="201" t="s">
        <v>977</v>
      </c>
      <c r="O3" s="201" t="s">
        <v>1092</v>
      </c>
      <c r="P3" s="584" t="s">
        <v>1093</v>
      </c>
      <c r="S3" s="202" t="s">
        <v>255</v>
      </c>
      <c r="T3" s="202" t="s">
        <v>1094</v>
      </c>
      <c r="U3" s="202" t="s">
        <v>1095</v>
      </c>
      <c r="V3" s="202" t="s">
        <v>1096</v>
      </c>
      <c r="W3" s="202" t="s">
        <v>1097</v>
      </c>
      <c r="X3" s="202" t="s">
        <v>246</v>
      </c>
      <c r="Z3" s="202" t="s">
        <v>255</v>
      </c>
      <c r="AA3" s="202" t="s">
        <v>1094</v>
      </c>
      <c r="AB3" s="202" t="s">
        <v>1095</v>
      </c>
      <c r="AC3" s="202" t="s">
        <v>1096</v>
      </c>
      <c r="AD3" s="202" t="s">
        <v>1097</v>
      </c>
      <c r="AE3" s="202" t="s">
        <v>246</v>
      </c>
    </row>
    <row r="4" spans="1:31" s="202" customFormat="1" ht="33" customHeight="1">
      <c r="A4" s="200"/>
      <c r="B4" s="583"/>
      <c r="C4" s="201"/>
      <c r="D4" s="201"/>
      <c r="E4" s="201" t="s">
        <v>382</v>
      </c>
      <c r="F4" s="201" t="s">
        <v>982</v>
      </c>
      <c r="G4" s="201"/>
      <c r="H4" s="201"/>
      <c r="I4" s="201"/>
      <c r="J4" s="201"/>
      <c r="K4" s="201"/>
      <c r="L4" s="201"/>
      <c r="M4" s="201"/>
      <c r="N4" s="201"/>
      <c r="O4" s="201"/>
      <c r="P4" s="585"/>
    </row>
    <row r="5" spans="1:31" ht="15.75">
      <c r="A5" s="160"/>
      <c r="B5" s="203" t="s">
        <v>984</v>
      </c>
      <c r="C5" s="172">
        <v>255.43799999999999</v>
      </c>
      <c r="D5" s="172">
        <v>80.007000000000005</v>
      </c>
      <c r="E5" s="172">
        <v>71.228999999999999</v>
      </c>
      <c r="F5" s="172">
        <v>12.058</v>
      </c>
      <c r="G5" s="172">
        <v>0.27700000000000002</v>
      </c>
      <c r="H5" s="172">
        <v>406.95100000000002</v>
      </c>
      <c r="I5" s="172">
        <v>-0.16300000000000001</v>
      </c>
      <c r="J5" s="172">
        <v>406.78800000000001</v>
      </c>
      <c r="K5" s="172">
        <v>104.955</v>
      </c>
      <c r="L5" s="172">
        <v>511.74299999999999</v>
      </c>
      <c r="M5" s="172">
        <v>114.19499999999999</v>
      </c>
      <c r="N5" s="172">
        <v>0</v>
      </c>
      <c r="O5" s="172">
        <v>397.548</v>
      </c>
      <c r="P5" s="204">
        <v>396.93599999999998</v>
      </c>
      <c r="Q5" s="205"/>
      <c r="R5" s="206"/>
      <c r="S5" s="174">
        <f>100*(C5/OBR_MAR24_1.1!C5)</f>
        <v>82.906421208423126</v>
      </c>
      <c r="T5" s="174">
        <f>100*(D5/OBR_MAR24_1.1!D5)</f>
        <v>85.731277391425493</v>
      </c>
      <c r="U5" s="174">
        <f>100*(E5/OBR_MAR24_1.1!E5)</f>
        <v>83.949933409548962</v>
      </c>
      <c r="V5" s="174">
        <f>100*(K5/OBR_MAR24_1.1!N5)</f>
        <v>74.815020743338607</v>
      </c>
      <c r="W5" s="174">
        <f>100*(M5/OBR_MAR24_1.1!P5)</f>
        <v>83.291394061399089</v>
      </c>
      <c r="X5" s="174">
        <f>100*(O5/OBR_MAR24_1.1!R5)</f>
        <v>81.16819081103263</v>
      </c>
    </row>
    <row r="6" spans="1:31" ht="15.75">
      <c r="A6" s="160"/>
      <c r="B6" s="203" t="s">
        <v>985</v>
      </c>
      <c r="C6" s="172">
        <v>256.14100000000002</v>
      </c>
      <c r="D6" s="172">
        <v>80.198999999999998</v>
      </c>
      <c r="E6" s="172">
        <v>72.373000000000005</v>
      </c>
      <c r="F6" s="172">
        <v>11.632999999999999</v>
      </c>
      <c r="G6" s="172">
        <v>-8.6999999999999994E-2</v>
      </c>
      <c r="H6" s="172">
        <v>408.62599999999998</v>
      </c>
      <c r="I6" s="172">
        <v>0.83</v>
      </c>
      <c r="J6" s="172">
        <v>409.45600000000002</v>
      </c>
      <c r="K6" s="172">
        <v>110.40900000000001</v>
      </c>
      <c r="L6" s="172">
        <v>519.86500000000001</v>
      </c>
      <c r="M6" s="172">
        <v>118.98399999999999</v>
      </c>
      <c r="N6" s="172">
        <v>0</v>
      </c>
      <c r="O6" s="172">
        <v>400.88099999999997</v>
      </c>
      <c r="P6" s="204">
        <v>396.09100000000001</v>
      </c>
      <c r="Q6" s="205"/>
      <c r="R6" s="206"/>
      <c r="S6" s="174">
        <f>100*(C6/OBR_MAR24_1.1!C6)</f>
        <v>84.12021254934416</v>
      </c>
      <c r="T6" s="174">
        <f>100*(D6/OBR_MAR24_1.1!D6)</f>
        <v>86.479113200629726</v>
      </c>
      <c r="U6" s="174">
        <f>100*(E6/OBR_MAR24_1.1!E6)</f>
        <v>84.351798972015985</v>
      </c>
      <c r="V6" s="174">
        <f>100*(K6/OBR_MAR24_1.1!N6)</f>
        <v>78.69213499162538</v>
      </c>
      <c r="W6" s="174">
        <f>100*(M6/OBR_MAR24_1.1!P6)</f>
        <v>87.325783652470051</v>
      </c>
      <c r="X6" s="174">
        <f>100*(O6/OBR_MAR24_1.1!R6)</f>
        <v>82.251234134751499</v>
      </c>
      <c r="AA6" s="174">
        <f>100*((T6/T5)-1)</f>
        <v>0.87230218883806998</v>
      </c>
    </row>
    <row r="7" spans="1:31" ht="15.75">
      <c r="A7" s="160"/>
      <c r="B7" s="203" t="s">
        <v>986</v>
      </c>
      <c r="C7" s="172">
        <v>255.81899999999999</v>
      </c>
      <c r="D7" s="172">
        <v>81.155000000000001</v>
      </c>
      <c r="E7" s="172">
        <v>69.19</v>
      </c>
      <c r="F7" s="172">
        <v>11.875</v>
      </c>
      <c r="G7" s="172">
        <v>-0.65800000000000003</v>
      </c>
      <c r="H7" s="172">
        <v>405.50599999999997</v>
      </c>
      <c r="I7" s="172">
        <v>0.85499999999999998</v>
      </c>
      <c r="J7" s="172">
        <v>406.36099999999999</v>
      </c>
      <c r="K7" s="172">
        <v>113.34</v>
      </c>
      <c r="L7" s="172">
        <v>519.70100000000002</v>
      </c>
      <c r="M7" s="172">
        <v>119.73099999999999</v>
      </c>
      <c r="N7" s="172">
        <v>0</v>
      </c>
      <c r="O7" s="172">
        <v>399.97</v>
      </c>
      <c r="P7" s="204">
        <v>395.56599999999997</v>
      </c>
      <c r="Q7" s="205"/>
      <c r="R7" s="206"/>
      <c r="S7" s="174">
        <f>100*(C7/OBR_MAR24_1.1!C7)</f>
        <v>85.377445074474451</v>
      </c>
      <c r="T7" s="174">
        <f>100*(D7/OBR_MAR24_1.1!D7)</f>
        <v>85.972011822409613</v>
      </c>
      <c r="U7" s="174">
        <f>100*(E7/OBR_MAR24_1.1!E7)</f>
        <v>85.080481536588664</v>
      </c>
      <c r="V7" s="174">
        <f>100*(K7/OBR_MAR24_1.1!N7)</f>
        <v>80.470868892265315</v>
      </c>
      <c r="W7" s="174">
        <f>100*(M7/OBR_MAR24_1.1!P7)</f>
        <v>89.477696153529976</v>
      </c>
      <c r="X7" s="174">
        <f>100*(O7/OBR_MAR24_1.1!R7)</f>
        <v>83.349309815950917</v>
      </c>
      <c r="AA7" s="174">
        <f t="shared" ref="Z7:AA70" si="0">100*((T7/T6)-1)</f>
        <v>-0.58638596009148447</v>
      </c>
    </row>
    <row r="8" spans="1:31" ht="15.75">
      <c r="A8" s="160"/>
      <c r="B8" s="203" t="s">
        <v>987</v>
      </c>
      <c r="C8" s="172">
        <v>247.92400000000001</v>
      </c>
      <c r="D8" s="172">
        <v>83.414000000000001</v>
      </c>
      <c r="E8" s="172">
        <v>68.459999999999994</v>
      </c>
      <c r="F8" s="172">
        <v>12.733000000000001</v>
      </c>
      <c r="G8" s="172">
        <v>0.27900000000000003</v>
      </c>
      <c r="H8" s="172">
        <v>400.077</v>
      </c>
      <c r="I8" s="172">
        <v>-2.2029999999999998</v>
      </c>
      <c r="J8" s="172">
        <v>397.87400000000002</v>
      </c>
      <c r="K8" s="172">
        <v>109.631</v>
      </c>
      <c r="L8" s="172">
        <v>507.505</v>
      </c>
      <c r="M8" s="172">
        <v>112.304</v>
      </c>
      <c r="N8" s="172">
        <v>0</v>
      </c>
      <c r="O8" s="172">
        <v>395.20100000000002</v>
      </c>
      <c r="P8" s="204">
        <v>383.976</v>
      </c>
      <c r="Q8" s="205"/>
      <c r="R8" s="206"/>
      <c r="S8" s="174">
        <f>100*(C8/OBR_MAR24_1.1!C8)</f>
        <v>84.797159792456895</v>
      </c>
      <c r="T8" s="174">
        <f>100*(D8/OBR_MAR24_1.1!D8)</f>
        <v>87.434225697574476</v>
      </c>
      <c r="U8" s="174">
        <f>100*(E8/OBR_MAR24_1.1!E8)</f>
        <v>85.59853959838955</v>
      </c>
      <c r="V8" s="174">
        <f>100*(K8/OBR_MAR24_1.1!N8)</f>
        <v>80.953892958412098</v>
      </c>
      <c r="W8" s="174">
        <f>100*(M8/OBR_MAR24_1.1!P8)</f>
        <v>88.620939995580954</v>
      </c>
      <c r="X8" s="174">
        <f>100*(O8/OBR_MAR24_1.1!R8)</f>
        <v>84.140099724501482</v>
      </c>
      <c r="AA8" s="174">
        <f t="shared" si="0"/>
        <v>1.7008022077991125</v>
      </c>
    </row>
    <row r="9" spans="1:31" ht="15.75">
      <c r="A9" s="160"/>
      <c r="B9" s="203" t="s">
        <v>988</v>
      </c>
      <c r="C9" s="172">
        <v>247.70699999999999</v>
      </c>
      <c r="D9" s="172">
        <v>84.238</v>
      </c>
      <c r="E9" s="172">
        <v>65.081000000000003</v>
      </c>
      <c r="F9" s="172">
        <v>13.271000000000001</v>
      </c>
      <c r="G9" s="172">
        <v>1.2809999999999999</v>
      </c>
      <c r="H9" s="172">
        <v>398.30700000000002</v>
      </c>
      <c r="I9" s="172">
        <v>-6.8570000000000002</v>
      </c>
      <c r="J9" s="172">
        <v>391.45</v>
      </c>
      <c r="K9" s="172">
        <v>103.636</v>
      </c>
      <c r="L9" s="172">
        <v>495.08600000000001</v>
      </c>
      <c r="M9" s="172">
        <v>108.34699999999999</v>
      </c>
      <c r="N9" s="172">
        <v>0</v>
      </c>
      <c r="O9" s="172">
        <v>386.73899999999998</v>
      </c>
      <c r="P9" s="204">
        <v>379.76299999999998</v>
      </c>
      <c r="Q9" s="205"/>
      <c r="R9" s="206"/>
      <c r="S9" s="174">
        <f>100*(C9/OBR_MAR24_1.1!C9)</f>
        <v>85.039686354211014</v>
      </c>
      <c r="T9" s="174">
        <f>100*(D9/OBR_MAR24_1.1!D9)</f>
        <v>88.856775173519537</v>
      </c>
      <c r="U9" s="174">
        <f>100*(E9/OBR_MAR24_1.1!E9)</f>
        <v>86.473738058224058</v>
      </c>
      <c r="V9" s="174">
        <f>100*(K9/OBR_MAR24_1.1!N9)</f>
        <v>81.781523480346891</v>
      </c>
      <c r="W9" s="174">
        <f>100*(M9/OBR_MAR24_1.1!P9)</f>
        <v>89.014771849685332</v>
      </c>
      <c r="X9" s="174">
        <f>100*(O9/OBR_MAR24_1.1!R9)</f>
        <v>84.05450929679094</v>
      </c>
      <c r="AA9" s="174">
        <f t="shared" si="0"/>
        <v>1.6269938512013749</v>
      </c>
    </row>
    <row r="10" spans="1:31" ht="15.75">
      <c r="A10" s="160"/>
      <c r="B10" s="203" t="s">
        <v>989</v>
      </c>
      <c r="C10" s="172">
        <v>248.136</v>
      </c>
      <c r="D10" s="172">
        <v>84.183999999999997</v>
      </c>
      <c r="E10" s="172">
        <v>62.024999999999999</v>
      </c>
      <c r="F10" s="172">
        <v>12.265000000000001</v>
      </c>
      <c r="G10" s="172">
        <v>0.51600000000000001</v>
      </c>
      <c r="H10" s="172">
        <v>394.86099999999999</v>
      </c>
      <c r="I10" s="172">
        <v>-3.7850000000000001</v>
      </c>
      <c r="J10" s="172">
        <v>391.07600000000002</v>
      </c>
      <c r="K10" s="172">
        <v>101.71599999999999</v>
      </c>
      <c r="L10" s="172">
        <v>492.79199999999997</v>
      </c>
      <c r="M10" s="172">
        <v>106.22799999999999</v>
      </c>
      <c r="N10" s="172">
        <v>0</v>
      </c>
      <c r="O10" s="172">
        <v>386.56400000000002</v>
      </c>
      <c r="P10" s="204">
        <v>380.72399999999999</v>
      </c>
      <c r="Q10" s="205"/>
      <c r="R10" s="206"/>
      <c r="S10" s="174">
        <f>100*(C10/OBR_MAR24_1.1!C10)</f>
        <v>85.237882587338106</v>
      </c>
      <c r="T10" s="174">
        <f>100*(D10/OBR_MAR24_1.1!D10)</f>
        <v>89.023306966710379</v>
      </c>
      <c r="U10" s="174">
        <f>100*(E10/OBR_MAR24_1.1!E10)</f>
        <v>86.07052162690978</v>
      </c>
      <c r="V10" s="174">
        <f>100*(K10/OBR_MAR24_1.1!N10)</f>
        <v>81.100302981980548</v>
      </c>
      <c r="W10" s="174">
        <f>100*(M10/OBR_MAR24_1.1!P10)</f>
        <v>87.065708267422892</v>
      </c>
      <c r="X10" s="174">
        <f>100*(O10/OBR_MAR24_1.1!R10)</f>
        <v>84.292377436496807</v>
      </c>
      <c r="AA10" s="174">
        <f t="shared" si="0"/>
        <v>0.18741597685223432</v>
      </c>
    </row>
    <row r="11" spans="1:31" ht="15.75">
      <c r="A11" s="160"/>
      <c r="B11" s="203" t="s">
        <v>990</v>
      </c>
      <c r="C11" s="172">
        <v>249.48099999999999</v>
      </c>
      <c r="D11" s="172">
        <v>86.206999999999994</v>
      </c>
      <c r="E11" s="172">
        <v>62.265000000000001</v>
      </c>
      <c r="F11" s="172">
        <v>13.497999999999999</v>
      </c>
      <c r="G11" s="172">
        <v>0.56999999999999995</v>
      </c>
      <c r="H11" s="172">
        <v>398.52300000000002</v>
      </c>
      <c r="I11" s="172">
        <v>-3.9169999999999998</v>
      </c>
      <c r="J11" s="172">
        <v>394.60599999999999</v>
      </c>
      <c r="K11" s="172">
        <v>102.63200000000001</v>
      </c>
      <c r="L11" s="172">
        <v>497.238</v>
      </c>
      <c r="M11" s="172">
        <v>108.614</v>
      </c>
      <c r="N11" s="172">
        <v>0</v>
      </c>
      <c r="O11" s="172">
        <v>388.62400000000002</v>
      </c>
      <c r="P11" s="204">
        <v>389.47899999999998</v>
      </c>
      <c r="Q11" s="205"/>
      <c r="R11" s="206"/>
      <c r="S11" s="174">
        <f>100*(C11/OBR_MAR24_1.1!C11)</f>
        <v>85.225052266236688</v>
      </c>
      <c r="T11" s="174">
        <f>100*(D11/OBR_MAR24_1.1!D11)</f>
        <v>90.399739938340218</v>
      </c>
      <c r="U11" s="174">
        <f>100*(E11/OBR_MAR24_1.1!E11)</f>
        <v>85.822387010516749</v>
      </c>
      <c r="V11" s="174">
        <f>100*(K11/OBR_MAR24_1.1!N11)</f>
        <v>82.218732976575765</v>
      </c>
      <c r="W11" s="174">
        <f>100*(M11/OBR_MAR24_1.1!P11)</f>
        <v>86.675551228543384</v>
      </c>
      <c r="X11" s="174">
        <f>100*(O11/OBR_MAR24_1.1!R11)</f>
        <v>84.690602015799513</v>
      </c>
      <c r="AA11" s="174">
        <f t="shared" si="0"/>
        <v>1.5461490013447321</v>
      </c>
    </row>
    <row r="12" spans="1:31" ht="15.75">
      <c r="A12" s="160"/>
      <c r="B12" s="203" t="s">
        <v>991</v>
      </c>
      <c r="C12" s="172">
        <v>250.34</v>
      </c>
      <c r="D12" s="172">
        <v>85.941999999999993</v>
      </c>
      <c r="E12" s="172">
        <v>60.697000000000003</v>
      </c>
      <c r="F12" s="172">
        <v>13.189</v>
      </c>
      <c r="G12" s="172">
        <v>-1.2999999999999999E-2</v>
      </c>
      <c r="H12" s="172">
        <v>396.96600000000001</v>
      </c>
      <c r="I12" s="172">
        <v>-6.0709999999999997</v>
      </c>
      <c r="J12" s="172">
        <v>390.89499999999998</v>
      </c>
      <c r="K12" s="172">
        <v>108.358</v>
      </c>
      <c r="L12" s="172">
        <v>499.25299999999999</v>
      </c>
      <c r="M12" s="172">
        <v>112.378</v>
      </c>
      <c r="N12" s="172">
        <v>0</v>
      </c>
      <c r="O12" s="172">
        <v>386.875</v>
      </c>
      <c r="P12" s="204">
        <v>385.82400000000001</v>
      </c>
      <c r="Q12" s="205"/>
      <c r="R12" s="206"/>
      <c r="S12" s="174">
        <f>100*(C12/OBR_MAR24_1.1!C12)</f>
        <v>84.88720249297242</v>
      </c>
      <c r="T12" s="174">
        <f>100*(D12/OBR_MAR24_1.1!D12)</f>
        <v>89.42045572781187</v>
      </c>
      <c r="U12" s="174">
        <f>100*(E12/OBR_MAR24_1.1!E12)</f>
        <v>85.087264316254306</v>
      </c>
      <c r="V12" s="174">
        <f>100*(K12/OBR_MAR24_1.1!N12)</f>
        <v>82.92936791593641</v>
      </c>
      <c r="W12" s="174">
        <f>100*(M12/OBR_MAR24_1.1!P12)</f>
        <v>88.243423635649791</v>
      </c>
      <c r="X12" s="174">
        <f>100*(O12/OBR_MAR24_1.1!R12)</f>
        <v>84.05976907599981</v>
      </c>
      <c r="AA12" s="174">
        <f t="shared" si="0"/>
        <v>-1.0832821103205603</v>
      </c>
    </row>
    <row r="13" spans="1:31" ht="15.75">
      <c r="A13" s="160"/>
      <c r="B13" s="203" t="s">
        <v>992</v>
      </c>
      <c r="C13" s="172">
        <v>249.15899999999999</v>
      </c>
      <c r="D13" s="172">
        <v>86.855999999999995</v>
      </c>
      <c r="E13" s="172">
        <v>63.512</v>
      </c>
      <c r="F13" s="172">
        <v>13.272</v>
      </c>
      <c r="G13" s="172">
        <v>-0.221</v>
      </c>
      <c r="H13" s="172">
        <v>399.30599999999998</v>
      </c>
      <c r="I13" s="172">
        <v>1.601</v>
      </c>
      <c r="J13" s="172">
        <v>400.90699999999998</v>
      </c>
      <c r="K13" s="172">
        <v>110.685</v>
      </c>
      <c r="L13" s="172">
        <v>511.59199999999998</v>
      </c>
      <c r="M13" s="172">
        <v>115.479</v>
      </c>
      <c r="N13" s="172">
        <v>0</v>
      </c>
      <c r="O13" s="172">
        <v>396.113</v>
      </c>
      <c r="P13" s="204">
        <v>396.24799999999999</v>
      </c>
      <c r="Q13" s="205"/>
      <c r="R13" s="206"/>
      <c r="S13" s="174">
        <f>100*(C13/OBR_MAR24_1.1!C13)</f>
        <v>84.902458555534736</v>
      </c>
      <c r="T13" s="174">
        <f>100*(D13/OBR_MAR24_1.1!D13)</f>
        <v>91.615421127577648</v>
      </c>
      <c r="U13" s="174">
        <f>100*(E13/OBR_MAR24_1.1!E13)</f>
        <v>84.527136735074123</v>
      </c>
      <c r="V13" s="174">
        <f>100*(K13/OBR_MAR24_1.1!N13)</f>
        <v>84.762831018057625</v>
      </c>
      <c r="W13" s="174">
        <f>100*(M13/OBR_MAR24_1.1!P13)</f>
        <v>89.051258125959123</v>
      </c>
      <c r="X13" s="174">
        <f>100*(O13/OBR_MAR24_1.1!R13)</f>
        <v>85.269393791317484</v>
      </c>
      <c r="AA13" s="174">
        <f t="shared" si="0"/>
        <v>2.4546569147970709</v>
      </c>
    </row>
    <row r="14" spans="1:31" ht="15.75">
      <c r="A14" s="160"/>
      <c r="B14" s="203" t="s">
        <v>993</v>
      </c>
      <c r="C14" s="172">
        <v>257.44900000000001</v>
      </c>
      <c r="D14" s="172">
        <v>86.19</v>
      </c>
      <c r="E14" s="172">
        <v>62.845999999999997</v>
      </c>
      <c r="F14" s="172">
        <v>12.714</v>
      </c>
      <c r="G14" s="172">
        <v>-0.36199999999999999</v>
      </c>
      <c r="H14" s="172">
        <v>406.12299999999999</v>
      </c>
      <c r="I14" s="172">
        <v>0.26100000000000001</v>
      </c>
      <c r="J14" s="172">
        <v>406.38400000000001</v>
      </c>
      <c r="K14" s="172">
        <v>115.919</v>
      </c>
      <c r="L14" s="172">
        <v>522.303</v>
      </c>
      <c r="M14" s="172">
        <v>120.992</v>
      </c>
      <c r="N14" s="172">
        <v>0</v>
      </c>
      <c r="O14" s="172">
        <v>401.31099999999998</v>
      </c>
      <c r="P14" s="204">
        <v>401.77499999999998</v>
      </c>
      <c r="Q14" s="205"/>
      <c r="R14" s="206"/>
      <c r="S14" s="174">
        <f>100*(C14/OBR_MAR24_1.1!C14)</f>
        <v>85.64732261670305</v>
      </c>
      <c r="T14" s="174">
        <f>100*(D14/OBR_MAR24_1.1!D14)</f>
        <v>90.609000977681518</v>
      </c>
      <c r="U14" s="174">
        <f>100*(E14/OBR_MAR24_1.1!E14)</f>
        <v>84.901785955526719</v>
      </c>
      <c r="V14" s="174">
        <f>100*(K14/OBR_MAR24_1.1!N14)</f>
        <v>85.933399558171601</v>
      </c>
      <c r="W14" s="174">
        <f>100*(M14/OBR_MAR24_1.1!P14)</f>
        <v>90.437642486078417</v>
      </c>
      <c r="X14" s="174">
        <f>100*(O14/OBR_MAR24_1.1!R14)</f>
        <v>85.456957534614119</v>
      </c>
      <c r="AA14" s="174">
        <f t="shared" si="0"/>
        <v>-1.0985270138033409</v>
      </c>
    </row>
    <row r="15" spans="1:31" ht="15.75">
      <c r="A15" s="160"/>
      <c r="B15" s="203" t="s">
        <v>994</v>
      </c>
      <c r="C15" s="172">
        <v>259.351</v>
      </c>
      <c r="D15" s="172">
        <v>85.911000000000001</v>
      </c>
      <c r="E15" s="172">
        <v>65.225999999999999</v>
      </c>
      <c r="F15" s="172">
        <v>13.003</v>
      </c>
      <c r="G15" s="172">
        <v>0.44700000000000001</v>
      </c>
      <c r="H15" s="172">
        <v>410.935</v>
      </c>
      <c r="I15" s="172">
        <v>1.0960000000000001</v>
      </c>
      <c r="J15" s="172">
        <v>412.03100000000001</v>
      </c>
      <c r="K15" s="172">
        <v>116.69799999999999</v>
      </c>
      <c r="L15" s="172">
        <v>528.72900000000004</v>
      </c>
      <c r="M15" s="172">
        <v>124.53</v>
      </c>
      <c r="N15" s="172">
        <v>0</v>
      </c>
      <c r="O15" s="172">
        <v>404.19900000000001</v>
      </c>
      <c r="P15" s="204">
        <v>403.67500000000001</v>
      </c>
      <c r="Q15" s="205"/>
      <c r="R15" s="206"/>
      <c r="S15" s="174">
        <f>100*(C15/OBR_MAR24_1.1!C15)</f>
        <v>86.208661718316321</v>
      </c>
      <c r="T15" s="174">
        <f>100*(D15/OBR_MAR24_1.1!D15)</f>
        <v>90.302406003973218</v>
      </c>
      <c r="U15" s="174">
        <f>100*(E15/OBR_MAR24_1.1!E15)</f>
        <v>84.820348769164738</v>
      </c>
      <c r="V15" s="174">
        <f>100*(K15/OBR_MAR24_1.1!N15)</f>
        <v>85.612835542774135</v>
      </c>
      <c r="W15" s="174">
        <f>100*(M15/OBR_MAR24_1.1!P15)</f>
        <v>90.171175346115959</v>
      </c>
      <c r="X15" s="174">
        <f>100*(O15/OBR_MAR24_1.1!R15)</f>
        <v>85.59929182399793</v>
      </c>
      <c r="AA15" s="174">
        <f t="shared" si="0"/>
        <v>-0.33837143153561122</v>
      </c>
    </row>
    <row r="16" spans="1:31" ht="15.75">
      <c r="A16" s="160"/>
      <c r="B16" s="203" t="s">
        <v>995</v>
      </c>
      <c r="C16" s="172">
        <v>261.15699999999998</v>
      </c>
      <c r="D16" s="172">
        <v>87.358999999999995</v>
      </c>
      <c r="E16" s="172">
        <v>66.706000000000003</v>
      </c>
      <c r="F16" s="172">
        <v>12.587999999999999</v>
      </c>
      <c r="G16" s="172">
        <v>0.57399999999999995</v>
      </c>
      <c r="H16" s="172">
        <v>415.79599999999999</v>
      </c>
      <c r="I16" s="172">
        <v>-1.4830000000000001</v>
      </c>
      <c r="J16" s="172">
        <v>414.31299999999999</v>
      </c>
      <c r="K16" s="172">
        <v>120.874</v>
      </c>
      <c r="L16" s="172">
        <v>535.18700000000001</v>
      </c>
      <c r="M16" s="172">
        <v>128.25700000000001</v>
      </c>
      <c r="N16" s="172">
        <v>0</v>
      </c>
      <c r="O16" s="172">
        <v>406.93</v>
      </c>
      <c r="P16" s="204">
        <v>407.56200000000001</v>
      </c>
      <c r="Q16" s="205"/>
      <c r="R16" s="206"/>
      <c r="S16" s="174">
        <f>100*(C16/OBR_MAR24_1.1!C16)</f>
        <v>86.953206677720729</v>
      </c>
      <c r="T16" s="174">
        <f>100*(D16/OBR_MAR24_1.1!D16)</f>
        <v>91.288037117538863</v>
      </c>
      <c r="U16" s="174">
        <f>100*(E16/OBR_MAR24_1.1!E16)</f>
        <v>84.466843098274097</v>
      </c>
      <c r="V16" s="174">
        <f>100*(K16/OBR_MAR24_1.1!N16)</f>
        <v>86.912191895078948</v>
      </c>
      <c r="W16" s="174">
        <f>100*(M16/OBR_MAR24_1.1!P16)</f>
        <v>92.060609540762854</v>
      </c>
      <c r="X16" s="174">
        <f>100*(O16/OBR_MAR24_1.1!R16)</f>
        <v>86.102341878750437</v>
      </c>
      <c r="AA16" s="174">
        <f t="shared" si="0"/>
        <v>1.0914782420329727</v>
      </c>
    </row>
    <row r="17" spans="1:27" ht="15.75">
      <c r="A17" s="160"/>
      <c r="B17" s="203" t="s">
        <v>996</v>
      </c>
      <c r="C17" s="172">
        <v>263.60199999999998</v>
      </c>
      <c r="D17" s="172">
        <v>89.47</v>
      </c>
      <c r="E17" s="172">
        <v>64.274000000000001</v>
      </c>
      <c r="F17" s="172">
        <v>13.122</v>
      </c>
      <c r="G17" s="172">
        <v>-1.752</v>
      </c>
      <c r="H17" s="172">
        <v>415.59399999999999</v>
      </c>
      <c r="I17" s="172">
        <v>-1.655</v>
      </c>
      <c r="J17" s="172">
        <v>413.93900000000002</v>
      </c>
      <c r="K17" s="172">
        <v>128.71700000000001</v>
      </c>
      <c r="L17" s="172">
        <v>542.65599999999995</v>
      </c>
      <c r="M17" s="172">
        <v>127.92400000000001</v>
      </c>
      <c r="N17" s="172">
        <v>0</v>
      </c>
      <c r="O17" s="172">
        <v>414.73200000000003</v>
      </c>
      <c r="P17" s="204">
        <v>416.43299999999999</v>
      </c>
      <c r="Q17" s="205"/>
      <c r="R17" s="206"/>
      <c r="S17" s="174">
        <f>100*(C17/OBR_MAR24_1.1!C17)</f>
        <v>88.539049589552732</v>
      </c>
      <c r="T17" s="174">
        <f>100*(D17/OBR_MAR24_1.1!D17)</f>
        <v>92.944256300513189</v>
      </c>
      <c r="U17" s="174">
        <f>100*(E17/OBR_MAR24_1.1!E17)</f>
        <v>84.657938410473903</v>
      </c>
      <c r="V17" s="174">
        <f>100*(K17/OBR_MAR24_1.1!N17)</f>
        <v>88.896025415242249</v>
      </c>
      <c r="W17" s="174">
        <f>100*(M17/OBR_MAR24_1.1!P17)</f>
        <v>94.040329042644686</v>
      </c>
      <c r="X17" s="174">
        <f>100*(O17/OBR_MAR24_1.1!R17)</f>
        <v>87.529626291896278</v>
      </c>
      <c r="AA17" s="174">
        <f t="shared" si="0"/>
        <v>1.8142784479436624</v>
      </c>
    </row>
    <row r="18" spans="1:27" ht="15.75">
      <c r="A18" s="160"/>
      <c r="B18" s="203" t="s">
        <v>997</v>
      </c>
      <c r="C18" s="172">
        <v>263.80900000000003</v>
      </c>
      <c r="D18" s="172">
        <v>85.138000000000005</v>
      </c>
      <c r="E18" s="172">
        <v>64.167000000000002</v>
      </c>
      <c r="F18" s="172">
        <v>11.475</v>
      </c>
      <c r="G18" s="172">
        <v>0.44400000000000001</v>
      </c>
      <c r="H18" s="172">
        <v>413.55799999999999</v>
      </c>
      <c r="I18" s="172">
        <v>4.5209999999999999</v>
      </c>
      <c r="J18" s="172">
        <v>418.07900000000001</v>
      </c>
      <c r="K18" s="172">
        <v>129.20099999999999</v>
      </c>
      <c r="L18" s="172">
        <v>547.28</v>
      </c>
      <c r="M18" s="172">
        <v>134.91399999999999</v>
      </c>
      <c r="N18" s="172">
        <v>0</v>
      </c>
      <c r="O18" s="172">
        <v>412.36599999999999</v>
      </c>
      <c r="P18" s="204">
        <v>417.19099999999997</v>
      </c>
      <c r="Q18" s="205"/>
      <c r="R18" s="206"/>
      <c r="S18" s="174">
        <f>100*(C18/OBR_MAR24_1.1!C18)</f>
        <v>88.8212894471922</v>
      </c>
      <c r="T18" s="174">
        <f>100*(D18/OBR_MAR24_1.1!D18)</f>
        <v>90.015965151563222</v>
      </c>
      <c r="U18" s="174">
        <f>100*(E18/OBR_MAR24_1.1!E18)</f>
        <v>85.434113997363752</v>
      </c>
      <c r="V18" s="174">
        <f>100*(K18/OBR_MAR24_1.1!N18)</f>
        <v>90.539025381564372</v>
      </c>
      <c r="W18" s="174">
        <f>100*(M18/OBR_MAR24_1.1!P18)</f>
        <v>96.305232350631726</v>
      </c>
      <c r="X18" s="174">
        <f>100*(O18/OBR_MAR24_1.1!R18)</f>
        <v>86.930106563511217</v>
      </c>
      <c r="AA18" s="174">
        <f t="shared" si="0"/>
        <v>-3.1505886060156696</v>
      </c>
    </row>
    <row r="19" spans="1:27" ht="15.75">
      <c r="A19" s="160"/>
      <c r="B19" s="203" t="s">
        <v>998</v>
      </c>
      <c r="C19" s="172">
        <v>266.76600000000002</v>
      </c>
      <c r="D19" s="172">
        <v>85.795000000000002</v>
      </c>
      <c r="E19" s="172">
        <v>66.019000000000005</v>
      </c>
      <c r="F19" s="172">
        <v>11.891</v>
      </c>
      <c r="G19" s="172">
        <v>1.5449999999999999</v>
      </c>
      <c r="H19" s="172">
        <v>420.125</v>
      </c>
      <c r="I19" s="172">
        <v>1.1479999999999999</v>
      </c>
      <c r="J19" s="172">
        <v>421.27300000000002</v>
      </c>
      <c r="K19" s="172">
        <v>131.161</v>
      </c>
      <c r="L19" s="172">
        <v>552.43399999999997</v>
      </c>
      <c r="M19" s="172">
        <v>136.38499999999999</v>
      </c>
      <c r="N19" s="172">
        <v>0</v>
      </c>
      <c r="O19" s="172">
        <v>416.04899999999998</v>
      </c>
      <c r="P19" s="204">
        <v>415.60300000000001</v>
      </c>
      <c r="Q19" s="205"/>
      <c r="R19" s="206"/>
      <c r="S19" s="174">
        <f>100*(C19/OBR_MAR24_1.1!C19)</f>
        <v>89.516989590813623</v>
      </c>
      <c r="T19" s="174">
        <f>100*(D19/OBR_MAR24_1.1!D19)</f>
        <v>90.862395814579074</v>
      </c>
      <c r="U19" s="174">
        <f>100*(E19/OBR_MAR24_1.1!E19)</f>
        <v>85.935384775590975</v>
      </c>
      <c r="V19" s="174">
        <f>100*(K19/OBR_MAR24_1.1!N19)</f>
        <v>90.873881925824307</v>
      </c>
      <c r="W19" s="174">
        <f>100*(M19/OBR_MAR24_1.1!P19)</f>
        <v>97.53141157204459</v>
      </c>
      <c r="X19" s="174">
        <f>100*(O19/OBR_MAR24_1.1!R19)</f>
        <v>87.439603373594238</v>
      </c>
      <c r="AA19" s="174">
        <f t="shared" si="0"/>
        <v>0.94031171202872965</v>
      </c>
    </row>
    <row r="20" spans="1:27" ht="15.75">
      <c r="A20" s="160"/>
      <c r="B20" s="203" t="s">
        <v>999</v>
      </c>
      <c r="C20" s="172">
        <v>269.28899999999999</v>
      </c>
      <c r="D20" s="172">
        <v>87.016000000000005</v>
      </c>
      <c r="E20" s="172">
        <v>66.760000000000005</v>
      </c>
      <c r="F20" s="172">
        <v>11.551</v>
      </c>
      <c r="G20" s="172">
        <v>0.439</v>
      </c>
      <c r="H20" s="172">
        <v>423.50400000000002</v>
      </c>
      <c r="I20" s="172">
        <v>-1.0669999999999999</v>
      </c>
      <c r="J20" s="172">
        <v>422.43700000000001</v>
      </c>
      <c r="K20" s="172">
        <v>132.768</v>
      </c>
      <c r="L20" s="172">
        <v>555.20500000000004</v>
      </c>
      <c r="M20" s="172">
        <v>135.762</v>
      </c>
      <c r="N20" s="172">
        <v>0</v>
      </c>
      <c r="O20" s="172">
        <v>419.44299999999998</v>
      </c>
      <c r="P20" s="204">
        <v>420.30799999999999</v>
      </c>
      <c r="Q20" s="205"/>
      <c r="R20" s="206"/>
      <c r="S20" s="174">
        <f>100*(C20/OBR_MAR24_1.1!C20)</f>
        <v>90.205306687122516</v>
      </c>
      <c r="T20" s="174">
        <f>100*(D20/OBR_MAR24_1.1!D20)</f>
        <v>91.356339699104467</v>
      </c>
      <c r="U20" s="174">
        <f>100*(E20/OBR_MAR24_1.1!E20)</f>
        <v>86.140823989367874</v>
      </c>
      <c r="V20" s="174">
        <f>100*(K20/OBR_MAR24_1.1!N20)</f>
        <v>90.624765363166631</v>
      </c>
      <c r="W20" s="174">
        <f>100*(M20/OBR_MAR24_1.1!P20)</f>
        <v>96.445849465421091</v>
      </c>
      <c r="X20" s="174">
        <f>100*(O20/OBR_MAR24_1.1!R20)</f>
        <v>88.029692809126942</v>
      </c>
      <c r="AA20" s="174">
        <f t="shared" si="0"/>
        <v>0.54361749995386344</v>
      </c>
    </row>
    <row r="21" spans="1:27" ht="15.75">
      <c r="A21" s="160"/>
      <c r="B21" s="203" t="s">
        <v>1000</v>
      </c>
      <c r="C21" s="172">
        <v>269.54199999999997</v>
      </c>
      <c r="D21" s="172">
        <v>90.58</v>
      </c>
      <c r="E21" s="172">
        <v>68.143000000000001</v>
      </c>
      <c r="F21" s="172">
        <v>11.71</v>
      </c>
      <c r="G21" s="172">
        <v>-1.149</v>
      </c>
      <c r="H21" s="172">
        <v>427.11599999999999</v>
      </c>
      <c r="I21" s="172">
        <v>-2.1190000000000002</v>
      </c>
      <c r="J21" s="172">
        <v>424.99700000000001</v>
      </c>
      <c r="K21" s="172">
        <v>135.898</v>
      </c>
      <c r="L21" s="172">
        <v>560.89499999999998</v>
      </c>
      <c r="M21" s="172">
        <v>136.191</v>
      </c>
      <c r="N21" s="172">
        <v>0</v>
      </c>
      <c r="O21" s="172">
        <v>424.70400000000001</v>
      </c>
      <c r="P21" s="204">
        <v>422.21300000000002</v>
      </c>
      <c r="Q21" s="205"/>
      <c r="R21" s="206"/>
      <c r="S21" s="174">
        <f>100*(C21/OBR_MAR24_1.1!C21)</f>
        <v>90.277959198711173</v>
      </c>
      <c r="T21" s="174">
        <f>100*(D21/OBR_MAR24_1.1!D21)</f>
        <v>92.214032658712384</v>
      </c>
      <c r="U21" s="174">
        <f>100*(E21/OBR_MAR24_1.1!E21)</f>
        <v>86.635306083529343</v>
      </c>
      <c r="V21" s="174">
        <f>100*(K21/OBR_MAR24_1.1!N21)</f>
        <v>90.559424249491883</v>
      </c>
      <c r="W21" s="174">
        <f>100*(M21/OBR_MAR24_1.1!P21)</f>
        <v>95.999746239409006</v>
      </c>
      <c r="X21" s="174">
        <f>100*(O21/OBR_MAR24_1.1!R21)</f>
        <v>88.363654521546636</v>
      </c>
      <c r="AA21" s="174">
        <f t="shared" si="0"/>
        <v>0.93884339328047517</v>
      </c>
    </row>
    <row r="22" spans="1:27" ht="15.75">
      <c r="A22" s="160"/>
      <c r="B22" s="203" t="s">
        <v>1001</v>
      </c>
      <c r="C22" s="172">
        <v>273.13099999999997</v>
      </c>
      <c r="D22" s="172">
        <v>86.96</v>
      </c>
      <c r="E22" s="172">
        <v>66.673000000000002</v>
      </c>
      <c r="F22" s="172">
        <v>11.725</v>
      </c>
      <c r="G22" s="172">
        <v>0.90400000000000003</v>
      </c>
      <c r="H22" s="172">
        <v>427.66800000000001</v>
      </c>
      <c r="I22" s="172">
        <v>5.641</v>
      </c>
      <c r="J22" s="172">
        <v>433.30900000000003</v>
      </c>
      <c r="K22" s="172">
        <v>128.65899999999999</v>
      </c>
      <c r="L22" s="172">
        <v>561.96799999999996</v>
      </c>
      <c r="M22" s="172">
        <v>136.96100000000001</v>
      </c>
      <c r="N22" s="172">
        <v>0</v>
      </c>
      <c r="O22" s="172">
        <v>425.00700000000001</v>
      </c>
      <c r="P22" s="204">
        <v>421.38200000000001</v>
      </c>
      <c r="Q22" s="205"/>
      <c r="R22" s="206"/>
      <c r="S22" s="174">
        <f>100*(C22/OBR_MAR24_1.1!C22)</f>
        <v>90.76260513277218</v>
      </c>
      <c r="T22" s="174">
        <f>100*(D22/OBR_MAR24_1.1!D22)</f>
        <v>91.568650162688087</v>
      </c>
      <c r="U22" s="174">
        <f>100*(E22/OBR_MAR24_1.1!E22)</f>
        <v>86.989366560114817</v>
      </c>
      <c r="V22" s="174">
        <f>100*(K22/OBR_MAR24_1.1!N22)</f>
        <v>89.954344284645558</v>
      </c>
      <c r="W22" s="174">
        <f>100*(M22/OBR_MAR24_1.1!P22)</f>
        <v>94.757779960979121</v>
      </c>
      <c r="X22" s="174">
        <f>100*(O22/OBR_MAR24_1.1!R22)</f>
        <v>88.546998931203248</v>
      </c>
      <c r="AA22" s="174">
        <f t="shared" si="0"/>
        <v>-0.69987449568861271</v>
      </c>
    </row>
    <row r="23" spans="1:27" ht="15.75">
      <c r="A23" s="160"/>
      <c r="B23" s="203" t="s">
        <v>1002</v>
      </c>
      <c r="C23" s="172">
        <v>275.8</v>
      </c>
      <c r="D23" s="172">
        <v>87.93</v>
      </c>
      <c r="E23" s="172">
        <v>66.319999999999993</v>
      </c>
      <c r="F23" s="172">
        <v>11.019</v>
      </c>
      <c r="G23" s="172">
        <v>0.40600000000000003</v>
      </c>
      <c r="H23" s="172">
        <v>430.45600000000002</v>
      </c>
      <c r="I23" s="172">
        <v>4.4249999999999998</v>
      </c>
      <c r="J23" s="172">
        <v>434.88099999999997</v>
      </c>
      <c r="K23" s="172">
        <v>131.40899999999999</v>
      </c>
      <c r="L23" s="172">
        <v>566.29</v>
      </c>
      <c r="M23" s="172">
        <v>135.35300000000001</v>
      </c>
      <c r="N23" s="172">
        <v>0</v>
      </c>
      <c r="O23" s="172">
        <v>430.93700000000001</v>
      </c>
      <c r="P23" s="204">
        <v>427.49200000000002</v>
      </c>
      <c r="Q23" s="205"/>
      <c r="R23" s="206"/>
      <c r="S23" s="174">
        <f>100*(C23/OBR_MAR24_1.1!C23)</f>
        <v>90.61042118404626</v>
      </c>
      <c r="T23" s="174">
        <f>100*(D23/OBR_MAR24_1.1!D23)</f>
        <v>91.726562418501786</v>
      </c>
      <c r="U23" s="174">
        <f>100*(E23/OBR_MAR24_1.1!E23)</f>
        <v>87.336704593341736</v>
      </c>
      <c r="V23" s="174">
        <f>100*(K23/OBR_MAR24_1.1!N23)</f>
        <v>89.623728882917419</v>
      </c>
      <c r="W23" s="174">
        <f>100*(M23/OBR_MAR24_1.1!P23)</f>
        <v>94.557889662784774</v>
      </c>
      <c r="X23" s="174">
        <f>100*(O23/OBR_MAR24_1.1!R23)</f>
        <v>88.930184758315974</v>
      </c>
      <c r="AA23" s="174">
        <f t="shared" si="0"/>
        <v>0.17245231368283598</v>
      </c>
    </row>
    <row r="24" spans="1:27" ht="15.75">
      <c r="A24" s="160"/>
      <c r="B24" s="203" t="s">
        <v>1003</v>
      </c>
      <c r="C24" s="172">
        <v>281.57799999999997</v>
      </c>
      <c r="D24" s="172">
        <v>89.914000000000001</v>
      </c>
      <c r="E24" s="172">
        <v>68.882999999999996</v>
      </c>
      <c r="F24" s="172">
        <v>10.798</v>
      </c>
      <c r="G24" s="172">
        <v>0.191</v>
      </c>
      <c r="H24" s="172">
        <v>440.56599999999997</v>
      </c>
      <c r="I24" s="172">
        <v>-3.0920000000000001</v>
      </c>
      <c r="J24" s="172">
        <v>437.47399999999999</v>
      </c>
      <c r="K24" s="172">
        <v>128.749</v>
      </c>
      <c r="L24" s="172">
        <v>566.22299999999996</v>
      </c>
      <c r="M24" s="172">
        <v>133.15600000000001</v>
      </c>
      <c r="N24" s="172">
        <v>0</v>
      </c>
      <c r="O24" s="172">
        <v>433.06700000000001</v>
      </c>
      <c r="P24" s="204">
        <v>426.66800000000001</v>
      </c>
      <c r="Q24" s="205"/>
      <c r="R24" s="206"/>
      <c r="S24" s="174">
        <f>100*(C24/OBR_MAR24_1.1!C24)</f>
        <v>91.442507850835739</v>
      </c>
      <c r="T24" s="174">
        <f>100*(D24/OBR_MAR24_1.1!D24)</f>
        <v>92.568875344891495</v>
      </c>
      <c r="U24" s="174">
        <f>100*(E24/OBR_MAR24_1.1!E24)</f>
        <v>87.209125667839857</v>
      </c>
      <c r="V24" s="174">
        <f>100*(K24/OBR_MAR24_1.1!N24)</f>
        <v>90.025452053645083</v>
      </c>
      <c r="W24" s="174">
        <f>100*(M24/OBR_MAR24_1.1!P24)</f>
        <v>94.54550618441047</v>
      </c>
      <c r="X24" s="174">
        <f>100*(O24/OBR_MAR24_1.1!R24)</f>
        <v>89.469443577893529</v>
      </c>
      <c r="AA24" s="174">
        <f t="shared" si="0"/>
        <v>0.91828681265375689</v>
      </c>
    </row>
    <row r="25" spans="1:27" ht="15.75">
      <c r="A25" s="160"/>
      <c r="B25" s="203" t="s">
        <v>1004</v>
      </c>
      <c r="C25" s="172">
        <v>282.66300000000001</v>
      </c>
      <c r="D25" s="172">
        <v>89.334000000000003</v>
      </c>
      <c r="E25" s="172">
        <v>67.495999999999995</v>
      </c>
      <c r="F25" s="172">
        <v>10.116</v>
      </c>
      <c r="G25" s="172">
        <v>0.86799999999999999</v>
      </c>
      <c r="H25" s="172">
        <v>440.36099999999999</v>
      </c>
      <c r="I25" s="172">
        <v>-0.71199999999999997</v>
      </c>
      <c r="J25" s="172">
        <v>439.649</v>
      </c>
      <c r="K25" s="172">
        <v>135.47999999999999</v>
      </c>
      <c r="L25" s="172">
        <v>575.12900000000002</v>
      </c>
      <c r="M25" s="172">
        <v>137.02600000000001</v>
      </c>
      <c r="N25" s="172">
        <v>0</v>
      </c>
      <c r="O25" s="172">
        <v>438.10300000000001</v>
      </c>
      <c r="P25" s="204">
        <v>427.22500000000002</v>
      </c>
      <c r="Q25" s="205"/>
      <c r="R25" s="206"/>
      <c r="S25" s="174">
        <f>100*(C25/OBR_MAR24_1.1!C25)</f>
        <v>92.291793868828591</v>
      </c>
      <c r="T25" s="174">
        <f>100*(D25/OBR_MAR24_1.1!D25)</f>
        <v>93.1493993993994</v>
      </c>
      <c r="U25" s="174">
        <f>100*(E25/OBR_MAR24_1.1!E25)</f>
        <v>88.00573701023535</v>
      </c>
      <c r="V25" s="174">
        <f>100*(K25/OBR_MAR24_1.1!N25)</f>
        <v>92.720217360060772</v>
      </c>
      <c r="W25" s="174">
        <f>100*(M25/OBR_MAR24_1.1!P25)</f>
        <v>97.036349859430217</v>
      </c>
      <c r="X25" s="174">
        <f>100*(O25/OBR_MAR24_1.1!R25)</f>
        <v>90.254404018054885</v>
      </c>
      <c r="AA25" s="174">
        <f t="shared" si="0"/>
        <v>0.62712661501502787</v>
      </c>
    </row>
    <row r="26" spans="1:27" ht="15.75">
      <c r="A26" s="160"/>
      <c r="B26" s="203" t="s">
        <v>1005</v>
      </c>
      <c r="C26" s="172">
        <v>287.08999999999997</v>
      </c>
      <c r="D26" s="172">
        <v>89.024000000000001</v>
      </c>
      <c r="E26" s="172">
        <v>70.448999999999998</v>
      </c>
      <c r="F26" s="172">
        <v>10.792</v>
      </c>
      <c r="G26" s="172">
        <v>3.387</v>
      </c>
      <c r="H26" s="172">
        <v>449.95</v>
      </c>
      <c r="I26" s="172">
        <v>-0.91600000000000004</v>
      </c>
      <c r="J26" s="172">
        <v>449.03399999999999</v>
      </c>
      <c r="K26" s="172">
        <v>136.06700000000001</v>
      </c>
      <c r="L26" s="172">
        <v>585.101</v>
      </c>
      <c r="M26" s="172">
        <v>142.81800000000001</v>
      </c>
      <c r="N26" s="172">
        <v>0</v>
      </c>
      <c r="O26" s="172">
        <v>442.28300000000002</v>
      </c>
      <c r="P26" s="204">
        <v>437.66800000000001</v>
      </c>
      <c r="Q26" s="205"/>
      <c r="R26" s="206"/>
      <c r="S26" s="174">
        <f>100*(C26/OBR_MAR24_1.1!C26)</f>
        <v>92.819569413415493</v>
      </c>
      <c r="T26" s="174">
        <f>100*(D26/OBR_MAR24_1.1!D26)</f>
        <v>92.269104401811717</v>
      </c>
      <c r="U26" s="174">
        <f>100*(E26/OBR_MAR24_1.1!E26)</f>
        <v>88.175878642234906</v>
      </c>
      <c r="V26" s="174">
        <f>100*(K26/OBR_MAR24_1.1!N26)</f>
        <v>92.234431241230183</v>
      </c>
      <c r="W26" s="174">
        <f>100*(M26/OBR_MAR24_1.1!P26)</f>
        <v>96.262545243760243</v>
      </c>
      <c r="X26" s="174">
        <f>100*(O26/OBR_MAR24_1.1!R26)</f>
        <v>90.459370462029327</v>
      </c>
      <c r="AA26" s="174">
        <f t="shared" si="0"/>
        <v>-0.94503561296538363</v>
      </c>
    </row>
    <row r="27" spans="1:27" ht="15.75">
      <c r="A27" s="160"/>
      <c r="B27" s="203" t="s">
        <v>1006</v>
      </c>
      <c r="C27" s="172">
        <v>291.07400000000001</v>
      </c>
      <c r="D27" s="172">
        <v>88.477999999999994</v>
      </c>
      <c r="E27" s="172">
        <v>73.087000000000003</v>
      </c>
      <c r="F27" s="172">
        <v>11.124000000000001</v>
      </c>
      <c r="G27" s="172">
        <v>-1.0149999999999999</v>
      </c>
      <c r="H27" s="172">
        <v>451.62400000000002</v>
      </c>
      <c r="I27" s="172">
        <v>2.9580000000000002</v>
      </c>
      <c r="J27" s="172">
        <v>454.58199999999999</v>
      </c>
      <c r="K27" s="172">
        <v>136.53299999999999</v>
      </c>
      <c r="L27" s="172">
        <v>591.11500000000001</v>
      </c>
      <c r="M27" s="172">
        <v>142.38800000000001</v>
      </c>
      <c r="N27" s="172">
        <v>0</v>
      </c>
      <c r="O27" s="172">
        <v>448.72699999999998</v>
      </c>
      <c r="P27" s="204">
        <v>440.67399999999998</v>
      </c>
      <c r="Q27" s="205"/>
      <c r="R27" s="206"/>
      <c r="S27" s="174">
        <f>100*(C27/OBR_MAR24_1.1!C27)</f>
        <v>93.012718092925155</v>
      </c>
      <c r="T27" s="174">
        <f>100*(D27/OBR_MAR24_1.1!D27)</f>
        <v>91.758361420793349</v>
      </c>
      <c r="U27" s="174">
        <f>100*(E27/OBR_MAR24_1.1!E27)</f>
        <v>89.28074075883805</v>
      </c>
      <c r="V27" s="174">
        <f>100*(K27/OBR_MAR24_1.1!N27)</f>
        <v>92.859377550465197</v>
      </c>
      <c r="W27" s="174">
        <f>100*(M27/OBR_MAR24_1.1!P27)</f>
        <v>96.213958956963594</v>
      </c>
      <c r="X27" s="174">
        <f>100*(O27/OBR_MAR24_1.1!R27)</f>
        <v>91.019306209711118</v>
      </c>
      <c r="AA27" s="174">
        <f t="shared" si="0"/>
        <v>-0.55353629400605175</v>
      </c>
    </row>
    <row r="28" spans="1:27" ht="15.75">
      <c r="A28" s="160"/>
      <c r="B28" s="203" t="s">
        <v>1007</v>
      </c>
      <c r="C28" s="172">
        <v>292.26499999999999</v>
      </c>
      <c r="D28" s="172">
        <v>91.736000000000004</v>
      </c>
      <c r="E28" s="172">
        <v>73.412000000000006</v>
      </c>
      <c r="F28" s="172">
        <v>11.536</v>
      </c>
      <c r="G28" s="172">
        <v>3.9750000000000001</v>
      </c>
      <c r="H28" s="172">
        <v>461.38799999999998</v>
      </c>
      <c r="I28" s="172">
        <v>2.008</v>
      </c>
      <c r="J28" s="172">
        <v>463.39600000000002</v>
      </c>
      <c r="K28" s="172">
        <v>131.48400000000001</v>
      </c>
      <c r="L28" s="172">
        <v>594.88</v>
      </c>
      <c r="M28" s="172">
        <v>142.63200000000001</v>
      </c>
      <c r="N28" s="172">
        <v>0</v>
      </c>
      <c r="O28" s="172">
        <v>452.24799999999999</v>
      </c>
      <c r="P28" s="204">
        <v>444.22500000000002</v>
      </c>
      <c r="Q28" s="205"/>
      <c r="R28" s="206"/>
      <c r="S28" s="174">
        <f>100*(C28/OBR_MAR24_1.1!C28)</f>
        <v>93.096407570921642</v>
      </c>
      <c r="T28" s="174">
        <f>100*(D28/OBR_MAR24_1.1!D28)</f>
        <v>93.38137991408621</v>
      </c>
      <c r="U28" s="174">
        <f>100*(E28/OBR_MAR24_1.1!E28)</f>
        <v>89.690897984117299</v>
      </c>
      <c r="V28" s="174">
        <f>100*(K28/OBR_MAR24_1.1!N28)</f>
        <v>91.489406116271795</v>
      </c>
      <c r="W28" s="174">
        <f>100*(M28/OBR_MAR24_1.1!P28)</f>
        <v>94.259147892862103</v>
      </c>
      <c r="X28" s="174">
        <f>100*(O28/OBR_MAR24_1.1!R28)</f>
        <v>91.093448493955279</v>
      </c>
      <c r="AA28" s="174">
        <f t="shared" si="0"/>
        <v>1.7687962907814825</v>
      </c>
    </row>
    <row r="29" spans="1:27" ht="15.75">
      <c r="A29" s="160"/>
      <c r="B29" s="203" t="s">
        <v>1008</v>
      </c>
      <c r="C29" s="172">
        <v>294.48399999999998</v>
      </c>
      <c r="D29" s="172">
        <v>92.831000000000003</v>
      </c>
      <c r="E29" s="172">
        <v>75.731999999999999</v>
      </c>
      <c r="F29" s="172">
        <v>12.46</v>
      </c>
      <c r="G29" s="172">
        <v>1.3979999999999999</v>
      </c>
      <c r="H29" s="172">
        <v>464.44499999999999</v>
      </c>
      <c r="I29" s="172">
        <v>0.38500000000000001</v>
      </c>
      <c r="J29" s="172">
        <v>464.83</v>
      </c>
      <c r="K29" s="172">
        <v>132.00700000000001</v>
      </c>
      <c r="L29" s="172">
        <v>596.83699999999999</v>
      </c>
      <c r="M29" s="172">
        <v>138.845</v>
      </c>
      <c r="N29" s="172">
        <v>0</v>
      </c>
      <c r="O29" s="172">
        <v>457.99200000000002</v>
      </c>
      <c r="P29" s="204">
        <v>452.13299999999998</v>
      </c>
      <c r="Q29" s="205"/>
      <c r="R29" s="206"/>
      <c r="S29" s="174">
        <f>100*(C29/OBR_MAR24_1.1!C29)</f>
        <v>93.522908799888199</v>
      </c>
      <c r="T29" s="174">
        <f>100*(D29/OBR_MAR24_1.1!D29)</f>
        <v>93.946140689990187</v>
      </c>
      <c r="U29" s="174">
        <f>100*(E29/OBR_MAR24_1.1!E29)</f>
        <v>89.507150455028963</v>
      </c>
      <c r="V29" s="174">
        <f>100*(K29/OBR_MAR24_1.1!N29)</f>
        <v>91.261484856236237</v>
      </c>
      <c r="W29" s="174">
        <f>100*(M29/OBR_MAR24_1.1!P29)</f>
        <v>93.188941762364678</v>
      </c>
      <c r="X29" s="174">
        <f>100*(O29/OBR_MAR24_1.1!R29)</f>
        <v>91.497386884879091</v>
      </c>
      <c r="AA29" s="174">
        <f t="shared" si="0"/>
        <v>0.60478949489028988</v>
      </c>
    </row>
    <row r="30" spans="1:27" ht="15.75">
      <c r="A30" s="160"/>
      <c r="B30" s="203" t="s">
        <v>1009</v>
      </c>
      <c r="C30" s="172">
        <v>298.44400000000002</v>
      </c>
      <c r="D30" s="172">
        <v>90.793000000000006</v>
      </c>
      <c r="E30" s="172">
        <v>76.010000000000005</v>
      </c>
      <c r="F30" s="172">
        <v>11.907</v>
      </c>
      <c r="G30" s="172">
        <v>-2.3959999999999999</v>
      </c>
      <c r="H30" s="172">
        <v>462.851</v>
      </c>
      <c r="I30" s="172">
        <v>4.4119999999999999</v>
      </c>
      <c r="J30" s="172">
        <v>467.26299999999998</v>
      </c>
      <c r="K30" s="172">
        <v>133.19200000000001</v>
      </c>
      <c r="L30" s="172">
        <v>600.45500000000004</v>
      </c>
      <c r="M30" s="172">
        <v>138.839</v>
      </c>
      <c r="N30" s="172">
        <v>0</v>
      </c>
      <c r="O30" s="172">
        <v>461.61599999999999</v>
      </c>
      <c r="P30" s="204">
        <v>454.75200000000001</v>
      </c>
      <c r="Q30" s="205"/>
      <c r="R30" s="206"/>
      <c r="S30" s="174">
        <f>100*(C30/OBR_MAR24_1.1!C30)</f>
        <v>94.312385840059164</v>
      </c>
      <c r="T30" s="174">
        <f>100*(D30/OBR_MAR24_1.1!D30)</f>
        <v>91.318997425168973</v>
      </c>
      <c r="U30" s="174">
        <f>100*(E30/OBR_MAR24_1.1!E30)</f>
        <v>90.1222418515313</v>
      </c>
      <c r="V30" s="174">
        <f>100*(K30/OBR_MAR24_1.1!N30)</f>
        <v>90.708618517383456</v>
      </c>
      <c r="W30" s="174">
        <f>100*(M30/OBR_MAR24_1.1!P30)</f>
        <v>92.663734474174248</v>
      </c>
      <c r="X30" s="174">
        <f>100*(O30/OBR_MAR24_1.1!R30)</f>
        <v>91.420151741101392</v>
      </c>
      <c r="AA30" s="174">
        <f t="shared" si="0"/>
        <v>-2.7964355379859973</v>
      </c>
    </row>
    <row r="31" spans="1:27" ht="15.75">
      <c r="A31" s="160"/>
      <c r="B31" s="203" t="s">
        <v>1010</v>
      </c>
      <c r="C31" s="172">
        <v>302.36700000000002</v>
      </c>
      <c r="D31" s="172">
        <v>93.188000000000002</v>
      </c>
      <c r="E31" s="172">
        <v>77.716999999999999</v>
      </c>
      <c r="F31" s="172">
        <v>12.702999999999999</v>
      </c>
      <c r="G31" s="172">
        <v>1.5409999999999999</v>
      </c>
      <c r="H31" s="172">
        <v>474.81299999999999</v>
      </c>
      <c r="I31" s="172">
        <v>4.9509999999999996</v>
      </c>
      <c r="J31" s="172">
        <v>479.76400000000001</v>
      </c>
      <c r="K31" s="172">
        <v>132.56</v>
      </c>
      <c r="L31" s="172">
        <v>612.32399999999996</v>
      </c>
      <c r="M31" s="172">
        <v>141.87</v>
      </c>
      <c r="N31" s="172">
        <v>0</v>
      </c>
      <c r="O31" s="172">
        <v>470.45400000000001</v>
      </c>
      <c r="P31" s="204">
        <v>460.75700000000001</v>
      </c>
      <c r="Q31" s="205"/>
      <c r="R31" s="206"/>
      <c r="S31" s="174">
        <f>100*(C31/OBR_MAR24_1.1!C31)</f>
        <v>94.05585486941483</v>
      </c>
      <c r="T31" s="174">
        <f>100*(D31/OBR_MAR24_1.1!D31)</f>
        <v>93.634637219537197</v>
      </c>
      <c r="U31" s="174">
        <f>100*(E31/OBR_MAR24_1.1!E31)</f>
        <v>90.532826988490754</v>
      </c>
      <c r="V31" s="174">
        <f>100*(K31/OBR_MAR24_1.1!N31)</f>
        <v>90.00848752334069</v>
      </c>
      <c r="W31" s="174">
        <f>100*(M31/OBR_MAR24_1.1!P31)</f>
        <v>91.381053906255033</v>
      </c>
      <c r="X31" s="174">
        <f>100*(O31/OBR_MAR24_1.1!R31)</f>
        <v>92.474166619163782</v>
      </c>
      <c r="AA31" s="174">
        <f t="shared" si="0"/>
        <v>2.5357700584325515</v>
      </c>
    </row>
    <row r="32" spans="1:27" ht="15.75">
      <c r="A32" s="160"/>
      <c r="B32" s="203" t="s">
        <v>1011</v>
      </c>
      <c r="C32" s="172">
        <v>303.39</v>
      </c>
      <c r="D32" s="172">
        <v>93.198999999999998</v>
      </c>
      <c r="E32" s="172">
        <v>79.203000000000003</v>
      </c>
      <c r="F32" s="172">
        <v>13.124000000000001</v>
      </c>
      <c r="G32" s="172">
        <v>5.56</v>
      </c>
      <c r="H32" s="172">
        <v>481.35199999999998</v>
      </c>
      <c r="I32" s="172">
        <v>5.4820000000000002</v>
      </c>
      <c r="J32" s="172">
        <v>486.834</v>
      </c>
      <c r="K32" s="172">
        <v>134.477</v>
      </c>
      <c r="L32" s="172">
        <v>621.31100000000004</v>
      </c>
      <c r="M32" s="172">
        <v>148.85900000000001</v>
      </c>
      <c r="N32" s="172">
        <v>0</v>
      </c>
      <c r="O32" s="172">
        <v>472.452</v>
      </c>
      <c r="P32" s="204">
        <v>461.6</v>
      </c>
      <c r="Q32" s="205"/>
      <c r="R32" s="206"/>
      <c r="S32" s="174">
        <f>100*(C32/OBR_MAR24_1.1!C32)</f>
        <v>93.841633158057519</v>
      </c>
      <c r="T32" s="174">
        <f>100*(D32/OBR_MAR24_1.1!D32)</f>
        <v>93.847486129152443</v>
      </c>
      <c r="U32" s="174">
        <f>100*(E32/OBR_MAR24_1.1!E32)</f>
        <v>89.957408143562958</v>
      </c>
      <c r="V32" s="174">
        <f>100*(K32/OBR_MAR24_1.1!N32)</f>
        <v>88.761938707484362</v>
      </c>
      <c r="W32" s="174">
        <f>100*(M32/OBR_MAR24_1.1!P32)</f>
        <v>90.319938354377399</v>
      </c>
      <c r="X32" s="174">
        <f>100*(O32/OBR_MAR24_1.1!R32)</f>
        <v>92.215624963402789</v>
      </c>
      <c r="AA32" s="174">
        <f t="shared" si="0"/>
        <v>0.22731856066915412</v>
      </c>
    </row>
    <row r="33" spans="1:27" ht="15.75">
      <c r="A33" s="160"/>
      <c r="B33" s="203" t="s">
        <v>1012</v>
      </c>
      <c r="C33" s="172">
        <v>303.22300000000001</v>
      </c>
      <c r="D33" s="172">
        <v>93.611999999999995</v>
      </c>
      <c r="E33" s="172">
        <v>82.105000000000004</v>
      </c>
      <c r="F33" s="172">
        <v>12.891999999999999</v>
      </c>
      <c r="G33" s="172">
        <v>2.464</v>
      </c>
      <c r="H33" s="172">
        <v>481.404</v>
      </c>
      <c r="I33" s="172">
        <v>4.0880000000000001</v>
      </c>
      <c r="J33" s="172">
        <v>485.49200000000002</v>
      </c>
      <c r="K33" s="172">
        <v>133.02099999999999</v>
      </c>
      <c r="L33" s="172">
        <v>618.51300000000003</v>
      </c>
      <c r="M33" s="172">
        <v>143.77500000000001</v>
      </c>
      <c r="N33" s="172">
        <v>0</v>
      </c>
      <c r="O33" s="172">
        <v>474.738</v>
      </c>
      <c r="P33" s="204">
        <v>464.73899999999998</v>
      </c>
      <c r="Q33" s="205"/>
      <c r="R33" s="206"/>
      <c r="S33" s="174">
        <f>100*(C33/OBR_MAR24_1.1!C33)</f>
        <v>93.336144696988356</v>
      </c>
      <c r="T33" s="174">
        <f>100*(D33/OBR_MAR24_1.1!D33)</f>
        <v>94.046494806003736</v>
      </c>
      <c r="U33" s="174">
        <f>100*(E33/OBR_MAR24_1.1!E33)</f>
        <v>90.099531423178647</v>
      </c>
      <c r="V33" s="174">
        <f>100*(K33/OBR_MAR24_1.1!N33)</f>
        <v>88.121973355592203</v>
      </c>
      <c r="W33" s="174">
        <f>100*(M33/OBR_MAR24_1.1!P33)</f>
        <v>87.888475927329637</v>
      </c>
      <c r="X33" s="174">
        <f>100*(O33/OBR_MAR24_1.1!R33)</f>
        <v>92.388440206285878</v>
      </c>
      <c r="AA33" s="174">
        <f t="shared" si="0"/>
        <v>0.21205541571718278</v>
      </c>
    </row>
    <row r="34" spans="1:27" ht="15.75">
      <c r="A34" s="160"/>
      <c r="B34" s="203" t="s">
        <v>1013</v>
      </c>
      <c r="C34" s="172">
        <v>305.43599999999998</v>
      </c>
      <c r="D34" s="172">
        <v>92.656999999999996</v>
      </c>
      <c r="E34" s="172">
        <v>83.108000000000004</v>
      </c>
      <c r="F34" s="172">
        <v>13.433</v>
      </c>
      <c r="G34" s="172">
        <v>0.158</v>
      </c>
      <c r="H34" s="172">
        <v>481.35899999999998</v>
      </c>
      <c r="I34" s="172">
        <v>-1.762</v>
      </c>
      <c r="J34" s="172">
        <v>479.59699999999998</v>
      </c>
      <c r="K34" s="172">
        <v>136.69499999999999</v>
      </c>
      <c r="L34" s="172">
        <v>616.29200000000003</v>
      </c>
      <c r="M34" s="172">
        <v>139.71</v>
      </c>
      <c r="N34" s="172">
        <v>0</v>
      </c>
      <c r="O34" s="172">
        <v>476.58199999999999</v>
      </c>
      <c r="P34" s="204">
        <v>470.96600000000001</v>
      </c>
      <c r="Q34" s="205"/>
      <c r="R34" s="206"/>
      <c r="S34" s="174">
        <f>100*(C34/OBR_MAR24_1.1!C34)</f>
        <v>93.473823375494618</v>
      </c>
      <c r="T34" s="174">
        <f>100*(D34/OBR_MAR24_1.1!D34)</f>
        <v>92.283252826054479</v>
      </c>
      <c r="U34" s="174">
        <f>100*(E34/OBR_MAR24_1.1!E34)</f>
        <v>90.799637273432481</v>
      </c>
      <c r="V34" s="174">
        <f>100*(K34/OBR_MAR24_1.1!N34)</f>
        <v>87.793270435000409</v>
      </c>
      <c r="W34" s="174">
        <f>100*(M34/OBR_MAR24_1.1!P34)</f>
        <v>87.336763207411522</v>
      </c>
      <c r="X34" s="174">
        <f>100*(O34/OBR_MAR24_1.1!R34)</f>
        <v>92.204319798172094</v>
      </c>
      <c r="AA34" s="174">
        <f t="shared" si="0"/>
        <v>-1.8748619856448823</v>
      </c>
    </row>
    <row r="35" spans="1:27" ht="15.75">
      <c r="A35" s="160"/>
      <c r="B35" s="203" t="s">
        <v>1014</v>
      </c>
      <c r="C35" s="172">
        <v>310.06</v>
      </c>
      <c r="D35" s="172">
        <v>94.46</v>
      </c>
      <c r="E35" s="172">
        <v>82.843000000000004</v>
      </c>
      <c r="F35" s="172">
        <v>12.792</v>
      </c>
      <c r="G35" s="172">
        <v>0.379</v>
      </c>
      <c r="H35" s="172">
        <v>487.74200000000002</v>
      </c>
      <c r="I35" s="172">
        <v>3.1E-2</v>
      </c>
      <c r="J35" s="172">
        <v>487.77300000000002</v>
      </c>
      <c r="K35" s="172">
        <v>129.78800000000001</v>
      </c>
      <c r="L35" s="172">
        <v>617.56100000000004</v>
      </c>
      <c r="M35" s="172">
        <v>137.67599999999999</v>
      </c>
      <c r="N35" s="172">
        <v>0</v>
      </c>
      <c r="O35" s="172">
        <v>479.88499999999999</v>
      </c>
      <c r="P35" s="204">
        <v>471.46</v>
      </c>
      <c r="Q35" s="205"/>
      <c r="R35" s="206"/>
      <c r="S35" s="174">
        <f>100*(C35/OBR_MAR24_1.1!C35)</f>
        <v>93.744236600947545</v>
      </c>
      <c r="T35" s="174">
        <f>100*(D35/OBR_MAR24_1.1!D35)</f>
        <v>93.26895543904341</v>
      </c>
      <c r="U35" s="174">
        <f>100*(E35/OBR_MAR24_1.1!E35)</f>
        <v>91.187574987066455</v>
      </c>
      <c r="V35" s="174">
        <f>100*(K35/OBR_MAR24_1.1!N35)</f>
        <v>86.08001273412215</v>
      </c>
      <c r="W35" s="174">
        <f>100*(M35/OBR_MAR24_1.1!P35)</f>
        <v>86.163281910066644</v>
      </c>
      <c r="X35" s="174">
        <f>100*(O35/OBR_MAR24_1.1!R35)</f>
        <v>92.47853694728424</v>
      </c>
      <c r="AA35" s="174">
        <f t="shared" si="0"/>
        <v>1.068127295910215</v>
      </c>
    </row>
    <row r="36" spans="1:27" ht="15.75">
      <c r="A36" s="160"/>
      <c r="B36" s="203" t="s">
        <v>1015</v>
      </c>
      <c r="C36" s="172">
        <v>309.60599999999999</v>
      </c>
      <c r="D36" s="172">
        <v>93.909000000000006</v>
      </c>
      <c r="E36" s="172">
        <v>84.917000000000002</v>
      </c>
      <c r="F36" s="172">
        <v>12.548</v>
      </c>
      <c r="G36" s="172">
        <v>-2.1219999999999999</v>
      </c>
      <c r="H36" s="172">
        <v>486.31</v>
      </c>
      <c r="I36" s="172">
        <v>6.2489999999999997</v>
      </c>
      <c r="J36" s="172">
        <v>492.55900000000003</v>
      </c>
      <c r="K36" s="172">
        <v>134.15</v>
      </c>
      <c r="L36" s="172">
        <v>626.70899999999995</v>
      </c>
      <c r="M36" s="172">
        <v>141.46299999999999</v>
      </c>
      <c r="N36" s="172">
        <v>0</v>
      </c>
      <c r="O36" s="172">
        <v>485.24599999999998</v>
      </c>
      <c r="P36" s="204">
        <v>467.517</v>
      </c>
      <c r="Q36" s="205"/>
      <c r="R36" s="206"/>
      <c r="S36" s="174">
        <f>100*(C36/OBR_MAR24_1.1!C36)</f>
        <v>93.868641023075597</v>
      </c>
      <c r="T36" s="174">
        <f>100*(D36/OBR_MAR24_1.1!D36)</f>
        <v>93.045537412809139</v>
      </c>
      <c r="U36" s="174">
        <f>100*(E36/OBR_MAR24_1.1!E36)</f>
        <v>90.496083550913838</v>
      </c>
      <c r="V36" s="174">
        <f>100*(K36/OBR_MAR24_1.1!N36)</f>
        <v>86.489797234131728</v>
      </c>
      <c r="W36" s="174">
        <f>100*(M36/OBR_MAR24_1.1!P36)</f>
        <v>85.106907795786256</v>
      </c>
      <c r="X36" s="174">
        <f>100*(O36/OBR_MAR24_1.1!R36)</f>
        <v>92.973252605763335</v>
      </c>
      <c r="AA36" s="174">
        <f t="shared" si="0"/>
        <v>-0.23954168370663442</v>
      </c>
    </row>
    <row r="37" spans="1:27" ht="15.75">
      <c r="A37" s="160"/>
      <c r="B37" s="203" t="s">
        <v>1016</v>
      </c>
      <c r="C37" s="172">
        <v>316.34699999999998</v>
      </c>
      <c r="D37" s="172">
        <v>95.376000000000005</v>
      </c>
      <c r="E37" s="172">
        <v>86.287000000000006</v>
      </c>
      <c r="F37" s="172">
        <v>12.629</v>
      </c>
      <c r="G37" s="172">
        <v>0.71899999999999997</v>
      </c>
      <c r="H37" s="172">
        <v>498.72899999999998</v>
      </c>
      <c r="I37" s="172">
        <v>-1.286</v>
      </c>
      <c r="J37" s="172">
        <v>497.44299999999998</v>
      </c>
      <c r="K37" s="172">
        <v>136.06800000000001</v>
      </c>
      <c r="L37" s="172">
        <v>633.51099999999997</v>
      </c>
      <c r="M37" s="172">
        <v>143.78100000000001</v>
      </c>
      <c r="N37" s="172">
        <v>0</v>
      </c>
      <c r="O37" s="172">
        <v>489.73</v>
      </c>
      <c r="P37" s="204">
        <v>474.94499999999999</v>
      </c>
      <c r="Q37" s="205"/>
      <c r="R37" s="206"/>
      <c r="S37" s="174">
        <f>100*(C37/OBR_MAR24_1.1!C37)</f>
        <v>93.975527809712219</v>
      </c>
      <c r="T37" s="174">
        <f>100*(D37/OBR_MAR24_1.1!D37)</f>
        <v>94.291646070192783</v>
      </c>
      <c r="U37" s="174">
        <f>100*(E37/OBR_MAR24_1.1!E37)</f>
        <v>90.983571985912832</v>
      </c>
      <c r="V37" s="174">
        <f>100*(K37/OBR_MAR24_1.1!N37)</f>
        <v>88.055654424850346</v>
      </c>
      <c r="W37" s="174">
        <f>100*(M37/OBR_MAR24_1.1!P37)</f>
        <v>86.853121507747147</v>
      </c>
      <c r="X37" s="174">
        <f>100*(O37/OBR_MAR24_1.1!R37)</f>
        <v>93.493288635448152</v>
      </c>
      <c r="AA37" s="174">
        <f t="shared" si="0"/>
        <v>1.339246020854401</v>
      </c>
    </row>
    <row r="38" spans="1:27" ht="15.75">
      <c r="A38" s="160"/>
      <c r="B38" s="203" t="s">
        <v>1017</v>
      </c>
      <c r="C38" s="172">
        <v>320.339</v>
      </c>
      <c r="D38" s="172">
        <v>95.123999999999995</v>
      </c>
      <c r="E38" s="172">
        <v>88.055999999999997</v>
      </c>
      <c r="F38" s="172">
        <v>12.718</v>
      </c>
      <c r="G38" s="172">
        <v>-0.63300000000000001</v>
      </c>
      <c r="H38" s="172">
        <v>502.88600000000002</v>
      </c>
      <c r="I38" s="172">
        <v>-2.6080000000000001</v>
      </c>
      <c r="J38" s="172">
        <v>500.27800000000002</v>
      </c>
      <c r="K38" s="172">
        <v>142.49700000000001</v>
      </c>
      <c r="L38" s="172">
        <v>642.77499999999998</v>
      </c>
      <c r="M38" s="172">
        <v>148.834</v>
      </c>
      <c r="N38" s="172">
        <v>0</v>
      </c>
      <c r="O38" s="172">
        <v>493.94099999999997</v>
      </c>
      <c r="P38" s="204">
        <v>479.92200000000003</v>
      </c>
      <c r="Q38" s="205"/>
      <c r="R38" s="206"/>
      <c r="S38" s="174">
        <f>100*(C38/OBR_MAR24_1.1!C38)</f>
        <v>94.385025162347219</v>
      </c>
      <c r="T38" s="174">
        <f>100*(D38/OBR_MAR24_1.1!D38)</f>
        <v>93.924583074143186</v>
      </c>
      <c r="U38" s="174">
        <f>100*(E38/OBR_MAR24_1.1!E38)</f>
        <v>92.078928380964328</v>
      </c>
      <c r="V38" s="174">
        <f>100*(K38/OBR_MAR24_1.1!N38)</f>
        <v>89.517724882682202</v>
      </c>
      <c r="W38" s="174">
        <f>100*(M38/OBR_MAR24_1.1!P38)</f>
        <v>88.844450281157108</v>
      </c>
      <c r="X38" s="174">
        <f>100*(O38/OBR_MAR24_1.1!R38)</f>
        <v>93.771428571428558</v>
      </c>
      <c r="AA38" s="174">
        <f t="shared" si="0"/>
        <v>-0.38928474721541262</v>
      </c>
    </row>
    <row r="39" spans="1:27" ht="15.75">
      <c r="A39" s="160"/>
      <c r="B39" s="203" t="s">
        <v>1018</v>
      </c>
      <c r="C39" s="172">
        <v>325.553</v>
      </c>
      <c r="D39" s="172">
        <v>95.861999999999995</v>
      </c>
      <c r="E39" s="172">
        <v>91.32</v>
      </c>
      <c r="F39" s="172">
        <v>13.063000000000001</v>
      </c>
      <c r="G39" s="172">
        <v>3.1190000000000002</v>
      </c>
      <c r="H39" s="172">
        <v>515.85400000000004</v>
      </c>
      <c r="I39" s="172">
        <v>1.4750000000000001</v>
      </c>
      <c r="J39" s="172">
        <v>517.32899999999995</v>
      </c>
      <c r="K39" s="172">
        <v>143.81700000000001</v>
      </c>
      <c r="L39" s="172">
        <v>661.14599999999996</v>
      </c>
      <c r="M39" s="172">
        <v>160.49600000000001</v>
      </c>
      <c r="N39" s="172">
        <v>0</v>
      </c>
      <c r="O39" s="172">
        <v>500.65</v>
      </c>
      <c r="P39" s="204">
        <v>490.39100000000002</v>
      </c>
      <c r="Q39" s="205"/>
      <c r="R39" s="206"/>
      <c r="S39" s="174">
        <f>100*(C39/OBR_MAR24_1.1!C39)</f>
        <v>95.129741102214936</v>
      </c>
      <c r="T39" s="174">
        <f>100*(D39/OBR_MAR24_1.1!D39)</f>
        <v>94.477898782831517</v>
      </c>
      <c r="U39" s="174">
        <f>100*(E39/OBR_MAR24_1.1!E39)</f>
        <v>92.871889269696624</v>
      </c>
      <c r="V39" s="174">
        <f>100*(K39/OBR_MAR24_1.1!N39)</f>
        <v>92.878039329652239</v>
      </c>
      <c r="W39" s="174">
        <f>100*(M39/OBR_MAR24_1.1!P39)</f>
        <v>92.67101259317856</v>
      </c>
      <c r="X39" s="174">
        <f>100*(O39/OBR_MAR24_1.1!R39)</f>
        <v>94.6923845117947</v>
      </c>
      <c r="AA39" s="174">
        <f t="shared" si="0"/>
        <v>0.58910637724263193</v>
      </c>
    </row>
    <row r="40" spans="1:27" ht="15.75">
      <c r="A40" s="160"/>
      <c r="B40" s="203" t="s">
        <v>1019</v>
      </c>
      <c r="C40" s="172">
        <v>327.20600000000002</v>
      </c>
      <c r="D40" s="172">
        <v>96.397999999999996</v>
      </c>
      <c r="E40" s="172">
        <v>90.938999999999993</v>
      </c>
      <c r="F40" s="172">
        <v>13.064</v>
      </c>
      <c r="G40" s="172">
        <v>-1.7030000000000001</v>
      </c>
      <c r="H40" s="172">
        <v>512.84</v>
      </c>
      <c r="I40" s="172">
        <v>1.5109999999999999</v>
      </c>
      <c r="J40" s="172">
        <v>514.351</v>
      </c>
      <c r="K40" s="172">
        <v>153.25</v>
      </c>
      <c r="L40" s="172">
        <v>667.601</v>
      </c>
      <c r="M40" s="172">
        <v>160.27699999999999</v>
      </c>
      <c r="N40" s="172">
        <v>0</v>
      </c>
      <c r="O40" s="172">
        <v>507.32400000000001</v>
      </c>
      <c r="P40" s="204">
        <v>499.654</v>
      </c>
      <c r="Q40" s="205"/>
      <c r="R40" s="206"/>
      <c r="S40" s="174">
        <f>100*(C40/OBR_MAR24_1.1!C40)</f>
        <v>95.601310111289337</v>
      </c>
      <c r="T40" s="174">
        <f>100*(D40/OBR_MAR24_1.1!D40)</f>
        <v>95.35670478376133</v>
      </c>
      <c r="U40" s="174">
        <f>100*(E40/OBR_MAR24_1.1!E40)</f>
        <v>93.34065505455365</v>
      </c>
      <c r="V40" s="174">
        <f>100*(K40/OBR_MAR24_1.1!N40)</f>
        <v>95.201709592853518</v>
      </c>
      <c r="W40" s="174">
        <f>100*(M40/OBR_MAR24_1.1!P40)</f>
        <v>94.76444433933257</v>
      </c>
      <c r="X40" s="174">
        <f>100*(O40/OBR_MAR24_1.1!R40)</f>
        <v>95.346957799737638</v>
      </c>
      <c r="AA40" s="174">
        <f t="shared" si="0"/>
        <v>0.93017098416832145</v>
      </c>
    </row>
    <row r="41" spans="1:27" ht="15.75">
      <c r="A41" s="160"/>
      <c r="B41" s="203" t="s">
        <v>1020</v>
      </c>
      <c r="C41" s="172">
        <v>329.56099999999998</v>
      </c>
      <c r="D41" s="172">
        <v>97.084999999999994</v>
      </c>
      <c r="E41" s="172">
        <v>92.811000000000007</v>
      </c>
      <c r="F41" s="172">
        <v>12.874000000000001</v>
      </c>
      <c r="G41" s="172">
        <v>-0.71199999999999997</v>
      </c>
      <c r="H41" s="172">
        <v>518.745</v>
      </c>
      <c r="I41" s="172">
        <v>1.982</v>
      </c>
      <c r="J41" s="172">
        <v>520.72699999999998</v>
      </c>
      <c r="K41" s="172">
        <v>157.43700000000001</v>
      </c>
      <c r="L41" s="172">
        <v>678.16399999999999</v>
      </c>
      <c r="M41" s="172">
        <v>164.238</v>
      </c>
      <c r="N41" s="172">
        <v>0</v>
      </c>
      <c r="O41" s="172">
        <v>513.92600000000004</v>
      </c>
      <c r="P41" s="204">
        <v>509.40800000000002</v>
      </c>
      <c r="Q41" s="205"/>
      <c r="R41" s="206"/>
      <c r="S41" s="174">
        <f>100*(C41/OBR_MAR24_1.1!C41)</f>
        <v>95.608619719290516</v>
      </c>
      <c r="T41" s="174">
        <f>100*(D41/OBR_MAR24_1.1!D41)</f>
        <v>95.805990033058663</v>
      </c>
      <c r="U41" s="174">
        <f>100*(E41/OBR_MAR24_1.1!E41)</f>
        <v>93.675626028240671</v>
      </c>
      <c r="V41" s="174">
        <f>100*(K41/OBR_MAR24_1.1!N41)</f>
        <v>96.21465370253803</v>
      </c>
      <c r="W41" s="174">
        <f>100*(M41/OBR_MAR24_1.1!P41)</f>
        <v>95.97321319004962</v>
      </c>
      <c r="X41" s="174">
        <f>100*(O41/OBR_MAR24_1.1!R41)</f>
        <v>95.780574989842819</v>
      </c>
      <c r="AA41" s="174">
        <f t="shared" si="0"/>
        <v>0.47116272559561967</v>
      </c>
    </row>
    <row r="42" spans="1:27" ht="15.75">
      <c r="A42" s="160"/>
      <c r="B42" s="203" t="s">
        <v>1021</v>
      </c>
      <c r="C42" s="172">
        <v>331.98200000000003</v>
      </c>
      <c r="D42" s="172">
        <v>96.328000000000003</v>
      </c>
      <c r="E42" s="172">
        <v>95.16</v>
      </c>
      <c r="F42" s="172">
        <v>14.75</v>
      </c>
      <c r="G42" s="172">
        <v>0.317</v>
      </c>
      <c r="H42" s="172">
        <v>523.78700000000003</v>
      </c>
      <c r="I42" s="172">
        <v>1.403</v>
      </c>
      <c r="J42" s="172">
        <v>525.19000000000005</v>
      </c>
      <c r="K42" s="172">
        <v>160.435</v>
      </c>
      <c r="L42" s="172">
        <v>685.625</v>
      </c>
      <c r="M42" s="172">
        <v>168.06</v>
      </c>
      <c r="N42" s="172">
        <v>0</v>
      </c>
      <c r="O42" s="172">
        <v>517.56500000000005</v>
      </c>
      <c r="P42" s="204">
        <v>509.42200000000003</v>
      </c>
      <c r="Q42" s="205"/>
      <c r="R42" s="206"/>
      <c r="S42" s="174">
        <f>100*(C42/OBR_MAR24_1.1!C42)</f>
        <v>96.29421217201633</v>
      </c>
      <c r="T42" s="174">
        <f>100*(D42/OBR_MAR24_1.1!D42)</f>
        <v>94.569944727515491</v>
      </c>
      <c r="U42" s="174">
        <f>100*(E42/OBR_MAR24_1.1!E42)</f>
        <v>94.871590365289521</v>
      </c>
      <c r="V42" s="174">
        <f>100*(K42/OBR_MAR24_1.1!N42)</f>
        <v>95.487929720978954</v>
      </c>
      <c r="W42" s="174">
        <f>100*(M42/OBR_MAR24_1.1!P42)</f>
        <v>95.647868326247675</v>
      </c>
      <c r="X42" s="174">
        <f>100*(O42/OBR_MAR24_1.1!R42)</f>
        <v>95.841820673308405</v>
      </c>
      <c r="AA42" s="174">
        <f t="shared" si="0"/>
        <v>-1.2901545144689441</v>
      </c>
    </row>
    <row r="43" spans="1:27" ht="15.75">
      <c r="A43" s="160"/>
      <c r="B43" s="203" t="s">
        <v>1022</v>
      </c>
      <c r="C43" s="172">
        <v>335.73599999999999</v>
      </c>
      <c r="D43" s="172">
        <v>96.980999999999995</v>
      </c>
      <c r="E43" s="172">
        <v>94.950999999999993</v>
      </c>
      <c r="F43" s="172">
        <v>14.853</v>
      </c>
      <c r="G43" s="172">
        <v>0.245</v>
      </c>
      <c r="H43" s="172">
        <v>527.91300000000001</v>
      </c>
      <c r="I43" s="172">
        <v>0.214</v>
      </c>
      <c r="J43" s="172">
        <v>528.12699999999995</v>
      </c>
      <c r="K43" s="172">
        <v>163.49299999999999</v>
      </c>
      <c r="L43" s="172">
        <v>691.62</v>
      </c>
      <c r="M43" s="172">
        <v>170.40100000000001</v>
      </c>
      <c r="N43" s="172">
        <v>0</v>
      </c>
      <c r="O43" s="172">
        <v>521.21900000000005</v>
      </c>
      <c r="P43" s="204">
        <v>516.45299999999997</v>
      </c>
      <c r="Q43" s="205"/>
      <c r="R43" s="206"/>
      <c r="S43" s="174">
        <f>100*(C43/OBR_MAR24_1.1!C43)</f>
        <v>96.752217540907083</v>
      </c>
      <c r="T43" s="174">
        <f>100*(D43/OBR_MAR24_1.1!D43)</f>
        <v>94.839523558059028</v>
      </c>
      <c r="U43" s="174">
        <f>100*(E43/OBR_MAR24_1.1!E43)</f>
        <v>95.505889216346972</v>
      </c>
      <c r="V43" s="174">
        <f>100*(K43/OBR_MAR24_1.1!N43)</f>
        <v>95.004910249928813</v>
      </c>
      <c r="W43" s="174">
        <f>100*(M43/OBR_MAR24_1.1!P43)</f>
        <v>96.507841216082284</v>
      </c>
      <c r="X43" s="174">
        <f>100*(O43/OBR_MAR24_1.1!R43)</f>
        <v>95.908930319513047</v>
      </c>
      <c r="AA43" s="174">
        <f t="shared" si="0"/>
        <v>0.28505761668813356</v>
      </c>
    </row>
    <row r="44" spans="1:27" ht="15.75">
      <c r="A44" s="160"/>
      <c r="B44" s="203" t="s">
        <v>1023</v>
      </c>
      <c r="C44" s="172">
        <v>339.642</v>
      </c>
      <c r="D44" s="172">
        <v>98.183000000000007</v>
      </c>
      <c r="E44" s="172">
        <v>97.09</v>
      </c>
      <c r="F44" s="172">
        <v>14.923</v>
      </c>
      <c r="G44" s="172">
        <v>0.99199999999999999</v>
      </c>
      <c r="H44" s="172">
        <v>535.90700000000004</v>
      </c>
      <c r="I44" s="172">
        <v>0.45600000000000002</v>
      </c>
      <c r="J44" s="172">
        <v>536.36300000000006</v>
      </c>
      <c r="K44" s="172">
        <v>161.92099999999999</v>
      </c>
      <c r="L44" s="172">
        <v>698.28399999999999</v>
      </c>
      <c r="M44" s="172">
        <v>168.512</v>
      </c>
      <c r="N44" s="172">
        <v>0</v>
      </c>
      <c r="O44" s="172">
        <v>529.77200000000005</v>
      </c>
      <c r="P44" s="204">
        <v>524.79200000000003</v>
      </c>
      <c r="Q44" s="205"/>
      <c r="R44" s="206"/>
      <c r="S44" s="174">
        <f>100*(C44/OBR_MAR24_1.1!C44)</f>
        <v>97.342053674809975</v>
      </c>
      <c r="T44" s="174">
        <f>100*(D44/OBR_MAR24_1.1!D44)</f>
        <v>96.088275592092387</v>
      </c>
      <c r="U44" s="174">
        <f>100*(E44/OBR_MAR24_1.1!E44)</f>
        <v>96.174419526111421</v>
      </c>
      <c r="V44" s="174">
        <f>100*(K44/OBR_MAR24_1.1!N44)</f>
        <v>96.162891520471305</v>
      </c>
      <c r="W44" s="174">
        <f>100*(M44/OBR_MAR24_1.1!P44)</f>
        <v>97.204628572087813</v>
      </c>
      <c r="X44" s="174">
        <f>100*(O44/OBR_MAR24_1.1!R44)</f>
        <v>96.78375233157405</v>
      </c>
      <c r="AA44" s="174">
        <f t="shared" si="0"/>
        <v>1.316700028832285</v>
      </c>
    </row>
    <row r="45" spans="1:27" ht="15.75">
      <c r="A45" s="160"/>
      <c r="B45" s="203" t="s">
        <v>1024</v>
      </c>
      <c r="C45" s="172">
        <v>343.64100000000002</v>
      </c>
      <c r="D45" s="172">
        <v>98.753</v>
      </c>
      <c r="E45" s="172">
        <v>96.126999999999995</v>
      </c>
      <c r="F45" s="172">
        <v>14.27</v>
      </c>
      <c r="G45" s="172">
        <v>0.17299999999999999</v>
      </c>
      <c r="H45" s="172">
        <v>538.69399999999996</v>
      </c>
      <c r="I45" s="172">
        <v>-0.114</v>
      </c>
      <c r="J45" s="172">
        <v>538.58000000000004</v>
      </c>
      <c r="K45" s="172">
        <v>165.04499999999999</v>
      </c>
      <c r="L45" s="172">
        <v>703.625</v>
      </c>
      <c r="M45" s="172">
        <v>172.35900000000001</v>
      </c>
      <c r="N45" s="172">
        <v>0</v>
      </c>
      <c r="O45" s="172">
        <v>531.26599999999996</v>
      </c>
      <c r="P45" s="204">
        <v>522.61400000000003</v>
      </c>
      <c r="Q45" s="205"/>
      <c r="R45" s="206"/>
      <c r="S45" s="174">
        <f>100*(C45/OBR_MAR24_1.1!C45)</f>
        <v>97.869958988380048</v>
      </c>
      <c r="T45" s="174">
        <f>100*(D45/OBR_MAR24_1.1!D45)</f>
        <v>96.92594591941895</v>
      </c>
      <c r="U45" s="174">
        <f>100*(E45/OBR_MAR24_1.1!E45)</f>
        <v>95.76500826874414</v>
      </c>
      <c r="V45" s="174">
        <f>100*(K45/OBR_MAR24_1.1!N45)</f>
        <v>96.125173269344998</v>
      </c>
      <c r="W45" s="174">
        <f>100*(M45/OBR_MAR24_1.1!P45)</f>
        <v>97.610134840496315</v>
      </c>
      <c r="X45" s="174">
        <f>100*(O45/OBR_MAR24_1.1!R45)</f>
        <v>97.001577540497507</v>
      </c>
      <c r="AA45" s="174">
        <f t="shared" si="0"/>
        <v>0.87177163099749766</v>
      </c>
    </row>
    <row r="46" spans="1:27" ht="15.75">
      <c r="A46" s="160"/>
      <c r="B46" s="203" t="s">
        <v>1025</v>
      </c>
      <c r="C46" s="172">
        <v>344.262</v>
      </c>
      <c r="D46" s="172">
        <v>99.094999999999999</v>
      </c>
      <c r="E46" s="172">
        <v>95.804000000000002</v>
      </c>
      <c r="F46" s="172">
        <v>14.295</v>
      </c>
      <c r="G46" s="172">
        <v>1.345</v>
      </c>
      <c r="H46" s="172">
        <v>540.50599999999997</v>
      </c>
      <c r="I46" s="172">
        <v>1.3</v>
      </c>
      <c r="J46" s="172">
        <v>541.80600000000004</v>
      </c>
      <c r="K46" s="172">
        <v>169.107</v>
      </c>
      <c r="L46" s="172">
        <v>710.91300000000001</v>
      </c>
      <c r="M46" s="172">
        <v>175.30500000000001</v>
      </c>
      <c r="N46" s="172">
        <v>0</v>
      </c>
      <c r="O46" s="172">
        <v>535.60799999999995</v>
      </c>
      <c r="P46" s="204">
        <v>529.39300000000003</v>
      </c>
      <c r="Q46" s="205"/>
      <c r="R46" s="206"/>
      <c r="S46" s="174">
        <f>100*(C46/OBR_MAR24_1.1!C46)</f>
        <v>98.162563514738835</v>
      </c>
      <c r="T46" s="174">
        <f>100*(D46/OBR_MAR24_1.1!D46)</f>
        <v>97.186261817896508</v>
      </c>
      <c r="U46" s="174">
        <f>100*(E46/OBR_MAR24_1.1!E46)</f>
        <v>96.565904990374051</v>
      </c>
      <c r="V46" s="174">
        <f>100*(K46/OBR_MAR24_1.1!N46)</f>
        <v>97.926317983878448</v>
      </c>
      <c r="W46" s="174">
        <f>100*(M46/OBR_MAR24_1.1!P46)</f>
        <v>98.610048600485996</v>
      </c>
      <c r="X46" s="174">
        <f>100*(O46/OBR_MAR24_1.1!R46)</f>
        <v>97.631790010936911</v>
      </c>
      <c r="AA46" s="174">
        <f t="shared" si="0"/>
        <v>0.26857194532201589</v>
      </c>
    </row>
    <row r="47" spans="1:27" ht="15.75">
      <c r="A47" s="160"/>
      <c r="B47" s="203" t="s">
        <v>1026</v>
      </c>
      <c r="C47" s="172">
        <v>349.01600000000002</v>
      </c>
      <c r="D47" s="172">
        <v>99.93</v>
      </c>
      <c r="E47" s="172">
        <v>97.22</v>
      </c>
      <c r="F47" s="172">
        <v>15.045999999999999</v>
      </c>
      <c r="G47" s="172">
        <v>1.1140000000000001</v>
      </c>
      <c r="H47" s="172">
        <v>547.28</v>
      </c>
      <c r="I47" s="172">
        <v>-1.9039999999999999</v>
      </c>
      <c r="J47" s="172">
        <v>545.37599999999998</v>
      </c>
      <c r="K47" s="172">
        <v>172.77699999999999</v>
      </c>
      <c r="L47" s="172">
        <v>718.15300000000002</v>
      </c>
      <c r="M47" s="172">
        <v>178.03</v>
      </c>
      <c r="N47" s="172">
        <v>0</v>
      </c>
      <c r="O47" s="172">
        <v>540.12300000000005</v>
      </c>
      <c r="P47" s="204">
        <v>533.03</v>
      </c>
      <c r="Q47" s="205"/>
      <c r="R47" s="206"/>
      <c r="S47" s="174">
        <f>100*(C47/OBR_MAR24_1.1!C47)</f>
        <v>98.740480043455136</v>
      </c>
      <c r="T47" s="174">
        <f>100*(D47/OBR_MAR24_1.1!D47)</f>
        <v>97.457503145206132</v>
      </c>
      <c r="U47" s="174">
        <f>100*(E47/OBR_MAR24_1.1!E47)</f>
        <v>98.012924559687875</v>
      </c>
      <c r="V47" s="174">
        <f>100*(K47/OBR_MAR24_1.1!N47)</f>
        <v>98.740434675764789</v>
      </c>
      <c r="W47" s="174">
        <f>100*(M47/OBR_MAR24_1.1!P47)</f>
        <v>99.639567032696419</v>
      </c>
      <c r="X47" s="174">
        <f>100*(O47/OBR_MAR24_1.1!R47)</f>
        <v>98.128355361765927</v>
      </c>
      <c r="AA47" s="174">
        <f t="shared" si="0"/>
        <v>0.2790943104878929</v>
      </c>
    </row>
    <row r="48" spans="1:27" ht="15.75">
      <c r="A48" s="160"/>
      <c r="B48" s="203" t="s">
        <v>1027</v>
      </c>
      <c r="C48" s="172">
        <v>354.75400000000002</v>
      </c>
      <c r="D48" s="172">
        <v>101.28700000000001</v>
      </c>
      <c r="E48" s="172">
        <v>98.173000000000002</v>
      </c>
      <c r="F48" s="172">
        <v>14.835000000000001</v>
      </c>
      <c r="G48" s="172">
        <v>0.19400000000000001</v>
      </c>
      <c r="H48" s="172">
        <v>554.40800000000002</v>
      </c>
      <c r="I48" s="172">
        <v>1.8879999999999999</v>
      </c>
      <c r="J48" s="172">
        <v>556.29600000000005</v>
      </c>
      <c r="K48" s="172">
        <v>172.77099999999999</v>
      </c>
      <c r="L48" s="172">
        <v>729.06700000000001</v>
      </c>
      <c r="M48" s="172">
        <v>183.76</v>
      </c>
      <c r="N48" s="172">
        <v>0</v>
      </c>
      <c r="O48" s="172">
        <v>545.30700000000002</v>
      </c>
      <c r="P48" s="204">
        <v>538.01400000000001</v>
      </c>
      <c r="Q48" s="205"/>
      <c r="R48" s="206"/>
      <c r="S48" s="174">
        <f>100*(C48/OBR_MAR24_1.1!C48)</f>
        <v>99.285766261971546</v>
      </c>
      <c r="T48" s="174">
        <f>100*(D48/OBR_MAR24_1.1!D48)</f>
        <v>97.593101122512891</v>
      </c>
      <c r="U48" s="174">
        <f>100*(E48/OBR_MAR24_1.1!E48)</f>
        <v>99.106584021482362</v>
      </c>
      <c r="V48" s="174">
        <f>100*(K48/OBR_MAR24_1.1!N48)</f>
        <v>99.583844881349677</v>
      </c>
      <c r="W48" s="174">
        <f>100*(M48/OBR_MAR24_1.1!P48)</f>
        <v>99.159282962259454</v>
      </c>
      <c r="X48" s="174">
        <f>100*(O48/OBR_MAR24_1.1!R48)</f>
        <v>98.94380252863219</v>
      </c>
      <c r="AA48" s="174">
        <f t="shared" si="0"/>
        <v>0.13913549283601778</v>
      </c>
    </row>
    <row r="49" spans="1:27" ht="15.75">
      <c r="A49" s="160"/>
      <c r="B49" s="203" t="s">
        <v>1028</v>
      </c>
      <c r="C49" s="172">
        <v>354.66300000000001</v>
      </c>
      <c r="D49" s="172">
        <v>102.79300000000001</v>
      </c>
      <c r="E49" s="172">
        <v>101.292</v>
      </c>
      <c r="F49" s="172">
        <v>15.712</v>
      </c>
      <c r="G49" s="172">
        <v>11.414999999999999</v>
      </c>
      <c r="H49" s="172">
        <v>570.16300000000001</v>
      </c>
      <c r="I49" s="172">
        <v>5.8419999999999996</v>
      </c>
      <c r="J49" s="172">
        <v>576.005</v>
      </c>
      <c r="K49" s="172">
        <v>170.08099999999999</v>
      </c>
      <c r="L49" s="172">
        <v>746.08600000000001</v>
      </c>
      <c r="M49" s="172">
        <v>196.69200000000001</v>
      </c>
      <c r="N49" s="172">
        <v>0</v>
      </c>
      <c r="O49" s="172">
        <v>549.39400000000001</v>
      </c>
      <c r="P49" s="204">
        <v>548.70000000000005</v>
      </c>
      <c r="Q49" s="205"/>
      <c r="R49" s="206"/>
      <c r="S49" s="174">
        <f>100*(C49/OBR_MAR24_1.1!C49)</f>
        <v>99.352335597730928</v>
      </c>
      <c r="T49" s="174">
        <f>100*(D49/OBR_MAR24_1.1!D49)</f>
        <v>97.65256877944978</v>
      </c>
      <c r="U49" s="174">
        <f>100*(E49/OBR_MAR24_1.1!E49)</f>
        <v>99.203760834435144</v>
      </c>
      <c r="V49" s="174">
        <f>100*(K49/OBR_MAR24_1.1!N49)</f>
        <v>99.152937610036503</v>
      </c>
      <c r="W49" s="174">
        <f>100*(M49/OBR_MAR24_1.1!P49)</f>
        <v>99.144609832198356</v>
      </c>
      <c r="X49" s="174">
        <f>100*(O49/OBR_MAR24_1.1!R49)</f>
        <v>98.96476750951561</v>
      </c>
      <c r="AA49" s="174">
        <f t="shared" si="0"/>
        <v>6.0934283523006449E-2</v>
      </c>
    </row>
    <row r="50" spans="1:27" ht="15.75">
      <c r="A50" s="160"/>
      <c r="B50" s="203" t="s">
        <v>1029</v>
      </c>
      <c r="C50" s="172">
        <v>357.52199999999999</v>
      </c>
      <c r="D50" s="172">
        <v>106.226</v>
      </c>
      <c r="E50" s="172">
        <v>101.304</v>
      </c>
      <c r="F50" s="172">
        <v>15.118</v>
      </c>
      <c r="G50" s="172">
        <v>1.8460000000000001</v>
      </c>
      <c r="H50" s="172">
        <v>566.89800000000002</v>
      </c>
      <c r="I50" s="172">
        <v>-1.216</v>
      </c>
      <c r="J50" s="172">
        <v>565.68200000000002</v>
      </c>
      <c r="K50" s="172">
        <v>170.11099999999999</v>
      </c>
      <c r="L50" s="172">
        <v>735.79300000000001</v>
      </c>
      <c r="M50" s="172">
        <v>179.845</v>
      </c>
      <c r="N50" s="172">
        <v>0</v>
      </c>
      <c r="O50" s="172">
        <v>555.94799999999998</v>
      </c>
      <c r="P50" s="204">
        <v>558.73599999999999</v>
      </c>
      <c r="Q50" s="205"/>
      <c r="R50" s="206"/>
      <c r="S50" s="174">
        <f>100*(C50/OBR_MAR24_1.1!C50)</f>
        <v>99.879872161630615</v>
      </c>
      <c r="T50" s="174">
        <f>100*(D50/OBR_MAR24_1.1!D50)</f>
        <v>99.147835988762267</v>
      </c>
      <c r="U50" s="174">
        <f>100*(E50/OBR_MAR24_1.1!E50)</f>
        <v>100.02863490496175</v>
      </c>
      <c r="V50" s="174">
        <f>100*(K50/OBR_MAR24_1.1!N50)</f>
        <v>100.4220878887341</v>
      </c>
      <c r="W50" s="174">
        <f>100*(M50/OBR_MAR24_1.1!P50)</f>
        <v>99.939428965179985</v>
      </c>
      <c r="X50" s="174">
        <f>100*(O50/OBR_MAR24_1.1!R50)</f>
        <v>99.823317747947684</v>
      </c>
      <c r="AA50" s="174">
        <f t="shared" si="0"/>
        <v>1.5312113424169826</v>
      </c>
    </row>
    <row r="51" spans="1:27" ht="15.75">
      <c r="A51" s="160"/>
      <c r="B51" s="203" t="s">
        <v>1030</v>
      </c>
      <c r="C51" s="172">
        <v>358.274</v>
      </c>
      <c r="D51" s="172">
        <v>107.931</v>
      </c>
      <c r="E51" s="172">
        <v>102.59699999999999</v>
      </c>
      <c r="F51" s="172">
        <v>15.694000000000001</v>
      </c>
      <c r="G51" s="172">
        <v>1.4390000000000001</v>
      </c>
      <c r="H51" s="172">
        <v>570.24099999999999</v>
      </c>
      <c r="I51" s="172">
        <v>-2.95</v>
      </c>
      <c r="J51" s="172">
        <v>567.29100000000005</v>
      </c>
      <c r="K51" s="172">
        <v>180.68700000000001</v>
      </c>
      <c r="L51" s="172">
        <v>747.97799999999995</v>
      </c>
      <c r="M51" s="172">
        <v>185.18799999999999</v>
      </c>
      <c r="N51" s="172">
        <v>0</v>
      </c>
      <c r="O51" s="172">
        <v>562.79</v>
      </c>
      <c r="P51" s="204">
        <v>560.41200000000003</v>
      </c>
      <c r="Q51" s="205"/>
      <c r="R51" s="206"/>
      <c r="S51" s="174">
        <f>100*(C51/OBR_MAR24_1.1!C51)</f>
        <v>100.28663400979707</v>
      </c>
      <c r="T51" s="174">
        <f>100*(D51/OBR_MAR24_1.1!D51)</f>
        <v>101.01075329196732</v>
      </c>
      <c r="U51" s="174">
        <f>100*(E51/OBR_MAR24_1.1!E51)</f>
        <v>100.486777668952</v>
      </c>
      <c r="V51" s="174">
        <f>100*(K51/OBR_MAR24_1.1!N51)</f>
        <v>100.71290020511907</v>
      </c>
      <c r="W51" s="174">
        <f>100*(M51/OBR_MAR24_1.1!P51)</f>
        <v>101.40508810548563</v>
      </c>
      <c r="X51" s="174">
        <f>100*(O51/OBR_MAR24_1.1!R51)</f>
        <v>100.32139782205292</v>
      </c>
      <c r="AA51" s="174">
        <f t="shared" si="0"/>
        <v>1.8789288587359509</v>
      </c>
    </row>
    <row r="52" spans="1:27" ht="15.75">
      <c r="A52" s="160"/>
      <c r="B52" s="203" t="s">
        <v>1031</v>
      </c>
      <c r="C52" s="172">
        <v>357.48099999999999</v>
      </c>
      <c r="D52" s="172">
        <v>109.642</v>
      </c>
      <c r="E52" s="172">
        <v>101.23</v>
      </c>
      <c r="F52" s="172">
        <v>15.615</v>
      </c>
      <c r="G52" s="172">
        <v>-11.82</v>
      </c>
      <c r="H52" s="172">
        <v>556.53300000000002</v>
      </c>
      <c r="I52" s="172">
        <v>-0.41399999999999998</v>
      </c>
      <c r="J52" s="172">
        <v>556.11900000000003</v>
      </c>
      <c r="K52" s="172">
        <v>185.81700000000001</v>
      </c>
      <c r="L52" s="172">
        <v>741.93600000000004</v>
      </c>
      <c r="M52" s="172">
        <v>176.14699999999999</v>
      </c>
      <c r="N52" s="172">
        <v>0</v>
      </c>
      <c r="O52" s="172">
        <v>565.78899999999999</v>
      </c>
      <c r="P52" s="204">
        <v>563.81899999999996</v>
      </c>
      <c r="Q52" s="205"/>
      <c r="R52" s="206"/>
      <c r="S52" s="174">
        <f>100*(C52/OBR_MAR24_1.1!C52)</f>
        <v>100.48290575467375</v>
      </c>
      <c r="T52" s="174">
        <f>100*(D52/OBR_MAR24_1.1!D52)</f>
        <v>102.14649052525667</v>
      </c>
      <c r="U52" s="174">
        <f>100*(E52/OBR_MAR24_1.1!E52)</f>
        <v>100.28431887302736</v>
      </c>
      <c r="V52" s="174">
        <f>100*(K52/OBR_MAR24_1.1!N52)</f>
        <v>99.709698537224057</v>
      </c>
      <c r="W52" s="174">
        <f>100*(M52/OBR_MAR24_1.1!P52)</f>
        <v>99.570395744656778</v>
      </c>
      <c r="X52" s="174">
        <f>100*(O52/OBR_MAR24_1.1!R52)</f>
        <v>100.87864907704405</v>
      </c>
      <c r="AA52" s="174">
        <f t="shared" si="0"/>
        <v>1.1243726002186483</v>
      </c>
    </row>
    <row r="53" spans="1:27" ht="15.75">
      <c r="A53" s="160"/>
      <c r="B53" s="203" t="s">
        <v>1032</v>
      </c>
      <c r="C53" s="172">
        <v>346.06599999999997</v>
      </c>
      <c r="D53" s="172">
        <v>108.901</v>
      </c>
      <c r="E53" s="172">
        <v>98.224000000000004</v>
      </c>
      <c r="F53" s="172">
        <v>15.173</v>
      </c>
      <c r="G53" s="172">
        <v>0.79100000000000004</v>
      </c>
      <c r="H53" s="172">
        <v>553.98199999999997</v>
      </c>
      <c r="I53" s="172">
        <v>-1.482</v>
      </c>
      <c r="J53" s="172">
        <v>552.5</v>
      </c>
      <c r="K53" s="172">
        <v>171.57900000000001</v>
      </c>
      <c r="L53" s="172">
        <v>724.07899999999995</v>
      </c>
      <c r="M53" s="172">
        <v>167.9</v>
      </c>
      <c r="N53" s="172">
        <v>0</v>
      </c>
      <c r="O53" s="172">
        <v>556.17899999999997</v>
      </c>
      <c r="P53" s="204">
        <v>547.26300000000003</v>
      </c>
      <c r="Q53" s="205"/>
      <c r="R53" s="206"/>
      <c r="S53" s="174">
        <f>100*(C53/OBR_MAR24_1.1!C53)</f>
        <v>100.11484975511256</v>
      </c>
      <c r="T53" s="174">
        <f>100*(D53/OBR_MAR24_1.1!D53)</f>
        <v>105.14318265201692</v>
      </c>
      <c r="U53" s="174">
        <f>100*(E53/OBR_MAR24_1.1!E53)</f>
        <v>101.06285561420296</v>
      </c>
      <c r="V53" s="174">
        <f>100*(K53/OBR_MAR24_1.1!N53)</f>
        <v>100.74097124773218</v>
      </c>
      <c r="W53" s="174">
        <f>100*(M53/OBR_MAR24_1.1!P53)</f>
        <v>98.921817003476121</v>
      </c>
      <c r="X53" s="174">
        <f>100*(O53/OBR_MAR24_1.1!R53)</f>
        <v>101.93952679358573</v>
      </c>
      <c r="AA53" s="174">
        <f t="shared" si="0"/>
        <v>2.9337201027178628</v>
      </c>
    </row>
    <row r="54" spans="1:27" ht="15.75">
      <c r="A54" s="160"/>
      <c r="B54" s="203" t="s">
        <v>1033</v>
      </c>
      <c r="C54" s="172">
        <v>266.85300000000001</v>
      </c>
      <c r="D54" s="172">
        <v>121.447</v>
      </c>
      <c r="E54" s="172">
        <v>80.143000000000001</v>
      </c>
      <c r="F54" s="172">
        <v>16.852</v>
      </c>
      <c r="G54" s="172">
        <v>-8.6560000000000006</v>
      </c>
      <c r="H54" s="172">
        <v>459.78699999999998</v>
      </c>
      <c r="I54" s="172">
        <v>-6.8029999999999999</v>
      </c>
      <c r="J54" s="172">
        <v>452.98399999999998</v>
      </c>
      <c r="K54" s="172">
        <v>147.22</v>
      </c>
      <c r="L54" s="172">
        <v>600.20399999999995</v>
      </c>
      <c r="M54" s="172">
        <v>124.45699999999999</v>
      </c>
      <c r="N54" s="172">
        <v>0</v>
      </c>
      <c r="O54" s="172">
        <v>475.74700000000001</v>
      </c>
      <c r="P54" s="204">
        <v>454.161</v>
      </c>
      <c r="Q54" s="205"/>
      <c r="R54" s="206"/>
      <c r="S54" s="174">
        <f>100*(C54/OBR_MAR24_1.1!C54)</f>
        <v>100.83356319928056</v>
      </c>
      <c r="T54" s="174">
        <f>100*(D54/OBR_MAR24_1.1!D54)</f>
        <v>143.51366042730197</v>
      </c>
      <c r="U54" s="174">
        <f>100*(E54/OBR_MAR24_1.1!E54)</f>
        <v>102.01112482975445</v>
      </c>
      <c r="V54" s="174">
        <f>100*(K54/OBR_MAR24_1.1!N54)</f>
        <v>98.917564217132195</v>
      </c>
      <c r="W54" s="174">
        <f>100*(M54/OBR_MAR24_1.1!P54)</f>
        <v>97.632476956265933</v>
      </c>
      <c r="X54" s="174">
        <f>100*(O54/OBR_MAR24_1.1!R54)</f>
        <v>109.43807249757313</v>
      </c>
      <c r="AA54" s="174">
        <f t="shared" si="0"/>
        <v>36.493547948112258</v>
      </c>
    </row>
    <row r="55" spans="1:27" ht="15.75">
      <c r="A55" s="160"/>
      <c r="B55" s="203" t="s">
        <v>1034</v>
      </c>
      <c r="C55" s="172">
        <v>319.13600000000002</v>
      </c>
      <c r="D55" s="172">
        <v>121.322</v>
      </c>
      <c r="E55" s="172">
        <v>92.349000000000004</v>
      </c>
      <c r="F55" s="172">
        <v>16.901</v>
      </c>
      <c r="G55" s="172">
        <v>1.1719999999999999</v>
      </c>
      <c r="H55" s="172">
        <v>533.97900000000004</v>
      </c>
      <c r="I55" s="172">
        <v>-0.95099999999999996</v>
      </c>
      <c r="J55" s="172">
        <v>533.02800000000002</v>
      </c>
      <c r="K55" s="172">
        <v>147.82499999999999</v>
      </c>
      <c r="L55" s="172">
        <v>680.85299999999995</v>
      </c>
      <c r="M55" s="172">
        <v>147.185</v>
      </c>
      <c r="N55" s="172">
        <v>0</v>
      </c>
      <c r="O55" s="172">
        <v>533.66800000000001</v>
      </c>
      <c r="P55" s="204">
        <v>527.79200000000003</v>
      </c>
      <c r="Q55" s="205"/>
      <c r="R55" s="206"/>
      <c r="S55" s="174">
        <f>100*(C55/OBR_MAR24_1.1!C55)</f>
        <v>100.72306648361187</v>
      </c>
      <c r="T55" s="174">
        <f>100*(D55/OBR_MAR24_1.1!D55)</f>
        <v>121.40212540276582</v>
      </c>
      <c r="U55" s="174">
        <f>100*(E55/OBR_MAR24_1.1!E55)</f>
        <v>101.75525585085283</v>
      </c>
      <c r="V55" s="174">
        <f>100*(K55/OBR_MAR24_1.1!N55)</f>
        <v>99.277372213752741</v>
      </c>
      <c r="W55" s="174">
        <f>100*(M55/OBR_MAR24_1.1!P55)</f>
        <v>97.882542279326188</v>
      </c>
      <c r="X55" s="174">
        <f>100*(O55/OBR_MAR24_1.1!R55)</f>
        <v>105.12663426857063</v>
      </c>
      <c r="AA55" s="174">
        <f t="shared" si="0"/>
        <v>-15.407268519735752</v>
      </c>
    </row>
    <row r="56" spans="1:27" ht="15.75">
      <c r="A56" s="160"/>
      <c r="B56" s="203" t="s">
        <v>1035</v>
      </c>
      <c r="C56" s="172">
        <v>314.01799999999997</v>
      </c>
      <c r="D56" s="172">
        <v>123.94799999999999</v>
      </c>
      <c r="E56" s="172">
        <v>96.772000000000006</v>
      </c>
      <c r="F56" s="172">
        <v>17.161000000000001</v>
      </c>
      <c r="G56" s="172">
        <v>7.6619999999999999</v>
      </c>
      <c r="H56" s="172">
        <v>542.4</v>
      </c>
      <c r="I56" s="172">
        <v>10.552</v>
      </c>
      <c r="J56" s="172">
        <v>552.952</v>
      </c>
      <c r="K56" s="172">
        <v>158.18100000000001</v>
      </c>
      <c r="L56" s="172">
        <v>711.13300000000004</v>
      </c>
      <c r="M56" s="172">
        <v>172.43899999999999</v>
      </c>
      <c r="N56" s="172">
        <v>0</v>
      </c>
      <c r="O56" s="172">
        <v>538.69399999999996</v>
      </c>
      <c r="P56" s="204">
        <v>530.24099999999999</v>
      </c>
      <c r="Q56" s="205"/>
      <c r="R56" s="206"/>
      <c r="S56" s="174">
        <f>100*(C56/OBR_MAR24_1.1!C56)</f>
        <v>100.71813688542204</v>
      </c>
      <c r="T56" s="174">
        <f>100*(D56/OBR_MAR24_1.1!D56)</f>
        <v>118.23150665331235</v>
      </c>
      <c r="U56" s="174">
        <f>100*(E56/OBR_MAR24_1.1!E56)</f>
        <v>100.65004628329537</v>
      </c>
      <c r="V56" s="174">
        <f>100*(K56/OBR_MAR24_1.1!N56)</f>
        <v>100.37438686219392</v>
      </c>
      <c r="W56" s="174">
        <f>100*(M56/OBR_MAR24_1.1!P56)</f>
        <v>100.127744325539</v>
      </c>
      <c r="X56" s="174">
        <f>100*(O56/OBR_MAR24_1.1!R56)</f>
        <v>104.69612132213608</v>
      </c>
      <c r="Z56" s="174">
        <f t="shared" si="0"/>
        <v>-4.8942097991333533E-3</v>
      </c>
      <c r="AA56" s="174">
        <f t="shared" si="0"/>
        <v>-2.6116665906256276</v>
      </c>
    </row>
    <row r="57" spans="1:27" ht="15.75">
      <c r="A57" s="160"/>
      <c r="B57" s="203" t="s">
        <v>1036</v>
      </c>
      <c r="C57" s="172">
        <v>306.50700000000001</v>
      </c>
      <c r="D57" s="172">
        <v>129.09899999999999</v>
      </c>
      <c r="E57" s="172">
        <v>95.16</v>
      </c>
      <c r="F57" s="172">
        <v>18.039000000000001</v>
      </c>
      <c r="G57" s="172">
        <v>8.5839999999999996</v>
      </c>
      <c r="H57" s="172">
        <v>539.35</v>
      </c>
      <c r="I57" s="172">
        <v>-1.153</v>
      </c>
      <c r="J57" s="172">
        <v>538.197</v>
      </c>
      <c r="K57" s="172">
        <v>156.517</v>
      </c>
      <c r="L57" s="172">
        <v>694.71400000000006</v>
      </c>
      <c r="M57" s="172">
        <v>156.702</v>
      </c>
      <c r="N57" s="172">
        <v>0</v>
      </c>
      <c r="O57" s="172">
        <v>538.01199999999994</v>
      </c>
      <c r="P57" s="204">
        <v>537.21299999999997</v>
      </c>
      <c r="Q57" s="205"/>
      <c r="R57" s="206"/>
      <c r="S57" s="174">
        <f>100*(C57/OBR_MAR24_1.1!C57)</f>
        <v>101.83633464017544</v>
      </c>
      <c r="T57" s="174">
        <f>100*(D57/OBR_MAR24_1.1!D57)</f>
        <v>121.94797098163681</v>
      </c>
      <c r="U57" s="174">
        <f>100*(E57/OBR_MAR24_1.1!E57)</f>
        <v>101.47477526472375</v>
      </c>
      <c r="V57" s="174">
        <f>100*(K57/OBR_MAR24_1.1!N57)</f>
        <v>101.16995352505059</v>
      </c>
      <c r="W57" s="174">
        <f>100*(M57/OBR_MAR24_1.1!P57)</f>
        <v>100.66617415604023</v>
      </c>
      <c r="X57" s="174">
        <f>100*(O57/OBR_MAR24_1.1!R57)</f>
        <v>105.64563161129557</v>
      </c>
      <c r="Z57" s="174">
        <f t="shared" si="0"/>
        <v>1.1102248208040955</v>
      </c>
      <c r="AA57" s="174">
        <f t="shared" si="0"/>
        <v>3.1433789803780199</v>
      </c>
    </row>
    <row r="58" spans="1:27" ht="15.75">
      <c r="A58" s="160"/>
      <c r="B58" s="203" t="s">
        <v>1037</v>
      </c>
      <c r="C58" s="172">
        <v>342.73</v>
      </c>
      <c r="D58" s="172">
        <v>126.02</v>
      </c>
      <c r="E58" s="172">
        <v>99.19</v>
      </c>
      <c r="F58" s="172">
        <v>17.678999999999998</v>
      </c>
      <c r="G58" s="172">
        <v>-0.58299999999999996</v>
      </c>
      <c r="H58" s="172">
        <v>567.35699999999997</v>
      </c>
      <c r="I58" s="172">
        <v>-7.6390000000000002</v>
      </c>
      <c r="J58" s="172">
        <v>559.71799999999996</v>
      </c>
      <c r="K58" s="172">
        <v>170.17699999999999</v>
      </c>
      <c r="L58" s="172">
        <v>729.89499999999998</v>
      </c>
      <c r="M58" s="172">
        <v>162.00800000000001</v>
      </c>
      <c r="N58" s="172">
        <v>0</v>
      </c>
      <c r="O58" s="172">
        <v>567.88699999999994</v>
      </c>
      <c r="P58" s="204">
        <v>569.78099999999995</v>
      </c>
      <c r="Q58" s="205"/>
      <c r="R58" s="206"/>
      <c r="S58" s="174">
        <f>100*(C58/OBR_MAR24_1.1!C58)</f>
        <v>101.86624501041757</v>
      </c>
      <c r="T58" s="174">
        <f>100*(D58/OBR_MAR24_1.1!D58)</f>
        <v>110.45084840835786</v>
      </c>
      <c r="U58" s="174">
        <f>100*(E58/OBR_MAR24_1.1!E58)</f>
        <v>100.32162796342745</v>
      </c>
      <c r="V58" s="174">
        <f>100*(K58/OBR_MAR24_1.1!N58)</f>
        <v>102.03253251152667</v>
      </c>
      <c r="W58" s="174">
        <f>100*(M58/OBR_MAR24_1.1!P58)</f>
        <v>100.2369682907966</v>
      </c>
      <c r="X58" s="174">
        <f>100*(O58/OBR_MAR24_1.1!R58)</f>
        <v>103.89843005311216</v>
      </c>
      <c r="Z58" s="174">
        <f t="shared" si="0"/>
        <v>2.9371020027202377E-2</v>
      </c>
      <c r="AA58" s="174">
        <f t="shared" si="0"/>
        <v>-9.4278916498005678</v>
      </c>
    </row>
    <row r="59" spans="1:27" ht="15.75">
      <c r="A59" s="160"/>
      <c r="B59" s="203" t="s">
        <v>1038</v>
      </c>
      <c r="C59" s="172">
        <v>357.10300000000001</v>
      </c>
      <c r="D59" s="172">
        <v>126.34699999999999</v>
      </c>
      <c r="E59" s="172">
        <v>104.563</v>
      </c>
      <c r="F59" s="172">
        <v>18.065999999999999</v>
      </c>
      <c r="G59" s="172">
        <v>3.6840000000000002</v>
      </c>
      <c r="H59" s="172">
        <v>591.697</v>
      </c>
      <c r="I59" s="172">
        <v>0.58499999999999996</v>
      </c>
      <c r="J59" s="172">
        <v>592.28200000000004</v>
      </c>
      <c r="K59" s="172">
        <v>163.01</v>
      </c>
      <c r="L59" s="172">
        <v>755.29200000000003</v>
      </c>
      <c r="M59" s="172">
        <v>173.786</v>
      </c>
      <c r="N59" s="172">
        <v>0</v>
      </c>
      <c r="O59" s="172">
        <v>581.50599999999997</v>
      </c>
      <c r="P59" s="204">
        <v>583.95000000000005</v>
      </c>
      <c r="Q59" s="205"/>
      <c r="R59" s="206"/>
      <c r="S59" s="174">
        <f>100*(C59/OBR_MAR24_1.1!C59)</f>
        <v>103.10674677992625</v>
      </c>
      <c r="T59" s="174">
        <f>100*(D59/OBR_MAR24_1.1!D59)</f>
        <v>109.72765011376859</v>
      </c>
      <c r="U59" s="174">
        <f>100*(E59/OBR_MAR24_1.1!E59)</f>
        <v>106.44386306027506</v>
      </c>
      <c r="V59" s="174">
        <f>100*(K59/OBR_MAR24_1.1!N59)</f>
        <v>102.20254926424947</v>
      </c>
      <c r="W59" s="174">
        <f>100*(M59/OBR_MAR24_1.1!P59)</f>
        <v>103.14382541293496</v>
      </c>
      <c r="X59" s="174">
        <f>100*(O59/OBR_MAR24_1.1!R59)</f>
        <v>104.59568742850153</v>
      </c>
      <c r="Z59" s="174">
        <f t="shared" si="0"/>
        <v>1.2177751024216255</v>
      </c>
      <c r="AA59" s="174">
        <f t="shared" si="0"/>
        <v>-0.65476934311583523</v>
      </c>
    </row>
    <row r="60" spans="1:27" ht="15.75">
      <c r="A60" s="160"/>
      <c r="B60" s="203" t="s">
        <v>1039</v>
      </c>
      <c r="C60" s="172">
        <v>362.99599999999998</v>
      </c>
      <c r="D60" s="172">
        <v>127.25</v>
      </c>
      <c r="E60" s="172">
        <v>104.934</v>
      </c>
      <c r="F60" s="172">
        <v>17.928000000000001</v>
      </c>
      <c r="G60" s="172">
        <v>-2.9590000000000001</v>
      </c>
      <c r="H60" s="172">
        <v>592.221</v>
      </c>
      <c r="I60" s="172">
        <v>5.1790000000000003</v>
      </c>
      <c r="J60" s="172">
        <v>597.4</v>
      </c>
      <c r="K60" s="172">
        <v>186.322</v>
      </c>
      <c r="L60" s="172">
        <v>783.72199999999998</v>
      </c>
      <c r="M60" s="172">
        <v>187.048</v>
      </c>
      <c r="N60" s="172">
        <v>0</v>
      </c>
      <c r="O60" s="172">
        <v>596.67399999999998</v>
      </c>
      <c r="P60" s="204">
        <v>605.66800000000001</v>
      </c>
      <c r="Q60" s="205"/>
      <c r="R60" s="206"/>
      <c r="S60" s="174">
        <f>100*(C60/OBR_MAR24_1.1!C60)</f>
        <v>104.51010707365596</v>
      </c>
      <c r="T60" s="174">
        <f>100*(D60/OBR_MAR24_1.1!D60)</f>
        <v>109.31754922511254</v>
      </c>
      <c r="U60" s="174">
        <f>100*(E60/OBR_MAR24_1.1!E60)</f>
        <v>106.24076136478689</v>
      </c>
      <c r="V60" s="174">
        <f>100*(K60/OBR_MAR24_1.1!N60)</f>
        <v>106.12828443350821</v>
      </c>
      <c r="W60" s="174">
        <f>100*(M60/OBR_MAR24_1.1!P60)</f>
        <v>108.69575323679132</v>
      </c>
      <c r="X60" s="174">
        <f>100*(O60/OBR_MAR24_1.1!R60)</f>
        <v>105.71697374412435</v>
      </c>
      <c r="Z60" s="174">
        <f t="shared" si="0"/>
        <v>1.3610751357765905</v>
      </c>
      <c r="AA60" s="174">
        <f t="shared" si="0"/>
        <v>-0.37374434632551079</v>
      </c>
    </row>
    <row r="61" spans="1:27" ht="15.75">
      <c r="A61" s="160"/>
      <c r="B61" s="203" t="s">
        <v>1040</v>
      </c>
      <c r="C61" s="172">
        <v>373.512</v>
      </c>
      <c r="D61" s="172">
        <v>133.14599999999999</v>
      </c>
      <c r="E61" s="172">
        <v>110.419</v>
      </c>
      <c r="F61" s="172">
        <v>19.375</v>
      </c>
      <c r="G61" s="172">
        <v>8.4939999999999998</v>
      </c>
      <c r="H61" s="172">
        <v>625.57100000000003</v>
      </c>
      <c r="I61" s="172">
        <v>9.7309999999999999</v>
      </c>
      <c r="J61" s="172">
        <v>635.30200000000002</v>
      </c>
      <c r="K61" s="172">
        <v>179.13200000000001</v>
      </c>
      <c r="L61" s="172">
        <v>814.43399999999997</v>
      </c>
      <c r="M61" s="172">
        <v>212.54</v>
      </c>
      <c r="N61" s="172">
        <v>6.4349999999999996</v>
      </c>
      <c r="O61" s="172">
        <v>608.32899999999995</v>
      </c>
      <c r="P61" s="204">
        <v>601.96</v>
      </c>
      <c r="Q61" s="205"/>
      <c r="R61" s="206"/>
      <c r="S61" s="174">
        <f>100*(C61/OBR_MAR24_1.1!C61)</f>
        <v>106.71862901682015</v>
      </c>
      <c r="T61" s="174">
        <f>100*(D61/OBR_MAR24_1.1!D61)</f>
        <v>113.21938775510203</v>
      </c>
      <c r="U61" s="174">
        <f>100*(E61/OBR_MAR24_1.1!E61)</f>
        <v>106.34287750522473</v>
      </c>
      <c r="V61" s="174">
        <f>100*(K61/OBR_MAR24_1.1!N61)</f>
        <v>110.46280023432924</v>
      </c>
      <c r="W61" s="174">
        <f>100*(M61/OBR_MAR24_1.1!P61)</f>
        <v>112.7598958029381</v>
      </c>
      <c r="X61" s="174">
        <f>100*(O61/OBR_MAR24_1.1!R61)</f>
        <v>107.21418550712379</v>
      </c>
      <c r="Z61" s="174">
        <f t="shared" si="0"/>
        <v>2.1132137407606777</v>
      </c>
      <c r="AA61" s="174">
        <f t="shared" si="0"/>
        <v>3.5692700372879971</v>
      </c>
    </row>
    <row r="62" spans="1:27" ht="15.75">
      <c r="A62" s="160"/>
      <c r="B62" s="203" t="s">
        <v>1041</v>
      </c>
      <c r="C62" s="172">
        <v>385.74599999999998</v>
      </c>
      <c r="D62" s="172">
        <v>128.435</v>
      </c>
      <c r="E62" s="172">
        <v>113.29</v>
      </c>
      <c r="F62" s="172">
        <v>18.266999999999999</v>
      </c>
      <c r="G62" s="172">
        <v>2.581</v>
      </c>
      <c r="H62" s="172">
        <v>630.05200000000002</v>
      </c>
      <c r="I62" s="172">
        <v>10.917999999999999</v>
      </c>
      <c r="J62" s="172">
        <v>640.97</v>
      </c>
      <c r="K62" s="172">
        <v>199.08099999999999</v>
      </c>
      <c r="L62" s="172">
        <v>840.05100000000004</v>
      </c>
      <c r="M62" s="172">
        <v>226.69300000000001</v>
      </c>
      <c r="N62" s="172">
        <v>7.9139999999999997</v>
      </c>
      <c r="O62" s="172">
        <v>621.27200000000005</v>
      </c>
      <c r="P62" s="204">
        <v>630.94399999999996</v>
      </c>
      <c r="Q62" s="205"/>
      <c r="R62" s="206"/>
      <c r="S62" s="174">
        <f>100*(C62/OBR_MAR24_1.1!C62)</f>
        <v>109.78154455625881</v>
      </c>
      <c r="T62" s="174">
        <f>100*(D62/OBR_MAR24_1.1!D62)</f>
        <v>112.1213443910956</v>
      </c>
      <c r="U62" s="174">
        <f>100*(E62/OBR_MAR24_1.1!E62)</f>
        <v>108.62561604694423</v>
      </c>
      <c r="V62" s="174">
        <f>100*(K62/OBR_MAR24_1.1!N62)</f>
        <v>116.024034594897</v>
      </c>
      <c r="W62" s="174">
        <f>100*(M62/OBR_MAR24_1.1!P62)</f>
        <v>117.94334174449155</v>
      </c>
      <c r="X62" s="174">
        <f>100*(O62/OBR_MAR24_1.1!R62)</f>
        <v>109.4002525141357</v>
      </c>
      <c r="Z62" s="174">
        <f t="shared" si="0"/>
        <v>2.8700851647521786</v>
      </c>
      <c r="AA62" s="174">
        <f t="shared" si="0"/>
        <v>-0.96983686785300227</v>
      </c>
    </row>
    <row r="63" spans="1:27" ht="15.75">
      <c r="A63" s="160"/>
      <c r="B63" s="203" t="s">
        <v>1042</v>
      </c>
      <c r="C63" s="172">
        <v>391.16899999999998</v>
      </c>
      <c r="D63" s="172">
        <v>132.11799999999999</v>
      </c>
      <c r="E63" s="172">
        <v>116.934</v>
      </c>
      <c r="F63" s="172">
        <v>19.225000000000001</v>
      </c>
      <c r="G63" s="172">
        <v>-11.955</v>
      </c>
      <c r="H63" s="172">
        <v>628.26599999999996</v>
      </c>
      <c r="I63" s="172">
        <v>2.7050000000000001</v>
      </c>
      <c r="J63" s="172">
        <v>630.971</v>
      </c>
      <c r="K63" s="172">
        <v>227.423</v>
      </c>
      <c r="L63" s="172">
        <v>858.39400000000001</v>
      </c>
      <c r="M63" s="172">
        <v>235.017</v>
      </c>
      <c r="N63" s="172">
        <v>7.1980000000000004</v>
      </c>
      <c r="O63" s="172">
        <v>630.57500000000005</v>
      </c>
      <c r="P63" s="204">
        <v>631.38599999999997</v>
      </c>
      <c r="Q63" s="205"/>
      <c r="R63" s="206"/>
      <c r="S63" s="174">
        <f>100*(C63/OBR_MAR24_1.1!C63)</f>
        <v>112.34193483536524</v>
      </c>
      <c r="T63" s="174">
        <f>100*(D63/OBR_MAR24_1.1!D63)</f>
        <v>114.79138790901351</v>
      </c>
      <c r="U63" s="174">
        <f>100*(E63/OBR_MAR24_1.1!E63)</f>
        <v>110.2256659691194</v>
      </c>
      <c r="V63" s="174">
        <f>100*(K63/OBR_MAR24_1.1!N63)</f>
        <v>119.36648733761974</v>
      </c>
      <c r="W63" s="174">
        <f>100*(M63/OBR_MAR24_1.1!P63)</f>
        <v>126.24666276315153</v>
      </c>
      <c r="X63" s="174">
        <f>100*(O63/OBR_MAR24_1.1!R63)</f>
        <v>111.12530729850469</v>
      </c>
      <c r="Z63" s="174">
        <f t="shared" si="0"/>
        <v>2.3322592968204381</v>
      </c>
      <c r="AA63" s="174">
        <f t="shared" si="0"/>
        <v>2.3813873552964271</v>
      </c>
    </row>
    <row r="64" spans="1:27" ht="15.75">
      <c r="A64" s="160"/>
      <c r="B64" s="203" t="s">
        <v>1043</v>
      </c>
      <c r="C64" s="172">
        <v>399.839</v>
      </c>
      <c r="D64" s="172">
        <v>132.49299999999999</v>
      </c>
      <c r="E64" s="172">
        <v>118.785</v>
      </c>
      <c r="F64" s="172">
        <v>20.725999999999999</v>
      </c>
      <c r="G64" s="172">
        <v>-17.266999999999999</v>
      </c>
      <c r="H64" s="172">
        <v>633.85</v>
      </c>
      <c r="I64" s="172">
        <v>1.5629999999999999</v>
      </c>
      <c r="J64" s="172">
        <v>635.41300000000001</v>
      </c>
      <c r="K64" s="172">
        <v>232.125</v>
      </c>
      <c r="L64" s="172">
        <v>867.53800000000001</v>
      </c>
      <c r="M64" s="172">
        <v>230.339</v>
      </c>
      <c r="N64" s="172">
        <v>8.6059999999999999</v>
      </c>
      <c r="O64" s="172">
        <v>645.80499999999995</v>
      </c>
      <c r="P64" s="204">
        <v>654.04100000000005</v>
      </c>
      <c r="Q64" s="205"/>
      <c r="R64" s="206"/>
      <c r="S64" s="174">
        <f>100*(C64/OBR_MAR24_1.1!C64)</f>
        <v>114.92796863502575</v>
      </c>
      <c r="T64" s="174">
        <f>100*(D64/OBR_MAR24_1.1!D64)</f>
        <v>115.77507864383082</v>
      </c>
      <c r="U64" s="174">
        <f>100*(E64/OBR_MAR24_1.1!E64)</f>
        <v>111.33762618451762</v>
      </c>
      <c r="V64" s="174">
        <f>100*(K64/OBR_MAR24_1.1!N64)</f>
        <v>121.42143503528217</v>
      </c>
      <c r="W64" s="174">
        <f>100*(M64/OBR_MAR24_1.1!P64)</f>
        <v>123.10286407533498</v>
      </c>
      <c r="X64" s="174">
        <f>100*(O64/OBR_MAR24_1.1!R64)</f>
        <v>113.69125791765985</v>
      </c>
      <c r="Z64" s="174">
        <f t="shared" si="0"/>
        <v>2.3019309783566477</v>
      </c>
      <c r="AA64" s="174">
        <f t="shared" si="0"/>
        <v>0.85693774832396041</v>
      </c>
    </row>
    <row r="65" spans="1:31" ht="15.75">
      <c r="A65" s="160"/>
      <c r="B65" s="178" t="s">
        <v>1044</v>
      </c>
      <c r="C65" s="172">
        <v>410.541</v>
      </c>
      <c r="D65" s="172">
        <v>133.13300000000001</v>
      </c>
      <c r="E65" s="172">
        <v>122.62</v>
      </c>
      <c r="F65" s="172">
        <v>22.13</v>
      </c>
      <c r="G65" s="172">
        <v>-5.3959999999999999</v>
      </c>
      <c r="H65" s="172">
        <v>660.89800000000002</v>
      </c>
      <c r="I65" s="172">
        <v>0.51100000000000001</v>
      </c>
      <c r="J65" s="172">
        <v>661.40899999999999</v>
      </c>
      <c r="K65" s="172">
        <v>219.303</v>
      </c>
      <c r="L65" s="172">
        <v>880.71199999999999</v>
      </c>
      <c r="M65" s="172">
        <v>226.30099999999999</v>
      </c>
      <c r="N65" s="172">
        <v>5.5129999999999999</v>
      </c>
      <c r="O65" s="172">
        <v>659.92399999999998</v>
      </c>
      <c r="P65" s="204">
        <v>656.49</v>
      </c>
      <c r="Q65" s="205"/>
      <c r="R65" s="206"/>
      <c r="S65" s="174">
        <f>100*(C65/OBR_MAR24_1.1!C65)</f>
        <v>117.06830916634587</v>
      </c>
      <c r="T65" s="174">
        <f>100*(D65/OBR_MAR24_1.1!D65)</f>
        <v>117.58995919376778</v>
      </c>
      <c r="U65" s="174">
        <f>100*(E65/OBR_MAR24_1.1!E65)</f>
        <v>112.19690731082441</v>
      </c>
      <c r="V65" s="174">
        <f>100*(K65/OBR_MAR24_1.1!N65)</f>
        <v>122.23361740788012</v>
      </c>
      <c r="W65" s="174">
        <f>100*(M65/OBR_MAR24_1.1!P65)</f>
        <v>122.88882493171363</v>
      </c>
      <c r="X65" s="174">
        <f>100*(O65/OBR_MAR24_1.1!R65)</f>
        <v>115.88348505282087</v>
      </c>
      <c r="Z65" s="174">
        <f t="shared" si="0"/>
        <v>1.8623321692190942</v>
      </c>
      <c r="AA65" s="174">
        <f t="shared" si="0"/>
        <v>1.5675917228441083</v>
      </c>
    </row>
    <row r="66" spans="1:31" ht="15.75">
      <c r="A66" s="160"/>
      <c r="B66" s="178" t="s">
        <v>1045</v>
      </c>
      <c r="C66" s="172">
        <v>417.47899999999998</v>
      </c>
      <c r="D66" s="172">
        <v>140.10300000000001</v>
      </c>
      <c r="E66" s="172">
        <v>122.306</v>
      </c>
      <c r="F66" s="172">
        <v>21.341999999999999</v>
      </c>
      <c r="G66" s="172">
        <v>-3.1059999999999999</v>
      </c>
      <c r="H66" s="172">
        <v>676.78200000000004</v>
      </c>
      <c r="I66" s="172">
        <v>0.95299999999999996</v>
      </c>
      <c r="J66" s="172">
        <v>677.73500000000001</v>
      </c>
      <c r="K66" s="172">
        <v>217.52799999999999</v>
      </c>
      <c r="L66" s="172">
        <v>895.26300000000003</v>
      </c>
      <c r="M66" s="172">
        <v>225.08500000000001</v>
      </c>
      <c r="N66" s="172">
        <v>5.65</v>
      </c>
      <c r="O66" s="172">
        <v>675.82799999999997</v>
      </c>
      <c r="P66" s="204">
        <v>664.43299999999999</v>
      </c>
      <c r="Q66" s="205"/>
      <c r="R66" s="206"/>
      <c r="S66" s="174">
        <f>100*(C66/OBR_MAR24_1.1!C66)</f>
        <v>118.46165196344106</v>
      </c>
      <c r="T66" s="174">
        <f>100*(D66/OBR_MAR24_1.1!D66)</f>
        <v>120.66714323856445</v>
      </c>
      <c r="U66" s="174">
        <f>100*(E66/OBR_MAR24_1.1!E66)</f>
        <v>112.98997644232989</v>
      </c>
      <c r="V66" s="174">
        <f>100*(K66/OBR_MAR24_1.1!N66)</f>
        <v>121.75597087188443</v>
      </c>
      <c r="W66" s="174">
        <f>100*(M66/OBR_MAR24_1.1!P66)</f>
        <v>119.88931736833135</v>
      </c>
      <c r="X66" s="174">
        <f>100*(O66/OBR_MAR24_1.1!R66)</f>
        <v>118.6314590292564</v>
      </c>
      <c r="Z66" s="174">
        <f t="shared" si="0"/>
        <v>1.1901963964605855</v>
      </c>
      <c r="AA66" s="174">
        <f t="shared" si="0"/>
        <v>2.6168765308660413</v>
      </c>
    </row>
    <row r="67" spans="1:31" ht="15.75">
      <c r="A67" s="160"/>
      <c r="B67" s="178" t="s">
        <v>1046</v>
      </c>
      <c r="C67" s="172">
        <v>418.48200000000003</v>
      </c>
      <c r="D67" s="172">
        <v>140.13800000000001</v>
      </c>
      <c r="E67" s="172">
        <v>121.398</v>
      </c>
      <c r="F67" s="172">
        <v>22.404</v>
      </c>
      <c r="G67" s="172">
        <v>-0.42899999999999999</v>
      </c>
      <c r="H67" s="172">
        <v>679.58900000000006</v>
      </c>
      <c r="I67" s="172">
        <v>5.0259999999999998</v>
      </c>
      <c r="J67" s="172">
        <v>684.61500000000001</v>
      </c>
      <c r="K67" s="172">
        <v>214.137</v>
      </c>
      <c r="L67" s="172">
        <v>898.75199999999995</v>
      </c>
      <c r="M67" s="172">
        <v>219.27699999999999</v>
      </c>
      <c r="N67" s="172">
        <v>5.7290000000000001</v>
      </c>
      <c r="O67" s="172">
        <v>685.20399999999995</v>
      </c>
      <c r="P67" s="204">
        <v>678.12900000000002</v>
      </c>
      <c r="Q67" s="205"/>
      <c r="R67" s="206"/>
      <c r="S67" s="174">
        <f>100*(C67/OBR_MAR24_1.1!C67)</f>
        <v>119.28341361913179</v>
      </c>
      <c r="T67" s="174">
        <f>100*(D67/OBR_MAR24_1.1!D67)</f>
        <v>119.78221105355831</v>
      </c>
      <c r="U67" s="174">
        <f>100*(E67/OBR_MAR24_1.1!E67)</f>
        <v>113.9930138221154</v>
      </c>
      <c r="V67" s="174">
        <f>100*(K67/OBR_MAR24_1.1!N67)</f>
        <v>120.58146148085164</v>
      </c>
      <c r="W67" s="174">
        <f>100*(M67/OBR_MAR24_1.1!P67)</f>
        <v>117.96442942910632</v>
      </c>
      <c r="X67" s="174">
        <f>100*(O67/OBR_MAR24_1.1!R67)</f>
        <v>120.4324434531499</v>
      </c>
      <c r="Z67" s="174">
        <f t="shared" si="0"/>
        <v>0.69369423950320641</v>
      </c>
      <c r="AA67" s="174">
        <f t="shared" si="0"/>
        <v>-0.73336631766991456</v>
      </c>
      <c r="AB67" s="174"/>
      <c r="AC67" s="174"/>
      <c r="AD67" s="174"/>
    </row>
    <row r="68" spans="1:31" ht="15.75">
      <c r="A68" s="160"/>
      <c r="B68" s="178" t="s">
        <v>1047</v>
      </c>
      <c r="C68" s="172">
        <v>420.73544199999998</v>
      </c>
      <c r="D68" s="172">
        <v>143.01609962531003</v>
      </c>
      <c r="E68" s="172">
        <v>119.367284</v>
      </c>
      <c r="F68" s="172">
        <v>22.4044402</v>
      </c>
      <c r="G68" s="172">
        <v>-1.4665732900000001</v>
      </c>
      <c r="H68" s="172">
        <v>681.65225233530998</v>
      </c>
      <c r="I68" s="172">
        <v>0.56634485900000009</v>
      </c>
      <c r="J68" s="172">
        <v>682.21859719430995</v>
      </c>
      <c r="K68" s="172">
        <v>211.142831</v>
      </c>
      <c r="L68" s="172">
        <v>893.36142799999993</v>
      </c>
      <c r="M68" s="172">
        <v>215.32817399999999</v>
      </c>
      <c r="N68" s="172">
        <v>5.7194106300000005</v>
      </c>
      <c r="O68" s="172">
        <v>683.75266399999998</v>
      </c>
      <c r="P68" s="204">
        <v>678.75021100000004</v>
      </c>
      <c r="Q68" s="205"/>
      <c r="R68" s="206"/>
      <c r="S68" s="174">
        <f>100*(C68/OBR_MAR24_1.1!C68)</f>
        <v>120.0895951040134</v>
      </c>
      <c r="T68" s="174">
        <f>100*(D68/OBR_MAR24_1.1!D68)</f>
        <v>120.52253838015636</v>
      </c>
      <c r="U68" s="174">
        <f>100*(E68/OBR_MAR24_1.1!E68)</f>
        <v>114.35269358589875</v>
      </c>
      <c r="V68" s="174">
        <f>100*(K68/OBR_MAR24_1.1!N68)</f>
        <v>119.77908824343221</v>
      </c>
      <c r="W68" s="174">
        <f>100*(M68/OBR_MAR24_1.1!P68)</f>
        <v>116.22747318911979</v>
      </c>
      <c r="X68" s="174">
        <f>100*(O68/OBR_MAR24_1.1!R68)</f>
        <v>120.23146177226177</v>
      </c>
      <c r="Z68" s="174">
        <f t="shared" si="0"/>
        <v>0.67585380097832104</v>
      </c>
      <c r="AA68" s="174">
        <f t="shared" si="0"/>
        <v>0.61806116291092117</v>
      </c>
      <c r="AB68" s="174"/>
      <c r="AC68" s="174"/>
      <c r="AD68" s="174"/>
    </row>
    <row r="69" spans="1:31" ht="15.75">
      <c r="A69" s="160"/>
      <c r="B69" s="178" t="s">
        <v>1048</v>
      </c>
      <c r="C69" s="172">
        <v>423.81570299999998</v>
      </c>
      <c r="D69" s="172">
        <v>144.38506083893833</v>
      </c>
      <c r="E69" s="172">
        <v>118.19904799999999</v>
      </c>
      <c r="F69" s="172">
        <v>22.389105300000001</v>
      </c>
      <c r="G69" s="172">
        <v>-1.4729028399999999</v>
      </c>
      <c r="H69" s="172">
        <v>684.9269089989383</v>
      </c>
      <c r="I69" s="172">
        <v>0.83897190799999999</v>
      </c>
      <c r="J69" s="172">
        <v>685.76588090693826</v>
      </c>
      <c r="K69" s="172">
        <v>209.49069599999999</v>
      </c>
      <c r="L69" s="172">
        <v>895.25657799999999</v>
      </c>
      <c r="M69" s="172">
        <v>215.12284199999999</v>
      </c>
      <c r="N69" s="172">
        <v>5.7238527299999999</v>
      </c>
      <c r="O69" s="172">
        <v>685.85758799999996</v>
      </c>
      <c r="P69" s="204">
        <v>680.10830299999998</v>
      </c>
      <c r="Q69" s="205"/>
      <c r="R69" s="206"/>
      <c r="S69" s="174">
        <f>100*(C69/OBR_MAR24_1.1!C69)</f>
        <v>120.64627186928354</v>
      </c>
      <c r="T69" s="174">
        <f>100*(D69/OBR_MAR24_1.1!D69)</f>
        <v>120.37779062667087</v>
      </c>
      <c r="U69" s="174">
        <f>100*(E69/OBR_MAR24_1.1!E69)</f>
        <v>114.84622483389724</v>
      </c>
      <c r="V69" s="174">
        <f>100*(K69/OBR_MAR24_1.1!N69)</f>
        <v>119.02184388533472</v>
      </c>
      <c r="W69" s="174">
        <f>100*(M69/OBR_MAR24_1.1!P69)</f>
        <v>116.3900439719495</v>
      </c>
      <c r="X69" s="174">
        <f>100*(O69/OBR_MAR24_1.1!R69)</f>
        <v>120.32484191656239</v>
      </c>
      <c r="Z69" s="174">
        <f t="shared" si="0"/>
        <v>0.46355120507151071</v>
      </c>
      <c r="AA69" s="174">
        <f t="shared" si="0"/>
        <v>-0.12010015340775393</v>
      </c>
      <c r="AB69" s="174"/>
      <c r="AC69" s="174"/>
      <c r="AD69" s="174"/>
    </row>
    <row r="70" spans="1:31" ht="15.75">
      <c r="A70" s="160"/>
      <c r="B70" s="178" t="s">
        <v>1049</v>
      </c>
      <c r="C70" s="172">
        <v>427.26954899999998</v>
      </c>
      <c r="D70" s="172">
        <v>145.00696121362827</v>
      </c>
      <c r="E70" s="172">
        <v>117.921351</v>
      </c>
      <c r="F70" s="172">
        <v>22.463665099999993</v>
      </c>
      <c r="G70" s="172">
        <v>-1.4789651100000001</v>
      </c>
      <c r="H70" s="172">
        <v>688.71889610362837</v>
      </c>
      <c r="I70" s="172">
        <v>0.99307670299999995</v>
      </c>
      <c r="J70" s="172">
        <v>689.7119728066283</v>
      </c>
      <c r="K70" s="172">
        <v>208.97422599999999</v>
      </c>
      <c r="L70" s="172">
        <v>898.68619899999999</v>
      </c>
      <c r="M70" s="172">
        <v>215.62296900000001</v>
      </c>
      <c r="N70" s="172">
        <v>5.7263993800000001</v>
      </c>
      <c r="O70" s="172">
        <v>688.78962899999999</v>
      </c>
      <c r="P70" s="204">
        <v>680.51548400000001</v>
      </c>
      <c r="Q70" s="205"/>
      <c r="R70" s="206"/>
      <c r="S70" s="174">
        <f>100*(C70/OBR_MAR24_1.1!C70)</f>
        <v>121.13505706714085</v>
      </c>
      <c r="T70" s="174">
        <f>100*(D70/OBR_MAR24_1.1!D70)</f>
        <v>120.03758238798127</v>
      </c>
      <c r="U70" s="174">
        <f>100*(E70/OBR_MAR24_1.1!E70)</f>
        <v>115.31891705955108</v>
      </c>
      <c r="V70" s="174">
        <f>100*(K70/OBR_MAR24_1.1!N70)</f>
        <v>118.73861368095635</v>
      </c>
      <c r="W70" s="174">
        <f>100*(M70/OBR_MAR24_1.1!P70)</f>
        <v>116.88122017840861</v>
      </c>
      <c r="X70" s="174">
        <f>100*(O70/OBR_MAR24_1.1!R70)</f>
        <v>120.37837673423522</v>
      </c>
      <c r="Z70" s="174">
        <f t="shared" si="0"/>
        <v>0.40513908161778911</v>
      </c>
      <c r="AA70" s="174">
        <f t="shared" si="0"/>
        <v>-0.28261711476720297</v>
      </c>
      <c r="AB70" s="174"/>
      <c r="AC70" s="174"/>
      <c r="AD70" s="174"/>
    </row>
    <row r="71" spans="1:31" ht="15.75">
      <c r="A71" s="160"/>
      <c r="B71" s="178" t="s">
        <v>1050</v>
      </c>
      <c r="C71" s="172">
        <v>430.71236700000003</v>
      </c>
      <c r="D71" s="172">
        <v>145.5186470578785</v>
      </c>
      <c r="E71" s="172">
        <v>118.14054700000001</v>
      </c>
      <c r="F71" s="172">
        <v>22.523503999999999</v>
      </c>
      <c r="G71" s="172">
        <v>-1.4845899899999999</v>
      </c>
      <c r="H71" s="172">
        <v>692.88697106787856</v>
      </c>
      <c r="I71" s="172">
        <v>0.89478095299999993</v>
      </c>
      <c r="J71" s="172">
        <v>693.78175202087846</v>
      </c>
      <c r="K71" s="172">
        <v>208.90941699999999</v>
      </c>
      <c r="L71" s="172">
        <v>902.69116899999995</v>
      </c>
      <c r="M71" s="172">
        <v>215.11982599999999</v>
      </c>
      <c r="N71" s="172">
        <v>5.7400804099999991</v>
      </c>
      <c r="O71" s="172">
        <v>693.31142299999999</v>
      </c>
      <c r="P71" s="204">
        <v>681.65854899999999</v>
      </c>
      <c r="Q71" s="205"/>
      <c r="R71" s="206"/>
      <c r="S71" s="174">
        <f>100*(C71/OBR_MAR24_1.1!C71)</f>
        <v>121.55441804419942</v>
      </c>
      <c r="T71" s="174">
        <f>100*(D71/OBR_MAR24_1.1!D71)</f>
        <v>119.65179249818097</v>
      </c>
      <c r="U71" s="174">
        <f>100*(E71/OBR_MAR24_1.1!E71)</f>
        <v>115.75750444139608</v>
      </c>
      <c r="V71" s="174">
        <f>100*(K71/OBR_MAR24_1.1!N71)</f>
        <v>118.62289241720356</v>
      </c>
      <c r="W71" s="174">
        <f>100*(M71/OBR_MAR24_1.1!P71)</f>
        <v>116.71941274709397</v>
      </c>
      <c r="X71" s="174">
        <f>100*(O71/OBR_MAR24_1.1!R71)</f>
        <v>120.66597471306591</v>
      </c>
      <c r="Z71" s="174">
        <f t="shared" ref="Z71:AE86" si="1">100*((S71/S70)-1)</f>
        <v>0.34619290832227367</v>
      </c>
      <c r="AA71" s="174">
        <f t="shared" si="1"/>
        <v>-0.32139091951499665</v>
      </c>
      <c r="AB71" s="174"/>
      <c r="AC71" s="174"/>
      <c r="AD71" s="174"/>
    </row>
    <row r="72" spans="1:31" ht="15.75">
      <c r="A72" s="160"/>
      <c r="B72" s="178" t="s">
        <v>1051</v>
      </c>
      <c r="C72" s="172">
        <v>434.33846899999998</v>
      </c>
      <c r="D72" s="172">
        <v>146.18812641518812</v>
      </c>
      <c r="E72" s="172">
        <v>118.540918</v>
      </c>
      <c r="F72" s="172">
        <v>22.5354113</v>
      </c>
      <c r="G72" s="172">
        <v>-1.48973165</v>
      </c>
      <c r="H72" s="172">
        <v>697.57778176518809</v>
      </c>
      <c r="I72" s="172">
        <v>0.81106368699999998</v>
      </c>
      <c r="J72" s="172">
        <v>698.38884545218809</v>
      </c>
      <c r="K72" s="172">
        <v>209.11971100000002</v>
      </c>
      <c r="L72" s="172">
        <v>907.508556</v>
      </c>
      <c r="M72" s="172">
        <v>214.863024</v>
      </c>
      <c r="N72" s="172">
        <v>5.7562612600000005</v>
      </c>
      <c r="O72" s="172">
        <v>698.401793</v>
      </c>
      <c r="P72" s="204">
        <v>686.06135699999993</v>
      </c>
      <c r="Q72" s="205"/>
      <c r="R72" s="206"/>
      <c r="S72" s="174">
        <f>100*(C72/OBR_MAR24_1.1!C72)</f>
        <v>121.99209707277421</v>
      </c>
      <c r="T72" s="174">
        <f>100*(D72/OBR_MAR24_1.1!D72)</f>
        <v>119.56851596482873</v>
      </c>
      <c r="U72" s="174">
        <f>100*(E72/OBR_MAR24_1.1!E72)</f>
        <v>116.15841358604197</v>
      </c>
      <c r="V72" s="174">
        <f>100*(K72/OBR_MAR24_1.1!N72)</f>
        <v>118.60865123292596</v>
      </c>
      <c r="W72" s="174">
        <f>100*(M72/OBR_MAR24_1.1!P72)</f>
        <v>116.69239376979745</v>
      </c>
      <c r="X72" s="174">
        <f>100*(O72/OBR_MAR24_1.1!R72)</f>
        <v>121.00612273137416</v>
      </c>
      <c r="Z72" s="174">
        <f t="shared" si="1"/>
        <v>0.3600683838703711</v>
      </c>
      <c r="AA72" s="174">
        <f t="shared" si="1"/>
        <v>-6.9599068775760831E-2</v>
      </c>
      <c r="AB72" s="174"/>
      <c r="AC72" s="174"/>
      <c r="AD72" s="174"/>
    </row>
    <row r="73" spans="1:31" ht="15.75">
      <c r="A73" s="160"/>
      <c r="B73" s="178" t="s">
        <v>1052</v>
      </c>
      <c r="C73" s="172">
        <v>438.31504999999999</v>
      </c>
      <c r="D73" s="172">
        <v>146.56539928555722</v>
      </c>
      <c r="E73" s="172">
        <v>119.093451</v>
      </c>
      <c r="F73" s="172">
        <v>22.5243872</v>
      </c>
      <c r="G73" s="172">
        <v>-1.4949578300000002</v>
      </c>
      <c r="H73" s="172">
        <v>702.47894245555733</v>
      </c>
      <c r="I73" s="172">
        <v>0.81531354599999994</v>
      </c>
      <c r="J73" s="172">
        <v>703.2942560015573</v>
      </c>
      <c r="K73" s="172">
        <v>209.433685</v>
      </c>
      <c r="L73" s="172">
        <v>912.72794099999999</v>
      </c>
      <c r="M73" s="172">
        <v>214.79523999999998</v>
      </c>
      <c r="N73" s="172">
        <v>5.7731294000000002</v>
      </c>
      <c r="O73" s="172">
        <v>703.70582999999999</v>
      </c>
      <c r="P73" s="204">
        <v>691.06652899999995</v>
      </c>
      <c r="Q73" s="205"/>
      <c r="R73" s="206"/>
      <c r="S73" s="174">
        <f>100*(C73/OBR_MAR24_1.1!C73)</f>
        <v>122.49958508638016</v>
      </c>
      <c r="T73" s="174">
        <f>100*(D73/OBR_MAR24_1.1!D73)</f>
        <v>119.36497151838698</v>
      </c>
      <c r="U73" s="174">
        <f>100*(E73/OBR_MAR24_1.1!E73)</f>
        <v>116.56591244159107</v>
      </c>
      <c r="V73" s="174">
        <f>100*(K73/OBR_MAR24_1.1!N73)</f>
        <v>118.63267812495808</v>
      </c>
      <c r="W73" s="174">
        <f>100*(M73/OBR_MAR24_1.1!P73)</f>
        <v>116.68059287651715</v>
      </c>
      <c r="X73" s="174">
        <f>100*(O73/OBR_MAR24_1.1!R73)</f>
        <v>121.36071887881505</v>
      </c>
      <c r="Z73" s="174">
        <f t="shared" si="1"/>
        <v>0.41600072937775234</v>
      </c>
      <c r="AA73" s="174">
        <f t="shared" si="1"/>
        <v>-0.1702324770022412</v>
      </c>
      <c r="AB73" s="174"/>
      <c r="AC73" s="174"/>
      <c r="AD73" s="174"/>
    </row>
    <row r="74" spans="1:31" ht="15.75">
      <c r="A74" s="160"/>
      <c r="B74" s="178" t="s">
        <v>1053</v>
      </c>
      <c r="C74" s="172">
        <v>442.36994300000003</v>
      </c>
      <c r="D74" s="172">
        <v>147.01819816862636</v>
      </c>
      <c r="E74" s="172">
        <v>119.898321</v>
      </c>
      <c r="F74" s="172">
        <v>22.463920600000002</v>
      </c>
      <c r="G74" s="172">
        <v>-1.5001917900000001</v>
      </c>
      <c r="H74" s="172">
        <v>707.78627037862645</v>
      </c>
      <c r="I74" s="172">
        <v>0.76878389400000002</v>
      </c>
      <c r="J74" s="172">
        <v>708.55505427262642</v>
      </c>
      <c r="K74" s="172">
        <v>209.773932</v>
      </c>
      <c r="L74" s="172">
        <v>918.32898599999999</v>
      </c>
      <c r="M74" s="172">
        <v>214.74000599999999</v>
      </c>
      <c r="N74" s="172">
        <v>5.7921894400000005</v>
      </c>
      <c r="O74" s="172">
        <v>709.38117</v>
      </c>
      <c r="P74" s="204">
        <v>696.61159499999997</v>
      </c>
      <c r="Q74" s="205"/>
      <c r="R74" s="206"/>
      <c r="S74" s="174">
        <f>100*(C74/OBR_MAR24_1.1!C74)</f>
        <v>123.01358506514946</v>
      </c>
      <c r="T74" s="174">
        <f>100*(D74/OBR_MAR24_1.1!D74)</f>
        <v>119.31081664136241</v>
      </c>
      <c r="U74" s="174">
        <f>100*(E74/OBR_MAR24_1.1!E74)</f>
        <v>116.97401828421606</v>
      </c>
      <c r="V74" s="174">
        <f>100*(K74/OBR_MAR24_1.1!N74)</f>
        <v>118.66680561753944</v>
      </c>
      <c r="W74" s="174">
        <f>100*(M74/OBR_MAR24_1.1!P74)</f>
        <v>116.66222912297539</v>
      </c>
      <c r="X74" s="174">
        <f>100*(O74/OBR_MAR24_1.1!R74)</f>
        <v>121.76139252369542</v>
      </c>
      <c r="Z74" s="174">
        <f t="shared" si="1"/>
        <v>0.41959324058677971</v>
      </c>
      <c r="AA74" s="174">
        <f t="shared" si="1"/>
        <v>-4.5369153392060824E-2</v>
      </c>
      <c r="AB74" s="174"/>
      <c r="AC74" s="174"/>
      <c r="AD74" s="174"/>
    </row>
    <row r="75" spans="1:31" ht="15.75">
      <c r="A75" s="160"/>
      <c r="B75" s="178" t="s">
        <v>1054</v>
      </c>
      <c r="C75" s="172">
        <v>446.49384000000003</v>
      </c>
      <c r="D75" s="172">
        <v>147.74547103899536</v>
      </c>
      <c r="E75" s="172">
        <v>120.75377999999999</v>
      </c>
      <c r="F75" s="172">
        <v>22.4528964</v>
      </c>
      <c r="G75" s="172">
        <v>-1.5054435000000002</v>
      </c>
      <c r="H75" s="172">
        <v>713.48764753899536</v>
      </c>
      <c r="I75" s="172">
        <v>0.86511137399999993</v>
      </c>
      <c r="J75" s="172">
        <v>714.35275891299534</v>
      </c>
      <c r="K75" s="172">
        <v>210.177673</v>
      </c>
      <c r="L75" s="172">
        <v>924.53043200000002</v>
      </c>
      <c r="M75" s="172">
        <v>214.73453899999998</v>
      </c>
      <c r="N75" s="172">
        <v>5.81403084</v>
      </c>
      <c r="O75" s="172">
        <v>715.60992399999998</v>
      </c>
      <c r="P75" s="204">
        <v>702.77763300000004</v>
      </c>
      <c r="Q75" s="205"/>
      <c r="R75" s="206"/>
      <c r="S75" s="174">
        <f>100*(C75/OBR_MAR24_1.1!C75)</f>
        <v>123.52733090138739</v>
      </c>
      <c r="T75" s="174">
        <f>100*(D75/OBR_MAR24_1.1!D75)</f>
        <v>119.60519300380652</v>
      </c>
      <c r="U75" s="174">
        <f>100*(E75/OBR_MAR24_1.1!E75)</f>
        <v>117.38350912397999</v>
      </c>
      <c r="V75" s="174">
        <f>100*(K75/OBR_MAR24_1.1!N75)</f>
        <v>118.72026871887607</v>
      </c>
      <c r="W75" s="174">
        <f>100*(M75/OBR_MAR24_1.1!P75)</f>
        <v>116.65739042252581</v>
      </c>
      <c r="X75" s="174">
        <f>100*(O75/OBR_MAR24_1.1!R75)</f>
        <v>122.22053469021115</v>
      </c>
      <c r="Z75" s="174">
        <f t="shared" si="1"/>
        <v>0.41763341501335205</v>
      </c>
      <c r="AA75" s="174">
        <f t="shared" si="1"/>
        <v>0.24673065756390944</v>
      </c>
      <c r="AB75" s="174"/>
      <c r="AC75" s="174"/>
      <c r="AD75" s="174"/>
    </row>
    <row r="76" spans="1:31" ht="15.75">
      <c r="A76" s="160"/>
      <c r="B76" s="178" t="s">
        <v>1055</v>
      </c>
      <c r="C76" s="172">
        <v>450.689234</v>
      </c>
      <c r="D76" s="172">
        <v>148.75501140972383</v>
      </c>
      <c r="E76" s="172">
        <v>121.68544800000001</v>
      </c>
      <c r="F76" s="172">
        <v>22.4433832</v>
      </c>
      <c r="G76" s="172">
        <v>-1.5107265000000001</v>
      </c>
      <c r="H76" s="172">
        <v>719.61896690972378</v>
      </c>
      <c r="I76" s="172">
        <v>0.89614260099999998</v>
      </c>
      <c r="J76" s="172">
        <v>720.51510951072385</v>
      </c>
      <c r="K76" s="172">
        <v>210.66940400000001</v>
      </c>
      <c r="L76" s="172">
        <v>931.18451399999992</v>
      </c>
      <c r="M76" s="172">
        <v>214.84733399999999</v>
      </c>
      <c r="N76" s="172">
        <v>5.8374186000000003</v>
      </c>
      <c r="O76" s="172">
        <v>722.17459900000006</v>
      </c>
      <c r="P76" s="204">
        <v>709.25265899999999</v>
      </c>
      <c r="Q76" s="205"/>
      <c r="R76" s="206"/>
      <c r="S76" s="174">
        <f>100*(C76/OBR_MAR24_1.1!C76)</f>
        <v>124.04089192238087</v>
      </c>
      <c r="T76" s="174">
        <f>100*(D76/OBR_MAR24_1.1!D76)</f>
        <v>120.01243134398676</v>
      </c>
      <c r="U76" s="174">
        <f>100*(E76/OBR_MAR24_1.1!E76)</f>
        <v>117.7954381343947</v>
      </c>
      <c r="V76" s="174">
        <f>100*(K76/OBR_MAR24_1.1!N76)</f>
        <v>118.81797952768704</v>
      </c>
      <c r="W76" s="174">
        <f>100*(M76/OBR_MAR24_1.1!P76)</f>
        <v>116.69203742093998</v>
      </c>
      <c r="X76" s="174">
        <f>100*(O76/OBR_MAR24_1.1!R76)</f>
        <v>122.71218421439714</v>
      </c>
      <c r="Z76" s="174">
        <f t="shared" si="1"/>
        <v>0.41574687742864658</v>
      </c>
      <c r="AA76" s="174">
        <f t="shared" si="1"/>
        <v>0.34048550063145999</v>
      </c>
      <c r="AB76" s="174"/>
      <c r="AC76" s="174"/>
      <c r="AD76" s="174"/>
    </row>
    <row r="77" spans="1:31" ht="15.75">
      <c r="A77" s="160"/>
      <c r="B77" s="178" t="s">
        <v>1056</v>
      </c>
      <c r="C77" s="172">
        <v>454.92765399999996</v>
      </c>
      <c r="D77" s="172">
        <v>149.89681928081168</v>
      </c>
      <c r="E77" s="172">
        <v>122.84514999999999</v>
      </c>
      <c r="F77" s="172">
        <v>22.485380899999999</v>
      </c>
      <c r="G77" s="172">
        <v>-1.51615024</v>
      </c>
      <c r="H77" s="172">
        <v>726.15347304081172</v>
      </c>
      <c r="I77" s="172">
        <v>0.81270447499999998</v>
      </c>
      <c r="J77" s="172">
        <v>726.96617751581175</v>
      </c>
      <c r="K77" s="172">
        <v>211.22824700000001</v>
      </c>
      <c r="L77" s="172">
        <v>938.19442400000003</v>
      </c>
      <c r="M77" s="172">
        <v>215.07481200000001</v>
      </c>
      <c r="N77" s="172">
        <v>5.8622552099999998</v>
      </c>
      <c r="O77" s="172">
        <v>728.98186699999997</v>
      </c>
      <c r="P77" s="204">
        <v>715.99269299999992</v>
      </c>
      <c r="Q77" s="205"/>
      <c r="R77" s="206"/>
      <c r="S77" s="174">
        <f>100*(C77/OBR_MAR24_1.1!C77)</f>
        <v>124.56036007600528</v>
      </c>
      <c r="T77" s="174">
        <f>100*(D77/OBR_MAR24_1.1!D77)</f>
        <v>120.47126375165593</v>
      </c>
      <c r="U77" s="174">
        <f>100*(E77/OBR_MAR24_1.1!E77)</f>
        <v>118.21834217005691</v>
      </c>
      <c r="V77" s="174">
        <f>100*(K77/OBR_MAR24_1.1!N77)</f>
        <v>118.94772146405366</v>
      </c>
      <c r="W77" s="174">
        <f>100*(M77/OBR_MAR24_1.1!P77)</f>
        <v>116.75289592832061</v>
      </c>
      <c r="X77" s="174">
        <f>100*(O77/OBR_MAR24_1.1!R77)</f>
        <v>123.23429069949192</v>
      </c>
      <c r="Z77" s="174">
        <f t="shared" si="1"/>
        <v>0.41878782518709468</v>
      </c>
      <c r="AA77" s="174">
        <f t="shared" si="1"/>
        <v>0.38232073338637651</v>
      </c>
      <c r="AB77" s="174"/>
      <c r="AC77" s="174"/>
      <c r="AD77" s="174"/>
    </row>
    <row r="78" spans="1:31" ht="15.75">
      <c r="A78" s="160"/>
      <c r="B78" s="178" t="s">
        <v>1057</v>
      </c>
      <c r="C78" s="172">
        <v>459.23196799999999</v>
      </c>
      <c r="D78" s="172">
        <v>151.1468662453465</v>
      </c>
      <c r="E78" s="172">
        <v>123.960095</v>
      </c>
      <c r="F78" s="172">
        <v>22.548603100000001</v>
      </c>
      <c r="G78" s="172">
        <v>-1.52161412</v>
      </c>
      <c r="H78" s="172">
        <v>732.81731512534645</v>
      </c>
      <c r="I78" s="172">
        <v>0.70299693100000005</v>
      </c>
      <c r="J78" s="172">
        <v>733.52031205634648</v>
      </c>
      <c r="K78" s="172">
        <v>211.82351800000001</v>
      </c>
      <c r="L78" s="172">
        <v>945.34382999999991</v>
      </c>
      <c r="M78" s="172">
        <v>215.382497</v>
      </c>
      <c r="N78" s="172">
        <v>5.8880770399999998</v>
      </c>
      <c r="O78" s="172">
        <v>735.84941000000003</v>
      </c>
      <c r="P78" s="204">
        <v>722.77248499999996</v>
      </c>
      <c r="Q78" s="205"/>
      <c r="R78" s="206"/>
      <c r="S78" s="174">
        <f>100*(C78/OBR_MAR24_1.1!C78)</f>
        <v>125.09277399646963</v>
      </c>
      <c r="T78" s="174">
        <f>100*(D78/OBR_MAR24_1.1!D78)</f>
        <v>120.9715053217453</v>
      </c>
      <c r="U78" s="174">
        <f>100*(E78/OBR_MAR24_1.1!E78)</f>
        <v>118.64437524441034</v>
      </c>
      <c r="V78" s="174">
        <f>100*(K78/OBR_MAR24_1.1!N78)</f>
        <v>119.10190176791436</v>
      </c>
      <c r="W78" s="174">
        <f>100*(M78/OBR_MAR24_1.1!P78)</f>
        <v>116.8372456661378</v>
      </c>
      <c r="X78" s="174">
        <f>100*(O78/OBR_MAR24_1.1!R78)</f>
        <v>123.77710834893479</v>
      </c>
      <c r="Z78" s="174">
        <f t="shared" si="1"/>
        <v>0.42743447445034999</v>
      </c>
      <c r="AA78" s="174">
        <f t="shared" si="1"/>
        <v>0.41523725618135554</v>
      </c>
      <c r="AB78" s="174"/>
      <c r="AC78" s="174"/>
      <c r="AD78" s="174"/>
    </row>
    <row r="79" spans="1:31" ht="15.75">
      <c r="A79" s="160"/>
      <c r="B79" s="178" t="s">
        <v>1058</v>
      </c>
      <c r="C79" s="172">
        <v>463.58413900000005</v>
      </c>
      <c r="D79" s="172">
        <v>152.28867411643432</v>
      </c>
      <c r="E79" s="172">
        <v>125.05894000000001</v>
      </c>
      <c r="F79" s="172">
        <v>22.590600800000001</v>
      </c>
      <c r="G79" s="172">
        <v>-1.52714723</v>
      </c>
      <c r="H79" s="172">
        <v>739.40460588643441</v>
      </c>
      <c r="I79" s="172">
        <v>0.62779634699999998</v>
      </c>
      <c r="J79" s="172">
        <v>740.03240223343448</v>
      </c>
      <c r="K79" s="172">
        <v>212.45666599999998</v>
      </c>
      <c r="L79" s="172">
        <v>952.48906799999997</v>
      </c>
      <c r="M79" s="172">
        <v>215.7791</v>
      </c>
      <c r="N79" s="172">
        <v>5.9139547199999996</v>
      </c>
      <c r="O79" s="172">
        <v>742.62392199999999</v>
      </c>
      <c r="P79" s="204">
        <v>729.46177399999999</v>
      </c>
      <c r="Q79" s="205"/>
      <c r="R79" s="206"/>
      <c r="S79" s="174">
        <f>100*(C79/OBR_MAR24_1.1!C79)</f>
        <v>125.6458100522532</v>
      </c>
      <c r="T79" s="174">
        <f>100*(D79/OBR_MAR24_1.1!D79)</f>
        <v>121.42671364906454</v>
      </c>
      <c r="U79" s="174">
        <f>100*(E79/OBR_MAR24_1.1!E79)</f>
        <v>119.07580790734835</v>
      </c>
      <c r="V79" s="174">
        <f>100*(K79/OBR_MAR24_1.1!N79)</f>
        <v>119.29515584407606</v>
      </c>
      <c r="W79" s="174">
        <f>100*(M79/OBR_MAR24_1.1!P79)</f>
        <v>116.95678358161929</v>
      </c>
      <c r="X79" s="174">
        <f>100*(O79/OBR_MAR24_1.1!R79)</f>
        <v>124.32109980517718</v>
      </c>
      <c r="Z79" s="174">
        <f t="shared" si="1"/>
        <v>0.44210072102099929</v>
      </c>
      <c r="AA79" s="174">
        <f t="shared" si="1"/>
        <v>0.37629384383415232</v>
      </c>
      <c r="AB79" s="174"/>
      <c r="AC79" s="174"/>
      <c r="AD79" s="174"/>
      <c r="AE79" s="174"/>
    </row>
    <row r="80" spans="1:31" ht="15.75">
      <c r="A80" s="160"/>
      <c r="B80" s="178" t="s">
        <v>1059</v>
      </c>
      <c r="C80" s="172">
        <v>468.061305</v>
      </c>
      <c r="D80" s="172">
        <v>153.45451039443452</v>
      </c>
      <c r="E80" s="172">
        <v>126.188897</v>
      </c>
      <c r="F80" s="172">
        <v>22.6378849</v>
      </c>
      <c r="G80" s="172">
        <v>-1.5327814599999998</v>
      </c>
      <c r="H80" s="172">
        <v>746.1719309344345</v>
      </c>
      <c r="I80" s="172">
        <v>0.49661833300000002</v>
      </c>
      <c r="J80" s="172">
        <v>746.66854926743451</v>
      </c>
      <c r="K80" s="172">
        <v>213.21471499999998</v>
      </c>
      <c r="L80" s="172">
        <v>959.88326500000005</v>
      </c>
      <c r="M80" s="172">
        <v>216.29281</v>
      </c>
      <c r="N80" s="172">
        <v>5.9413577899999996</v>
      </c>
      <c r="O80" s="172">
        <v>749.53181299999994</v>
      </c>
      <c r="P80" s="204">
        <v>736.33639700000003</v>
      </c>
      <c r="Q80" s="205"/>
      <c r="R80" s="206"/>
      <c r="S80" s="174">
        <f>100*(C80/OBR_MAR24_1.1!C80)</f>
        <v>126.23399889546774</v>
      </c>
      <c r="T80" s="174">
        <f>100*(D80/OBR_MAR24_1.1!D80)</f>
        <v>121.88972819773547</v>
      </c>
      <c r="U80" s="174">
        <f>100*(E80/OBR_MAR24_1.1!E80)</f>
        <v>119.51512322381821</v>
      </c>
      <c r="V80" s="174">
        <f>100*(K80/OBR_MAR24_1.1!N80)</f>
        <v>119.54377649058199</v>
      </c>
      <c r="W80" s="174">
        <f>100*(M80/OBR_MAR24_1.1!P80)</f>
        <v>117.12703995665048</v>
      </c>
      <c r="X80" s="174">
        <f>100*(O80/OBR_MAR24_1.1!R80)</f>
        <v>124.89715767223251</v>
      </c>
      <c r="Z80" s="174">
        <f t="shared" si="1"/>
        <v>0.46813247729464713</v>
      </c>
      <c r="AA80" s="174">
        <f t="shared" si="1"/>
        <v>0.38131193273425179</v>
      </c>
      <c r="AB80" s="174"/>
      <c r="AC80" s="174"/>
      <c r="AD80" s="174"/>
      <c r="AE80" s="174"/>
    </row>
    <row r="81" spans="1:31" ht="15.75">
      <c r="A81" s="160"/>
      <c r="B81" s="178" t="s">
        <v>1060</v>
      </c>
      <c r="C81" s="172">
        <v>472.62651299999999</v>
      </c>
      <c r="D81" s="172">
        <v>154.64437507934699</v>
      </c>
      <c r="E81" s="172">
        <v>127.21592999999999</v>
      </c>
      <c r="F81" s="172">
        <v>22.640455300000003</v>
      </c>
      <c r="G81" s="172">
        <v>-1.5385149200000001</v>
      </c>
      <c r="H81" s="172">
        <v>752.94830315934701</v>
      </c>
      <c r="I81" s="172">
        <v>0.48112870400000002</v>
      </c>
      <c r="J81" s="172">
        <v>753.42943186334708</v>
      </c>
      <c r="K81" s="172">
        <v>214.146107</v>
      </c>
      <c r="L81" s="172">
        <v>967.57554000000005</v>
      </c>
      <c r="M81" s="172">
        <v>217.16863699999999</v>
      </c>
      <c r="N81" s="172">
        <v>5.96884806</v>
      </c>
      <c r="O81" s="172">
        <v>756.37575100000004</v>
      </c>
      <c r="P81" s="204">
        <v>743.11387500000001</v>
      </c>
      <c r="Q81" s="172"/>
      <c r="R81" s="172"/>
      <c r="S81" s="174">
        <f>100*(C81/OBR_MAR24_1.1!C81)</f>
        <v>126.8518769445532</v>
      </c>
      <c r="T81" s="174">
        <f>100*(D81/OBR_MAR24_1.1!D81)</f>
        <v>122.36046171169212</v>
      </c>
      <c r="U81" s="174">
        <f>100*(E81/OBR_MAR24_1.1!E81)</f>
        <v>119.96217630333284</v>
      </c>
      <c r="V81" s="174">
        <f>100*(K81/OBR_MAR24_1.1!N81)</f>
        <v>119.87452063175937</v>
      </c>
      <c r="W81" s="174">
        <f>100*(M81/OBR_MAR24_1.1!P81)</f>
        <v>117.4019848616899</v>
      </c>
      <c r="X81" s="174">
        <f>100*(O81/OBR_MAR24_1.1!R81)</f>
        <v>125.47504854472442</v>
      </c>
      <c r="Z81" s="174">
        <f t="shared" si="1"/>
        <v>0.48947039188476094</v>
      </c>
      <c r="AA81" s="174">
        <f t="shared" si="1"/>
        <v>0.38619621268907167</v>
      </c>
      <c r="AB81" s="174"/>
      <c r="AC81" s="174"/>
      <c r="AD81" s="174"/>
      <c r="AE81" s="174"/>
    </row>
    <row r="82" spans="1:31" ht="15.75">
      <c r="A82" s="160"/>
      <c r="B82" s="178" t="s">
        <v>1061</v>
      </c>
      <c r="C82" s="172">
        <v>477.26562199999995</v>
      </c>
      <c r="D82" s="172">
        <v>155.79581705071445</v>
      </c>
      <c r="E82" s="172">
        <v>128.21766099999999</v>
      </c>
      <c r="F82" s="172">
        <v>22.647835999999998</v>
      </c>
      <c r="G82" s="172">
        <v>-1.5443202499999999</v>
      </c>
      <c r="H82" s="172">
        <v>759.73477980071448</v>
      </c>
      <c r="I82" s="172">
        <v>0.47822680900000003</v>
      </c>
      <c r="J82" s="172">
        <v>760.21300660971451</v>
      </c>
      <c r="K82" s="172">
        <v>215.195549</v>
      </c>
      <c r="L82" s="172">
        <v>975.40855599999998</v>
      </c>
      <c r="M82" s="172">
        <v>218.15676400000001</v>
      </c>
      <c r="N82" s="172">
        <v>5.9965925999999996</v>
      </c>
      <c r="O82" s="172">
        <v>763.24838499999998</v>
      </c>
      <c r="P82" s="204">
        <v>749.99374999999998</v>
      </c>
      <c r="Q82" s="172"/>
      <c r="R82" s="172"/>
      <c r="S82" s="174">
        <f>100*(C82/OBR_MAR24_1.1!C82)</f>
        <v>127.48318790855836</v>
      </c>
      <c r="T82" s="174">
        <f>100*(D82/OBR_MAR24_1.1!D82)</f>
        <v>122.81430356382974</v>
      </c>
      <c r="U82" s="174">
        <f>100*(E82/OBR_MAR24_1.1!E82)</f>
        <v>120.41483406854469</v>
      </c>
      <c r="V82" s="174">
        <f>100*(K82/OBR_MAR24_1.1!N82)</f>
        <v>120.25594819968086</v>
      </c>
      <c r="W82" s="174">
        <f>100*(M82/OBR_MAR24_1.1!P82)</f>
        <v>117.72371307426135</v>
      </c>
      <c r="X82" s="174">
        <f>100*(O82/OBR_MAR24_1.1!R82)</f>
        <v>126.05828476974314</v>
      </c>
      <c r="Z82" s="174">
        <f t="shared" si="1"/>
        <v>0.49767569799625822</v>
      </c>
      <c r="AA82" s="174">
        <f t="shared" si="1"/>
        <v>0.37090563878956484</v>
      </c>
      <c r="AB82" s="174"/>
      <c r="AC82" s="174"/>
      <c r="AD82" s="174"/>
      <c r="AE82" s="174"/>
    </row>
    <row r="83" spans="1:31" ht="15.75">
      <c r="A83" s="160"/>
      <c r="B83" s="178" t="s">
        <v>1062</v>
      </c>
      <c r="C83" s="172">
        <v>481.932323</v>
      </c>
      <c r="D83" s="172">
        <v>156.98568173562694</v>
      </c>
      <c r="E83" s="172">
        <v>129.06608299999999</v>
      </c>
      <c r="F83" s="172">
        <v>22.650406500000003</v>
      </c>
      <c r="G83" s="172">
        <v>-1.55018061</v>
      </c>
      <c r="H83" s="172">
        <v>766.43390712562689</v>
      </c>
      <c r="I83" s="172">
        <v>0.52823317699999994</v>
      </c>
      <c r="J83" s="172">
        <v>766.96214030262684</v>
      </c>
      <c r="K83" s="172">
        <v>216.37029100000001</v>
      </c>
      <c r="L83" s="172">
        <v>983.33243099999993</v>
      </c>
      <c r="M83" s="172">
        <v>219.24370099999999</v>
      </c>
      <c r="N83" s="172">
        <v>6.0244181799999996</v>
      </c>
      <c r="O83" s="172">
        <v>770.11314800000002</v>
      </c>
      <c r="P83" s="204">
        <v>756.79869499999995</v>
      </c>
      <c r="Q83" s="172"/>
      <c r="R83" s="172"/>
      <c r="S83" s="174">
        <f>100*(C83/OBR_MAR24_1.1!C83)</f>
        <v>128.11901504475205</v>
      </c>
      <c r="T83" s="174">
        <f>100*(D83/OBR_MAR24_1.1!D83)</f>
        <v>123.28150655984729</v>
      </c>
      <c r="U83" s="174">
        <f>100*(E83/OBR_MAR24_1.1!E83)</f>
        <v>120.87178215713756</v>
      </c>
      <c r="V83" s="174">
        <f>100*(K83/OBR_MAR24_1.1!N83)</f>
        <v>120.6916715743269</v>
      </c>
      <c r="W83" s="174">
        <f>100*(M83/OBR_MAR24_1.1!P83)</f>
        <v>118.09580790321345</v>
      </c>
      <c r="X83" s="174">
        <f>100*(O83/OBR_MAR24_1.1!R83)</f>
        <v>126.64322433115154</v>
      </c>
      <c r="Z83" s="174">
        <f t="shared" si="1"/>
        <v>0.49875371539167546</v>
      </c>
      <c r="AA83" s="174">
        <f t="shared" si="1"/>
        <v>0.38041415572962478</v>
      </c>
      <c r="AB83" s="174">
        <f t="shared" si="1"/>
        <v>0.37947823632158428</v>
      </c>
      <c r="AC83" s="174">
        <f t="shared" si="1"/>
        <v>0.36232999794949539</v>
      </c>
      <c r="AD83" s="174">
        <f t="shared" si="1"/>
        <v>0.31607466264453876</v>
      </c>
      <c r="AE83" s="174">
        <f t="shared" si="1"/>
        <v>0.46402310048629936</v>
      </c>
    </row>
    <row r="84" spans="1:31" ht="15.75">
      <c r="A84" s="160"/>
      <c r="B84" s="178" t="s">
        <v>1063</v>
      </c>
      <c r="C84" s="172">
        <v>486.64846199999999</v>
      </c>
      <c r="D84" s="172">
        <v>158.23799754099687</v>
      </c>
      <c r="E84" s="172">
        <v>129.90604099999999</v>
      </c>
      <c r="F84" s="172">
        <v>22.628453099999998</v>
      </c>
      <c r="G84" s="172">
        <v>-1.5561473100000001</v>
      </c>
      <c r="H84" s="172">
        <v>773.23635323099688</v>
      </c>
      <c r="I84" s="172">
        <v>0.52121442200000001</v>
      </c>
      <c r="J84" s="172">
        <v>773.75756765299684</v>
      </c>
      <c r="K84" s="172">
        <v>217.629774</v>
      </c>
      <c r="L84" s="172">
        <v>991.38734099999999</v>
      </c>
      <c r="M84" s="172">
        <v>220.39024600000002</v>
      </c>
      <c r="N84" s="172">
        <v>6.0530190499999996</v>
      </c>
      <c r="O84" s="172">
        <v>777.05011399999989</v>
      </c>
      <c r="P84" s="204">
        <v>763.67306799999994</v>
      </c>
      <c r="Q84" s="172"/>
      <c r="R84" s="172"/>
      <c r="S84" s="174">
        <f>100*(C84/OBR_MAR24_1.1!C84)</f>
        <v>128.75969291823472</v>
      </c>
      <c r="T84" s="174">
        <f>100*(D84/OBR_MAR24_1.1!D84)</f>
        <v>123.77127746895114</v>
      </c>
      <c r="U84" s="174">
        <f>100*(E84/OBR_MAR24_1.1!E84)</f>
        <v>121.33702268091812</v>
      </c>
      <c r="V84" s="174">
        <f>100*(K84/OBR_MAR24_1.1!N84)</f>
        <v>121.15861733570755</v>
      </c>
      <c r="W84" s="174">
        <f>100*(M84/OBR_MAR24_1.1!P84)</f>
        <v>118.49692506943421</v>
      </c>
      <c r="X84" s="174">
        <f>100*(O84/OBR_MAR24_1.1!R84)</f>
        <v>127.24446198144773</v>
      </c>
      <c r="Z84" s="174">
        <f t="shared" si="1"/>
        <v>0.50006462605014512</v>
      </c>
      <c r="AA84" s="174">
        <f t="shared" si="1"/>
        <v>0.39727849113044833</v>
      </c>
      <c r="AB84" s="174">
        <f t="shared" si="1"/>
        <v>0.38490416495700064</v>
      </c>
      <c r="AC84" s="174">
        <f t="shared" si="1"/>
        <v>0.38689145264929614</v>
      </c>
      <c r="AD84" s="174">
        <f t="shared" si="1"/>
        <v>0.33965402611877415</v>
      </c>
      <c r="AE84" s="174">
        <f t="shared" si="1"/>
        <v>0.47474916520131583</v>
      </c>
    </row>
    <row r="85" spans="1:31" ht="15.75">
      <c r="A85" s="160"/>
      <c r="B85" s="178" t="s">
        <v>1064</v>
      </c>
      <c r="C85" s="172">
        <v>491.40142599999996</v>
      </c>
      <c r="D85" s="172">
        <v>159.55276446682424</v>
      </c>
      <c r="E85" s="172">
        <v>130.813986</v>
      </c>
      <c r="F85" s="172">
        <v>22.581975999999997</v>
      </c>
      <c r="G85" s="172">
        <v>-1.56214903</v>
      </c>
      <c r="H85" s="172">
        <v>780.20602743682423</v>
      </c>
      <c r="I85" s="172">
        <v>0.46942919</v>
      </c>
      <c r="J85" s="172">
        <v>780.67545662682437</v>
      </c>
      <c r="K85" s="172">
        <v>218.87999100000002</v>
      </c>
      <c r="L85" s="172">
        <v>999.55544799999996</v>
      </c>
      <c r="M85" s="172">
        <v>221.55900500000001</v>
      </c>
      <c r="N85" s="172">
        <v>6.0823161700000004</v>
      </c>
      <c r="O85" s="172">
        <v>784.07875899999999</v>
      </c>
      <c r="P85" s="204">
        <v>770.67319799999996</v>
      </c>
      <c r="Q85" s="205"/>
      <c r="R85" s="206"/>
      <c r="S85" s="174">
        <f>100*(C85/OBR_MAR24_1.1!C85)</f>
        <v>129.40511202166971</v>
      </c>
      <c r="T85" s="174">
        <f>100*(D85/OBR_MAR24_1.1!D85)</f>
        <v>124.28334481060925</v>
      </c>
      <c r="U85" s="174">
        <f>100*(E85/OBR_MAR24_1.1!E85)</f>
        <v>121.80499241913671</v>
      </c>
      <c r="V85" s="174">
        <f>100*(K85/OBR_MAR24_1.1!N85)</f>
        <v>121.63973442125683</v>
      </c>
      <c r="W85" s="174">
        <f>100*(M85/OBR_MAR24_1.1!P85)</f>
        <v>118.90684262981095</v>
      </c>
      <c r="X85" s="174">
        <f>100*(O85/OBR_MAR24_1.1!R85)</f>
        <v>127.86033570501436</v>
      </c>
      <c r="Z85" s="174">
        <f t="shared" si="1"/>
        <v>0.50125865385906021</v>
      </c>
      <c r="AA85" s="174">
        <f t="shared" si="1"/>
        <v>0.41372065646374523</v>
      </c>
      <c r="AB85" s="174">
        <f t="shared" si="1"/>
        <v>0.38567761749783713</v>
      </c>
      <c r="AC85" s="174">
        <f t="shared" si="1"/>
        <v>0.39709687691154016</v>
      </c>
      <c r="AD85" s="174">
        <f t="shared" si="1"/>
        <v>0.34593096836610382</v>
      </c>
      <c r="AE85" s="174">
        <f t="shared" si="1"/>
        <v>0.48400827350461029</v>
      </c>
    </row>
    <row r="86" spans="1:31" ht="15.75">
      <c r="A86" s="160"/>
      <c r="B86" s="178" t="s">
        <v>1065</v>
      </c>
      <c r="C86" s="172">
        <v>496.19731199999995</v>
      </c>
      <c r="D86" s="172">
        <v>160.9932594420446</v>
      </c>
      <c r="E86" s="172">
        <v>131.65745100000001</v>
      </c>
      <c r="F86" s="172">
        <v>22.523951700000001</v>
      </c>
      <c r="G86" s="172">
        <v>-1.5681679799999999</v>
      </c>
      <c r="H86" s="172">
        <v>787.27985446204457</v>
      </c>
      <c r="I86" s="172">
        <v>0.43292256300000004</v>
      </c>
      <c r="J86" s="172">
        <v>787.7127770250446</v>
      </c>
      <c r="K86" s="172">
        <v>220.15421599999999</v>
      </c>
      <c r="L86" s="172">
        <v>1007.86699</v>
      </c>
      <c r="M86" s="172">
        <v>222.76384899999999</v>
      </c>
      <c r="N86" s="172">
        <v>6.1121338299999994</v>
      </c>
      <c r="O86" s="172">
        <v>791.21527900000001</v>
      </c>
      <c r="P86" s="204">
        <v>777.79841699999997</v>
      </c>
      <c r="Q86" s="205"/>
      <c r="R86" s="206"/>
      <c r="S86" s="174">
        <f>100*(C86/OBR_MAR24_1.1!C86)</f>
        <v>130.05204497687464</v>
      </c>
      <c r="T86" s="174">
        <f>100*(D86/OBR_MAR24_1.1!D86)</f>
        <v>124.84185960126601</v>
      </c>
      <c r="U86" s="174">
        <f>100*(E86/OBR_MAR24_1.1!E86)</f>
        <v>122.27430633942529</v>
      </c>
      <c r="V86" s="174">
        <f>100*(K86/OBR_MAR24_1.1!N86)</f>
        <v>122.13004301156943</v>
      </c>
      <c r="W86" s="174">
        <f>100*(M86/OBR_MAR24_1.1!P86)</f>
        <v>119.32154720405899</v>
      </c>
      <c r="X86" s="174">
        <f>100*(O86/OBR_MAR24_1.1!R86)</f>
        <v>128.48715227207259</v>
      </c>
      <c r="Z86" s="174">
        <f t="shared" si="1"/>
        <v>0.4999284379867408</v>
      </c>
      <c r="AA86" s="174">
        <f t="shared" si="1"/>
        <v>0.44938828409217813</v>
      </c>
      <c r="AB86" s="174">
        <f t="shared" si="1"/>
        <v>0.38529941258371725</v>
      </c>
      <c r="AC86" s="174">
        <f t="shared" si="1"/>
        <v>0.40308258863388513</v>
      </c>
      <c r="AD86" s="174">
        <f t="shared" si="1"/>
        <v>0.34876426375152203</v>
      </c>
      <c r="AE86" s="174">
        <f t="shared" si="1"/>
        <v>0.49023535219268055</v>
      </c>
    </row>
    <row r="87" spans="1:31" ht="15.75">
      <c r="A87" s="160"/>
      <c r="B87" s="178" t="s">
        <v>1066</v>
      </c>
      <c r="C87" s="172">
        <v>501.03375399999999</v>
      </c>
      <c r="D87" s="172">
        <v>162.22281873025509</v>
      </c>
      <c r="E87" s="172">
        <v>132.50564399999999</v>
      </c>
      <c r="F87" s="172">
        <v>22.466084900000006</v>
      </c>
      <c r="G87" s="172">
        <v>-1.5742034300000001</v>
      </c>
      <c r="H87" s="172">
        <v>794.18801330025508</v>
      </c>
      <c r="I87" s="172">
        <v>0.48894230599999999</v>
      </c>
      <c r="J87" s="172">
        <v>794.67695560625509</v>
      </c>
      <c r="K87" s="172">
        <v>221.39457300000001</v>
      </c>
      <c r="L87" s="172">
        <v>1016.0715300000001</v>
      </c>
      <c r="M87" s="172">
        <v>223.99872299999998</v>
      </c>
      <c r="N87" s="172">
        <v>6.1407033199999992</v>
      </c>
      <c r="O87" s="172">
        <v>798.21350899999993</v>
      </c>
      <c r="P87" s="204">
        <v>784.70093200000008</v>
      </c>
      <c r="Q87" s="205"/>
      <c r="R87" s="206"/>
      <c r="S87" s="174">
        <f>100*(C87/OBR_MAR24_1.1!C87)</f>
        <v>130.70058200882912</v>
      </c>
      <c r="T87" s="174">
        <f>100*(D87/OBR_MAR24_1.1!D87)</f>
        <v>125.31677527259097</v>
      </c>
      <c r="U87" s="174">
        <f>100*(E87/OBR_MAR24_1.1!E87)</f>
        <v>122.74490704623422</v>
      </c>
      <c r="V87" s="174">
        <f>100*(K87/OBR_MAR24_1.1!N87)</f>
        <v>122.6213995544813</v>
      </c>
      <c r="W87" s="174">
        <f>100*(M87/OBR_MAR24_1.1!P87)</f>
        <v>119.73757531493379</v>
      </c>
      <c r="X87" s="174">
        <f>100*(O87/OBR_MAR24_1.1!R87)</f>
        <v>129.08773001415148</v>
      </c>
      <c r="Z87" s="174">
        <f t="shared" ref="Z87:AE89" si="2">100*((S87/S86)-1)</f>
        <v>0.4986749974364546</v>
      </c>
      <c r="AA87" s="174">
        <f t="shared" si="2"/>
        <v>0.38041380738944586</v>
      </c>
      <c r="AB87" s="174">
        <f t="shared" si="2"/>
        <v>0.38487293111486576</v>
      </c>
      <c r="AC87" s="174">
        <f t="shared" si="2"/>
        <v>0.40232241862498963</v>
      </c>
      <c r="AD87" s="174">
        <f t="shared" si="2"/>
        <v>0.34866134459632381</v>
      </c>
      <c r="AE87" s="174">
        <f t="shared" si="2"/>
        <v>0.46742240874571017</v>
      </c>
    </row>
    <row r="88" spans="1:31" ht="15.75">
      <c r="A88" s="160"/>
      <c r="B88" s="178" t="s">
        <v>1067</v>
      </c>
      <c r="C88" s="172">
        <v>505.91618099999999</v>
      </c>
      <c r="D88" s="172">
        <v>163.51691254595534</v>
      </c>
      <c r="E88" s="172">
        <v>133.389568</v>
      </c>
      <c r="F88" s="172">
        <v>22.408375299999999</v>
      </c>
      <c r="G88" s="172">
        <v>-1.58026793</v>
      </c>
      <c r="H88" s="172">
        <v>801.24239361595539</v>
      </c>
      <c r="I88" s="172">
        <v>0.51639848199999994</v>
      </c>
      <c r="J88" s="172">
        <v>801.75879209795539</v>
      </c>
      <c r="K88" s="172">
        <v>222.67911999999998</v>
      </c>
      <c r="L88" s="172">
        <v>1024.4379100000001</v>
      </c>
      <c r="M88" s="172">
        <v>225.24219299999999</v>
      </c>
      <c r="N88" s="172">
        <v>6.1700860199999994</v>
      </c>
      <c r="O88" s="172">
        <v>805.36580600000002</v>
      </c>
      <c r="P88" s="204">
        <v>791.79656599999998</v>
      </c>
      <c r="Q88" s="205"/>
      <c r="R88" s="206"/>
      <c r="S88" s="174">
        <f>100*(C88/OBR_MAR24_1.1!C88)</f>
        <v>131.35411497717172</v>
      </c>
      <c r="T88" s="174">
        <f>100*(D88/OBR_MAR24_1.1!D88)</f>
        <v>125.81463188084578</v>
      </c>
      <c r="U88" s="174">
        <f>100*(E88/OBR_MAR24_1.1!E88)</f>
        <v>123.21777241915581</v>
      </c>
      <c r="V88" s="174">
        <f>100*(K88/OBR_MAR24_1.1!N88)</f>
        <v>123.13336863428457</v>
      </c>
      <c r="W88" s="174">
        <f>100*(M88/OBR_MAR24_1.1!P88)</f>
        <v>120.15477072019655</v>
      </c>
      <c r="X88" s="174">
        <f>100*(O88/OBR_MAR24_1.1!R88)</f>
        <v>129.70540302492739</v>
      </c>
      <c r="Z88" s="174">
        <f t="shared" si="2"/>
        <v>0.500022997830607</v>
      </c>
      <c r="AA88" s="174">
        <f t="shared" si="2"/>
        <v>0.39727850255630859</v>
      </c>
      <c r="AB88" s="174">
        <f t="shared" si="2"/>
        <v>0.38524235693417896</v>
      </c>
      <c r="AC88" s="174">
        <f t="shared" si="2"/>
        <v>0.41752017320255685</v>
      </c>
      <c r="AD88" s="174">
        <f t="shared" si="2"/>
        <v>0.34842479828529616</v>
      </c>
      <c r="AE88" s="174">
        <f t="shared" si="2"/>
        <v>0.47849087648237365</v>
      </c>
    </row>
    <row r="89" spans="1:31" ht="15.75">
      <c r="A89" s="160"/>
      <c r="B89" s="207" t="s">
        <v>1068</v>
      </c>
      <c r="C89" s="180">
        <v>510.87639200000001</v>
      </c>
      <c r="D89" s="180">
        <v>164.8755408891453</v>
      </c>
      <c r="E89" s="180">
        <v>134.28893100000002</v>
      </c>
      <c r="F89" s="180">
        <v>22.366625199999998</v>
      </c>
      <c r="G89" s="180">
        <v>-1.58636435</v>
      </c>
      <c r="H89" s="180">
        <v>808.45449953914522</v>
      </c>
      <c r="I89" s="180">
        <v>0.58018475400000002</v>
      </c>
      <c r="J89" s="180">
        <v>809.03468429314535</v>
      </c>
      <c r="K89" s="180">
        <v>224.075479</v>
      </c>
      <c r="L89" s="180">
        <v>1033.11016</v>
      </c>
      <c r="M89" s="180">
        <v>226.62949799999998</v>
      </c>
      <c r="N89" s="180">
        <v>6.2003031100000001</v>
      </c>
      <c r="O89" s="180">
        <v>812.68096800000001</v>
      </c>
      <c r="P89" s="208">
        <v>799.06560900000011</v>
      </c>
      <c r="Q89" s="205"/>
      <c r="R89" s="206"/>
      <c r="S89" s="174">
        <f>100*(C89/OBR_MAR24_1.1!C89)</f>
        <v>132.01255895651255</v>
      </c>
      <c r="T89" s="174">
        <f>100*(D89/OBR_MAR24_1.1!D89)</f>
        <v>126.33515390662706</v>
      </c>
      <c r="U89" s="174">
        <f>100*(E89/OBR_MAR24_1.1!E89)</f>
        <v>123.69312737034801</v>
      </c>
      <c r="V89" s="174">
        <f>100*(K89/OBR_MAR24_1.1!N89)</f>
        <v>123.71528794919348</v>
      </c>
      <c r="W89" s="174">
        <f>100*(M89/OBR_MAR24_1.1!P89)</f>
        <v>120.59896728723596</v>
      </c>
      <c r="X89" s="174">
        <f>100*(O89/OBR_MAR24_1.1!R89)</f>
        <v>130.340616260313</v>
      </c>
      <c r="Z89" s="174">
        <f t="shared" si="2"/>
        <v>0.5012739642418218</v>
      </c>
      <c r="AA89" s="174">
        <f t="shared" si="2"/>
        <v>0.4137213756459035</v>
      </c>
      <c r="AB89" s="174">
        <f t="shared" si="2"/>
        <v>0.38578440582026641</v>
      </c>
      <c r="AC89" s="174">
        <f t="shared" si="2"/>
        <v>0.47259270282555832</v>
      </c>
      <c r="AD89" s="174">
        <f t="shared" si="2"/>
        <v>0.36968699983941367</v>
      </c>
      <c r="AE89" s="174">
        <f t="shared" si="2"/>
        <v>0.48973536997800604</v>
      </c>
    </row>
    <row r="90" spans="1:31" ht="15.75">
      <c r="A90" s="160"/>
      <c r="B90" s="178">
        <v>2008</v>
      </c>
      <c r="C90" s="172">
        <v>1015.322</v>
      </c>
      <c r="D90" s="172">
        <v>324.77499999999998</v>
      </c>
      <c r="E90" s="172">
        <v>281.25200000000001</v>
      </c>
      <c r="F90" s="172">
        <v>48.298999999999999</v>
      </c>
      <c r="G90" s="172">
        <v>-0.189</v>
      </c>
      <c r="H90" s="172">
        <v>1621.16</v>
      </c>
      <c r="I90" s="172">
        <v>-0.68100000000000005</v>
      </c>
      <c r="J90" s="172">
        <v>1620.479</v>
      </c>
      <c r="K90" s="172">
        <v>438.33499999999998</v>
      </c>
      <c r="L90" s="172">
        <v>2058.8139999999999</v>
      </c>
      <c r="M90" s="172">
        <v>465.214</v>
      </c>
      <c r="N90" s="172">
        <v>0</v>
      </c>
      <c r="O90" s="172">
        <v>1593.6</v>
      </c>
      <c r="P90" s="173">
        <v>1572.569</v>
      </c>
      <c r="Q90" s="205"/>
      <c r="R90" s="206"/>
      <c r="S90" s="174">
        <f>100*(C90/OBR_MAR24_1.1!C90)</f>
        <v>84.286786362987328</v>
      </c>
      <c r="T90" s="174">
        <f>100*(D90/OBR_MAR24_1.1!D90)</f>
        <v>86.408503166072464</v>
      </c>
      <c r="U90" s="174">
        <f>100*(E90/OBR_MAR24_1.1!E90)</f>
        <v>84.727983684142345</v>
      </c>
      <c r="V90" s="174">
        <f>100*(K90/OBR_MAR24_1.1!N90)</f>
        <v>78.715334706506638</v>
      </c>
      <c r="W90" s="174">
        <f>100*(M90/OBR_MAR24_1.1!P90)</f>
        <v>87.136512883715966</v>
      </c>
      <c r="X90" s="174">
        <f>100*(O90/OBR_MAR24_1.1!R90)</f>
        <v>82.709869286642942</v>
      </c>
      <c r="Z90" s="174"/>
      <c r="AA90" s="174"/>
      <c r="AB90" s="174"/>
      <c r="AC90" s="174"/>
      <c r="AD90" s="174"/>
      <c r="AE90" s="174"/>
    </row>
    <row r="91" spans="1:31" ht="15.75">
      <c r="A91" s="160"/>
      <c r="B91" s="178">
        <v>2009</v>
      </c>
      <c r="C91" s="172">
        <v>995.66399999999999</v>
      </c>
      <c r="D91" s="172">
        <v>340.57100000000003</v>
      </c>
      <c r="E91" s="172">
        <v>250.06800000000001</v>
      </c>
      <c r="F91" s="172">
        <v>52.222999999999999</v>
      </c>
      <c r="G91" s="172">
        <v>2.3540000000000001</v>
      </c>
      <c r="H91" s="172">
        <v>1588.6569999999999</v>
      </c>
      <c r="I91" s="172">
        <v>-20.63</v>
      </c>
      <c r="J91" s="172">
        <v>1568.027</v>
      </c>
      <c r="K91" s="172">
        <v>416.34199999999998</v>
      </c>
      <c r="L91" s="172">
        <v>1984.3689999999999</v>
      </c>
      <c r="M91" s="172">
        <v>435.56700000000001</v>
      </c>
      <c r="N91" s="172">
        <v>0</v>
      </c>
      <c r="O91" s="172">
        <v>1548.8019999999999</v>
      </c>
      <c r="P91" s="173">
        <v>1535.79</v>
      </c>
      <c r="S91" s="174">
        <f>100*(C91/OBR_MAR24_1.1!C91)</f>
        <v>85.096941544483713</v>
      </c>
      <c r="T91" s="174">
        <f>100*(D91/OBR_MAR24_1.1!D91)</f>
        <v>89.426737878047888</v>
      </c>
      <c r="U91" s="174">
        <f>100*(E91/OBR_MAR24_1.1!E91)</f>
        <v>85.872051097146397</v>
      </c>
      <c r="V91" s="174">
        <f>100*(K91/OBR_MAR24_1.1!N91)</f>
        <v>82.016177009420161</v>
      </c>
      <c r="W91" s="174">
        <f>100*(M91/OBR_MAR24_1.1!P91)</f>
        <v>87.747286396931429</v>
      </c>
      <c r="X91" s="174">
        <f>100*(O91/OBR_MAR24_1.1!R91)</f>
        <v>84.274005518503742</v>
      </c>
      <c r="Z91" s="174">
        <f t="shared" ref="Z91:AE106" si="3">100*((S91/S90)-1)</f>
        <v>0.96118883689240153</v>
      </c>
      <c r="AA91" s="174">
        <f t="shared" si="3"/>
        <v>3.4929834465186049</v>
      </c>
      <c r="AB91" s="174">
        <f t="shared" si="3"/>
        <v>1.3502828265913092</v>
      </c>
      <c r="AC91" s="174">
        <f t="shared" si="3"/>
        <v>4.1933916881899069</v>
      </c>
      <c r="AD91" s="174">
        <f t="shared" si="3"/>
        <v>0.70093866853560005</v>
      </c>
      <c r="AE91" s="174">
        <f t="shared" si="3"/>
        <v>1.8911119620320882</v>
      </c>
    </row>
    <row r="92" spans="1:31" ht="15.75">
      <c r="A92" s="160"/>
      <c r="B92" s="178">
        <v>2010</v>
      </c>
      <c r="C92" s="172">
        <v>1027.116</v>
      </c>
      <c r="D92" s="172">
        <v>346.31599999999997</v>
      </c>
      <c r="E92" s="172">
        <v>258.29000000000002</v>
      </c>
      <c r="F92" s="172">
        <v>51.576999999999998</v>
      </c>
      <c r="G92" s="172">
        <v>0.438</v>
      </c>
      <c r="H92" s="172">
        <v>1632.16</v>
      </c>
      <c r="I92" s="172">
        <v>1.4750000000000001</v>
      </c>
      <c r="J92" s="172">
        <v>1633.635</v>
      </c>
      <c r="K92" s="172">
        <v>464.17599999999999</v>
      </c>
      <c r="L92" s="172">
        <v>2097.8110000000001</v>
      </c>
      <c r="M92" s="172">
        <v>489.25799999999998</v>
      </c>
      <c r="N92" s="172">
        <v>0</v>
      </c>
      <c r="O92" s="172">
        <v>1608.5530000000001</v>
      </c>
      <c r="P92" s="173">
        <v>1609.26</v>
      </c>
      <c r="S92" s="174">
        <f>100*(C92/OBR_MAR24_1.1!C92)</f>
        <v>85.933871021719483</v>
      </c>
      <c r="T92" s="174">
        <f>100*(D92/OBR_MAR24_1.1!D92)</f>
        <v>90.953642836319887</v>
      </c>
      <c r="U92" s="174">
        <f>100*(E92/OBR_MAR24_1.1!E92)</f>
        <v>84.676361824333199</v>
      </c>
      <c r="V92" s="174">
        <f>100*(K92/OBR_MAR24_1.1!N92)</f>
        <v>85.821680616646418</v>
      </c>
      <c r="W92" s="174">
        <f>100*(M92/OBR_MAR24_1.1!P92)</f>
        <v>90.455254731143825</v>
      </c>
      <c r="X92" s="174">
        <f>100*(O92/OBR_MAR24_1.1!R92)</f>
        <v>85.608687784731984</v>
      </c>
      <c r="Z92" s="174">
        <f t="shared" si="3"/>
        <v>0.98350124228410163</v>
      </c>
      <c r="AA92" s="174">
        <f t="shared" si="3"/>
        <v>1.7074367180364591</v>
      </c>
      <c r="AB92" s="174">
        <f t="shared" si="3"/>
        <v>-1.3924079575792669</v>
      </c>
      <c r="AC92" s="174">
        <f t="shared" si="3"/>
        <v>4.6399426869033089</v>
      </c>
      <c r="AD92" s="174">
        <f t="shared" si="3"/>
        <v>3.0860992349811323</v>
      </c>
      <c r="AE92" s="174">
        <f t="shared" si="3"/>
        <v>1.5837413423231528</v>
      </c>
    </row>
    <row r="93" spans="1:31" ht="15.75">
      <c r="A93" s="160"/>
      <c r="B93" s="178">
        <v>2011</v>
      </c>
      <c r="C93" s="172">
        <v>1063.4659999999999</v>
      </c>
      <c r="D93" s="172">
        <v>347.41899999999998</v>
      </c>
      <c r="E93" s="172">
        <v>261.22000000000003</v>
      </c>
      <c r="F93" s="172">
        <v>48.039000000000001</v>
      </c>
      <c r="G93" s="172">
        <v>0.67600000000000005</v>
      </c>
      <c r="H93" s="172">
        <v>1672.7809999999999</v>
      </c>
      <c r="I93" s="172">
        <v>2.9470000000000001</v>
      </c>
      <c r="J93" s="172">
        <v>1675.7280000000001</v>
      </c>
      <c r="K93" s="172">
        <v>521.84699999999998</v>
      </c>
      <c r="L93" s="172">
        <v>2197.5749999999998</v>
      </c>
      <c r="M93" s="172">
        <v>534.98500000000001</v>
      </c>
      <c r="N93" s="172">
        <v>0</v>
      </c>
      <c r="O93" s="172">
        <v>1662.59</v>
      </c>
      <c r="P93" s="173">
        <v>1669.5350000000001</v>
      </c>
      <c r="S93" s="174">
        <f>100*(C93/OBR_MAR24_1.1!C93)</f>
        <v>89.271617685327413</v>
      </c>
      <c r="T93" s="174">
        <f>100*(D93/OBR_MAR24_1.1!D93)</f>
        <v>91.302313969225906</v>
      </c>
      <c r="U93" s="174">
        <f>100*(E93/OBR_MAR24_1.1!E93)</f>
        <v>85.546611473895879</v>
      </c>
      <c r="V93" s="174">
        <f>100*(K93/OBR_MAR24_1.1!N93)</f>
        <v>90.232962670295493</v>
      </c>
      <c r="W93" s="174">
        <f>100*(M93/OBR_MAR24_1.1!P93)</f>
        <v>96.095365199569642</v>
      </c>
      <c r="X93" s="174">
        <f>100*(O93/OBR_MAR24_1.1!R93)</f>
        <v>87.48282009349235</v>
      </c>
      <c r="Z93" s="174">
        <f t="shared" si="3"/>
        <v>3.8840874080539489</v>
      </c>
      <c r="AA93" s="174">
        <f t="shared" si="3"/>
        <v>0.38335037721741738</v>
      </c>
      <c r="AB93" s="174">
        <f t="shared" si="3"/>
        <v>1.027736231001608</v>
      </c>
      <c r="AC93" s="174">
        <f t="shared" si="3"/>
        <v>5.1400555453506636</v>
      </c>
      <c r="AD93" s="174">
        <f t="shared" si="3"/>
        <v>6.2352491131550947</v>
      </c>
      <c r="AE93" s="174">
        <f t="shared" si="3"/>
        <v>2.1891847162439637</v>
      </c>
    </row>
    <row r="94" spans="1:31" ht="15.75">
      <c r="A94" s="160"/>
      <c r="B94" s="178">
        <v>2012</v>
      </c>
      <c r="C94" s="172">
        <v>1100.0509999999999</v>
      </c>
      <c r="D94" s="172">
        <v>355.38400000000001</v>
      </c>
      <c r="E94" s="172">
        <v>270.01900000000001</v>
      </c>
      <c r="F94" s="172">
        <v>45.252000000000002</v>
      </c>
      <c r="G94" s="172">
        <v>0.35199999999999998</v>
      </c>
      <c r="H94" s="172">
        <v>1725.806</v>
      </c>
      <c r="I94" s="172">
        <v>4.8550000000000004</v>
      </c>
      <c r="J94" s="172">
        <v>1730.6610000000001</v>
      </c>
      <c r="K94" s="172">
        <v>524.71500000000003</v>
      </c>
      <c r="L94" s="172">
        <v>2255.3760000000002</v>
      </c>
      <c r="M94" s="172">
        <v>541.66099999999994</v>
      </c>
      <c r="N94" s="172">
        <v>0</v>
      </c>
      <c r="O94" s="172">
        <v>1713.7149999999999</v>
      </c>
      <c r="P94" s="173">
        <v>1697.7550000000001</v>
      </c>
      <c r="S94" s="174">
        <f>100*(C94/OBR_MAR24_1.1!C94)</f>
        <v>90.777739359485452</v>
      </c>
      <c r="T94" s="174">
        <f>100*(D94/OBR_MAR24_1.1!D94)</f>
        <v>92.023574010585534</v>
      </c>
      <c r="U94" s="174">
        <f>100*(E94/OBR_MAR24_1.1!E94)</f>
        <v>87.04057094596773</v>
      </c>
      <c r="V94" s="174">
        <f>100*(K94/OBR_MAR24_1.1!N94)</f>
        <v>90.044428885468193</v>
      </c>
      <c r="W94" s="174">
        <f>100*(M94/OBR_MAR24_1.1!P94)</f>
        <v>94.964103193457035</v>
      </c>
      <c r="X94" s="174">
        <f>100*(O94/OBR_MAR24_1.1!R94)</f>
        <v>88.829008894226646</v>
      </c>
      <c r="Z94" s="174">
        <f t="shared" si="3"/>
        <v>1.6871226412261908</v>
      </c>
      <c r="AA94" s="174">
        <f t="shared" si="3"/>
        <v>0.78996907088546564</v>
      </c>
      <c r="AB94" s="174">
        <f t="shared" si="3"/>
        <v>1.7463689634600321</v>
      </c>
      <c r="AC94" s="174">
        <f t="shared" si="3"/>
        <v>-0.20894114439773404</v>
      </c>
      <c r="AD94" s="174">
        <f t="shared" si="3"/>
        <v>-1.1772284789835719</v>
      </c>
      <c r="AE94" s="174">
        <f t="shared" si="3"/>
        <v>1.5388036180082443</v>
      </c>
    </row>
    <row r="95" spans="1:31" ht="15.75">
      <c r="A95" s="160"/>
      <c r="B95" s="178">
        <v>2013</v>
      </c>
      <c r="C95" s="172">
        <v>1153.0920000000001</v>
      </c>
      <c r="D95" s="172">
        <v>358.572</v>
      </c>
      <c r="E95" s="172">
        <v>284.44400000000002</v>
      </c>
      <c r="F95" s="172">
        <v>43.567999999999998</v>
      </c>
      <c r="G95" s="172">
        <v>7.2149999999999999</v>
      </c>
      <c r="H95" s="172">
        <v>1803.3230000000001</v>
      </c>
      <c r="I95" s="172">
        <v>3.3380000000000001</v>
      </c>
      <c r="J95" s="172">
        <v>1806.6610000000001</v>
      </c>
      <c r="K95" s="172">
        <v>539.56399999999996</v>
      </c>
      <c r="L95" s="172">
        <v>2346.2249999999999</v>
      </c>
      <c r="M95" s="172">
        <v>564.86400000000003</v>
      </c>
      <c r="N95" s="172">
        <v>0</v>
      </c>
      <c r="O95" s="172">
        <v>1781.3610000000001</v>
      </c>
      <c r="P95" s="173">
        <v>1749.7919999999999</v>
      </c>
      <c r="S95" s="174">
        <f>100*(C95/OBR_MAR24_1.1!C95)</f>
        <v>92.808069231066412</v>
      </c>
      <c r="T95" s="174">
        <f>100*(D95/OBR_MAR24_1.1!D95)</f>
        <v>92.642294277225162</v>
      </c>
      <c r="U95" s="174">
        <f>100*(E95/OBR_MAR24_1.1!E95)</f>
        <v>88.804663084641732</v>
      </c>
      <c r="V95" s="174">
        <f>100*(K95/OBR_MAR24_1.1!N95)</f>
        <v>92.329911514116503</v>
      </c>
      <c r="W95" s="174">
        <f>100*(M95/OBR_MAR24_1.1!P95)</f>
        <v>95.921098212890826</v>
      </c>
      <c r="X95" s="174">
        <f>100*(O95/OBR_MAR24_1.1!R95)</f>
        <v>90.70957583917361</v>
      </c>
      <c r="Z95" s="174">
        <f t="shared" si="3"/>
        <v>2.2365944403404114</v>
      </c>
      <c r="AA95" s="174">
        <f t="shared" si="3"/>
        <v>0.67234974656433799</v>
      </c>
      <c r="AB95" s="174">
        <f t="shared" si="3"/>
        <v>2.0267469750044453</v>
      </c>
      <c r="AC95" s="174">
        <f t="shared" si="3"/>
        <v>2.5381721633831678</v>
      </c>
      <c r="AD95" s="174">
        <f t="shared" si="3"/>
        <v>1.0077439656164033</v>
      </c>
      <c r="AE95" s="174">
        <f t="shared" si="3"/>
        <v>2.117063973083666</v>
      </c>
    </row>
    <row r="96" spans="1:31" ht="15.75">
      <c r="A96" s="160"/>
      <c r="B96" s="209">
        <v>2014</v>
      </c>
      <c r="C96" s="172">
        <v>1198.6849999999999</v>
      </c>
      <c r="D96" s="172">
        <v>370.01100000000002</v>
      </c>
      <c r="E96" s="172">
        <v>308.66199999999998</v>
      </c>
      <c r="F96" s="172">
        <v>50.194000000000003</v>
      </c>
      <c r="G96" s="172">
        <v>6.1029999999999998</v>
      </c>
      <c r="H96" s="172">
        <v>1883.461</v>
      </c>
      <c r="I96" s="172">
        <v>15.23</v>
      </c>
      <c r="J96" s="172">
        <v>1898.691</v>
      </c>
      <c r="K96" s="172">
        <v>532.23599999999999</v>
      </c>
      <c r="L96" s="172">
        <v>2430.9270000000001</v>
      </c>
      <c r="M96" s="172">
        <v>568.41300000000001</v>
      </c>
      <c r="N96" s="172">
        <v>0</v>
      </c>
      <c r="O96" s="172">
        <v>1862.5139999999999</v>
      </c>
      <c r="P96" s="173">
        <v>1829.242</v>
      </c>
      <c r="S96" s="174">
        <f>100*(C96/OBR_MAR24_1.1!C96)</f>
        <v>93.933689993785734</v>
      </c>
      <c r="T96" s="174">
        <f>100*(D96/OBR_MAR24_1.1!D96)</f>
        <v>93.185567243980273</v>
      </c>
      <c r="U96" s="174">
        <f>100*(E96/OBR_MAR24_1.1!E96)</f>
        <v>90.030918212577291</v>
      </c>
      <c r="V96" s="174">
        <f>100*(K96/OBR_MAR24_1.1!N96)</f>
        <v>90.169755700877573</v>
      </c>
      <c r="W96" s="174">
        <f>100*(M96/OBR_MAR24_1.1!P96)</f>
        <v>91.844243223329585</v>
      </c>
      <c r="X96" s="174">
        <f>100*(O96/OBR_MAR24_1.1!R96)</f>
        <v>91.904926856564245</v>
      </c>
      <c r="Z96" s="174">
        <f t="shared" si="3"/>
        <v>1.212847947430995</v>
      </c>
      <c r="AA96" s="174">
        <f t="shared" si="3"/>
        <v>0.58642002661268844</v>
      </c>
      <c r="AB96" s="174">
        <f t="shared" si="3"/>
        <v>1.3808454256132752</v>
      </c>
      <c r="AC96" s="174">
        <f t="shared" si="3"/>
        <v>-2.3396056357193218</v>
      </c>
      <c r="AD96" s="174">
        <f t="shared" si="3"/>
        <v>-4.2502171738202144</v>
      </c>
      <c r="AE96" s="174">
        <f t="shared" si="3"/>
        <v>1.317778201840536</v>
      </c>
    </row>
    <row r="97" spans="1:31" ht="15.75">
      <c r="A97" s="160"/>
      <c r="B97" s="209">
        <v>2015</v>
      </c>
      <c r="C97" s="172">
        <v>1228.325</v>
      </c>
      <c r="D97" s="172">
        <v>374.63799999999998</v>
      </c>
      <c r="E97" s="172">
        <v>332.97300000000001</v>
      </c>
      <c r="F97" s="172">
        <v>51.664999999999999</v>
      </c>
      <c r="G97" s="172">
        <v>0.879</v>
      </c>
      <c r="H97" s="172">
        <v>1936.8150000000001</v>
      </c>
      <c r="I97" s="172">
        <v>8.6059999999999999</v>
      </c>
      <c r="J97" s="172">
        <v>1945.421</v>
      </c>
      <c r="K97" s="172">
        <v>533.654</v>
      </c>
      <c r="L97" s="172">
        <v>2479.0749999999998</v>
      </c>
      <c r="M97" s="172">
        <v>562.62400000000002</v>
      </c>
      <c r="N97" s="172">
        <v>0</v>
      </c>
      <c r="O97" s="172">
        <v>1916.451</v>
      </c>
      <c r="P97" s="173">
        <v>1874.682</v>
      </c>
      <c r="S97" s="174">
        <f>100*(C97/OBR_MAR24_1.1!C97)</f>
        <v>93.607135426946698</v>
      </c>
      <c r="T97" s="174">
        <f>100*(D97/OBR_MAR24_1.1!D97)</f>
        <v>93.159234908541123</v>
      </c>
      <c r="U97" s="174">
        <f>100*(E97/OBR_MAR24_1.1!E97)</f>
        <v>90.644362171285465</v>
      </c>
      <c r="V97" s="174">
        <f>100*(K97/OBR_MAR24_1.1!N97)</f>
        <v>87.122489727084087</v>
      </c>
      <c r="W97" s="174">
        <f>100*(M97/OBR_MAR24_1.1!P97)</f>
        <v>86.616437639133082</v>
      </c>
      <c r="X97" s="174">
        <f>100*(O97/OBR_MAR24_1.1!R97)</f>
        <v>92.512409723874896</v>
      </c>
      <c r="Z97" s="174">
        <f t="shared" si="3"/>
        <v>-0.34764371213420464</v>
      </c>
      <c r="AA97" s="174">
        <f t="shared" si="3"/>
        <v>-2.8257954764820958E-2</v>
      </c>
      <c r="AB97" s="174">
        <f t="shared" si="3"/>
        <v>0.68137032353678961</v>
      </c>
      <c r="AC97" s="174">
        <f t="shared" si="3"/>
        <v>-3.3794767991855879</v>
      </c>
      <c r="AD97" s="174">
        <f t="shared" si="3"/>
        <v>-5.6920340358017967</v>
      </c>
      <c r="AE97" s="174">
        <f t="shared" si="3"/>
        <v>0.6609905345539735</v>
      </c>
    </row>
    <row r="98" spans="1:31" ht="15.75">
      <c r="A98" s="160"/>
      <c r="B98" s="209">
        <v>2016</v>
      </c>
      <c r="C98" s="172">
        <v>1289.4449999999999</v>
      </c>
      <c r="D98" s="172">
        <v>382.76</v>
      </c>
      <c r="E98" s="172">
        <v>356.60199999999998</v>
      </c>
      <c r="F98" s="172">
        <v>51.473999999999997</v>
      </c>
      <c r="G98" s="172">
        <v>1.502</v>
      </c>
      <c r="H98" s="172">
        <v>2030.309</v>
      </c>
      <c r="I98" s="172">
        <v>-0.90800000000000003</v>
      </c>
      <c r="J98" s="172">
        <v>2029.4010000000001</v>
      </c>
      <c r="K98" s="172">
        <v>575.63199999999995</v>
      </c>
      <c r="L98" s="172">
        <v>2605.0329999999999</v>
      </c>
      <c r="M98" s="172">
        <v>613.38800000000003</v>
      </c>
      <c r="N98" s="172">
        <v>0</v>
      </c>
      <c r="O98" s="172">
        <v>1991.645</v>
      </c>
      <c r="P98" s="173">
        <v>1944.912</v>
      </c>
      <c r="S98" s="174">
        <f>100*(C98/OBR_MAR24_1.1!C98)</f>
        <v>94.777009108389237</v>
      </c>
      <c r="T98" s="174">
        <f>100*(D98/OBR_MAR24_1.1!D98)</f>
        <v>94.51237579756237</v>
      </c>
      <c r="U98" s="174">
        <f>100*(E98/OBR_MAR24_1.1!E98)</f>
        <v>92.33011845426887</v>
      </c>
      <c r="V98" s="174">
        <f>100*(K98/OBR_MAR24_1.1!N98)</f>
        <v>91.438810408449498</v>
      </c>
      <c r="W98" s="174">
        <f>100*(M98/OBR_MAR24_1.1!P98)</f>
        <v>90.820091562183507</v>
      </c>
      <c r="X98" s="174">
        <f>100*(O98/OBR_MAR24_1.1!R98)</f>
        <v>94.330091974024285</v>
      </c>
      <c r="Z98" s="174">
        <f t="shared" si="3"/>
        <v>1.2497697703350186</v>
      </c>
      <c r="AA98" s="174">
        <f t="shared" si="3"/>
        <v>1.4525032224123491</v>
      </c>
      <c r="AB98" s="174">
        <f t="shared" si="3"/>
        <v>1.859747526049027</v>
      </c>
      <c r="AC98" s="174">
        <f t="shared" si="3"/>
        <v>4.9543128242621526</v>
      </c>
      <c r="AD98" s="174">
        <f t="shared" si="3"/>
        <v>4.8531826494226937</v>
      </c>
      <c r="AE98" s="174">
        <f t="shared" si="3"/>
        <v>1.9647982963309385</v>
      </c>
    </row>
    <row r="99" spans="1:31" ht="15.75">
      <c r="A99" s="160"/>
      <c r="B99" s="209">
        <v>2017</v>
      </c>
      <c r="C99" s="172">
        <v>1336.921</v>
      </c>
      <c r="D99" s="172">
        <v>388.577</v>
      </c>
      <c r="E99" s="172">
        <v>380.012</v>
      </c>
      <c r="F99" s="172">
        <v>57.4</v>
      </c>
      <c r="G99" s="172">
        <v>0.84199999999999997</v>
      </c>
      <c r="H99" s="172">
        <v>2106.3519999999999</v>
      </c>
      <c r="I99" s="172">
        <v>4.0549999999999997</v>
      </c>
      <c r="J99" s="172">
        <v>2110.4070000000002</v>
      </c>
      <c r="K99" s="172">
        <v>643.28599999999994</v>
      </c>
      <c r="L99" s="172">
        <v>2753.6930000000002</v>
      </c>
      <c r="M99" s="172">
        <v>671.21100000000001</v>
      </c>
      <c r="N99" s="172">
        <v>0</v>
      </c>
      <c r="O99" s="172">
        <v>2082.482</v>
      </c>
      <c r="P99" s="173">
        <v>2060.0749999999998</v>
      </c>
      <c r="S99" s="174">
        <f>100*(C99/OBR_MAR24_1.1!C99)</f>
        <v>96.502254258404577</v>
      </c>
      <c r="T99" s="174">
        <f>100*(D99/OBR_MAR24_1.1!D99)</f>
        <v>95.325440593476458</v>
      </c>
      <c r="U99" s="174">
        <f>100*(E99/OBR_MAR24_1.1!E99)</f>
        <v>95.061938401809115</v>
      </c>
      <c r="V99" s="174">
        <f>100*(K99/OBR_MAR24_1.1!N99)</f>
        <v>95.710277064444028</v>
      </c>
      <c r="W99" s="174">
        <f>100*(M99/OBR_MAR24_1.1!P99)</f>
        <v>96.333032417141609</v>
      </c>
      <c r="X99" s="174">
        <f>100*(O99/OBR_MAR24_1.1!R99)</f>
        <v>96.081368819538483</v>
      </c>
      <c r="Z99" s="174">
        <f t="shared" si="3"/>
        <v>1.8203203142254765</v>
      </c>
      <c r="AA99" s="174">
        <f t="shared" si="3"/>
        <v>0.86027336531631082</v>
      </c>
      <c r="AB99" s="174">
        <f t="shared" si="3"/>
        <v>2.9587527810801095</v>
      </c>
      <c r="AC99" s="174">
        <f t="shared" si="3"/>
        <v>4.6713935110422433</v>
      </c>
      <c r="AD99" s="174">
        <f t="shared" si="3"/>
        <v>6.0701776007167529</v>
      </c>
      <c r="AE99" s="174">
        <f t="shared" si="3"/>
        <v>1.8565410134408156</v>
      </c>
    </row>
    <row r="100" spans="1:31" ht="15.75">
      <c r="A100" s="160"/>
      <c r="B100" s="209">
        <v>2018</v>
      </c>
      <c r="C100" s="172">
        <v>1391.673</v>
      </c>
      <c r="D100" s="172">
        <v>399.065</v>
      </c>
      <c r="E100" s="172">
        <v>387.32400000000001</v>
      </c>
      <c r="F100" s="172">
        <v>58.445999999999998</v>
      </c>
      <c r="G100" s="172">
        <v>2.8260000000000001</v>
      </c>
      <c r="H100" s="172">
        <v>2180.8879999999999</v>
      </c>
      <c r="I100" s="172">
        <v>1.17</v>
      </c>
      <c r="J100" s="172">
        <v>2182.058</v>
      </c>
      <c r="K100" s="172">
        <v>679.7</v>
      </c>
      <c r="L100" s="172">
        <v>2861.7579999999998</v>
      </c>
      <c r="M100" s="172">
        <v>709.45399999999995</v>
      </c>
      <c r="N100" s="172">
        <v>0</v>
      </c>
      <c r="O100" s="172">
        <v>2152.3040000000001</v>
      </c>
      <c r="P100" s="173">
        <v>2123.0509999999999</v>
      </c>
      <c r="S100" s="174">
        <f>100*(C100/OBR_MAR24_1.1!C100)</f>
        <v>98.518547359478987</v>
      </c>
      <c r="T100" s="174">
        <f>100*(D100/OBR_MAR24_1.1!D100)</f>
        <v>97.29234880086598</v>
      </c>
      <c r="U100" s="174">
        <f>100*(E100/OBR_MAR24_1.1!E100)</f>
        <v>97.357215751134888</v>
      </c>
      <c r="V100" s="174">
        <f>100*(K100/OBR_MAR24_1.1!N100)</f>
        <v>98.100626389169534</v>
      </c>
      <c r="W100" s="174">
        <f>100*(M100/OBR_MAR24_1.1!P100)</f>
        <v>98.76201891286523</v>
      </c>
      <c r="X100" s="174">
        <f>100*(O100/OBR_MAR24_1.1!R100)</f>
        <v>97.928103079340147</v>
      </c>
      <c r="Z100" s="174">
        <f t="shared" si="3"/>
        <v>2.0893740944904371</v>
      </c>
      <c r="AA100" s="174">
        <f t="shared" si="3"/>
        <v>2.063361255026952</v>
      </c>
      <c r="AB100" s="174">
        <f t="shared" si="3"/>
        <v>2.414507202266436</v>
      </c>
      <c r="AC100" s="174">
        <f t="shared" si="3"/>
        <v>2.4974844896917592</v>
      </c>
      <c r="AD100" s="174">
        <f t="shared" si="3"/>
        <v>2.5214471451553866</v>
      </c>
      <c r="AE100" s="174">
        <f t="shared" si="3"/>
        <v>1.9220524046344778</v>
      </c>
    </row>
    <row r="101" spans="1:31" ht="15.75">
      <c r="A101" s="160"/>
      <c r="B101" s="209">
        <v>2019</v>
      </c>
      <c r="C101" s="172">
        <v>1427.94</v>
      </c>
      <c r="D101" s="172">
        <v>426.59199999999998</v>
      </c>
      <c r="E101" s="172">
        <v>406.423</v>
      </c>
      <c r="F101" s="172">
        <v>62.139000000000003</v>
      </c>
      <c r="G101" s="172">
        <v>2.88</v>
      </c>
      <c r="H101" s="172">
        <v>2263.835</v>
      </c>
      <c r="I101" s="172">
        <v>1.262</v>
      </c>
      <c r="J101" s="172">
        <v>2265.0970000000002</v>
      </c>
      <c r="K101" s="172">
        <v>706.69600000000003</v>
      </c>
      <c r="L101" s="172">
        <v>2971.7930000000001</v>
      </c>
      <c r="M101" s="172">
        <v>737.87199999999996</v>
      </c>
      <c r="N101" s="172">
        <v>0</v>
      </c>
      <c r="O101" s="172">
        <v>2233.9209999999998</v>
      </c>
      <c r="P101" s="173">
        <v>2231.6669999999999</v>
      </c>
      <c r="S101" s="174">
        <f>100*(C101/OBR_MAR24_1.1!C101)</f>
        <v>100</v>
      </c>
      <c r="T101" s="174">
        <f>100*(D101/OBR_MAR24_1.1!D101)</f>
        <v>100</v>
      </c>
      <c r="U101" s="174">
        <f>100*(E101/OBR_MAR24_1.1!E101)</f>
        <v>100</v>
      </c>
      <c r="V101" s="174">
        <f>100*(K101/OBR_MAR24_1.1!N101)</f>
        <v>100</v>
      </c>
      <c r="W101" s="174">
        <f>100*(M101/OBR_MAR24_1.1!P101)</f>
        <v>100</v>
      </c>
      <c r="X101" s="174">
        <f>100*(O101/OBR_MAR24_1.1!R101)</f>
        <v>100</v>
      </c>
      <c r="Z101" s="174">
        <f t="shared" si="3"/>
        <v>1.5037296836253766</v>
      </c>
      <c r="AA101" s="174">
        <f t="shared" si="3"/>
        <v>2.7830052748299083</v>
      </c>
      <c r="AB101" s="174">
        <f t="shared" si="3"/>
        <v>2.7145232415238807</v>
      </c>
      <c r="AC101" s="174">
        <f t="shared" si="3"/>
        <v>1.9361483007209079</v>
      </c>
      <c r="AD101" s="174">
        <f t="shared" si="3"/>
        <v>1.253499169784078</v>
      </c>
      <c r="AE101" s="174">
        <f t="shared" si="3"/>
        <v>2.1157327217716348</v>
      </c>
    </row>
    <row r="102" spans="1:31" ht="15.75">
      <c r="A102" s="160"/>
      <c r="B102" s="209">
        <v>2020</v>
      </c>
      <c r="C102" s="172">
        <v>1246.0730000000001</v>
      </c>
      <c r="D102" s="172">
        <v>475.61799999999999</v>
      </c>
      <c r="E102" s="172">
        <v>367.488</v>
      </c>
      <c r="F102" s="172">
        <v>66.087000000000003</v>
      </c>
      <c r="G102" s="172">
        <v>0.96899999999999997</v>
      </c>
      <c r="H102" s="172">
        <v>2090.1480000000001</v>
      </c>
      <c r="I102" s="172">
        <v>1.3160000000000001</v>
      </c>
      <c r="J102" s="172">
        <v>2091.4639999999999</v>
      </c>
      <c r="K102" s="172">
        <v>624.80499999999995</v>
      </c>
      <c r="L102" s="172">
        <v>2716.2689999999998</v>
      </c>
      <c r="M102" s="172">
        <v>611.98099999999999</v>
      </c>
      <c r="N102" s="172">
        <v>0</v>
      </c>
      <c r="O102" s="172">
        <v>2104.288</v>
      </c>
      <c r="P102" s="173">
        <v>2059.4569999999999</v>
      </c>
      <c r="S102" s="174">
        <f>100*(C102/OBR_MAR24_1.1!C102)</f>
        <v>100.57573409527501</v>
      </c>
      <c r="T102" s="174">
        <f>100*(D102/OBR_MAR24_1.1!D102)</f>
        <v>121.03255489646713</v>
      </c>
      <c r="U102" s="174">
        <f>100*(E102/OBR_MAR24_1.1!E102)</f>
        <v>101.3321127125631</v>
      </c>
      <c r="V102" s="174">
        <f>100*(K102/OBR_MAR24_1.1!N102)</f>
        <v>99.866536666453541</v>
      </c>
      <c r="W102" s="174">
        <f>100*(M102/OBR_MAR24_1.1!P102)</f>
        <v>98.739579182081755</v>
      </c>
      <c r="X102" s="174">
        <f>100*(O102/OBR_MAR24_1.1!R102)</f>
        <v>105.08362343064057</v>
      </c>
      <c r="Z102" s="174">
        <f t="shared" si="3"/>
        <v>0.57573409527500452</v>
      </c>
      <c r="AA102" s="174">
        <f t="shared" si="3"/>
        <v>21.032554896467136</v>
      </c>
      <c r="AB102" s="174">
        <f t="shared" si="3"/>
        <v>1.3321127125631049</v>
      </c>
      <c r="AC102" s="174">
        <f t="shared" si="3"/>
        <v>-0.13346333354645745</v>
      </c>
      <c r="AD102" s="174">
        <f t="shared" si="3"/>
        <v>-1.2604208179182397</v>
      </c>
      <c r="AE102" s="174">
        <f t="shared" si="3"/>
        <v>5.0836234306405714</v>
      </c>
    </row>
    <row r="103" spans="1:31" ht="15.75">
      <c r="A103" s="160"/>
      <c r="B103" s="209">
        <v>2021</v>
      </c>
      <c r="C103" s="172">
        <v>1369.336</v>
      </c>
      <c r="D103" s="172">
        <v>508.71600000000001</v>
      </c>
      <c r="E103" s="172">
        <v>403.84699999999998</v>
      </c>
      <c r="F103" s="172">
        <v>71.712000000000003</v>
      </c>
      <c r="G103" s="172">
        <v>8.7260000000000009</v>
      </c>
      <c r="H103" s="172">
        <v>2290.625</v>
      </c>
      <c r="I103" s="172">
        <v>-3.028</v>
      </c>
      <c r="J103" s="172">
        <v>2287.5970000000002</v>
      </c>
      <c r="K103" s="172">
        <v>676.02599999999995</v>
      </c>
      <c r="L103" s="172">
        <v>2963.623</v>
      </c>
      <c r="M103" s="172">
        <v>679.54399999999998</v>
      </c>
      <c r="N103" s="172">
        <v>0</v>
      </c>
      <c r="O103" s="172">
        <v>2284.0790000000002</v>
      </c>
      <c r="P103" s="173">
        <v>2296.6120000000001</v>
      </c>
      <c r="S103" s="174">
        <f>100*(C103/OBR_MAR24_1.1!C103)</f>
        <v>102.87212503897139</v>
      </c>
      <c r="T103" s="174">
        <f>100*(D103/OBR_MAR24_1.1!D103)</f>
        <v>112.66992979114528</v>
      </c>
      <c r="U103" s="174">
        <f>100*(E103/OBR_MAR24_1.1!E103)</f>
        <v>103.64299426154619</v>
      </c>
      <c r="V103" s="174">
        <f>100*(K103/OBR_MAR24_1.1!N103)</f>
        <v>102.96578803875995</v>
      </c>
      <c r="W103" s="174">
        <f>100*(M103/OBR_MAR24_1.1!P103)</f>
        <v>103.29567098316821</v>
      </c>
      <c r="X103" s="174">
        <f>100*(O103/OBR_MAR24_1.1!R103)</f>
        <v>104.9570743170559</v>
      </c>
      <c r="Z103" s="174">
        <f t="shared" si="3"/>
        <v>2.2832455207545621</v>
      </c>
      <c r="AA103" s="174">
        <f t="shared" si="3"/>
        <v>-6.9094014519278328</v>
      </c>
      <c r="AB103" s="174">
        <f t="shared" si="3"/>
        <v>2.2805026828347064</v>
      </c>
      <c r="AC103" s="174">
        <f t="shared" si="3"/>
        <v>3.1033932644101592</v>
      </c>
      <c r="AD103" s="174">
        <f t="shared" si="3"/>
        <v>4.6142507784894926</v>
      </c>
      <c r="AE103" s="174">
        <f t="shared" si="3"/>
        <v>-0.12042705557084865</v>
      </c>
    </row>
    <row r="104" spans="1:31" ht="15.75">
      <c r="A104" s="160"/>
      <c r="B104" s="178">
        <v>2022</v>
      </c>
      <c r="C104" s="172">
        <v>1550.2660000000001</v>
      </c>
      <c r="D104" s="172">
        <v>526.19200000000001</v>
      </c>
      <c r="E104" s="172">
        <v>459.428</v>
      </c>
      <c r="F104" s="172">
        <v>77.593000000000004</v>
      </c>
      <c r="G104" s="172">
        <v>-18.146999999999998</v>
      </c>
      <c r="H104" s="172">
        <v>2517.739</v>
      </c>
      <c r="I104" s="172">
        <v>24.917000000000002</v>
      </c>
      <c r="J104" s="172">
        <v>2542.6559999999999</v>
      </c>
      <c r="K104" s="172">
        <v>837.76099999999997</v>
      </c>
      <c r="L104" s="172">
        <v>3380.4169999999999</v>
      </c>
      <c r="M104" s="172">
        <v>904.58900000000006</v>
      </c>
      <c r="N104" s="172">
        <v>30.152999999999999</v>
      </c>
      <c r="O104" s="172">
        <v>2505.9810000000002</v>
      </c>
      <c r="P104" s="173">
        <v>2518.3310000000001</v>
      </c>
      <c r="S104" s="174">
        <f>100*(C104/OBR_MAR24_1.1!C104)</f>
        <v>110.93360010075337</v>
      </c>
      <c r="T104" s="174">
        <f>100*(D104/OBR_MAR24_1.1!D104)</f>
        <v>113.97232739276215</v>
      </c>
      <c r="U104" s="174">
        <f>100*(E104/OBR_MAR24_1.1!E104)</f>
        <v>109.15319955714158</v>
      </c>
      <c r="V104" s="174">
        <f>100*(K104/OBR_MAR24_1.1!N104)</f>
        <v>117.09583771869134</v>
      </c>
      <c r="W104" s="174">
        <f>100*(M104/OBR_MAR24_1.1!P104)</f>
        <v>119.97806255487677</v>
      </c>
      <c r="X104" s="174">
        <f>100*(O104/OBR_MAR24_1.1!R104)</f>
        <v>110.35849608325657</v>
      </c>
      <c r="Z104" s="174">
        <f t="shared" si="3"/>
        <v>7.8364037475924908</v>
      </c>
      <c r="AA104" s="174">
        <f t="shared" si="3"/>
        <v>1.1559407235196772</v>
      </c>
      <c r="AB104" s="174">
        <f t="shared" si="3"/>
        <v>5.3165246091696483</v>
      </c>
      <c r="AC104" s="174">
        <f t="shared" si="3"/>
        <v>13.723053015058117</v>
      </c>
      <c r="AD104" s="174">
        <f t="shared" si="3"/>
        <v>16.150136218609703</v>
      </c>
      <c r="AE104" s="174">
        <f t="shared" si="3"/>
        <v>5.1463151020044284</v>
      </c>
    </row>
    <row r="105" spans="1:31" ht="15.75">
      <c r="A105" s="160"/>
      <c r="B105" s="209">
        <v>2023</v>
      </c>
      <c r="C105" s="172">
        <v>1667.2374420000001</v>
      </c>
      <c r="D105" s="172">
        <v>556.39009962531009</v>
      </c>
      <c r="E105" s="172">
        <v>485.691284</v>
      </c>
      <c r="F105" s="172">
        <v>88.280440200000001</v>
      </c>
      <c r="G105" s="172">
        <v>-10.39757329</v>
      </c>
      <c r="H105" s="172">
        <v>2698.9212523353099</v>
      </c>
      <c r="I105" s="172">
        <v>7.0563448590000002</v>
      </c>
      <c r="J105" s="172">
        <v>2705.97759719431</v>
      </c>
      <c r="K105" s="172">
        <v>862.11083099999996</v>
      </c>
      <c r="L105" s="172">
        <v>3568.088428</v>
      </c>
      <c r="M105" s="172">
        <v>885.991174</v>
      </c>
      <c r="N105" s="172">
        <v>22.611410629999998</v>
      </c>
      <c r="O105" s="172">
        <v>2704.7086639999998</v>
      </c>
      <c r="P105" s="173">
        <v>2677.8022110000002</v>
      </c>
      <c r="S105" s="174">
        <f>100*(C105/OBR_MAR24_1.1!C105)</f>
        <v>118.72515021963656</v>
      </c>
      <c r="T105" s="174">
        <f>100*(D105/OBR_MAR24_1.1!D105)</f>
        <v>119.65832287538692</v>
      </c>
      <c r="U105" s="174">
        <f>100*(E105/OBR_MAR24_1.1!E105)</f>
        <v>113.36902943246227</v>
      </c>
      <c r="V105" s="174">
        <f>100*(K105/OBR_MAR24_1.1!N105)</f>
        <v>121.09388836293753</v>
      </c>
      <c r="W105" s="174">
        <f>100*(M105/OBR_MAR24_1.1!P105)</f>
        <v>119.23814002263853</v>
      </c>
      <c r="X105" s="174">
        <f>100*(O105/OBR_MAR24_1.1!R105)</f>
        <v>118.79383450835681</v>
      </c>
      <c r="Z105" s="174">
        <f t="shared" si="3"/>
        <v>7.0236160295948702</v>
      </c>
      <c r="AA105" s="174">
        <f t="shared" si="3"/>
        <v>4.9889263584397492</v>
      </c>
      <c r="AB105" s="174">
        <f t="shared" si="3"/>
        <v>3.8623053583635159</v>
      </c>
      <c r="AC105" s="174">
        <f t="shared" si="3"/>
        <v>3.4143405283550976</v>
      </c>
      <c r="AD105" s="174">
        <f t="shared" si="3"/>
        <v>-0.61671485310058616</v>
      </c>
      <c r="AE105" s="174">
        <f t="shared" si="3"/>
        <v>7.6435786318947763</v>
      </c>
    </row>
    <row r="106" spans="1:31" ht="15.75">
      <c r="A106" s="160"/>
      <c r="B106" s="178">
        <v>2024</v>
      </c>
      <c r="C106" s="172">
        <v>1716.136088</v>
      </c>
      <c r="D106" s="172">
        <v>581.09879552563325</v>
      </c>
      <c r="E106" s="172">
        <v>472.80186400000002</v>
      </c>
      <c r="F106" s="172">
        <v>89.911685700000007</v>
      </c>
      <c r="G106" s="172">
        <v>-5.9261895899999999</v>
      </c>
      <c r="H106" s="172">
        <v>2764.1105579356331</v>
      </c>
      <c r="I106" s="172">
        <v>3.5378932509999994</v>
      </c>
      <c r="J106" s="172">
        <v>2767.6484511866329</v>
      </c>
      <c r="K106" s="172">
        <v>836.49405000000002</v>
      </c>
      <c r="L106" s="172">
        <v>3604.1425019999997</v>
      </c>
      <c r="M106" s="172">
        <v>860.72866099999999</v>
      </c>
      <c r="N106" s="172">
        <v>22.946593780000001</v>
      </c>
      <c r="O106" s="172">
        <v>2766.3604329999998</v>
      </c>
      <c r="P106" s="173">
        <v>2728.3436929999998</v>
      </c>
      <c r="S106" s="174">
        <f>100*(C106/OBR_MAR24_1.1!C106)</f>
        <v>121.3344581258049</v>
      </c>
      <c r="T106" s="174">
        <f>100*(D106/OBR_MAR24_1.1!D106)</f>
        <v>119.90662993660976</v>
      </c>
      <c r="U106" s="174">
        <f>100*(E106/OBR_MAR24_1.1!E106)</f>
        <v>115.51873819073096</v>
      </c>
      <c r="V106" s="174">
        <f>100*(K106/OBR_MAR24_1.1!N106)</f>
        <v>118.74792298123191</v>
      </c>
      <c r="W106" s="174">
        <f>100*(M106/OBR_MAR24_1.1!P106)</f>
        <v>116.67061303288577</v>
      </c>
      <c r="X106" s="174">
        <f>100*(O106/OBR_MAR24_1.1!R106)</f>
        <v>120.59505407995725</v>
      </c>
      <c r="Z106" s="174">
        <f t="shared" si="3"/>
        <v>2.1977718295923321</v>
      </c>
      <c r="AA106" s="174">
        <f t="shared" si="3"/>
        <v>0.20751340588438527</v>
      </c>
      <c r="AB106" s="174">
        <f t="shared" si="3"/>
        <v>1.8962046063465188</v>
      </c>
      <c r="AC106" s="174">
        <f t="shared" si="3"/>
        <v>-1.9373111338818361</v>
      </c>
      <c r="AD106" s="174">
        <f t="shared" si="3"/>
        <v>-2.1532766187608243</v>
      </c>
      <c r="AE106" s="174">
        <f t="shared" si="3"/>
        <v>1.5162567813851835</v>
      </c>
    </row>
    <row r="107" spans="1:31" ht="15.75">
      <c r="A107" s="160"/>
      <c r="B107" s="178">
        <v>2025</v>
      </c>
      <c r="C107" s="172">
        <v>1777.8680670000001</v>
      </c>
      <c r="D107" s="172">
        <v>590.08407990290266</v>
      </c>
      <c r="E107" s="172">
        <v>481.43099999999998</v>
      </c>
      <c r="F107" s="172">
        <v>89.884587400000001</v>
      </c>
      <c r="G107" s="172">
        <v>-6.0113196200000001</v>
      </c>
      <c r="H107" s="172">
        <v>2843.3718272829028</v>
      </c>
      <c r="I107" s="172">
        <v>3.3453514150000001</v>
      </c>
      <c r="J107" s="172">
        <v>2846.7171786979034</v>
      </c>
      <c r="K107" s="172">
        <v>840.05469400000004</v>
      </c>
      <c r="L107" s="172">
        <v>3686.7718730000001</v>
      </c>
      <c r="M107" s="172">
        <v>859.117119</v>
      </c>
      <c r="N107" s="172">
        <v>23.21676828</v>
      </c>
      <c r="O107" s="172">
        <v>2850.8715230000003</v>
      </c>
      <c r="P107" s="173">
        <v>2799.7084159999999</v>
      </c>
      <c r="S107" s="174">
        <f>100*(C107/OBR_MAR24_1.1!C107)</f>
        <v>123.27363135467873</v>
      </c>
      <c r="T107" s="174">
        <f>100*(D107/OBR_MAR24_1.1!D107)</f>
        <v>119.57420325557904</v>
      </c>
      <c r="U107" s="174">
        <f>100*(E107/OBR_MAR24_1.1!E107)</f>
        <v>117.1816015926896</v>
      </c>
      <c r="V107" s="174">
        <f>100*(K107/OBR_MAR24_1.1!N107)</f>
        <v>118.70954368024162</v>
      </c>
      <c r="W107" s="174">
        <f>100*(M107/OBR_MAR24_1.1!P107)</f>
        <v>116.6730637443022</v>
      </c>
      <c r="X107" s="174">
        <f>100*(O107/OBR_MAR24_1.1!R107)</f>
        <v>122.016501578269</v>
      </c>
      <c r="Z107" s="174">
        <f t="shared" ref="Z107:AE110" si="4">100*((S107/S106)-1)</f>
        <v>1.5982048783398373</v>
      </c>
      <c r="AA107" s="174">
        <f t="shared" si="4"/>
        <v>-0.27723794856586714</v>
      </c>
      <c r="AB107" s="174">
        <f t="shared" si="4"/>
        <v>1.4394750392902722</v>
      </c>
      <c r="AC107" s="174">
        <f t="shared" si="4"/>
        <v>-3.2319976658745642E-2</v>
      </c>
      <c r="AD107" s="174">
        <f t="shared" si="4"/>
        <v>2.100538732685564E-3</v>
      </c>
      <c r="AE107" s="174">
        <f t="shared" si="4"/>
        <v>1.1786946895594008</v>
      </c>
    </row>
    <row r="108" spans="1:31" ht="15.75">
      <c r="A108" s="160"/>
      <c r="B108" s="178">
        <v>2026</v>
      </c>
      <c r="C108" s="172">
        <v>1845.8050659999999</v>
      </c>
      <c r="D108" s="172">
        <v>606.78687003702703</v>
      </c>
      <c r="E108" s="172">
        <v>498.05308200000002</v>
      </c>
      <c r="F108" s="172">
        <v>90.262469699999997</v>
      </c>
      <c r="G108" s="172">
        <v>-6.0976930500000002</v>
      </c>
      <c r="H108" s="172">
        <v>2944.547324987027</v>
      </c>
      <c r="I108" s="172">
        <v>2.6401160859999999</v>
      </c>
      <c r="J108" s="172">
        <v>2947.187441073027</v>
      </c>
      <c r="K108" s="172">
        <v>848.72314599999993</v>
      </c>
      <c r="L108" s="172">
        <v>3795.9105869999999</v>
      </c>
      <c r="M108" s="172">
        <v>862.52921900000001</v>
      </c>
      <c r="N108" s="172">
        <v>23.605644760000004</v>
      </c>
      <c r="O108" s="172">
        <v>2956.987012</v>
      </c>
      <c r="P108" s="173">
        <v>2904.5633489999996</v>
      </c>
      <c r="S108" s="174">
        <f>100*(C108/OBR_MAR24_1.1!C108)</f>
        <v>125.3867440522525</v>
      </c>
      <c r="T108" s="174">
        <f>100*(D108/OBR_MAR24_1.1!D108)</f>
        <v>121.19210143007477</v>
      </c>
      <c r="U108" s="174">
        <f>100*(E108/OBR_MAR24_1.1!E108)</f>
        <v>118.86627694376762</v>
      </c>
      <c r="V108" s="174">
        <f>100*(K108/OBR_MAR24_1.1!N108)</f>
        <v>119.22249660539596</v>
      </c>
      <c r="W108" s="174">
        <f>100*(M108/OBR_MAR24_1.1!P108)</f>
        <v>116.91861913843556</v>
      </c>
      <c r="X108" s="174">
        <f>100*(O108/OBR_MAR24_1.1!R108)</f>
        <v>124.06073067393044</v>
      </c>
      <c r="Z108" s="174">
        <f t="shared" si="4"/>
        <v>1.7141643953799024</v>
      </c>
      <c r="AA108" s="174">
        <f t="shared" si="4"/>
        <v>1.3530495127261011</v>
      </c>
      <c r="AB108" s="174">
        <f t="shared" si="4"/>
        <v>1.4376619948699432</v>
      </c>
      <c r="AC108" s="174">
        <f t="shared" si="4"/>
        <v>0.43210757050506921</v>
      </c>
      <c r="AD108" s="174">
        <f t="shared" si="4"/>
        <v>0.21046451190440685</v>
      </c>
      <c r="AE108" s="174">
        <f t="shared" si="4"/>
        <v>1.6753710106580444</v>
      </c>
    </row>
    <row r="109" spans="1:31" ht="15.75">
      <c r="A109" s="160"/>
      <c r="B109" s="178">
        <v>2027</v>
      </c>
      <c r="C109" s="172">
        <v>1918.4729200000002</v>
      </c>
      <c r="D109" s="172">
        <v>625.6638714066853</v>
      </c>
      <c r="E109" s="172">
        <v>514.40571499999999</v>
      </c>
      <c r="F109" s="172">
        <v>90.567150899999987</v>
      </c>
      <c r="G109" s="172">
        <v>-6.1891630900000001</v>
      </c>
      <c r="H109" s="172">
        <v>3052.3533433166854</v>
      </c>
      <c r="I109" s="172">
        <v>2.0088031119999998</v>
      </c>
      <c r="J109" s="172">
        <v>3054.3621464286857</v>
      </c>
      <c r="K109" s="172">
        <v>863.34172099999989</v>
      </c>
      <c r="L109" s="172">
        <v>3917.7038679999996</v>
      </c>
      <c r="M109" s="172">
        <v>874.95934799999998</v>
      </c>
      <c r="N109" s="172">
        <v>24.04287789</v>
      </c>
      <c r="O109" s="172">
        <v>3066.7873979999999</v>
      </c>
      <c r="P109" s="173">
        <v>3013.5793879999997</v>
      </c>
      <c r="S109" s="174">
        <f>100*(C109/OBR_MAR24_1.1!C109)</f>
        <v>127.80723340660299</v>
      </c>
      <c r="T109" s="174">
        <f>100*(D109/OBR_MAR24_1.1!D109)</f>
        <v>123.05914015167356</v>
      </c>
      <c r="U109" s="174">
        <f>100*(E109/OBR_MAR24_1.1!E109)</f>
        <v>120.64825032350053</v>
      </c>
      <c r="V109" s="174">
        <f>100*(K109/OBR_MAR24_1.1!N109)</f>
        <v>120.4961701669362</v>
      </c>
      <c r="W109" s="174">
        <f>100*(M109/OBR_MAR24_1.1!P109)</f>
        <v>117.93043714912095</v>
      </c>
      <c r="X109" s="174">
        <f>100*(O109/OBR_MAR24_1.1!R109)</f>
        <v>126.35843800424912</v>
      </c>
      <c r="Z109" s="174">
        <f t="shared" si="4"/>
        <v>1.9304188593826099</v>
      </c>
      <c r="AA109" s="174">
        <f t="shared" si="4"/>
        <v>1.5405613893707759</v>
      </c>
      <c r="AB109" s="174">
        <f t="shared" si="4"/>
        <v>1.4991412413597471</v>
      </c>
      <c r="AC109" s="174">
        <f t="shared" si="4"/>
        <v>1.0683164652690147</v>
      </c>
      <c r="AD109" s="174">
        <f t="shared" si="4"/>
        <v>0.86540366123155632</v>
      </c>
      <c r="AE109" s="174">
        <f t="shared" si="4"/>
        <v>1.852082700010671</v>
      </c>
    </row>
    <row r="110" spans="1:31" ht="15.75">
      <c r="A110" s="160"/>
      <c r="B110" s="207">
        <v>2028</v>
      </c>
      <c r="C110" s="180">
        <v>1994.548673</v>
      </c>
      <c r="D110" s="180">
        <v>646.28575518507932</v>
      </c>
      <c r="E110" s="180">
        <v>528.36664899999994</v>
      </c>
      <c r="F110" s="180">
        <v>89.980387899999997</v>
      </c>
      <c r="G110" s="180">
        <v>-6.2847883700000002</v>
      </c>
      <c r="H110" s="180">
        <v>3162.916288815079</v>
      </c>
      <c r="I110" s="180">
        <v>1.9076925409999999</v>
      </c>
      <c r="J110" s="180">
        <v>3164.8239813560799</v>
      </c>
      <c r="K110" s="180">
        <v>883.10789999999997</v>
      </c>
      <c r="L110" s="180">
        <v>4047.9318780000003</v>
      </c>
      <c r="M110" s="180">
        <v>893.56376999999998</v>
      </c>
      <c r="N110" s="180">
        <v>24.505239339999999</v>
      </c>
      <c r="O110" s="180">
        <v>3178.8733529999995</v>
      </c>
      <c r="P110" s="181">
        <v>3124.9691130000006</v>
      </c>
      <c r="S110" s="174">
        <f>100*(C110/OBR_MAR24_1.1!C110)</f>
        <v>130.3817964537447</v>
      </c>
      <c r="T110" s="174">
        <f>100*(D110/OBR_MAR24_1.1!D110)</f>
        <v>125.0667343237356</v>
      </c>
      <c r="U110" s="174">
        <f>100*(E110/OBR_MAR24_1.1!E110)</f>
        <v>122.512053176113</v>
      </c>
      <c r="V110" s="174">
        <f>100*(K110/OBR_MAR24_1.1!N110)</f>
        <v>122.3821688540383</v>
      </c>
      <c r="W110" s="174">
        <f>100*(M110/OBR_MAR24_1.1!P110)</f>
        <v>119.53123376437614</v>
      </c>
      <c r="X110" s="174">
        <f>100*(O110/OBR_MAR24_1.1!R110)</f>
        <v>128.78833989006631</v>
      </c>
      <c r="Z110" s="174">
        <f t="shared" si="4"/>
        <v>2.0144110615015531</v>
      </c>
      <c r="AA110" s="174">
        <f t="shared" si="4"/>
        <v>1.6314059805615733</v>
      </c>
      <c r="AB110" s="174">
        <f t="shared" si="4"/>
        <v>1.5448237729224878</v>
      </c>
      <c r="AC110" s="174">
        <f t="shared" si="4"/>
        <v>1.5651938849917224</v>
      </c>
      <c r="AD110" s="174">
        <f t="shared" si="4"/>
        <v>1.3574075140847741</v>
      </c>
      <c r="AE110" s="174">
        <f t="shared" si="4"/>
        <v>1.9230230479229782</v>
      </c>
    </row>
    <row r="111" spans="1:31">
      <c r="B111" s="210" t="s">
        <v>1069</v>
      </c>
      <c r="C111" s="172">
        <v>1007.591</v>
      </c>
      <c r="D111" s="172">
        <v>329.00599999999997</v>
      </c>
      <c r="E111" s="172">
        <v>275.10399999999998</v>
      </c>
      <c r="F111" s="172">
        <v>49.512</v>
      </c>
      <c r="G111" s="172">
        <v>0.81499999999999995</v>
      </c>
      <c r="H111" s="172">
        <v>1612.5160000000001</v>
      </c>
      <c r="I111" s="172">
        <v>-7.375</v>
      </c>
      <c r="J111" s="172">
        <v>1605.1410000000001</v>
      </c>
      <c r="K111" s="172">
        <v>437.01600000000002</v>
      </c>
      <c r="L111" s="172">
        <v>2042.1569999999999</v>
      </c>
      <c r="M111" s="172">
        <v>459.36599999999999</v>
      </c>
      <c r="N111" s="172">
        <v>0</v>
      </c>
      <c r="O111" s="172">
        <v>1582.7909999999999</v>
      </c>
      <c r="P111" s="173">
        <v>1555.396</v>
      </c>
      <c r="S111" s="174">
        <f>100*(C111/OBR_MAR24_1.1!C111)</f>
        <v>84.829480781017423</v>
      </c>
      <c r="T111" s="174">
        <f>100*(D111/OBR_MAR24_1.1!D111)</f>
        <v>87.191093419975132</v>
      </c>
      <c r="U111" s="174">
        <f>100*(E111/OBR_MAR24_1.1!E111)</f>
        <v>85.34034824311874</v>
      </c>
      <c r="V111" s="174">
        <f>100*(K111/OBR_MAR24_1.1!N111)</f>
        <v>80.437623550979382</v>
      </c>
      <c r="W111" s="174">
        <f>100*(M111/OBR_MAR24_1.1!P111)</f>
        <v>88.594153201698731</v>
      </c>
      <c r="X111" s="174">
        <f>100*(O111/OBR_MAR24_1.1!R111)</f>
        <v>83.434024386193983</v>
      </c>
    </row>
    <row r="112" spans="1:31">
      <c r="B112" s="209" t="s">
        <v>1070</v>
      </c>
      <c r="C112" s="172">
        <v>997.11599999999999</v>
      </c>
      <c r="D112" s="172">
        <v>343.18900000000002</v>
      </c>
      <c r="E112" s="172">
        <v>248.499</v>
      </c>
      <c r="F112" s="172">
        <v>52.223999999999997</v>
      </c>
      <c r="G112" s="172">
        <v>0.85199999999999998</v>
      </c>
      <c r="H112" s="172">
        <v>1589.6559999999999</v>
      </c>
      <c r="I112" s="172">
        <v>-12.172000000000001</v>
      </c>
      <c r="J112" s="172">
        <v>1577.4839999999999</v>
      </c>
      <c r="K112" s="172">
        <v>423.39100000000002</v>
      </c>
      <c r="L112" s="172">
        <v>2000.875</v>
      </c>
      <c r="M112" s="172">
        <v>442.69900000000001</v>
      </c>
      <c r="N112" s="172">
        <v>0</v>
      </c>
      <c r="O112" s="172">
        <v>1558.1759999999999</v>
      </c>
      <c r="P112" s="204">
        <v>1552.2750000000001</v>
      </c>
      <c r="S112" s="174">
        <f>100*(C112/OBR_MAR24_1.1!C112)</f>
        <v>85.062479952500226</v>
      </c>
      <c r="T112" s="174">
        <f>100*(D112/OBR_MAR24_1.1!D112)</f>
        <v>90.11345942269871</v>
      </c>
      <c r="U112" s="174">
        <f>100*(E112/OBR_MAR24_1.1!E112)</f>
        <v>85.369322573663538</v>
      </c>
      <c r="V112" s="174">
        <f>100*(K112/OBR_MAR24_1.1!N112)</f>
        <v>82.775521854649043</v>
      </c>
      <c r="W112" s="174">
        <f>100*(M112/OBR_MAR24_1.1!P112)</f>
        <v>87.77666963420026</v>
      </c>
      <c r="X112" s="174">
        <f>100*(O112/OBR_MAR24_1.1!R112)</f>
        <v>84.579822011610759</v>
      </c>
    </row>
    <row r="113" spans="2:24">
      <c r="B113" s="209" t="s">
        <v>1071</v>
      </c>
      <c r="C113" s="172">
        <v>1041.559</v>
      </c>
      <c r="D113" s="172">
        <v>348.93</v>
      </c>
      <c r="E113" s="172">
        <v>259.05200000000002</v>
      </c>
      <c r="F113" s="172">
        <v>51.427</v>
      </c>
      <c r="G113" s="172">
        <v>-1.093</v>
      </c>
      <c r="H113" s="172">
        <v>1648.4480000000001</v>
      </c>
      <c r="I113" s="172">
        <v>-1.7809999999999999</v>
      </c>
      <c r="J113" s="172">
        <v>1646.6669999999999</v>
      </c>
      <c r="K113" s="172">
        <v>482.20800000000003</v>
      </c>
      <c r="L113" s="172">
        <v>2128.875</v>
      </c>
      <c r="M113" s="172">
        <v>501.70299999999997</v>
      </c>
      <c r="N113" s="172">
        <v>0</v>
      </c>
      <c r="O113" s="172">
        <v>1627.172</v>
      </c>
      <c r="P113" s="204">
        <v>1629.4449999999999</v>
      </c>
      <c r="S113" s="174">
        <f>100*(C113/OBR_MAR24_1.1!C113)</f>
        <v>86.832836042381018</v>
      </c>
      <c r="T113" s="174">
        <f>100*(D113/OBR_MAR24_1.1!D113)</f>
        <v>91.290834026654949</v>
      </c>
      <c r="U113" s="174">
        <f>100*(E113/OBR_MAR24_1.1!E113)</f>
        <v>84.708452141156783</v>
      </c>
      <c r="V113" s="174">
        <f>100*(K113/OBR_MAR24_1.1!N113)</f>
        <v>86.872741292152043</v>
      </c>
      <c r="W113" s="174">
        <f>100*(M113/OBR_MAR24_1.1!P113)</f>
        <v>91.679123160306844</v>
      </c>
      <c r="X113" s="174">
        <f>100*(O113/OBR_MAR24_1.1!R113)</f>
        <v>86.174185853886911</v>
      </c>
    </row>
    <row r="114" spans="2:24">
      <c r="B114" s="209" t="s">
        <v>1072</v>
      </c>
      <c r="C114" s="172">
        <v>1069.4059999999999</v>
      </c>
      <c r="D114" s="172">
        <v>348.529</v>
      </c>
      <c r="E114" s="172">
        <v>265.089</v>
      </c>
      <c r="F114" s="172">
        <v>46.627000000000002</v>
      </c>
      <c r="G114" s="172">
        <v>1.2789999999999999</v>
      </c>
      <c r="H114" s="172">
        <v>1684.3030000000001</v>
      </c>
      <c r="I114" s="172">
        <v>2.4830000000000001</v>
      </c>
      <c r="J114" s="172">
        <v>1686.7860000000001</v>
      </c>
      <c r="K114" s="172">
        <v>529.02800000000002</v>
      </c>
      <c r="L114" s="172">
        <v>2215.8139999999999</v>
      </c>
      <c r="M114" s="172">
        <v>543.25199999999995</v>
      </c>
      <c r="N114" s="172">
        <v>0</v>
      </c>
      <c r="O114" s="172">
        <v>1672.5619999999999</v>
      </c>
      <c r="P114" s="204">
        <v>1675.3150000000001</v>
      </c>
      <c r="S114" s="174">
        <f>100*(C114/OBR_MAR24_1.1!C114)</f>
        <v>89.706613875339201</v>
      </c>
      <c r="T114" s="174">
        <f>100*(D114/OBR_MAR24_1.1!D114)</f>
        <v>91.123219192587342</v>
      </c>
      <c r="U114" s="174">
        <f>100*(E114/OBR_MAR24_1.1!E114)</f>
        <v>86.043552632860198</v>
      </c>
      <c r="V114" s="174">
        <f>100*(K114/OBR_MAR24_1.1!N114)</f>
        <v>90.648608728879069</v>
      </c>
      <c r="W114" s="174">
        <f>100*(M114/OBR_MAR24_1.1!P114)</f>
        <v>96.568176081399599</v>
      </c>
      <c r="X114" s="174">
        <f>100*(O114/OBR_MAR24_1.1!R114)</f>
        <v>87.69316029191171</v>
      </c>
    </row>
    <row r="115" spans="2:24">
      <c r="B115" s="209" t="s">
        <v>359</v>
      </c>
      <c r="C115" s="172">
        <v>1113.172</v>
      </c>
      <c r="D115" s="172">
        <v>354.13799999999998</v>
      </c>
      <c r="E115" s="172">
        <v>269.37200000000001</v>
      </c>
      <c r="F115" s="172">
        <v>43.658000000000001</v>
      </c>
      <c r="G115" s="172">
        <v>2.3690000000000002</v>
      </c>
      <c r="H115" s="172">
        <v>1739.0509999999999</v>
      </c>
      <c r="I115" s="172">
        <v>6.2619999999999996</v>
      </c>
      <c r="J115" s="172">
        <v>1745.3130000000001</v>
      </c>
      <c r="K115" s="172">
        <v>524.29700000000003</v>
      </c>
      <c r="L115" s="172">
        <v>2269.61</v>
      </c>
      <c r="M115" s="172">
        <v>542.49599999999998</v>
      </c>
      <c r="N115" s="172">
        <v>0</v>
      </c>
      <c r="O115" s="172">
        <v>1727.114</v>
      </c>
      <c r="P115" s="204">
        <v>1702.7670000000001</v>
      </c>
      <c r="S115" s="174">
        <f>100*(C115/OBR_MAR24_1.1!C115)</f>
        <v>91.280343154499064</v>
      </c>
      <c r="T115" s="174">
        <f>100*(D115/OBR_MAR24_1.1!D115)</f>
        <v>92.256111539503564</v>
      </c>
      <c r="U115" s="174">
        <f>100*(E115/OBR_MAR24_1.1!E115)</f>
        <v>87.384108323439165</v>
      </c>
      <c r="V115" s="174">
        <f>100*(K115/OBR_MAR24_1.1!N115)</f>
        <v>90.586422152765905</v>
      </c>
      <c r="W115" s="174">
        <f>100*(M115/OBR_MAR24_1.1!P115)</f>
        <v>95.21984097730504</v>
      </c>
      <c r="X115" s="174">
        <f>100*(O115/OBR_MAR24_1.1!R115)</f>
        <v>89.302411678143699</v>
      </c>
    </row>
    <row r="116" spans="2:24">
      <c r="B116" s="209" t="s">
        <v>360</v>
      </c>
      <c r="C116" s="172">
        <v>1164.913</v>
      </c>
      <c r="D116" s="172">
        <v>362.06900000000002</v>
      </c>
      <c r="E116" s="172">
        <v>292.68</v>
      </c>
      <c r="F116" s="172">
        <v>45.911999999999999</v>
      </c>
      <c r="G116" s="172">
        <v>7.7450000000000001</v>
      </c>
      <c r="H116" s="172">
        <v>1827.4069999999999</v>
      </c>
      <c r="I116" s="172">
        <v>4.4349999999999996</v>
      </c>
      <c r="J116" s="172">
        <v>1831.8420000000001</v>
      </c>
      <c r="K116" s="172">
        <v>536.09100000000001</v>
      </c>
      <c r="L116" s="172">
        <v>2367.933</v>
      </c>
      <c r="M116" s="172">
        <v>566.68299999999999</v>
      </c>
      <c r="N116" s="172">
        <v>0</v>
      </c>
      <c r="O116" s="172">
        <v>1801.25</v>
      </c>
      <c r="P116" s="204">
        <v>1774.7</v>
      </c>
      <c r="S116" s="174">
        <f>100*(C116/OBR_MAR24_1.1!C116)</f>
        <v>93.114376974332075</v>
      </c>
      <c r="T116" s="174">
        <f>100*(D116/OBR_MAR24_1.1!D116)</f>
        <v>92.847966068227691</v>
      </c>
      <c r="U116" s="174">
        <f>100*(E116/OBR_MAR24_1.1!E116)</f>
        <v>89.172440268358216</v>
      </c>
      <c r="V116" s="174">
        <f>100*(K116/OBR_MAR24_1.1!N116)</f>
        <v>91.966952413465378</v>
      </c>
      <c r="W116" s="174">
        <f>100*(M116/OBR_MAR24_1.1!P116)</f>
        <v>94.974910586492271</v>
      </c>
      <c r="X116" s="174">
        <f>100*(O116/OBR_MAR24_1.1!R116)</f>
        <v>91.020490664241137</v>
      </c>
    </row>
    <row r="117" spans="2:24">
      <c r="B117" s="209" t="s">
        <v>361</v>
      </c>
      <c r="C117" s="172">
        <v>1207.424</v>
      </c>
      <c r="D117" s="172">
        <v>370.79199999999997</v>
      </c>
      <c r="E117" s="172">
        <v>315.03500000000003</v>
      </c>
      <c r="F117" s="172">
        <v>50.625999999999998</v>
      </c>
      <c r="G117" s="172">
        <v>7.1689999999999996</v>
      </c>
      <c r="H117" s="172">
        <v>1900.42</v>
      </c>
      <c r="I117" s="172">
        <v>18.933</v>
      </c>
      <c r="J117" s="172">
        <v>1919.3530000000001</v>
      </c>
      <c r="K117" s="172">
        <v>533.25</v>
      </c>
      <c r="L117" s="172">
        <v>2452.6030000000001</v>
      </c>
      <c r="M117" s="172">
        <v>573.34299999999996</v>
      </c>
      <c r="N117" s="172">
        <v>0</v>
      </c>
      <c r="O117" s="172">
        <v>1879.26</v>
      </c>
      <c r="P117" s="204">
        <v>1841.848</v>
      </c>
      <c r="S117" s="174">
        <f>100*(C117/OBR_MAR24_1.1!C117)</f>
        <v>93.883320762932613</v>
      </c>
      <c r="T117" s="174">
        <f>100*(D117/OBR_MAR24_1.1!D117)</f>
        <v>93.212064535915573</v>
      </c>
      <c r="U117" s="174">
        <f>100*(E117/OBR_MAR24_1.1!E117)</f>
        <v>90.175665579908227</v>
      </c>
      <c r="V117" s="174">
        <f>100*(K117/OBR_MAR24_1.1!N117)</f>
        <v>89.386888917199173</v>
      </c>
      <c r="W117" s="174">
        <f>100*(M117/OBR_MAR24_1.1!P117)</f>
        <v>90.50645400113342</v>
      </c>
      <c r="X117" s="174">
        <f>100*(O117/OBR_MAR24_1.1!R117)</f>
        <v>92.126730017295273</v>
      </c>
    </row>
    <row r="118" spans="2:24">
      <c r="B118" s="209" t="s">
        <v>362</v>
      </c>
      <c r="C118" s="172">
        <v>1241.4490000000001</v>
      </c>
      <c r="D118" s="172">
        <v>376.40199999999999</v>
      </c>
      <c r="E118" s="172">
        <v>337.15499999999997</v>
      </c>
      <c r="F118" s="172">
        <v>51.402000000000001</v>
      </c>
      <c r="G118" s="172">
        <v>-0.86599999999999999</v>
      </c>
      <c r="H118" s="172">
        <v>1954.14</v>
      </c>
      <c r="I118" s="172">
        <v>3.2320000000000002</v>
      </c>
      <c r="J118" s="172">
        <v>1957.3720000000001</v>
      </c>
      <c r="K118" s="172">
        <v>536.70100000000002</v>
      </c>
      <c r="L118" s="172">
        <v>2494.0729999999999</v>
      </c>
      <c r="M118" s="172">
        <v>562.63</v>
      </c>
      <c r="N118" s="172">
        <v>0</v>
      </c>
      <c r="O118" s="172">
        <v>1931.443</v>
      </c>
      <c r="P118" s="204">
        <v>1884.8879999999999</v>
      </c>
      <c r="S118" s="174">
        <f>100*(C118/OBR_MAR24_1.1!C118)</f>
        <v>93.767296490549626</v>
      </c>
      <c r="T118" s="174">
        <f>100*(D118/OBR_MAR24_1.1!D118)</f>
        <v>93.224192589657221</v>
      </c>
      <c r="U118" s="174">
        <f>100*(E118/OBR_MAR24_1.1!E118)</f>
        <v>90.864867632751285</v>
      </c>
      <c r="V118" s="174">
        <f>100*(K118/OBR_MAR24_1.1!N118)</f>
        <v>87.111654306800617</v>
      </c>
      <c r="W118" s="174">
        <f>100*(M118/OBR_MAR24_1.1!P118)</f>
        <v>86.357182873763463</v>
      </c>
      <c r="X118" s="174">
        <f>100*(O118/OBR_MAR24_1.1!R118)</f>
        <v>92.789850129040076</v>
      </c>
    </row>
    <row r="119" spans="2:24">
      <c r="B119" s="209" t="s">
        <v>363</v>
      </c>
      <c r="C119" s="172">
        <v>1302.6590000000001</v>
      </c>
      <c r="D119" s="172">
        <v>384.46899999999999</v>
      </c>
      <c r="E119" s="172">
        <v>363.12599999999998</v>
      </c>
      <c r="F119" s="172">
        <v>51.719000000000001</v>
      </c>
      <c r="G119" s="172">
        <v>7.0999999999999994E-2</v>
      </c>
      <c r="H119" s="172">
        <v>2050.3249999999998</v>
      </c>
      <c r="I119" s="172">
        <v>2.36</v>
      </c>
      <c r="J119" s="172">
        <v>2052.6849999999999</v>
      </c>
      <c r="K119" s="172">
        <v>597.00099999999998</v>
      </c>
      <c r="L119" s="172">
        <v>2649.6860000000001</v>
      </c>
      <c r="M119" s="172">
        <v>633.84500000000003</v>
      </c>
      <c r="N119" s="172">
        <v>0</v>
      </c>
      <c r="O119" s="172">
        <v>2015.8409999999999</v>
      </c>
      <c r="P119" s="204">
        <v>1979.375</v>
      </c>
      <c r="S119" s="174">
        <f>100*(C119/OBR_MAR24_1.1!C119)</f>
        <v>95.18360338308095</v>
      </c>
      <c r="T119" s="174">
        <f>100*(D119/OBR_MAR24_1.1!D119)</f>
        <v>94.891020783919799</v>
      </c>
      <c r="U119" s="174">
        <f>100*(E119/OBR_MAR24_1.1!E119)</f>
        <v>92.998586297328302</v>
      </c>
      <c r="V119" s="174">
        <f>100*(K119/OBR_MAR24_1.1!N119)</f>
        <v>93.481075985738286</v>
      </c>
      <c r="W119" s="174">
        <f>100*(M119/OBR_MAR24_1.1!P119)</f>
        <v>93.079451137491702</v>
      </c>
      <c r="X119" s="174">
        <f>100*(O119/OBR_MAR24_1.1!R119)</f>
        <v>94.902853430377888</v>
      </c>
    </row>
    <row r="120" spans="2:24">
      <c r="B120" s="209" t="s">
        <v>364</v>
      </c>
      <c r="C120" s="172">
        <v>1351.001</v>
      </c>
      <c r="D120" s="172">
        <v>390.245</v>
      </c>
      <c r="E120" s="172">
        <v>383.32799999999997</v>
      </c>
      <c r="F120" s="172">
        <v>58.795999999999999</v>
      </c>
      <c r="G120" s="172">
        <v>1.7270000000000001</v>
      </c>
      <c r="H120" s="172">
        <v>2126.3009999999999</v>
      </c>
      <c r="I120" s="172">
        <v>1.9590000000000001</v>
      </c>
      <c r="J120" s="172">
        <v>2128.2600000000002</v>
      </c>
      <c r="K120" s="172">
        <v>650.89400000000001</v>
      </c>
      <c r="L120" s="172">
        <v>2779.154</v>
      </c>
      <c r="M120" s="172">
        <v>679.33199999999999</v>
      </c>
      <c r="N120" s="172">
        <v>0</v>
      </c>
      <c r="O120" s="172">
        <v>2099.8220000000001</v>
      </c>
      <c r="P120" s="204">
        <v>2073.2809999999999</v>
      </c>
      <c r="S120" s="174">
        <f>100*(C120/OBR_MAR24_1.1!C120)</f>
        <v>97.068616180485705</v>
      </c>
      <c r="T120" s="174">
        <f>100*(D120/OBR_MAR24_1.1!D120)</f>
        <v>95.605636701275415</v>
      </c>
      <c r="U120" s="174">
        <f>100*(E120/OBR_MAR24_1.1!E120)</f>
        <v>95.580384637441924</v>
      </c>
      <c r="V120" s="174">
        <f>100*(K120/OBR_MAR24_1.1!N120)</f>
        <v>95.693671574645151</v>
      </c>
      <c r="W120" s="174">
        <f>100*(M120/OBR_MAR24_1.1!P120)</f>
        <v>96.741862488625202</v>
      </c>
      <c r="X120" s="174">
        <f>100*(O120/OBR_MAR24_1.1!R120)</f>
        <v>96.386795358536503</v>
      </c>
    </row>
    <row r="121" spans="2:24">
      <c r="B121" s="209" t="s">
        <v>365</v>
      </c>
      <c r="C121" s="172">
        <v>1402.6949999999999</v>
      </c>
      <c r="D121" s="172">
        <v>403.10500000000002</v>
      </c>
      <c r="E121" s="172">
        <v>392.48899999999998</v>
      </c>
      <c r="F121" s="172">
        <v>59.887999999999998</v>
      </c>
      <c r="G121" s="172">
        <v>14.068</v>
      </c>
      <c r="H121" s="172">
        <v>2212.357</v>
      </c>
      <c r="I121" s="172">
        <v>7.1260000000000003</v>
      </c>
      <c r="J121" s="172">
        <v>2219.4830000000002</v>
      </c>
      <c r="K121" s="172">
        <v>684.73599999999999</v>
      </c>
      <c r="L121" s="172">
        <v>2904.2190000000001</v>
      </c>
      <c r="M121" s="172">
        <v>733.78700000000003</v>
      </c>
      <c r="N121" s="172">
        <v>0</v>
      </c>
      <c r="O121" s="172">
        <v>2170.4319999999998</v>
      </c>
      <c r="P121" s="204">
        <v>2149.1370000000002</v>
      </c>
      <c r="S121" s="174">
        <f>100*(C121/OBR_MAR24_1.1!C121)</f>
        <v>98.888931971758012</v>
      </c>
      <c r="T121" s="174">
        <f>100*(D121/OBR_MAR24_1.1!D121)</f>
        <v>97.474307822512401</v>
      </c>
      <c r="U121" s="174">
        <f>100*(E121/OBR_MAR24_1.1!E121)</f>
        <v>98.229074118103426</v>
      </c>
      <c r="V121" s="174">
        <f>100*(K121/OBR_MAR24_1.1!N121)</f>
        <v>98.850866758289342</v>
      </c>
      <c r="W121" s="174">
        <f>100*(M121/OBR_MAR24_1.1!P121)</f>
        <v>99.139371781932752</v>
      </c>
      <c r="X121" s="174">
        <f>100*(O121/OBR_MAR24_1.1!R121)</f>
        <v>98.419167693740604</v>
      </c>
    </row>
    <row r="122" spans="2:24">
      <c r="B122" s="209" t="s">
        <v>366</v>
      </c>
      <c r="C122" s="172">
        <v>1419.3430000000001</v>
      </c>
      <c r="D122" s="172">
        <v>432.7</v>
      </c>
      <c r="E122" s="172">
        <v>403.35500000000002</v>
      </c>
      <c r="F122" s="172">
        <v>61.6</v>
      </c>
      <c r="G122" s="172">
        <v>-7.7439999999999998</v>
      </c>
      <c r="H122" s="172">
        <v>2247.654</v>
      </c>
      <c r="I122" s="172">
        <v>-6.0620000000000003</v>
      </c>
      <c r="J122" s="172">
        <v>2241.5920000000001</v>
      </c>
      <c r="K122" s="172">
        <v>708.19399999999996</v>
      </c>
      <c r="L122" s="172">
        <v>2949.7860000000001</v>
      </c>
      <c r="M122" s="172">
        <v>709.08</v>
      </c>
      <c r="N122" s="172">
        <v>0</v>
      </c>
      <c r="O122" s="172">
        <v>2240.7060000000001</v>
      </c>
      <c r="P122" s="204">
        <v>2230.23</v>
      </c>
      <c r="S122" s="174">
        <f>100*(C122/OBR_MAR24_1.1!C122)</f>
        <v>100.19122793890307</v>
      </c>
      <c r="T122" s="174">
        <f>100*(D122/OBR_MAR24_1.1!D122)</f>
        <v>101.83524671571327</v>
      </c>
      <c r="U122" s="174">
        <f>100*(E122/OBR_MAR24_1.1!E122)</f>
        <v>100.45976553452103</v>
      </c>
      <c r="V122" s="174">
        <f>100*(K122/OBR_MAR24_1.1!N122)</f>
        <v>100.3848449067938</v>
      </c>
      <c r="W122" s="174">
        <f>100*(M122/OBR_MAR24_1.1!P122)</f>
        <v>99.981246818656743</v>
      </c>
      <c r="X122" s="174">
        <f>100*(O122/OBR_MAR24_1.1!R122)</f>
        <v>100.73409318654167</v>
      </c>
    </row>
    <row r="123" spans="2:24">
      <c r="B123" s="209" t="s">
        <v>367</v>
      </c>
      <c r="C123" s="172">
        <v>1206.5139999999999</v>
      </c>
      <c r="D123" s="172">
        <v>495.81599999999997</v>
      </c>
      <c r="E123" s="172">
        <v>364.42399999999998</v>
      </c>
      <c r="F123" s="172">
        <v>68.953000000000003</v>
      </c>
      <c r="G123" s="172">
        <v>8.7620000000000005</v>
      </c>
      <c r="H123" s="172">
        <v>2075.5160000000001</v>
      </c>
      <c r="I123" s="172">
        <v>1.645</v>
      </c>
      <c r="J123" s="172">
        <v>2077.1610000000001</v>
      </c>
      <c r="K123" s="172">
        <v>609.74300000000005</v>
      </c>
      <c r="L123" s="172">
        <v>2686.904</v>
      </c>
      <c r="M123" s="172">
        <v>600.78300000000002</v>
      </c>
      <c r="N123" s="172">
        <v>0</v>
      </c>
      <c r="O123" s="172">
        <v>2086.1210000000001</v>
      </c>
      <c r="P123" s="204">
        <v>2049.4070000000002</v>
      </c>
      <c r="S123" s="174">
        <f>100*(C123/OBR_MAR24_1.1!C123)</f>
        <v>101.0268360671249</v>
      </c>
      <c r="T123" s="174">
        <f>100*(D123/OBR_MAR24_1.1!D123)</f>
        <v>125.44142165730143</v>
      </c>
      <c r="U123" s="174">
        <f>100*(E123/OBR_MAR24_1.1!E123)</f>
        <v>101.44219929128751</v>
      </c>
      <c r="V123" s="174">
        <f>100*(K123/OBR_MAR24_1.1!N123)</f>
        <v>99.952953133452468</v>
      </c>
      <c r="W123" s="174">
        <f>100*(M123/OBR_MAR24_1.1!P123)</f>
        <v>99.183626974483602</v>
      </c>
      <c r="X123" s="174">
        <f>100*(O123/OBR_MAR24_1.1!R123)</f>
        <v>106.10166146785119</v>
      </c>
    </row>
    <row r="124" spans="2:24">
      <c r="B124" s="209" t="s">
        <v>368</v>
      </c>
      <c r="C124" s="172">
        <v>1436.3409999999999</v>
      </c>
      <c r="D124" s="172">
        <v>512.76300000000003</v>
      </c>
      <c r="E124" s="172">
        <v>419.10599999999999</v>
      </c>
      <c r="F124" s="172">
        <v>73.048000000000002</v>
      </c>
      <c r="G124" s="172">
        <v>8.6359999999999992</v>
      </c>
      <c r="H124" s="172">
        <v>2376.846</v>
      </c>
      <c r="I124" s="172">
        <v>7.8559999999999999</v>
      </c>
      <c r="J124" s="172">
        <v>2384.7020000000002</v>
      </c>
      <c r="K124" s="172">
        <v>698.64099999999996</v>
      </c>
      <c r="L124" s="172">
        <v>3083.3429999999998</v>
      </c>
      <c r="M124" s="172">
        <v>735.38199999999995</v>
      </c>
      <c r="N124" s="172">
        <v>6.4349999999999996</v>
      </c>
      <c r="O124" s="172">
        <v>2354.3960000000002</v>
      </c>
      <c r="P124" s="204">
        <v>2361.3589999999999</v>
      </c>
      <c r="S124" s="174">
        <f>100*(C124/OBR_MAR24_1.1!C124)</f>
        <v>104.07348046042304</v>
      </c>
      <c r="T124" s="174">
        <f>100*(D124/OBR_MAR24_1.1!D124)</f>
        <v>110.68913708914918</v>
      </c>
      <c r="U124" s="174">
        <f>100*(E124/OBR_MAR24_1.1!E124)</f>
        <v>104.85304272118645</v>
      </c>
      <c r="V124" s="174">
        <f>100*(K124/OBR_MAR24_1.1!N124)</f>
        <v>105.21511659427843</v>
      </c>
      <c r="W124" s="174">
        <f>100*(M124/OBR_MAR24_1.1!P124)</f>
        <v>106.4710932737984</v>
      </c>
      <c r="X124" s="174">
        <f>100*(O124/OBR_MAR24_1.1!R124)</f>
        <v>105.37331415390152</v>
      </c>
    </row>
    <row r="125" spans="2:24">
      <c r="B125" s="209" t="s">
        <v>369</v>
      </c>
      <c r="C125" s="172">
        <v>1587.2950000000001</v>
      </c>
      <c r="D125" s="172">
        <v>526.17899999999997</v>
      </c>
      <c r="E125" s="172">
        <v>471.62900000000002</v>
      </c>
      <c r="F125" s="172">
        <v>80.347999999999999</v>
      </c>
      <c r="G125" s="172">
        <v>-32.036999999999999</v>
      </c>
      <c r="H125" s="172">
        <v>2553.0659999999998</v>
      </c>
      <c r="I125" s="172">
        <v>15.696999999999999</v>
      </c>
      <c r="J125" s="172">
        <v>2568.7629999999999</v>
      </c>
      <c r="K125" s="172">
        <v>877.93200000000002</v>
      </c>
      <c r="L125" s="172">
        <v>3446.6950000000002</v>
      </c>
      <c r="M125" s="172">
        <v>918.35</v>
      </c>
      <c r="N125" s="172">
        <v>29.231000000000002</v>
      </c>
      <c r="O125" s="172">
        <v>2557.576</v>
      </c>
      <c r="P125" s="204">
        <v>2572.8609999999999</v>
      </c>
      <c r="S125" s="174">
        <f>100*(C125/OBR_MAR24_1.1!C125)</f>
        <v>113.52742175430566</v>
      </c>
      <c r="T125" s="174">
        <f>100*(D125/OBR_MAR24_1.1!D125)</f>
        <v>115.06160043035017</v>
      </c>
      <c r="U125" s="174">
        <f>100*(E125/OBR_MAR24_1.1!E125)</f>
        <v>110.61781268836826</v>
      </c>
      <c r="V125" s="174">
        <f>100*(K125/OBR_MAR24_1.1!N125)</f>
        <v>119.82197279366504</v>
      </c>
      <c r="W125" s="174">
        <f>100*(M125/OBR_MAR24_1.1!P125)</f>
        <v>122.50808405280513</v>
      </c>
      <c r="X125" s="174">
        <f>100*(O125/OBR_MAR24_1.1!R125)</f>
        <v>112.52776262297391</v>
      </c>
    </row>
    <row r="126" spans="2:24">
      <c r="B126" s="209" t="s">
        <v>370</v>
      </c>
      <c r="C126" s="172">
        <v>1680.5121449999999</v>
      </c>
      <c r="D126" s="172">
        <v>567.64216046424838</v>
      </c>
      <c r="E126" s="172">
        <v>481.270332</v>
      </c>
      <c r="F126" s="172">
        <v>88.539545499999988</v>
      </c>
      <c r="G126" s="172">
        <v>-6.4744761300000002</v>
      </c>
      <c r="H126" s="172">
        <v>2722.9501613342482</v>
      </c>
      <c r="I126" s="172">
        <v>7.3843167670000005</v>
      </c>
      <c r="J126" s="172">
        <v>2730.3344781012479</v>
      </c>
      <c r="K126" s="172">
        <v>852.29852700000004</v>
      </c>
      <c r="L126" s="172">
        <v>3582.633006</v>
      </c>
      <c r="M126" s="172">
        <v>874.81301600000006</v>
      </c>
      <c r="N126" s="172">
        <v>22.822263359999997</v>
      </c>
      <c r="O126" s="172">
        <v>2730.6422519999996</v>
      </c>
      <c r="P126" s="204">
        <v>2701.4205139999999</v>
      </c>
      <c r="S126" s="174">
        <f>100*(C126/OBR_MAR24_1.1!C126)</f>
        <v>119.61909882712887</v>
      </c>
      <c r="T126" s="174">
        <f>100*(D126/OBR_MAR24_1.1!D126)</f>
        <v>120.33770834714055</v>
      </c>
      <c r="U126" s="174">
        <f>100*(E126/OBR_MAR24_1.1!E126)</f>
        <v>114.03278068373524</v>
      </c>
      <c r="V126" s="174">
        <f>100*(K126/OBR_MAR24_1.1!N126)</f>
        <v>120.29056201199863</v>
      </c>
      <c r="W126" s="174">
        <f>100*(M126/OBR_MAR24_1.1!P126)</f>
        <v>117.62639634103471</v>
      </c>
      <c r="X126" s="174">
        <f>100*(O126/OBR_MAR24_1.1!R126)</f>
        <v>119.90479827294106</v>
      </c>
    </row>
    <row r="127" spans="2:24">
      <c r="B127" s="209" t="s">
        <v>371</v>
      </c>
      <c r="C127" s="172">
        <v>1730.6354350000001</v>
      </c>
      <c r="D127" s="172">
        <v>583.279133972252</v>
      </c>
      <c r="E127" s="172">
        <v>473.69626699999998</v>
      </c>
      <c r="F127" s="172">
        <v>90.046967600000002</v>
      </c>
      <c r="G127" s="172">
        <v>-5.9482445800000008</v>
      </c>
      <c r="H127" s="172">
        <v>2781.6625913922521</v>
      </c>
      <c r="I127" s="172">
        <v>3.5142348889999999</v>
      </c>
      <c r="J127" s="172">
        <v>2785.1768262812525</v>
      </c>
      <c r="K127" s="172">
        <v>836.43703900000014</v>
      </c>
      <c r="L127" s="172">
        <v>3621.6138650000003</v>
      </c>
      <c r="M127" s="172">
        <v>860.40105900000003</v>
      </c>
      <c r="N127" s="172">
        <v>22.995870450000002</v>
      </c>
      <c r="O127" s="172">
        <v>2784.2086749999999</v>
      </c>
      <c r="P127" s="204">
        <v>2739.3019190000005</v>
      </c>
      <c r="S127" s="174">
        <f>100*(C127/OBR_MAR24_1.1!C127)</f>
        <v>121.79799668735657</v>
      </c>
      <c r="T127" s="174">
        <f>100*(D127/OBR_MAR24_1.1!D127)</f>
        <v>119.65426282929738</v>
      </c>
      <c r="U127" s="174">
        <f>100*(E127/OBR_MAR24_1.1!E127)</f>
        <v>115.9500422651932</v>
      </c>
      <c r="V127" s="174">
        <f>100*(K127/OBR_MAR24_1.1!N127)</f>
        <v>118.65067149687766</v>
      </c>
      <c r="W127" s="174">
        <f>100*(M127/OBR_MAR24_1.1!P127)</f>
        <v>116.74346843883595</v>
      </c>
      <c r="X127" s="174">
        <f>100*(O127/OBR_MAR24_1.1!R127)</f>
        <v>120.85462475777646</v>
      </c>
    </row>
    <row r="128" spans="2:24">
      <c r="B128" s="209" t="s">
        <v>372</v>
      </c>
      <c r="C128" s="172">
        <v>1794.480671</v>
      </c>
      <c r="D128" s="172">
        <v>593.41549989815724</v>
      </c>
      <c r="E128" s="172">
        <v>485.18269900000001</v>
      </c>
      <c r="F128" s="172">
        <v>89.845581100000004</v>
      </c>
      <c r="G128" s="172">
        <v>-6.0325120299999995</v>
      </c>
      <c r="H128" s="172">
        <v>2867.0463578681574</v>
      </c>
      <c r="I128" s="172">
        <v>3.3427423439999999</v>
      </c>
      <c r="J128" s="172">
        <v>2870.3891002121572</v>
      </c>
      <c r="K128" s="172">
        <v>841.84925599999997</v>
      </c>
      <c r="L128" s="172">
        <v>3712.2383560000003</v>
      </c>
      <c r="M128" s="172">
        <v>859.39669100000003</v>
      </c>
      <c r="N128" s="172">
        <v>23.305894090000002</v>
      </c>
      <c r="O128" s="172">
        <v>2876.1475599999999</v>
      </c>
      <c r="P128" s="204">
        <v>2824.6345799999999</v>
      </c>
      <c r="S128" s="174">
        <f>100*(C128/OBR_MAR24_1.1!C128)</f>
        <v>123.78887225787156</v>
      </c>
      <c r="T128" s="174">
        <f>100*(D128/OBR_MAR24_1.1!D128)</f>
        <v>119.85152313020906</v>
      </c>
      <c r="U128" s="174">
        <f>100*(E128/OBR_MAR24_1.1!E128)</f>
        <v>117.59517610443288</v>
      </c>
      <c r="V128" s="174">
        <f>100*(K128/OBR_MAR24_1.1!N128)</f>
        <v>118.78837233182715</v>
      </c>
      <c r="W128" s="174">
        <f>100*(M128/OBR_MAR24_1.1!P128)</f>
        <v>116.69115020379866</v>
      </c>
      <c r="X128" s="174">
        <f>100*(O128/OBR_MAR24_1.1!R128)</f>
        <v>122.48522028011057</v>
      </c>
    </row>
    <row r="129" spans="2:24">
      <c r="B129" s="209" t="s">
        <v>373</v>
      </c>
      <c r="C129" s="172">
        <v>1863.503925</v>
      </c>
      <c r="D129" s="172">
        <v>611.53442583556239</v>
      </c>
      <c r="E129" s="172">
        <v>502.42386200000004</v>
      </c>
      <c r="F129" s="172">
        <v>90.417544100000001</v>
      </c>
      <c r="G129" s="172">
        <v>-6.1200577300000001</v>
      </c>
      <c r="H129" s="172">
        <v>2971.3421551055621</v>
      </c>
      <c r="I129" s="172">
        <v>2.3085403150000001</v>
      </c>
      <c r="J129" s="172">
        <v>2973.6506954205624</v>
      </c>
      <c r="K129" s="172">
        <v>851.64100599999995</v>
      </c>
      <c r="L129" s="172">
        <v>3825.2917030000003</v>
      </c>
      <c r="M129" s="172">
        <v>864.62304400000005</v>
      </c>
      <c r="N129" s="172">
        <v>23.712237609999999</v>
      </c>
      <c r="O129" s="172">
        <v>2984.3808960000001</v>
      </c>
      <c r="P129" s="204">
        <v>2931.6845309999999</v>
      </c>
      <c r="S129" s="174">
        <f>100*(C129/OBR_MAR24_1.1!C129)</f>
        <v>125.95972864728893</v>
      </c>
      <c r="T129" s="174">
        <f>100*(D129/OBR_MAR24_1.1!D129)</f>
        <v>121.66431315057868</v>
      </c>
      <c r="U129" s="174">
        <f>100*(E129/OBR_MAR24_1.1!E129)</f>
        <v>119.30211231969882</v>
      </c>
      <c r="V129" s="174">
        <f>100*(K129/OBR_MAR24_1.1!N129)</f>
        <v>119.45431543321732</v>
      </c>
      <c r="W129" s="174">
        <f>100*(M129/OBR_MAR24_1.1!P129)</f>
        <v>117.08103439079116</v>
      </c>
      <c r="X129" s="174">
        <f>100*(O129/OBR_MAR24_1.1!R129)</f>
        <v>124.62088433491962</v>
      </c>
    </row>
    <row r="130" spans="2:24">
      <c r="B130" s="209" t="s">
        <v>374</v>
      </c>
      <c r="C130" s="172">
        <v>1937.2478329999999</v>
      </c>
      <c r="D130" s="172">
        <v>630.5722607941625</v>
      </c>
      <c r="E130" s="172">
        <v>518.00377100000003</v>
      </c>
      <c r="F130" s="172">
        <v>90.5086716</v>
      </c>
      <c r="G130" s="172">
        <v>-6.2127972000000007</v>
      </c>
      <c r="H130" s="172">
        <v>3079.6110675941623</v>
      </c>
      <c r="I130" s="172">
        <v>1.9971035979999998</v>
      </c>
      <c r="J130" s="172">
        <v>3081.6081711921624</v>
      </c>
      <c r="K130" s="172">
        <v>868.075605</v>
      </c>
      <c r="L130" s="172">
        <v>3949.6837759999994</v>
      </c>
      <c r="M130" s="172">
        <v>879.34971600000006</v>
      </c>
      <c r="N130" s="172">
        <v>24.156345999999999</v>
      </c>
      <c r="O130" s="172">
        <v>3094.4904059999999</v>
      </c>
      <c r="P130" s="204">
        <v>3041.1387109999996</v>
      </c>
      <c r="S130" s="174">
        <f>100*(C130/OBR_MAR24_1.1!C130)</f>
        <v>128.44554970809747</v>
      </c>
      <c r="T130" s="174">
        <f>100*(D130/OBR_MAR24_1.1!D130)</f>
        <v>123.54004513844845</v>
      </c>
      <c r="U130" s="174">
        <f>100*(E130/OBR_MAR24_1.1!E130)</f>
        <v>121.10880092583287</v>
      </c>
      <c r="V130" s="174">
        <f>100*(K130/OBR_MAR24_1.1!N130)</f>
        <v>120.93756353092282</v>
      </c>
      <c r="W130" s="174">
        <f>100*(M130/OBR_MAR24_1.1!P130)</f>
        <v>118.30672347693327</v>
      </c>
      <c r="X130" s="174">
        <f>100*(O130/OBR_MAR24_1.1!R130)</f>
        <v>126.95476227687618</v>
      </c>
    </row>
    <row r="131" spans="2:24" ht="15.75" thickBot="1">
      <c r="B131" s="211" t="s">
        <v>375</v>
      </c>
      <c r="C131" s="172">
        <v>2014.023639</v>
      </c>
      <c r="D131" s="172">
        <v>651.60853160740032</v>
      </c>
      <c r="E131" s="172">
        <v>531.84159399999987</v>
      </c>
      <c r="F131" s="172">
        <v>89.765037100000001</v>
      </c>
      <c r="G131" s="172">
        <v>-6.3090036899999999</v>
      </c>
      <c r="H131" s="172">
        <v>3191.1647609174006</v>
      </c>
      <c r="I131" s="172">
        <v>2.018448105</v>
      </c>
      <c r="J131" s="172">
        <v>3193.1832090224007</v>
      </c>
      <c r="K131" s="172">
        <v>888.30338800000004</v>
      </c>
      <c r="L131" s="172">
        <v>4081.4865900000004</v>
      </c>
      <c r="M131" s="172">
        <v>898.63426300000003</v>
      </c>
      <c r="N131" s="172">
        <v>24.623226279999997</v>
      </c>
      <c r="O131" s="172">
        <v>3207.4755620000001</v>
      </c>
      <c r="P131" s="204">
        <v>3153.3615240000004</v>
      </c>
      <c r="S131" s="174">
        <f>100*(C131/OBR_MAR24_1.1!C131)</f>
        <v>131.03368789470687</v>
      </c>
      <c r="T131" s="174">
        <f>100*(D131/OBR_MAR24_1.1!D131)</f>
        <v>125.57958243631889</v>
      </c>
      <c r="U131" s="174">
        <f>100*(E131/OBR_MAR24_1.1!E131)</f>
        <v>122.98415795849395</v>
      </c>
      <c r="V131" s="174">
        <f>100*(K131/OBR_MAR24_1.1!N131)</f>
        <v>122.90107088687505</v>
      </c>
      <c r="W131" s="174">
        <f>100*(M131/OBR_MAR24_1.1!P131)</f>
        <v>119.95437002162504</v>
      </c>
      <c r="X131" s="174">
        <f>100*(O131/OBR_MAR24_1.1!R131)</f>
        <v>129.40842927053825</v>
      </c>
    </row>
    <row r="132" spans="2:24">
      <c r="B132" s="184" t="s">
        <v>1073</v>
      </c>
      <c r="C132" s="185"/>
      <c r="D132" s="185"/>
      <c r="E132" s="185"/>
      <c r="F132" s="185"/>
      <c r="G132" s="185"/>
      <c r="H132" s="185"/>
      <c r="I132" s="185"/>
      <c r="J132" s="185"/>
      <c r="K132" s="185"/>
      <c r="L132" s="185"/>
      <c r="M132" s="185"/>
      <c r="N132" s="185"/>
      <c r="O132" s="185"/>
      <c r="P132" s="212"/>
    </row>
    <row r="133" spans="2:24">
      <c r="B133" s="190" t="s">
        <v>1098</v>
      </c>
      <c r="C133" s="191"/>
      <c r="D133" s="191"/>
      <c r="E133" s="191"/>
      <c r="F133" s="191"/>
      <c r="G133" s="191"/>
      <c r="H133" s="191"/>
      <c r="I133" s="191"/>
      <c r="J133" s="191"/>
      <c r="K133" s="191"/>
      <c r="L133" s="191"/>
      <c r="M133" s="191"/>
      <c r="N133" s="191"/>
      <c r="O133" s="191"/>
      <c r="P133" s="213"/>
    </row>
    <row r="134" spans="2:24">
      <c r="B134" s="190" t="s">
        <v>1099</v>
      </c>
      <c r="C134" s="191"/>
      <c r="D134" s="191"/>
      <c r="E134" s="191"/>
      <c r="F134" s="191"/>
      <c r="G134" s="191"/>
      <c r="H134" s="191"/>
      <c r="I134" s="191"/>
      <c r="J134" s="191"/>
      <c r="K134" s="191"/>
      <c r="L134" s="191"/>
      <c r="M134" s="191"/>
      <c r="N134" s="191"/>
      <c r="O134" s="191"/>
      <c r="P134" s="213"/>
    </row>
    <row r="135" spans="2:24">
      <c r="B135" s="190" t="s">
        <v>1100</v>
      </c>
      <c r="C135" s="191"/>
      <c r="D135" s="191"/>
      <c r="E135" s="191"/>
      <c r="F135" s="191"/>
      <c r="G135" s="191"/>
      <c r="H135" s="191"/>
      <c r="I135" s="191"/>
      <c r="J135" s="191"/>
      <c r="K135" s="191"/>
      <c r="L135" s="191"/>
      <c r="M135" s="191"/>
      <c r="N135" s="191"/>
      <c r="O135" s="191"/>
      <c r="P135" s="213"/>
    </row>
    <row r="136" spans="2:24">
      <c r="B136" s="190" t="s">
        <v>1101</v>
      </c>
      <c r="C136" s="191"/>
      <c r="D136" s="191"/>
      <c r="E136" s="191"/>
      <c r="F136" s="191"/>
      <c r="G136" s="191"/>
      <c r="H136" s="191"/>
      <c r="I136" s="191"/>
      <c r="J136" s="191"/>
      <c r="K136" s="191"/>
      <c r="L136" s="191"/>
      <c r="M136" s="191"/>
      <c r="N136" s="191"/>
      <c r="O136" s="191"/>
      <c r="P136" s="213"/>
    </row>
    <row r="137" spans="2:24">
      <c r="B137" s="190" t="s">
        <v>1102</v>
      </c>
      <c r="C137" s="191"/>
      <c r="D137" s="191"/>
      <c r="E137" s="191"/>
      <c r="F137" s="191"/>
      <c r="G137" s="191"/>
      <c r="H137" s="191"/>
      <c r="I137" s="191"/>
      <c r="J137" s="191"/>
      <c r="K137" s="191"/>
      <c r="L137" s="191"/>
      <c r="M137" s="191"/>
      <c r="N137" s="191"/>
      <c r="O137" s="191"/>
      <c r="P137" s="213"/>
    </row>
    <row r="138" spans="2:24">
      <c r="B138" s="187" t="s">
        <v>1082</v>
      </c>
      <c r="C138" s="188"/>
      <c r="D138" s="188"/>
      <c r="E138" s="188"/>
      <c r="F138" s="188"/>
      <c r="G138" s="188"/>
      <c r="H138" s="188"/>
      <c r="I138" s="188"/>
      <c r="J138" s="188"/>
      <c r="K138" s="188"/>
      <c r="L138" s="188"/>
      <c r="M138" s="188"/>
      <c r="N138" s="188"/>
      <c r="O138" s="188"/>
      <c r="P138" s="214"/>
    </row>
    <row r="139" spans="2:24">
      <c r="B139" s="190" t="s">
        <v>1103</v>
      </c>
      <c r="C139" s="191"/>
      <c r="D139" s="191"/>
      <c r="E139" s="191"/>
      <c r="F139" s="191"/>
      <c r="G139" s="191"/>
      <c r="H139" s="191"/>
      <c r="I139" s="191"/>
      <c r="J139" s="191"/>
      <c r="K139" s="191"/>
      <c r="L139" s="191"/>
      <c r="M139" s="191"/>
      <c r="N139" s="191"/>
      <c r="O139" s="191"/>
      <c r="P139" s="213"/>
    </row>
    <row r="140" spans="2:24">
      <c r="B140" s="190" t="s">
        <v>1084</v>
      </c>
      <c r="C140" s="191"/>
      <c r="D140" s="191"/>
      <c r="E140" s="191"/>
      <c r="F140" s="191"/>
      <c r="G140" s="191"/>
      <c r="H140" s="191"/>
      <c r="I140" s="191"/>
      <c r="J140" s="191"/>
      <c r="K140" s="191"/>
      <c r="L140" s="191"/>
      <c r="M140" s="191"/>
      <c r="N140" s="191"/>
      <c r="O140" s="191"/>
      <c r="P140" s="213"/>
    </row>
    <row r="141" spans="2:24">
      <c r="B141" s="190" t="s">
        <v>1104</v>
      </c>
      <c r="C141" s="191"/>
      <c r="D141" s="191"/>
      <c r="E141" s="191"/>
      <c r="F141" s="191"/>
      <c r="G141" s="191"/>
      <c r="H141" s="191"/>
      <c r="I141" s="191"/>
      <c r="J141" s="191"/>
      <c r="K141" s="191"/>
      <c r="L141" s="191"/>
      <c r="M141" s="191"/>
      <c r="N141" s="191"/>
      <c r="O141" s="191"/>
      <c r="P141" s="213"/>
    </row>
    <row r="142" spans="2:24">
      <c r="B142" s="190" t="s">
        <v>1105</v>
      </c>
      <c r="C142" s="191"/>
      <c r="D142" s="191"/>
      <c r="E142" s="191"/>
      <c r="F142" s="191"/>
      <c r="G142" s="191"/>
      <c r="H142" s="191"/>
      <c r="I142" s="191"/>
      <c r="J142" s="191"/>
      <c r="K142" s="191"/>
      <c r="L142" s="191"/>
      <c r="M142" s="191"/>
      <c r="N142" s="191"/>
      <c r="O142" s="191"/>
      <c r="P142" s="213"/>
    </row>
    <row r="143" spans="2:24">
      <c r="B143" s="190" t="s">
        <v>1106</v>
      </c>
      <c r="C143" s="191"/>
      <c r="D143" s="191"/>
      <c r="E143" s="191"/>
      <c r="F143" s="191"/>
      <c r="G143" s="191"/>
      <c r="H143" s="191"/>
      <c r="I143" s="191"/>
      <c r="J143" s="191"/>
      <c r="K143" s="191"/>
      <c r="L143" s="191"/>
      <c r="M143" s="191"/>
      <c r="N143" s="191"/>
      <c r="O143" s="191"/>
      <c r="P143" s="213"/>
    </row>
    <row r="144" spans="2:24">
      <c r="B144" s="190" t="s">
        <v>1107</v>
      </c>
      <c r="C144" s="191"/>
      <c r="D144" s="191"/>
      <c r="E144" s="191"/>
      <c r="F144" s="191"/>
      <c r="G144" s="191"/>
      <c r="H144" s="191"/>
      <c r="I144" s="191"/>
      <c r="J144" s="191"/>
      <c r="K144" s="191"/>
      <c r="L144" s="191"/>
      <c r="M144" s="191"/>
      <c r="N144" s="191"/>
      <c r="O144" s="191"/>
      <c r="P144" s="213"/>
    </row>
    <row r="145" spans="2:16">
      <c r="B145" s="190" t="s">
        <v>1108</v>
      </c>
      <c r="C145" s="191"/>
      <c r="D145" s="191"/>
      <c r="E145" s="191"/>
      <c r="F145" s="191"/>
      <c r="G145" s="191"/>
      <c r="H145" s="191"/>
      <c r="I145" s="191"/>
      <c r="J145" s="191"/>
      <c r="K145" s="191"/>
      <c r="L145" s="191"/>
      <c r="M145" s="191"/>
      <c r="N145" s="191"/>
      <c r="O145" s="191"/>
      <c r="P145" s="213"/>
    </row>
    <row r="146" spans="2:16" ht="15.75" thickBot="1">
      <c r="B146" s="193" t="s">
        <v>1109</v>
      </c>
      <c r="C146" s="194"/>
      <c r="D146" s="194"/>
      <c r="E146" s="194"/>
      <c r="F146" s="194"/>
      <c r="G146" s="194"/>
      <c r="H146" s="194"/>
      <c r="I146" s="194"/>
      <c r="J146" s="194"/>
      <c r="K146" s="194"/>
      <c r="L146" s="194"/>
      <c r="M146" s="194"/>
      <c r="N146" s="194"/>
      <c r="O146" s="194"/>
      <c r="P146" s="215"/>
    </row>
    <row r="147" spans="2:16">
      <c r="C147" s="216"/>
      <c r="D147" s="216"/>
      <c r="E147" s="216"/>
      <c r="F147" s="216"/>
      <c r="G147" s="216"/>
      <c r="H147" s="216"/>
      <c r="I147" s="216"/>
      <c r="J147" s="216"/>
      <c r="K147" s="216"/>
      <c r="L147" s="216"/>
      <c r="M147" s="216"/>
      <c r="N147" s="216"/>
      <c r="O147" s="216"/>
      <c r="P147" s="216"/>
    </row>
    <row r="148" spans="2:16">
      <c r="C148" s="216"/>
      <c r="D148" s="216"/>
      <c r="E148" s="216"/>
      <c r="F148" s="216"/>
      <c r="G148" s="216"/>
      <c r="H148" s="216"/>
      <c r="I148" s="216"/>
      <c r="J148" s="216"/>
      <c r="K148" s="216"/>
      <c r="L148" s="216"/>
      <c r="M148" s="216"/>
      <c r="N148" s="216"/>
      <c r="O148" s="216"/>
      <c r="P148" s="216"/>
    </row>
    <row r="149" spans="2:16">
      <c r="C149" s="216"/>
      <c r="D149" s="216"/>
      <c r="E149" s="216"/>
      <c r="F149" s="216"/>
      <c r="G149" s="216"/>
      <c r="H149" s="216"/>
      <c r="I149" s="216"/>
      <c r="J149" s="216"/>
      <c r="K149" s="216"/>
      <c r="L149" s="216"/>
      <c r="M149" s="216"/>
      <c r="N149" s="216"/>
      <c r="O149" s="216"/>
      <c r="P149" s="216"/>
    </row>
    <row r="150" spans="2:16">
      <c r="C150" s="216"/>
      <c r="D150" s="216"/>
      <c r="E150" s="216"/>
      <c r="F150" s="216"/>
      <c r="G150" s="216"/>
      <c r="H150" s="216"/>
      <c r="I150" s="216"/>
      <c r="J150" s="216"/>
      <c r="K150" s="216"/>
      <c r="L150" s="216"/>
      <c r="M150" s="216"/>
      <c r="N150" s="216"/>
      <c r="O150" s="216"/>
      <c r="P150" s="216"/>
    </row>
    <row r="151" spans="2:16">
      <c r="C151" s="216"/>
      <c r="D151" s="216"/>
      <c r="E151" s="216"/>
      <c r="F151" s="216"/>
      <c r="G151" s="216"/>
      <c r="H151" s="216"/>
      <c r="I151" s="216"/>
      <c r="J151" s="216"/>
      <c r="K151" s="216"/>
      <c r="L151" s="216"/>
      <c r="M151" s="216"/>
      <c r="N151" s="216"/>
      <c r="O151" s="216"/>
      <c r="P151" s="216"/>
    </row>
    <row r="152" spans="2:16">
      <c r="C152" s="216"/>
      <c r="D152" s="216"/>
      <c r="E152" s="216"/>
      <c r="F152" s="216"/>
      <c r="G152" s="216"/>
      <c r="H152" s="216"/>
      <c r="I152" s="216"/>
      <c r="J152" s="216"/>
      <c r="K152" s="216"/>
      <c r="L152" s="216"/>
      <c r="M152" s="216"/>
      <c r="N152" s="216"/>
      <c r="O152" s="216"/>
      <c r="P152" s="216"/>
    </row>
    <row r="153" spans="2:16">
      <c r="C153" s="216"/>
      <c r="D153" s="216"/>
      <c r="E153" s="216"/>
      <c r="F153" s="216"/>
      <c r="G153" s="216"/>
      <c r="H153" s="216"/>
      <c r="I153" s="216"/>
      <c r="J153" s="216"/>
      <c r="K153" s="216"/>
      <c r="L153" s="216"/>
      <c r="M153" s="216"/>
      <c r="N153" s="216"/>
      <c r="O153" s="216"/>
      <c r="P153" s="216"/>
    </row>
    <row r="154" spans="2:16">
      <c r="C154" s="216"/>
      <c r="D154" s="216"/>
      <c r="E154" s="216"/>
      <c r="F154" s="216"/>
      <c r="G154" s="216"/>
      <c r="H154" s="216"/>
      <c r="I154" s="216"/>
      <c r="J154" s="216"/>
      <c r="K154" s="216"/>
      <c r="L154" s="216"/>
      <c r="M154" s="216"/>
      <c r="N154" s="216"/>
      <c r="O154" s="216"/>
      <c r="P154" s="216"/>
    </row>
    <row r="155" spans="2:16">
      <c r="C155" s="216"/>
      <c r="D155" s="216"/>
      <c r="E155" s="216"/>
      <c r="F155" s="216"/>
      <c r="G155" s="216"/>
      <c r="H155" s="216"/>
      <c r="I155" s="216"/>
      <c r="J155" s="216"/>
      <c r="K155" s="216"/>
      <c r="L155" s="216"/>
      <c r="M155" s="216"/>
      <c r="N155" s="216"/>
      <c r="O155" s="216"/>
      <c r="P155" s="216"/>
    </row>
  </sheetData>
  <mergeCells count="3">
    <mergeCell ref="B2:P2"/>
    <mergeCell ref="B3:B4"/>
    <mergeCell ref="P3:P4"/>
  </mergeCells>
  <hyperlinks>
    <hyperlink ref="A1" location="Contents!A1" display="Back to contents" xr:uid="{47B2A836-6BC2-45E0-BC53-02F4779CBE86}"/>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6F55D-ACAE-4C02-9475-C72103F5FB23}">
  <sheetPr>
    <tabColor theme="7" tint="0.79998168889431442"/>
    <pageSetUpPr fitToPage="1"/>
  </sheetPr>
  <dimension ref="A1:AZ38"/>
  <sheetViews>
    <sheetView showGridLines="0" zoomScale="85" zoomScaleNormal="85" workbookViewId="0">
      <pane xSplit="4" ySplit="4" topLeftCell="J5" activePane="bottomRight" state="frozen"/>
      <selection pane="topRight" activeCell="E1" sqref="E1"/>
      <selection pane="bottomLeft" activeCell="A5" sqref="A5"/>
      <selection pane="bottomRight" activeCell="D17" sqref="D17"/>
    </sheetView>
  </sheetViews>
  <sheetFormatPr defaultColWidth="10.42578125" defaultRowHeight="12.75"/>
  <cols>
    <col min="1" max="1" width="10.5703125" style="403" customWidth="1"/>
    <col min="2" max="3" width="0.85546875" style="403" customWidth="1"/>
    <col min="4" max="4" width="53.42578125" style="403" customWidth="1"/>
    <col min="5" max="17" width="12.28515625" style="403" customWidth="1"/>
    <col min="18" max="18" width="10.42578125" style="403"/>
    <col min="19" max="19" width="11.140625" style="403" customWidth="1"/>
    <col min="20" max="25" width="10.42578125" style="403"/>
    <col min="26" max="26" width="10.42578125" style="403" customWidth="1"/>
    <col min="27" max="31" width="11.140625" style="403" customWidth="1"/>
    <col min="32" max="40" width="10.5703125" style="403" bestFit="1" customWidth="1"/>
    <col min="41" max="42" width="11.140625" style="403" bestFit="1" customWidth="1"/>
    <col min="43" max="44" width="12.28515625" style="403" bestFit="1" customWidth="1"/>
    <col min="45" max="45" width="11.5703125" style="403" bestFit="1" customWidth="1"/>
    <col min="46" max="50" width="12.28515625" style="403" bestFit="1" customWidth="1"/>
    <col min="51" max="16384" width="10.42578125" style="403"/>
  </cols>
  <sheetData>
    <row r="1" spans="1:52" ht="33.75" customHeight="1" thickBot="1">
      <c r="A1" s="12" t="s">
        <v>354</v>
      </c>
      <c r="B1" s="12"/>
      <c r="C1" s="12"/>
      <c r="D1" s="401"/>
      <c r="E1" s="402"/>
      <c r="F1" s="402"/>
      <c r="G1" s="402"/>
      <c r="H1" s="402"/>
      <c r="I1" s="402"/>
      <c r="J1" s="402"/>
      <c r="K1" s="402"/>
      <c r="L1" s="402"/>
      <c r="M1" s="402"/>
      <c r="N1" s="402"/>
      <c r="O1" s="402"/>
      <c r="P1" s="402"/>
      <c r="Q1" s="402"/>
      <c r="R1" s="402"/>
      <c r="S1" s="402"/>
    </row>
    <row r="2" spans="1:52" s="445" customFormat="1" ht="21" customHeight="1">
      <c r="A2" s="444"/>
      <c r="B2" s="589" t="s">
        <v>1152</v>
      </c>
      <c r="C2" s="590"/>
      <c r="D2" s="590"/>
      <c r="E2" s="590"/>
      <c r="F2" s="590"/>
      <c r="G2" s="590"/>
      <c r="H2" s="590"/>
      <c r="I2" s="590"/>
      <c r="J2" s="590"/>
      <c r="K2" s="590"/>
      <c r="L2" s="590"/>
      <c r="M2" s="590"/>
      <c r="N2" s="590"/>
      <c r="O2" s="590"/>
      <c r="P2" s="590"/>
      <c r="Q2" s="590"/>
      <c r="R2" s="590"/>
      <c r="S2" s="590"/>
      <c r="T2" s="590"/>
      <c r="U2" s="590"/>
      <c r="V2" s="590"/>
      <c r="W2" s="590"/>
      <c r="X2" s="590"/>
      <c r="Y2" s="590"/>
      <c r="Z2" s="591"/>
    </row>
    <row r="3" spans="1:52" s="445" customFormat="1" ht="18" customHeight="1">
      <c r="A3" s="444"/>
      <c r="B3" s="446"/>
      <c r="C3" s="447"/>
      <c r="D3" s="447"/>
      <c r="E3" s="592" t="s">
        <v>357</v>
      </c>
      <c r="F3" s="592"/>
      <c r="G3" s="592"/>
      <c r="H3" s="592"/>
      <c r="I3" s="592"/>
      <c r="J3" s="592"/>
      <c r="K3" s="592"/>
      <c r="L3" s="592"/>
      <c r="M3" s="592"/>
      <c r="N3" s="592"/>
      <c r="O3" s="592"/>
      <c r="P3" s="592"/>
      <c r="Q3" s="592"/>
      <c r="R3" s="592"/>
      <c r="S3" s="592"/>
      <c r="T3" s="593"/>
      <c r="U3" s="594" t="s">
        <v>358</v>
      </c>
      <c r="V3" s="592"/>
      <c r="W3" s="592"/>
      <c r="X3" s="592"/>
      <c r="Y3" s="592"/>
      <c r="Z3" s="595"/>
    </row>
    <row r="4" spans="1:52" s="445" customFormat="1" ht="13.5" customHeight="1">
      <c r="A4" s="444"/>
      <c r="B4" s="448"/>
      <c r="C4" s="449"/>
      <c r="D4" s="449"/>
      <c r="E4" s="450" t="s">
        <v>1153</v>
      </c>
      <c r="F4" s="450" t="s">
        <v>1069</v>
      </c>
      <c r="G4" s="450" t="s">
        <v>1070</v>
      </c>
      <c r="H4" s="450" t="s">
        <v>1071</v>
      </c>
      <c r="I4" s="450" t="s">
        <v>1072</v>
      </c>
      <c r="J4" s="450" t="s">
        <v>359</v>
      </c>
      <c r="K4" s="450" t="s">
        <v>360</v>
      </c>
      <c r="L4" s="450" t="s">
        <v>361</v>
      </c>
      <c r="M4" s="450" t="s">
        <v>362</v>
      </c>
      <c r="N4" s="451" t="s">
        <v>363</v>
      </c>
      <c r="O4" s="451" t="s">
        <v>364</v>
      </c>
      <c r="P4" s="451" t="s">
        <v>365</v>
      </c>
      <c r="Q4" s="451" t="s">
        <v>366</v>
      </c>
      <c r="R4" s="451" t="s">
        <v>367</v>
      </c>
      <c r="S4" s="451" t="s">
        <v>368</v>
      </c>
      <c r="T4" s="451" t="s">
        <v>369</v>
      </c>
      <c r="U4" s="451" t="s">
        <v>370</v>
      </c>
      <c r="V4" s="451" t="s">
        <v>371</v>
      </c>
      <c r="W4" s="452" t="s">
        <v>372</v>
      </c>
      <c r="X4" s="452" t="s">
        <v>373</v>
      </c>
      <c r="Y4" s="452" t="s">
        <v>374</v>
      </c>
      <c r="Z4" s="453" t="s">
        <v>375</v>
      </c>
    </row>
    <row r="5" spans="1:52">
      <c r="A5" s="404"/>
      <c r="B5" s="405"/>
      <c r="C5" s="406"/>
      <c r="D5" s="406"/>
      <c r="E5" s="407"/>
      <c r="F5" s="407"/>
      <c r="G5" s="407"/>
      <c r="H5" s="407"/>
      <c r="I5" s="407"/>
      <c r="J5" s="407"/>
      <c r="K5" s="407"/>
      <c r="L5" s="407"/>
      <c r="M5" s="407"/>
      <c r="N5" s="407"/>
      <c r="O5" s="407"/>
      <c r="P5" s="408"/>
      <c r="Q5" s="408"/>
      <c r="R5" s="408"/>
      <c r="S5" s="408"/>
      <c r="T5" s="408"/>
      <c r="U5" s="408"/>
      <c r="V5" s="408"/>
      <c r="W5" s="408"/>
      <c r="X5" s="408"/>
      <c r="Y5" s="408"/>
      <c r="Z5" s="409"/>
    </row>
    <row r="6" spans="1:52" s="445" customFormat="1" ht="18" customHeight="1">
      <c r="A6" s="454"/>
      <c r="B6" s="596" t="s">
        <v>1154</v>
      </c>
      <c r="C6" s="597"/>
      <c r="D6" s="597"/>
      <c r="E6" s="597"/>
      <c r="F6" s="597"/>
      <c r="G6" s="597"/>
      <c r="H6" s="597"/>
      <c r="I6" s="597"/>
      <c r="J6" s="597"/>
      <c r="K6" s="597"/>
      <c r="L6" s="597"/>
      <c r="M6" s="597"/>
      <c r="N6" s="597"/>
      <c r="O6" s="597"/>
      <c r="P6" s="597"/>
      <c r="Q6" s="597"/>
      <c r="R6" s="597"/>
      <c r="S6" s="597"/>
      <c r="T6" s="597"/>
      <c r="U6" s="597"/>
      <c r="V6" s="597"/>
      <c r="W6" s="597"/>
      <c r="X6" s="597"/>
      <c r="Y6" s="597"/>
      <c r="Z6" s="598"/>
    </row>
    <row r="7" spans="1:52">
      <c r="A7" s="404"/>
      <c r="B7" s="411"/>
      <c r="C7" s="410"/>
      <c r="D7" s="412" t="s">
        <v>1155</v>
      </c>
      <c r="E7" s="413">
        <v>256.07760198735463</v>
      </c>
      <c r="F7" s="413">
        <v>267.99917980422123</v>
      </c>
      <c r="G7" s="413">
        <v>285.18699360368055</v>
      </c>
      <c r="H7" s="413">
        <v>291.11867440273596</v>
      </c>
      <c r="I7" s="413">
        <v>287.0364428100936</v>
      </c>
      <c r="J7" s="413">
        <v>283.14996737838152</v>
      </c>
      <c r="K7" s="413">
        <v>287.61510825948511</v>
      </c>
      <c r="L7" s="413">
        <v>289.4599960932544</v>
      </c>
      <c r="M7" s="413">
        <v>288.05417678060718</v>
      </c>
      <c r="N7" s="413">
        <v>291.44417269695703</v>
      </c>
      <c r="O7" s="413">
        <v>294.71996688385099</v>
      </c>
      <c r="P7" s="413">
        <v>301.60795621536812</v>
      </c>
      <c r="Q7" s="413">
        <v>324.08233105167483</v>
      </c>
      <c r="R7" s="413">
        <v>410.82123464762344</v>
      </c>
      <c r="S7" s="413">
        <v>401.25719171999998</v>
      </c>
      <c r="T7" s="413">
        <v>407.45770389400002</v>
      </c>
      <c r="U7" s="413">
        <v>422.94448746678228</v>
      </c>
      <c r="V7" s="413">
        <v>430.19537877771137</v>
      </c>
      <c r="W7" s="413">
        <v>440.0353514465599</v>
      </c>
      <c r="X7" s="413">
        <v>452.28089150009794</v>
      </c>
      <c r="Y7" s="413">
        <v>465.55777213391832</v>
      </c>
      <c r="Z7" s="414">
        <v>479.15889214608609</v>
      </c>
      <c r="AD7" s="415"/>
      <c r="AE7" s="415"/>
      <c r="AF7" s="415"/>
      <c r="AG7" s="415"/>
      <c r="AH7" s="415"/>
      <c r="AI7" s="415"/>
      <c r="AJ7" s="415"/>
      <c r="AK7" s="415"/>
      <c r="AL7" s="415"/>
      <c r="AM7" s="415"/>
      <c r="AN7" s="415"/>
      <c r="AO7" s="415"/>
      <c r="AP7" s="415"/>
      <c r="AQ7" s="415"/>
      <c r="AR7" s="415"/>
      <c r="AS7" s="415"/>
      <c r="AT7" s="415"/>
      <c r="AU7" s="415"/>
      <c r="AV7" s="415"/>
      <c r="AW7" s="415"/>
      <c r="AX7" s="415"/>
      <c r="AY7" s="416"/>
      <c r="AZ7" s="416"/>
    </row>
    <row r="8" spans="1:52">
      <c r="A8" s="404"/>
      <c r="B8" s="411"/>
      <c r="C8" s="410"/>
      <c r="D8" s="412" t="s">
        <v>1156</v>
      </c>
      <c r="E8" s="413">
        <v>380.92762210708224</v>
      </c>
      <c r="F8" s="413">
        <v>384.76716666285029</v>
      </c>
      <c r="G8" s="413">
        <v>404.14663270684741</v>
      </c>
      <c r="H8" s="413">
        <v>405.01246134771145</v>
      </c>
      <c r="I8" s="413">
        <v>392.50109932493376</v>
      </c>
      <c r="J8" s="413">
        <v>380.14096232057454</v>
      </c>
      <c r="K8" s="413">
        <v>378.81801207697703</v>
      </c>
      <c r="L8" s="413">
        <v>376.69570091582023</v>
      </c>
      <c r="M8" s="413">
        <v>372.13953737681982</v>
      </c>
      <c r="N8" s="413">
        <v>368.18727656845221</v>
      </c>
      <c r="O8" s="413">
        <v>366.62728388389769</v>
      </c>
      <c r="P8" s="413">
        <v>367.47458496137983</v>
      </c>
      <c r="Q8" s="413">
        <v>385.74267749973728</v>
      </c>
      <c r="R8" s="413">
        <v>463.77568916597306</v>
      </c>
      <c r="S8" s="413">
        <v>456.63363949494783</v>
      </c>
      <c r="T8" s="413">
        <v>434.12332899846604</v>
      </c>
      <c r="U8" s="413">
        <v>422.94448746678228</v>
      </c>
      <c r="V8" s="413">
        <v>426.76485089924529</v>
      </c>
      <c r="W8" s="413">
        <v>430.7195209102083</v>
      </c>
      <c r="X8" s="413">
        <v>435.11940989382686</v>
      </c>
      <c r="Y8" s="413">
        <v>439.65811651308718</v>
      </c>
      <c r="Z8" s="414">
        <v>443.92269810862206</v>
      </c>
      <c r="AD8" s="415"/>
      <c r="AE8" s="415"/>
      <c r="AF8" s="415"/>
      <c r="AG8" s="415"/>
      <c r="AH8" s="415"/>
      <c r="AI8" s="415"/>
      <c r="AJ8" s="415"/>
      <c r="AK8" s="415"/>
      <c r="AL8" s="415"/>
      <c r="AM8" s="415"/>
      <c r="AN8" s="415"/>
      <c r="AO8" s="415"/>
      <c r="AP8" s="415"/>
      <c r="AQ8" s="415"/>
      <c r="AR8" s="415"/>
      <c r="AS8" s="415"/>
      <c r="AT8" s="415"/>
      <c r="AU8" s="415"/>
      <c r="AV8" s="415"/>
      <c r="AW8" s="415"/>
      <c r="AX8" s="415"/>
    </row>
    <row r="9" spans="1:52">
      <c r="A9" s="417"/>
      <c r="B9" s="411"/>
      <c r="C9" s="410"/>
      <c r="D9" s="412" t="s">
        <v>1157</v>
      </c>
      <c r="E9" s="413"/>
      <c r="F9" s="413">
        <v>1.0079459542812419</v>
      </c>
      <c r="G9" s="413">
        <v>5.0366735322243006</v>
      </c>
      <c r="H9" s="413">
        <v>0.21423626248349148</v>
      </c>
      <c r="I9" s="413">
        <v>-3.0891301421060335</v>
      </c>
      <c r="J9" s="413">
        <v>-3.1490706715516237</v>
      </c>
      <c r="K9" s="413">
        <v>-0.34801570331214338</v>
      </c>
      <c r="L9" s="413">
        <v>-0.56024557795459895</v>
      </c>
      <c r="M9" s="413">
        <v>-1.209507708190849</v>
      </c>
      <c r="N9" s="413">
        <v>-1.0620373304666253</v>
      </c>
      <c r="O9" s="413">
        <v>-0.42369543540282661</v>
      </c>
      <c r="P9" s="413">
        <v>0.23110693467931487</v>
      </c>
      <c r="Q9" s="413">
        <v>4.9712533290642069</v>
      </c>
      <c r="R9" s="413">
        <v>20.229291757920386</v>
      </c>
      <c r="S9" s="413">
        <v>-1.5399793128158756</v>
      </c>
      <c r="T9" s="413">
        <v>-4.9296215936651011</v>
      </c>
      <c r="U9" s="413">
        <v>-2.5750381942093781</v>
      </c>
      <c r="V9" s="413">
        <v>0.90327774582072973</v>
      </c>
      <c r="W9" s="413">
        <v>0.92666254088875633</v>
      </c>
      <c r="X9" s="413">
        <v>1.0215206810967326</v>
      </c>
      <c r="Y9" s="413">
        <v>1.0430944968342848</v>
      </c>
      <c r="Z9" s="414">
        <v>0.96997676953110012</v>
      </c>
      <c r="AD9" s="415"/>
      <c r="AE9" s="415"/>
      <c r="AF9" s="415"/>
      <c r="AG9" s="415"/>
      <c r="AH9" s="415"/>
      <c r="AI9" s="415"/>
      <c r="AJ9" s="415"/>
      <c r="AK9" s="415"/>
      <c r="AL9" s="415"/>
      <c r="AM9" s="415"/>
      <c r="AN9" s="415"/>
      <c r="AO9" s="415"/>
      <c r="AP9" s="415"/>
      <c r="AQ9" s="415"/>
      <c r="AR9" s="415"/>
      <c r="AS9" s="415"/>
      <c r="AT9" s="415"/>
      <c r="AU9" s="415"/>
      <c r="AV9" s="415"/>
      <c r="AW9" s="415"/>
      <c r="AX9" s="415"/>
    </row>
    <row r="10" spans="1:52" ht="13.5" customHeight="1">
      <c r="A10" s="417"/>
      <c r="B10" s="411"/>
      <c r="C10" s="410"/>
      <c r="D10" s="412" t="s">
        <v>1158</v>
      </c>
      <c r="E10" s="413">
        <v>16.341620277592831</v>
      </c>
      <c r="F10" s="413">
        <v>16.925615469315993</v>
      </c>
      <c r="G10" s="413">
        <v>18.265633206775536</v>
      </c>
      <c r="H10" s="413">
        <v>17.883926839879763</v>
      </c>
      <c r="I10" s="413">
        <v>17.154488096780483</v>
      </c>
      <c r="J10" s="413">
        <v>16.411265692039738</v>
      </c>
      <c r="K10" s="413">
        <v>15.944487065159141</v>
      </c>
      <c r="L10" s="413">
        <v>15.434540829242893</v>
      </c>
      <c r="M10" s="413">
        <v>14.908864798954877</v>
      </c>
      <c r="N10" s="413">
        <v>14.473750944050945</v>
      </c>
      <c r="O10" s="413">
        <v>14.042254788615777</v>
      </c>
      <c r="P10" s="413">
        <v>13.87547258472018</v>
      </c>
      <c r="Q10" s="413">
        <v>14.438896482556979</v>
      </c>
      <c r="R10" s="413">
        <v>19.702862553624865</v>
      </c>
      <c r="S10" s="413">
        <v>16.988602142324886</v>
      </c>
      <c r="T10" s="413">
        <v>15.961438797647883</v>
      </c>
      <c r="U10" s="413">
        <v>15.483993838748757</v>
      </c>
      <c r="V10" s="413">
        <v>15.443466853713758</v>
      </c>
      <c r="W10" s="413">
        <v>15.305249680363014</v>
      </c>
      <c r="X10" s="413">
        <v>15.152640984603574</v>
      </c>
      <c r="Y10" s="413">
        <v>15.044731476020557</v>
      </c>
      <c r="Z10" s="414">
        <v>14.938816614001254</v>
      </c>
      <c r="AD10" s="415"/>
      <c r="AE10" s="415"/>
      <c r="AF10" s="415"/>
      <c r="AG10" s="415"/>
      <c r="AH10" s="415"/>
      <c r="AI10" s="415"/>
      <c r="AJ10" s="415"/>
      <c r="AK10" s="415"/>
      <c r="AL10" s="415"/>
      <c r="AM10" s="415"/>
      <c r="AN10" s="415"/>
      <c r="AO10" s="415"/>
      <c r="AP10" s="415"/>
      <c r="AQ10" s="415"/>
      <c r="AR10" s="415"/>
      <c r="AS10" s="415"/>
      <c r="AT10" s="415"/>
      <c r="AU10" s="415"/>
      <c r="AV10" s="415"/>
      <c r="AW10" s="415"/>
      <c r="AX10" s="415"/>
    </row>
    <row r="11" spans="1:52" ht="13.5" customHeight="1">
      <c r="A11" s="417"/>
      <c r="B11" s="418"/>
      <c r="C11" s="419"/>
      <c r="D11" s="420" t="s">
        <v>1159</v>
      </c>
      <c r="E11" s="421">
        <v>6193.1142912874648</v>
      </c>
      <c r="F11" s="421">
        <v>6207.1734892171853</v>
      </c>
      <c r="G11" s="421">
        <v>6471.7565117533841</v>
      </c>
      <c r="H11" s="421">
        <v>6433.1856607545878</v>
      </c>
      <c r="I11" s="421">
        <v>6186.7218240916382</v>
      </c>
      <c r="J11" s="421">
        <v>5953.1669255162969</v>
      </c>
      <c r="K11" s="421">
        <v>5892.3547233731206</v>
      </c>
      <c r="L11" s="421">
        <v>5814.1698031049946</v>
      </c>
      <c r="M11" s="421">
        <v>5697.8738574353847</v>
      </c>
      <c r="N11" s="421">
        <v>5595.9765418109619</v>
      </c>
      <c r="O11" s="421">
        <v>5539.1387308051653</v>
      </c>
      <c r="P11" s="421">
        <v>5520.0193020467514</v>
      </c>
      <c r="Q11" s="421">
        <v>5765.6576636459577</v>
      </c>
      <c r="R11" s="421">
        <v>6915.7803649834568</v>
      </c>
      <c r="S11" s="421">
        <v>6783.7110746390617</v>
      </c>
      <c r="T11" s="421">
        <v>6388.0887014963755</v>
      </c>
      <c r="U11" s="421">
        <v>6166.2658872800193</v>
      </c>
      <c r="V11" s="421">
        <v>6172.6818346936197</v>
      </c>
      <c r="W11" s="421">
        <v>6195.1796537955124</v>
      </c>
      <c r="X11" s="421">
        <v>6226.8891629189038</v>
      </c>
      <c r="Y11" s="421">
        <v>6259.1504508314292</v>
      </c>
      <c r="Z11" s="422">
        <v>6287.2178579233459</v>
      </c>
      <c r="AD11" s="415"/>
      <c r="AE11" s="415"/>
      <c r="AF11" s="415"/>
      <c r="AG11" s="415"/>
      <c r="AH11" s="415"/>
      <c r="AI11" s="415"/>
      <c r="AJ11" s="415"/>
      <c r="AK11" s="415"/>
      <c r="AL11" s="415"/>
      <c r="AM11" s="415"/>
      <c r="AN11" s="415"/>
      <c r="AO11" s="415"/>
      <c r="AP11" s="415"/>
      <c r="AQ11" s="415"/>
      <c r="AR11" s="415"/>
      <c r="AS11" s="415"/>
      <c r="AT11" s="415"/>
      <c r="AU11" s="415"/>
      <c r="AV11" s="415"/>
      <c r="AW11" s="415"/>
      <c r="AX11" s="415"/>
    </row>
    <row r="12" spans="1:52" s="445" customFormat="1" ht="18" customHeight="1">
      <c r="A12" s="455"/>
      <c r="B12" s="596" t="s">
        <v>1160</v>
      </c>
      <c r="C12" s="597"/>
      <c r="D12" s="597"/>
      <c r="E12" s="597"/>
      <c r="F12" s="597"/>
      <c r="G12" s="597"/>
      <c r="H12" s="597"/>
      <c r="I12" s="597"/>
      <c r="J12" s="597"/>
      <c r="K12" s="597"/>
      <c r="L12" s="597"/>
      <c r="M12" s="597"/>
      <c r="N12" s="597"/>
      <c r="O12" s="597"/>
      <c r="P12" s="597"/>
      <c r="Q12" s="597"/>
      <c r="R12" s="597"/>
      <c r="S12" s="597"/>
      <c r="T12" s="597"/>
      <c r="U12" s="597"/>
      <c r="V12" s="597"/>
      <c r="W12" s="597"/>
      <c r="X12" s="597"/>
      <c r="Y12" s="597"/>
      <c r="Z12" s="598"/>
      <c r="AD12" s="456"/>
      <c r="AE12" s="456"/>
      <c r="AF12" s="456"/>
      <c r="AG12" s="456"/>
      <c r="AH12" s="456"/>
      <c r="AI12" s="456"/>
      <c r="AJ12" s="456"/>
      <c r="AK12" s="456"/>
      <c r="AL12" s="456"/>
      <c r="AM12" s="456"/>
      <c r="AN12" s="456"/>
      <c r="AO12" s="456"/>
      <c r="AP12" s="456"/>
      <c r="AQ12" s="456"/>
      <c r="AR12" s="456"/>
      <c r="AS12" s="456"/>
      <c r="AT12" s="456"/>
      <c r="AU12" s="456"/>
      <c r="AV12" s="456"/>
      <c r="AW12" s="456"/>
      <c r="AX12" s="456"/>
    </row>
    <row r="13" spans="1:52">
      <c r="A13" s="419"/>
      <c r="B13" s="411"/>
      <c r="C13" s="410"/>
      <c r="D13" s="412" t="s">
        <v>1161</v>
      </c>
      <c r="E13" s="413">
        <v>48.393902732203536</v>
      </c>
      <c r="F13" s="413">
        <v>52.202337799439491</v>
      </c>
      <c r="G13" s="413">
        <v>59.403747293680247</v>
      </c>
      <c r="H13" s="413">
        <v>50.944261118763784</v>
      </c>
      <c r="I13" s="413">
        <v>44.004184905482461</v>
      </c>
      <c r="J13" s="413">
        <v>42.630329456124855</v>
      </c>
      <c r="K13" s="413">
        <v>46.078749583164061</v>
      </c>
      <c r="L13" s="413">
        <v>49.976395127377096</v>
      </c>
      <c r="M13" s="413">
        <v>48.113456816989761</v>
      </c>
      <c r="N13" s="413">
        <v>49.133819763685388</v>
      </c>
      <c r="O13" s="413">
        <v>52.589608697841825</v>
      </c>
      <c r="P13" s="413">
        <v>56.195963749554949</v>
      </c>
      <c r="Q13" s="413">
        <v>58.971052999999998</v>
      </c>
      <c r="R13" s="413">
        <v>75.52045600000001</v>
      </c>
      <c r="S13" s="413">
        <v>77.158314000000004</v>
      </c>
      <c r="T13" s="413">
        <v>89.791732999999994</v>
      </c>
      <c r="U13" s="413">
        <v>95.583785992908247</v>
      </c>
      <c r="V13" s="413">
        <v>99.200029696154957</v>
      </c>
      <c r="W13" s="413">
        <v>98.062828015251441</v>
      </c>
      <c r="X13" s="413">
        <v>98.348124035993933</v>
      </c>
      <c r="Y13" s="413">
        <v>98.339716566884476</v>
      </c>
      <c r="Z13" s="414">
        <v>97.358047001706282</v>
      </c>
      <c r="AD13" s="415"/>
      <c r="AE13" s="415"/>
      <c r="AF13" s="415"/>
      <c r="AG13" s="415"/>
      <c r="AH13" s="415"/>
      <c r="AI13" s="415"/>
      <c r="AJ13" s="415"/>
      <c r="AK13" s="415"/>
      <c r="AL13" s="415"/>
      <c r="AM13" s="415"/>
      <c r="AN13" s="415"/>
      <c r="AO13" s="415"/>
      <c r="AP13" s="415"/>
      <c r="AQ13" s="415"/>
      <c r="AR13" s="415"/>
      <c r="AS13" s="415"/>
      <c r="AT13" s="415"/>
      <c r="AU13" s="415"/>
      <c r="AV13" s="415"/>
      <c r="AW13" s="415"/>
      <c r="AX13" s="415"/>
    </row>
    <row r="14" spans="1:52">
      <c r="A14" s="419"/>
      <c r="B14" s="411"/>
      <c r="C14" s="410"/>
      <c r="D14" s="412" t="s">
        <v>1162</v>
      </c>
      <c r="E14" s="413">
        <v>71.988233836905593</v>
      </c>
      <c r="F14" s="413">
        <v>74.947041341471206</v>
      </c>
      <c r="G14" s="413">
        <v>84.18274667978946</v>
      </c>
      <c r="H14" s="413">
        <v>70.875084291937569</v>
      </c>
      <c r="I14" s="413">
        <v>60.172467235202809</v>
      </c>
      <c r="J14" s="413">
        <v>57.233043724276719</v>
      </c>
      <c r="K14" s="413">
        <v>60.690345586222826</v>
      </c>
      <c r="L14" s="413">
        <v>65.037979153735009</v>
      </c>
      <c r="M14" s="413">
        <v>62.15816677815863</v>
      </c>
      <c r="N14" s="413">
        <v>62.071741283387802</v>
      </c>
      <c r="O14" s="413">
        <v>65.420696131542726</v>
      </c>
      <c r="P14" s="413">
        <v>68.468314677436965</v>
      </c>
      <c r="Q14" s="413">
        <v>70.19096599737739</v>
      </c>
      <c r="R14" s="413">
        <v>85.25496876413996</v>
      </c>
      <c r="S14" s="413">
        <v>87.80672961420683</v>
      </c>
      <c r="T14" s="413">
        <v>95.66805504956713</v>
      </c>
      <c r="U14" s="413">
        <v>95.583785992908247</v>
      </c>
      <c r="V14" s="413">
        <v>98.408974086993794</v>
      </c>
      <c r="W14" s="413">
        <v>95.986775069272596</v>
      </c>
      <c r="X14" s="413">
        <v>94.616373362077582</v>
      </c>
      <c r="Y14" s="413">
        <v>92.868935182958168</v>
      </c>
      <c r="Z14" s="414">
        <v>90.198570069334622</v>
      </c>
      <c r="AD14" s="415"/>
      <c r="AE14" s="415"/>
      <c r="AF14" s="415"/>
      <c r="AG14" s="415"/>
      <c r="AH14" s="415"/>
      <c r="AI14" s="415"/>
      <c r="AJ14" s="415"/>
      <c r="AK14" s="415"/>
      <c r="AL14" s="415"/>
      <c r="AM14" s="415"/>
      <c r="AN14" s="415"/>
      <c r="AO14" s="415"/>
      <c r="AP14" s="415"/>
      <c r="AQ14" s="415"/>
      <c r="AR14" s="415"/>
      <c r="AS14" s="415"/>
      <c r="AT14" s="415"/>
      <c r="AU14" s="415"/>
      <c r="AV14" s="415"/>
      <c r="AW14" s="415"/>
      <c r="AX14" s="415"/>
    </row>
    <row r="15" spans="1:52">
      <c r="A15" s="419"/>
      <c r="B15" s="411"/>
      <c r="C15" s="410"/>
      <c r="D15" s="412" t="s">
        <v>1163</v>
      </c>
      <c r="E15" s="413"/>
      <c r="F15" s="413">
        <v>4.1101265399412279</v>
      </c>
      <c r="G15" s="413">
        <v>12.322975227586163</v>
      </c>
      <c r="H15" s="413">
        <v>-15.808063899923553</v>
      </c>
      <c r="I15" s="413">
        <v>-15.100676300644967</v>
      </c>
      <c r="J15" s="413">
        <v>-4.8849974847074762</v>
      </c>
      <c r="K15" s="413">
        <v>6.0407443619491019</v>
      </c>
      <c r="L15" s="413">
        <v>7.1636329065477122</v>
      </c>
      <c r="M15" s="413">
        <v>-4.4278933832940233</v>
      </c>
      <c r="N15" s="413">
        <v>-0.13904125435243442</v>
      </c>
      <c r="O15" s="413">
        <v>5.3952970851346205</v>
      </c>
      <c r="P15" s="413">
        <v>4.658492993969876</v>
      </c>
      <c r="Q15" s="413">
        <v>2.5159832369995527</v>
      </c>
      <c r="R15" s="413">
        <v>21.46145526380905</v>
      </c>
      <c r="S15" s="413">
        <v>2.9930934079940519</v>
      </c>
      <c r="T15" s="413">
        <v>8.9529873961828663</v>
      </c>
      <c r="U15" s="413">
        <v>-8.8084843593005946E-2</v>
      </c>
      <c r="V15" s="413">
        <v>2.9557189692142494</v>
      </c>
      <c r="W15" s="413">
        <v>-2.461359891405801</v>
      </c>
      <c r="X15" s="413">
        <v>-1.4276984576323204</v>
      </c>
      <c r="Y15" s="413">
        <v>-1.8468665803035189</v>
      </c>
      <c r="Z15" s="414">
        <v>-2.8754126537175684</v>
      </c>
      <c r="AD15" s="415"/>
      <c r="AE15" s="415"/>
      <c r="AF15" s="415"/>
      <c r="AG15" s="415"/>
      <c r="AH15" s="415"/>
      <c r="AI15" s="415"/>
      <c r="AJ15" s="415"/>
      <c r="AK15" s="415"/>
      <c r="AL15" s="415"/>
      <c r="AM15" s="415"/>
      <c r="AN15" s="415"/>
      <c r="AO15" s="415"/>
      <c r="AP15" s="415"/>
      <c r="AQ15" s="415"/>
      <c r="AR15" s="415"/>
      <c r="AS15" s="415"/>
      <c r="AT15" s="415"/>
      <c r="AU15" s="415"/>
      <c r="AV15" s="415"/>
      <c r="AW15" s="415"/>
      <c r="AX15" s="415"/>
    </row>
    <row r="16" spans="1:52" ht="13.5" customHeight="1">
      <c r="A16" s="419"/>
      <c r="B16" s="411"/>
      <c r="C16" s="410"/>
      <c r="D16" s="412" t="s">
        <v>1164</v>
      </c>
      <c r="E16" s="413">
        <v>3.0882622145121643</v>
      </c>
      <c r="F16" s="413">
        <v>3.2968634338288192</v>
      </c>
      <c r="G16" s="413">
        <v>3.8046863409283649</v>
      </c>
      <c r="H16" s="413">
        <v>3.1295946253839504</v>
      </c>
      <c r="I16" s="413">
        <v>2.6298725652374944</v>
      </c>
      <c r="J16" s="413">
        <v>2.4708378733758902</v>
      </c>
      <c r="K16" s="413">
        <v>2.5544625633665308</v>
      </c>
      <c r="L16" s="413">
        <v>2.6648335573229605</v>
      </c>
      <c r="M16" s="413">
        <v>2.4902156625945739</v>
      </c>
      <c r="N16" s="413">
        <v>2.4400922605816624</v>
      </c>
      <c r="O16" s="413">
        <v>2.5056893578565465</v>
      </c>
      <c r="P16" s="413">
        <v>2.585295043815385</v>
      </c>
      <c r="Q16" s="413">
        <v>2.6273475847056083</v>
      </c>
      <c r="R16" s="413">
        <v>3.6219383008070665</v>
      </c>
      <c r="S16" s="413">
        <v>3.2667623797588403</v>
      </c>
      <c r="T16" s="413">
        <v>3.5174331890582868</v>
      </c>
      <c r="U16" s="413">
        <v>3.4993215357008536</v>
      </c>
      <c r="V16" s="413">
        <v>3.5611548753795277</v>
      </c>
      <c r="W16" s="413">
        <v>3.4108079321399574</v>
      </c>
      <c r="X16" s="413">
        <v>3.2949298611399653</v>
      </c>
      <c r="Y16" s="413">
        <v>3.1778969608763585</v>
      </c>
      <c r="Z16" s="414">
        <v>3.0353480523792151</v>
      </c>
      <c r="AD16" s="415"/>
      <c r="AE16" s="415"/>
      <c r="AF16" s="415"/>
      <c r="AG16" s="415"/>
      <c r="AH16" s="415"/>
      <c r="AI16" s="415"/>
      <c r="AJ16" s="415"/>
      <c r="AK16" s="415"/>
      <c r="AL16" s="415"/>
      <c r="AM16" s="415"/>
      <c r="AN16" s="415"/>
      <c r="AO16" s="415"/>
      <c r="AP16" s="415"/>
      <c r="AQ16" s="415"/>
      <c r="AR16" s="415"/>
      <c r="AS16" s="415"/>
      <c r="AT16" s="415"/>
      <c r="AU16" s="415"/>
      <c r="AV16" s="415"/>
      <c r="AW16" s="415"/>
      <c r="AX16" s="415"/>
    </row>
    <row r="17" spans="1:50" ht="13.5" customHeight="1">
      <c r="A17" s="419"/>
      <c r="B17" s="418"/>
      <c r="C17" s="419"/>
      <c r="D17" s="420" t="s">
        <v>1165</v>
      </c>
      <c r="E17" s="421">
        <v>1170.3833849427613</v>
      </c>
      <c r="F17" s="421">
        <v>1209.0670109533569</v>
      </c>
      <c r="G17" s="421">
        <v>1348.0509174436143</v>
      </c>
      <c r="H17" s="421">
        <v>1125.7741908840205</v>
      </c>
      <c r="I17" s="421">
        <v>948.45674800335439</v>
      </c>
      <c r="J17" s="421">
        <v>896.29347194281945</v>
      </c>
      <c r="K17" s="421">
        <v>944.01277942786874</v>
      </c>
      <c r="L17" s="421">
        <v>1003.8390497456755</v>
      </c>
      <c r="M17" s="421">
        <v>951.71127477582422</v>
      </c>
      <c r="N17" s="421">
        <v>943.41122096493359</v>
      </c>
      <c r="O17" s="421">
        <v>988.39973910184892</v>
      </c>
      <c r="P17" s="421">
        <v>1028.4967561437852</v>
      </c>
      <c r="Q17" s="421">
        <v>1049.1374292432743</v>
      </c>
      <c r="R17" s="421">
        <v>1271.3142425740928</v>
      </c>
      <c r="S17" s="421">
        <v>1304.4494154450547</v>
      </c>
      <c r="T17" s="421">
        <v>1407.7474780408136</v>
      </c>
      <c r="U17" s="421">
        <v>1393.5517695840272</v>
      </c>
      <c r="V17" s="421">
        <v>1423.3770317252149</v>
      </c>
      <c r="W17" s="421">
        <v>1380.6091599608999</v>
      </c>
      <c r="X17" s="421">
        <v>1354.032149627091</v>
      </c>
      <c r="Y17" s="421">
        <v>1322.1196554467444</v>
      </c>
      <c r="Z17" s="422">
        <v>1277.4702958763992</v>
      </c>
      <c r="AD17" s="415"/>
      <c r="AE17" s="415"/>
      <c r="AF17" s="415"/>
      <c r="AG17" s="415"/>
      <c r="AH17" s="415"/>
      <c r="AI17" s="415"/>
      <c r="AJ17" s="415"/>
      <c r="AK17" s="415"/>
      <c r="AL17" s="415"/>
      <c r="AM17" s="415"/>
      <c r="AN17" s="415"/>
      <c r="AO17" s="415"/>
      <c r="AP17" s="415"/>
      <c r="AQ17" s="415"/>
      <c r="AR17" s="415"/>
      <c r="AS17" s="415"/>
      <c r="AT17" s="415"/>
      <c r="AU17" s="415"/>
      <c r="AV17" s="415"/>
      <c r="AW17" s="415"/>
      <c r="AX17" s="415"/>
    </row>
    <row r="18" spans="1:50" s="445" customFormat="1" ht="18.75" customHeight="1">
      <c r="A18" s="457"/>
      <c r="B18" s="596" t="s">
        <v>1166</v>
      </c>
      <c r="C18" s="597"/>
      <c r="D18" s="597"/>
      <c r="E18" s="597"/>
      <c r="F18" s="597"/>
      <c r="G18" s="597"/>
      <c r="H18" s="597"/>
      <c r="I18" s="597"/>
      <c r="J18" s="597"/>
      <c r="K18" s="597"/>
      <c r="L18" s="597"/>
      <c r="M18" s="597"/>
      <c r="N18" s="597"/>
      <c r="O18" s="597"/>
      <c r="P18" s="597"/>
      <c r="Q18" s="597"/>
      <c r="R18" s="597"/>
      <c r="S18" s="597"/>
      <c r="T18" s="597"/>
      <c r="U18" s="597"/>
      <c r="V18" s="597"/>
      <c r="W18" s="597"/>
      <c r="X18" s="597"/>
      <c r="Y18" s="597"/>
      <c r="Z18" s="598"/>
      <c r="AD18" s="456"/>
      <c r="AE18" s="456"/>
      <c r="AF18" s="456"/>
      <c r="AG18" s="456"/>
      <c r="AH18" s="456"/>
      <c r="AI18" s="456"/>
      <c r="AJ18" s="456"/>
      <c r="AK18" s="456"/>
      <c r="AL18" s="456"/>
      <c r="AM18" s="456"/>
      <c r="AN18" s="456"/>
      <c r="AO18" s="456"/>
      <c r="AP18" s="456"/>
      <c r="AQ18" s="456"/>
      <c r="AR18" s="456"/>
      <c r="AS18" s="456"/>
      <c r="AT18" s="456"/>
      <c r="AU18" s="456"/>
      <c r="AV18" s="456"/>
      <c r="AW18" s="456"/>
      <c r="AX18" s="456"/>
    </row>
    <row r="19" spans="1:50">
      <c r="A19" s="419"/>
      <c r="B19" s="411"/>
      <c r="C19" s="410"/>
      <c r="D19" s="412" t="s">
        <v>928</v>
      </c>
      <c r="E19" s="423">
        <v>286.76629400000002</v>
      </c>
      <c r="F19" s="423">
        <v>299.94735100000003</v>
      </c>
      <c r="G19" s="423">
        <v>318.08264200000002</v>
      </c>
      <c r="H19" s="423">
        <v>324.94498900000002</v>
      </c>
      <c r="I19" s="423">
        <v>313.267403</v>
      </c>
      <c r="J19" s="423">
        <v>309.98998599999999</v>
      </c>
      <c r="K19" s="423">
        <v>308.71881300000001</v>
      </c>
      <c r="L19" s="423">
        <v>310.64616799999999</v>
      </c>
      <c r="M19" s="423">
        <v>309.74895700000008</v>
      </c>
      <c r="N19" s="423">
        <v>286.70990599999999</v>
      </c>
      <c r="O19" s="423">
        <v>288.21220899999997</v>
      </c>
      <c r="P19" s="423">
        <v>294.38957099999999</v>
      </c>
      <c r="Q19" s="423">
        <v>320.23420000000004</v>
      </c>
      <c r="R19" s="423">
        <v>420.93294200000003</v>
      </c>
      <c r="S19" s="423">
        <v>408.75117599999999</v>
      </c>
      <c r="T19" s="423">
        <v>407.45770389400002</v>
      </c>
      <c r="U19" s="423">
        <v>422.94448746678228</v>
      </c>
      <c r="V19" s="423">
        <v>430.19537877771137</v>
      </c>
      <c r="W19" s="423">
        <v>440.0353514465599</v>
      </c>
      <c r="X19" s="423">
        <v>452.28089150009794</v>
      </c>
      <c r="Y19" s="423">
        <v>465.55777213391832</v>
      </c>
      <c r="Z19" s="424">
        <v>479.15889214608609</v>
      </c>
      <c r="AD19" s="415"/>
      <c r="AE19" s="415"/>
      <c r="AF19" s="415"/>
      <c r="AG19" s="415"/>
      <c r="AH19" s="415"/>
      <c r="AI19" s="415"/>
      <c r="AJ19" s="415"/>
      <c r="AK19" s="415"/>
      <c r="AL19" s="415"/>
      <c r="AM19" s="415"/>
      <c r="AN19" s="415"/>
      <c r="AO19" s="415"/>
      <c r="AP19" s="415"/>
      <c r="AQ19" s="415"/>
      <c r="AR19" s="415"/>
      <c r="AS19" s="415"/>
      <c r="AT19" s="415"/>
      <c r="AU19" s="415"/>
      <c r="AV19" s="415"/>
      <c r="AW19" s="415"/>
      <c r="AX19" s="415"/>
    </row>
    <row r="20" spans="1:50">
      <c r="A20" s="419"/>
      <c r="B20" s="425"/>
      <c r="C20" s="410"/>
      <c r="D20" s="412" t="s">
        <v>951</v>
      </c>
      <c r="E20" s="423">
        <v>43.189293280000001</v>
      </c>
      <c r="F20" s="423">
        <v>47.242335060000002</v>
      </c>
      <c r="G20" s="423">
        <v>54.660401890000003</v>
      </c>
      <c r="H20" s="423">
        <v>42.333612796000004</v>
      </c>
      <c r="I20" s="423">
        <v>42.325887692000002</v>
      </c>
      <c r="J20" s="423">
        <v>39.479622184</v>
      </c>
      <c r="K20" s="423">
        <v>41.356101916</v>
      </c>
      <c r="L20" s="423">
        <v>45.539850194000003</v>
      </c>
      <c r="M20" s="423">
        <v>44.195856389342602</v>
      </c>
      <c r="N20" s="423">
        <v>42.526187000000007</v>
      </c>
      <c r="O20" s="423">
        <v>44.997351999999999</v>
      </c>
      <c r="P20" s="423">
        <v>50.808509000000008</v>
      </c>
      <c r="Q20" s="423">
        <v>57.891052999999999</v>
      </c>
      <c r="R20" s="423">
        <v>75.52045600000001</v>
      </c>
      <c r="S20" s="423">
        <v>77.158314000000004</v>
      </c>
      <c r="T20" s="423">
        <v>89.791732999999994</v>
      </c>
      <c r="U20" s="423">
        <v>95.583785992908247</v>
      </c>
      <c r="V20" s="423">
        <v>99.200029696154957</v>
      </c>
      <c r="W20" s="423">
        <v>98.062828015251441</v>
      </c>
      <c r="X20" s="423">
        <v>98.348124035993933</v>
      </c>
      <c r="Y20" s="423">
        <v>98.339716566884476</v>
      </c>
      <c r="Z20" s="424">
        <v>97.358047001706282</v>
      </c>
      <c r="AD20" s="415"/>
      <c r="AE20" s="415"/>
      <c r="AF20" s="415"/>
      <c r="AG20" s="415"/>
      <c r="AH20" s="415"/>
      <c r="AI20" s="415"/>
      <c r="AJ20" s="415"/>
      <c r="AK20" s="415"/>
      <c r="AL20" s="415"/>
      <c r="AM20" s="415"/>
      <c r="AN20" s="415"/>
      <c r="AO20" s="415"/>
      <c r="AP20" s="415"/>
      <c r="AQ20" s="415"/>
      <c r="AR20" s="415"/>
      <c r="AS20" s="415"/>
      <c r="AT20" s="415"/>
      <c r="AU20" s="415"/>
      <c r="AV20" s="415"/>
      <c r="AW20" s="415"/>
      <c r="AX20" s="415"/>
    </row>
    <row r="21" spans="1:50">
      <c r="A21" s="419"/>
      <c r="B21" s="425"/>
      <c r="C21" s="410"/>
      <c r="D21" s="412" t="s">
        <v>1167</v>
      </c>
      <c r="E21" s="423">
        <v>329.95558728000003</v>
      </c>
      <c r="F21" s="423">
        <v>347.18968606000004</v>
      </c>
      <c r="G21" s="423">
        <v>372.74304389000002</v>
      </c>
      <c r="H21" s="423">
        <v>367.27860179600003</v>
      </c>
      <c r="I21" s="423">
        <v>355.59329069199998</v>
      </c>
      <c r="J21" s="423">
        <v>349.46960818399998</v>
      </c>
      <c r="K21" s="423">
        <v>350.07491491600001</v>
      </c>
      <c r="L21" s="423">
        <v>356.18601819399998</v>
      </c>
      <c r="M21" s="423">
        <v>353.9448133893427</v>
      </c>
      <c r="N21" s="423">
        <v>329.23609299999998</v>
      </c>
      <c r="O21" s="423">
        <v>333.20956099999995</v>
      </c>
      <c r="P21" s="423">
        <v>345.19808</v>
      </c>
      <c r="Q21" s="423">
        <v>378.12525300000004</v>
      </c>
      <c r="R21" s="423">
        <v>496.45339800000005</v>
      </c>
      <c r="S21" s="423">
        <v>485.90949000000001</v>
      </c>
      <c r="T21" s="423">
        <v>497.24943689400004</v>
      </c>
      <c r="U21" s="423">
        <v>518.52827345969058</v>
      </c>
      <c r="V21" s="423">
        <v>529.39540847386638</v>
      </c>
      <c r="W21" s="423">
        <v>538.09817946181136</v>
      </c>
      <c r="X21" s="423">
        <v>550.62901553609186</v>
      </c>
      <c r="Y21" s="423">
        <v>563.8974887008028</v>
      </c>
      <c r="Z21" s="424">
        <v>576.51693914779241</v>
      </c>
      <c r="AD21" s="415"/>
      <c r="AE21" s="415"/>
      <c r="AF21" s="415"/>
      <c r="AG21" s="415"/>
      <c r="AH21" s="415"/>
      <c r="AI21" s="415"/>
      <c r="AJ21" s="415"/>
      <c r="AK21" s="415"/>
      <c r="AL21" s="415"/>
      <c r="AM21" s="415"/>
      <c r="AN21" s="415"/>
      <c r="AO21" s="415"/>
      <c r="AP21" s="415"/>
      <c r="AQ21" s="415"/>
      <c r="AR21" s="415"/>
      <c r="AS21" s="415"/>
      <c r="AT21" s="415"/>
      <c r="AU21" s="415"/>
      <c r="AV21" s="415"/>
      <c r="AW21" s="415"/>
      <c r="AX21" s="415"/>
    </row>
    <row r="22" spans="1:50">
      <c r="A22" s="419"/>
      <c r="B22" s="425"/>
      <c r="C22" s="410"/>
      <c r="D22" s="412" t="s">
        <v>929</v>
      </c>
      <c r="E22" s="423">
        <v>278.13770599999998</v>
      </c>
      <c r="F22" s="423">
        <v>299.39164900000003</v>
      </c>
      <c r="G22" s="423">
        <v>315.68135799999999</v>
      </c>
      <c r="H22" s="423">
        <v>337.63501100000002</v>
      </c>
      <c r="I22" s="423">
        <v>357.98959699999995</v>
      </c>
      <c r="J22" s="423">
        <v>372.96901399999996</v>
      </c>
      <c r="K22" s="423">
        <v>385.90518700000001</v>
      </c>
      <c r="L22" s="423">
        <v>394.50183200000015</v>
      </c>
      <c r="M22" s="423">
        <v>406.19304299999993</v>
      </c>
      <c r="N22" s="423">
        <v>440.75109399999991</v>
      </c>
      <c r="O22" s="423">
        <v>455.58079100000003</v>
      </c>
      <c r="P22" s="423">
        <v>466.81842899999998</v>
      </c>
      <c r="Q22" s="423">
        <v>472.72580000000022</v>
      </c>
      <c r="R22" s="423">
        <v>560.34305799999993</v>
      </c>
      <c r="S22" s="423">
        <v>527.92882399999974</v>
      </c>
      <c r="T22" s="423">
        <v>643.61429610599987</v>
      </c>
      <c r="U22" s="423">
        <v>659.96315177685642</v>
      </c>
      <c r="V22" s="423">
        <v>660.19409528777669</v>
      </c>
      <c r="W22" s="423">
        <v>679.56195261112384</v>
      </c>
      <c r="X22" s="423">
        <v>705.72939640646803</v>
      </c>
      <c r="Y22" s="423">
        <v>725.7580410542331</v>
      </c>
      <c r="Z22" s="424">
        <v>751.95567760606696</v>
      </c>
      <c r="AD22" s="415"/>
      <c r="AE22" s="415"/>
      <c r="AF22" s="415"/>
      <c r="AG22" s="415"/>
      <c r="AH22" s="415"/>
      <c r="AI22" s="415"/>
      <c r="AJ22" s="415"/>
      <c r="AK22" s="415"/>
      <c r="AL22" s="415"/>
      <c r="AM22" s="415"/>
      <c r="AN22" s="415"/>
      <c r="AO22" s="415"/>
      <c r="AP22" s="415"/>
      <c r="AQ22" s="415"/>
      <c r="AR22" s="415"/>
      <c r="AS22" s="415"/>
      <c r="AT22" s="415"/>
      <c r="AU22" s="415"/>
      <c r="AV22" s="415"/>
      <c r="AW22" s="415"/>
      <c r="AX22" s="415"/>
    </row>
    <row r="23" spans="1:50" ht="15.75" customHeight="1">
      <c r="A23" s="417"/>
      <c r="B23" s="425"/>
      <c r="C23" s="410"/>
      <c r="D23" s="412" t="s">
        <v>1168</v>
      </c>
      <c r="E23" s="423">
        <v>19.994706719999996</v>
      </c>
      <c r="F23" s="423">
        <v>38.893664939999994</v>
      </c>
      <c r="G23" s="423">
        <v>32.560598110000001</v>
      </c>
      <c r="H23" s="423">
        <v>39.62638720399999</v>
      </c>
      <c r="I23" s="423">
        <v>32.000112307999991</v>
      </c>
      <c r="J23" s="423">
        <v>28.462377815999996</v>
      </c>
      <c r="K23" s="423">
        <v>30.778898083999977</v>
      </c>
      <c r="L23" s="423">
        <v>37.704149806000011</v>
      </c>
      <c r="M23" s="423">
        <v>36.131143610657396</v>
      </c>
      <c r="N23" s="423">
        <v>43.52381299999999</v>
      </c>
      <c r="O23" s="423">
        <v>51.738647999999976</v>
      </c>
      <c r="P23" s="423">
        <v>45.841490999999998</v>
      </c>
      <c r="Q23" s="423">
        <v>37.233947000000015</v>
      </c>
      <c r="R23" s="423">
        <v>50.100544000000014</v>
      </c>
      <c r="S23" s="423">
        <v>32.492686000000006</v>
      </c>
      <c r="T23" s="423">
        <v>16.54826700000001</v>
      </c>
      <c r="U23" s="423">
        <v>37.782479733008785</v>
      </c>
      <c r="V23" s="423">
        <v>36.758702211611649</v>
      </c>
      <c r="W23" s="423">
        <v>33.997042388490698</v>
      </c>
      <c r="X23" s="423">
        <v>33.894631010589578</v>
      </c>
      <c r="Y23" s="423">
        <v>33.406167171159183</v>
      </c>
      <c r="Z23" s="424">
        <v>33.203153266238346</v>
      </c>
      <c r="AD23" s="415"/>
      <c r="AE23" s="415"/>
      <c r="AF23" s="415"/>
      <c r="AG23" s="415"/>
      <c r="AH23" s="415"/>
      <c r="AI23" s="415"/>
      <c r="AJ23" s="415"/>
      <c r="AK23" s="415"/>
      <c r="AL23" s="415"/>
      <c r="AM23" s="415"/>
      <c r="AN23" s="415"/>
      <c r="AO23" s="415"/>
      <c r="AP23" s="415"/>
      <c r="AQ23" s="415"/>
      <c r="AR23" s="415"/>
      <c r="AS23" s="415"/>
      <c r="AT23" s="415"/>
      <c r="AU23" s="415"/>
      <c r="AV23" s="415"/>
      <c r="AW23" s="415"/>
      <c r="AX23" s="415"/>
    </row>
    <row r="24" spans="1:50" ht="12.75" customHeight="1">
      <c r="A24" s="419"/>
      <c r="B24" s="425"/>
      <c r="C24" s="410"/>
      <c r="D24" s="412" t="s">
        <v>1169</v>
      </c>
      <c r="E24" s="423">
        <v>298.13241271999993</v>
      </c>
      <c r="F24" s="423">
        <v>338.28531393999998</v>
      </c>
      <c r="G24" s="423">
        <v>348.24195610999999</v>
      </c>
      <c r="H24" s="423">
        <v>377.26139820399993</v>
      </c>
      <c r="I24" s="423">
        <v>389.98970930799999</v>
      </c>
      <c r="J24" s="423">
        <v>401.43139181599997</v>
      </c>
      <c r="K24" s="423">
        <v>416.684085084</v>
      </c>
      <c r="L24" s="423">
        <v>432.20598180600018</v>
      </c>
      <c r="M24" s="423">
        <v>442.32418661065731</v>
      </c>
      <c r="N24" s="423">
        <v>484.27490699999987</v>
      </c>
      <c r="O24" s="423">
        <v>507.31943900000005</v>
      </c>
      <c r="P24" s="423">
        <v>512.65991999999994</v>
      </c>
      <c r="Q24" s="423">
        <v>509.95974700000022</v>
      </c>
      <c r="R24" s="423">
        <v>610.44360199999983</v>
      </c>
      <c r="S24" s="423">
        <v>560.42150999999967</v>
      </c>
      <c r="T24" s="423">
        <v>660.16256310599999</v>
      </c>
      <c r="U24" s="423">
        <v>697.74563150986501</v>
      </c>
      <c r="V24" s="423">
        <v>696.95279749938823</v>
      </c>
      <c r="W24" s="423">
        <v>713.55899499961458</v>
      </c>
      <c r="X24" s="423">
        <v>739.62402741705773</v>
      </c>
      <c r="Y24" s="423">
        <v>759.16420822539249</v>
      </c>
      <c r="Z24" s="424">
        <v>785.1588308723052</v>
      </c>
      <c r="AD24" s="415"/>
      <c r="AE24" s="415"/>
      <c r="AF24" s="415"/>
      <c r="AG24" s="415"/>
      <c r="AH24" s="415"/>
      <c r="AI24" s="415"/>
      <c r="AJ24" s="415"/>
      <c r="AK24" s="415"/>
      <c r="AL24" s="415"/>
      <c r="AM24" s="415"/>
      <c r="AN24" s="415"/>
      <c r="AO24" s="415"/>
      <c r="AP24" s="415"/>
      <c r="AQ24" s="415"/>
      <c r="AR24" s="415"/>
      <c r="AS24" s="415"/>
      <c r="AT24" s="415"/>
      <c r="AU24" s="415"/>
      <c r="AV24" s="415"/>
      <c r="AW24" s="415"/>
      <c r="AX24" s="415"/>
    </row>
    <row r="25" spans="1:50">
      <c r="A25" s="419"/>
      <c r="B25" s="426"/>
      <c r="C25" s="410"/>
      <c r="D25" s="412" t="s">
        <v>1170</v>
      </c>
      <c r="E25" s="423">
        <v>564.904</v>
      </c>
      <c r="F25" s="423">
        <v>599.33900000000006</v>
      </c>
      <c r="G25" s="423">
        <v>633.76400000000001</v>
      </c>
      <c r="H25" s="423">
        <v>662.58</v>
      </c>
      <c r="I25" s="423">
        <v>671.25699999999995</v>
      </c>
      <c r="J25" s="423">
        <v>682.95899999999995</v>
      </c>
      <c r="K25" s="423">
        <v>694.62400000000002</v>
      </c>
      <c r="L25" s="423">
        <v>705.14800000000014</v>
      </c>
      <c r="M25" s="423">
        <v>715.94200000000001</v>
      </c>
      <c r="N25" s="423">
        <v>727.4609999999999</v>
      </c>
      <c r="O25" s="423">
        <v>743.79300000000001</v>
      </c>
      <c r="P25" s="423">
        <v>761.20799999999997</v>
      </c>
      <c r="Q25" s="423">
        <v>792.96000000000026</v>
      </c>
      <c r="R25" s="423">
        <v>981.27599999999995</v>
      </c>
      <c r="S25" s="423">
        <v>936.67999999999972</v>
      </c>
      <c r="T25" s="423">
        <v>1051.0719999999999</v>
      </c>
      <c r="U25" s="423">
        <v>1082.9076392436386</v>
      </c>
      <c r="V25" s="423">
        <v>1090.389474065488</v>
      </c>
      <c r="W25" s="423">
        <v>1119.5973040576837</v>
      </c>
      <c r="X25" s="423">
        <v>1158.010287906566</v>
      </c>
      <c r="Y25" s="423">
        <v>1191.3158131881514</v>
      </c>
      <c r="Z25" s="424">
        <v>1231.1145697521531</v>
      </c>
      <c r="AD25" s="415"/>
      <c r="AE25" s="415"/>
      <c r="AF25" s="415"/>
      <c r="AG25" s="415"/>
      <c r="AH25" s="415"/>
      <c r="AI25" s="415"/>
      <c r="AJ25" s="415"/>
      <c r="AK25" s="415"/>
      <c r="AL25" s="415"/>
      <c r="AM25" s="415"/>
      <c r="AN25" s="415"/>
      <c r="AO25" s="415"/>
      <c r="AP25" s="415"/>
      <c r="AQ25" s="415"/>
      <c r="AR25" s="415"/>
      <c r="AS25" s="415"/>
      <c r="AT25" s="415"/>
      <c r="AU25" s="415"/>
      <c r="AV25" s="415"/>
      <c r="AW25" s="415"/>
      <c r="AX25" s="415"/>
    </row>
    <row r="26" spans="1:50" ht="15">
      <c r="A26" s="419"/>
      <c r="B26" s="426"/>
      <c r="C26" s="410"/>
      <c r="D26" s="412" t="s">
        <v>1171</v>
      </c>
      <c r="E26" s="423">
        <v>63.183999999999997</v>
      </c>
      <c r="F26" s="423">
        <v>86.135999999999996</v>
      </c>
      <c r="G26" s="423">
        <v>87.221000000000004</v>
      </c>
      <c r="H26" s="423">
        <v>81.96</v>
      </c>
      <c r="I26" s="423">
        <v>74.325999999999993</v>
      </c>
      <c r="J26" s="423">
        <v>67.941999999999993</v>
      </c>
      <c r="K26" s="423">
        <v>72.134999999999977</v>
      </c>
      <c r="L26" s="423">
        <v>83.244000000000014</v>
      </c>
      <c r="M26" s="423">
        <v>80.326999999999998</v>
      </c>
      <c r="N26" s="423">
        <v>86.05</v>
      </c>
      <c r="O26" s="423">
        <v>96.735999999999976</v>
      </c>
      <c r="P26" s="423">
        <v>96.65</v>
      </c>
      <c r="Q26" s="423">
        <v>95.125000000000014</v>
      </c>
      <c r="R26" s="423">
        <v>125.62100000000002</v>
      </c>
      <c r="S26" s="423">
        <v>109.65100000000001</v>
      </c>
      <c r="T26" s="423">
        <v>106.34</v>
      </c>
      <c r="U26" s="423">
        <v>133.36626572591703</v>
      </c>
      <c r="V26" s="423">
        <v>135.95873190776661</v>
      </c>
      <c r="W26" s="423">
        <v>132.05987040374214</v>
      </c>
      <c r="X26" s="423">
        <v>132.24275504658351</v>
      </c>
      <c r="Y26" s="423">
        <v>131.74588373804366</v>
      </c>
      <c r="Z26" s="424">
        <v>130.56120026794463</v>
      </c>
      <c r="AD26" s="415"/>
      <c r="AE26" s="415"/>
      <c r="AF26" s="415"/>
      <c r="AG26" s="415"/>
      <c r="AH26" s="415"/>
      <c r="AI26" s="415"/>
      <c r="AJ26" s="415"/>
      <c r="AK26" s="415"/>
      <c r="AL26" s="415"/>
      <c r="AM26" s="415"/>
      <c r="AN26" s="415"/>
      <c r="AO26" s="415"/>
      <c r="AP26" s="415"/>
      <c r="AQ26" s="415"/>
      <c r="AR26" s="415"/>
      <c r="AS26" s="415"/>
      <c r="AT26" s="415"/>
      <c r="AU26" s="415"/>
      <c r="AV26" s="415"/>
      <c r="AW26" s="415"/>
      <c r="AX26" s="415"/>
    </row>
    <row r="27" spans="1:50" ht="15">
      <c r="A27" s="419"/>
      <c r="B27" s="426"/>
      <c r="C27" s="410"/>
      <c r="D27" s="412" t="s">
        <v>1172</v>
      </c>
      <c r="E27" s="423">
        <v>628.08799999999997</v>
      </c>
      <c r="F27" s="423">
        <v>685.47500000000002</v>
      </c>
      <c r="G27" s="423">
        <v>720.98500000000001</v>
      </c>
      <c r="H27" s="423">
        <v>744.54</v>
      </c>
      <c r="I27" s="423">
        <v>745.58299999999997</v>
      </c>
      <c r="J27" s="423">
        <v>750.90099999999995</v>
      </c>
      <c r="K27" s="423">
        <v>766.75900000000001</v>
      </c>
      <c r="L27" s="423">
        <v>788.39200000000017</v>
      </c>
      <c r="M27" s="423">
        <v>796.26900000000001</v>
      </c>
      <c r="N27" s="423">
        <v>813.51099999999985</v>
      </c>
      <c r="O27" s="423">
        <v>840.529</v>
      </c>
      <c r="P27" s="423">
        <v>857.85799999999995</v>
      </c>
      <c r="Q27" s="423">
        <v>888.08500000000026</v>
      </c>
      <c r="R27" s="423">
        <v>1106.8969999999999</v>
      </c>
      <c r="S27" s="423">
        <v>1046.3309999999997</v>
      </c>
      <c r="T27" s="423">
        <v>1157.412</v>
      </c>
      <c r="U27" s="423">
        <v>1216.2739049695556</v>
      </c>
      <c r="V27" s="423">
        <v>1226.3482059732546</v>
      </c>
      <c r="W27" s="423">
        <v>1251.6571744614259</v>
      </c>
      <c r="X27" s="423">
        <v>1290.2530429531496</v>
      </c>
      <c r="Y27" s="423">
        <v>1323.0616969261953</v>
      </c>
      <c r="Z27" s="424">
        <v>1361.6757700200976</v>
      </c>
      <c r="AD27" s="415"/>
      <c r="AE27" s="415"/>
      <c r="AF27" s="415"/>
      <c r="AG27" s="415"/>
      <c r="AH27" s="415"/>
      <c r="AI27" s="415"/>
      <c r="AJ27" s="415"/>
      <c r="AK27" s="415"/>
      <c r="AL27" s="415"/>
      <c r="AM27" s="415"/>
      <c r="AN27" s="415"/>
      <c r="AO27" s="415"/>
      <c r="AP27" s="415"/>
      <c r="AQ27" s="415"/>
      <c r="AR27" s="415"/>
      <c r="AS27" s="415"/>
      <c r="AT27" s="415"/>
      <c r="AU27" s="415"/>
      <c r="AV27" s="415"/>
      <c r="AW27" s="415"/>
      <c r="AX27" s="415"/>
    </row>
    <row r="28" spans="1:50" s="445" customFormat="1" ht="18" customHeight="1">
      <c r="A28" s="457"/>
      <c r="B28" s="596" t="s">
        <v>1173</v>
      </c>
      <c r="C28" s="597"/>
      <c r="D28" s="597"/>
      <c r="E28" s="597"/>
      <c r="F28" s="597"/>
      <c r="G28" s="597"/>
      <c r="H28" s="597"/>
      <c r="I28" s="597"/>
      <c r="J28" s="597"/>
      <c r="K28" s="597"/>
      <c r="L28" s="597"/>
      <c r="M28" s="597"/>
      <c r="N28" s="597"/>
      <c r="O28" s="597"/>
      <c r="P28" s="597"/>
      <c r="Q28" s="597"/>
      <c r="R28" s="597"/>
      <c r="S28" s="597"/>
      <c r="T28" s="597"/>
      <c r="U28" s="597"/>
      <c r="V28" s="597"/>
      <c r="W28" s="597"/>
      <c r="X28" s="597"/>
      <c r="Y28" s="597"/>
      <c r="Z28" s="598"/>
      <c r="AD28" s="456"/>
      <c r="AE28" s="456"/>
      <c r="AF28" s="456"/>
      <c r="AG28" s="456"/>
      <c r="AH28" s="456"/>
      <c r="AI28" s="456"/>
      <c r="AJ28" s="456"/>
      <c r="AK28" s="456"/>
      <c r="AL28" s="456"/>
      <c r="AM28" s="456"/>
      <c r="AN28" s="456"/>
      <c r="AO28" s="456"/>
      <c r="AP28" s="456"/>
      <c r="AQ28" s="456"/>
      <c r="AR28" s="456"/>
      <c r="AS28" s="456"/>
      <c r="AT28" s="456"/>
      <c r="AU28" s="456"/>
      <c r="AV28" s="456"/>
      <c r="AW28" s="456"/>
      <c r="AX28" s="456"/>
    </row>
    <row r="29" spans="1:50" s="445" customFormat="1" ht="18" customHeight="1">
      <c r="A29" s="457"/>
      <c r="B29" s="448"/>
      <c r="C29" s="449"/>
      <c r="D29" s="449"/>
      <c r="E29" s="599" t="s">
        <v>357</v>
      </c>
      <c r="F29" s="599"/>
      <c r="G29" s="599"/>
      <c r="H29" s="599"/>
      <c r="I29" s="599"/>
      <c r="J29" s="599"/>
      <c r="K29" s="599"/>
      <c r="L29" s="599"/>
      <c r="M29" s="599"/>
      <c r="N29" s="599"/>
      <c r="O29" s="599"/>
      <c r="P29" s="599"/>
      <c r="Q29" s="599"/>
      <c r="R29" s="599"/>
      <c r="S29" s="458"/>
      <c r="T29" s="458"/>
      <c r="U29" s="600" t="s">
        <v>358</v>
      </c>
      <c r="V29" s="599"/>
      <c r="W29" s="599"/>
      <c r="X29" s="599"/>
      <c r="Y29" s="599"/>
      <c r="Z29" s="601"/>
      <c r="AD29" s="456"/>
      <c r="AE29" s="456"/>
      <c r="AF29" s="456"/>
      <c r="AG29" s="456"/>
      <c r="AH29" s="456"/>
      <c r="AI29" s="456"/>
      <c r="AJ29" s="456"/>
      <c r="AK29" s="456"/>
      <c r="AL29" s="456"/>
      <c r="AM29" s="456"/>
      <c r="AN29" s="456"/>
      <c r="AO29" s="456"/>
      <c r="AP29" s="456"/>
      <c r="AQ29" s="456"/>
      <c r="AR29" s="456"/>
      <c r="AS29" s="456"/>
      <c r="AT29" s="456"/>
      <c r="AU29" s="456"/>
      <c r="AV29" s="456"/>
      <c r="AW29" s="456"/>
      <c r="AX29" s="456"/>
    </row>
    <row r="30" spans="1:50" s="445" customFormat="1">
      <c r="A30" s="459"/>
      <c r="B30" s="448"/>
      <c r="C30" s="449"/>
      <c r="D30" s="449"/>
      <c r="E30" s="450" t="s">
        <v>1153</v>
      </c>
      <c r="F30" s="450" t="s">
        <v>1069</v>
      </c>
      <c r="G30" s="450" t="s">
        <v>1070</v>
      </c>
      <c r="H30" s="450" t="s">
        <v>1071</v>
      </c>
      <c r="I30" s="450" t="s">
        <v>1072</v>
      </c>
      <c r="J30" s="450" t="s">
        <v>359</v>
      </c>
      <c r="K30" s="450" t="s">
        <v>360</v>
      </c>
      <c r="L30" s="450" t="s">
        <v>361</v>
      </c>
      <c r="M30" s="450" t="s">
        <v>362</v>
      </c>
      <c r="N30" s="450" t="s">
        <v>363</v>
      </c>
      <c r="O30" s="451" t="s">
        <v>364</v>
      </c>
      <c r="P30" s="451" t="s">
        <v>365</v>
      </c>
      <c r="Q30" s="451" t="s">
        <v>366</v>
      </c>
      <c r="R30" s="451" t="s">
        <v>367</v>
      </c>
      <c r="S30" s="451" t="s">
        <v>368</v>
      </c>
      <c r="T30" s="451" t="s">
        <v>369</v>
      </c>
      <c r="U30" s="451" t="s">
        <v>370</v>
      </c>
      <c r="V30" s="451" t="s">
        <v>371</v>
      </c>
      <c r="W30" s="451" t="s">
        <v>372</v>
      </c>
      <c r="X30" s="451" t="s">
        <v>373</v>
      </c>
      <c r="Y30" s="451" t="s">
        <v>374</v>
      </c>
      <c r="Z30" s="460"/>
      <c r="AD30" s="456"/>
      <c r="AE30" s="456"/>
      <c r="AF30" s="456"/>
      <c r="AG30" s="456"/>
      <c r="AH30" s="456"/>
      <c r="AI30" s="456"/>
      <c r="AJ30" s="456"/>
      <c r="AK30" s="456"/>
      <c r="AL30" s="456"/>
      <c r="AM30" s="456"/>
      <c r="AN30" s="456"/>
      <c r="AO30" s="456"/>
      <c r="AP30" s="456"/>
      <c r="AQ30" s="456"/>
      <c r="AR30" s="456"/>
      <c r="AS30" s="456"/>
      <c r="AT30" s="456"/>
      <c r="AU30" s="456"/>
      <c r="AV30" s="456"/>
      <c r="AW30" s="456"/>
      <c r="AX30" s="456"/>
    </row>
    <row r="31" spans="1:50" ht="13.5" customHeight="1">
      <c r="A31" s="427"/>
      <c r="B31" s="428" t="s">
        <v>1174</v>
      </c>
      <c r="C31" s="429"/>
      <c r="D31" s="430"/>
      <c r="E31" s="431">
        <v>1567.027</v>
      </c>
      <c r="F31" s="431">
        <v>1583.394</v>
      </c>
      <c r="G31" s="431">
        <v>1561.3309999999999</v>
      </c>
      <c r="H31" s="431">
        <v>1627.8230000000001</v>
      </c>
      <c r="I31" s="431">
        <v>1673.2439999999999</v>
      </c>
      <c r="J31" s="431">
        <v>1725.3389999999999</v>
      </c>
      <c r="K31" s="431">
        <v>1803.8530000000001</v>
      </c>
      <c r="L31" s="431">
        <v>1875.404</v>
      </c>
      <c r="M31" s="431">
        <v>1932.1</v>
      </c>
      <c r="N31" s="431">
        <v>2013.605</v>
      </c>
      <c r="O31" s="431">
        <v>2098.808</v>
      </c>
      <c r="P31" s="431">
        <v>2173.6770000000001</v>
      </c>
      <c r="Q31" s="431">
        <v>2244.509</v>
      </c>
      <c r="R31" s="431">
        <v>2085.0839999999998</v>
      </c>
      <c r="S31" s="431">
        <v>2361.92</v>
      </c>
      <c r="T31" s="431">
        <v>2552.7629999999999</v>
      </c>
      <c r="U31" s="431">
        <v>2731.4948059999997</v>
      </c>
      <c r="V31" s="431">
        <v>2785.6140260000002</v>
      </c>
      <c r="W31" s="431">
        <v>2875.0615680000001</v>
      </c>
      <c r="X31" s="431">
        <v>2984.8320960000001</v>
      </c>
      <c r="Y31" s="431">
        <v>3094.4904059999999</v>
      </c>
      <c r="Z31" s="432">
        <v>3207.4755620000001</v>
      </c>
      <c r="AD31" s="415"/>
      <c r="AE31" s="415"/>
      <c r="AF31" s="415"/>
      <c r="AG31" s="415"/>
      <c r="AH31" s="415"/>
      <c r="AI31" s="415"/>
      <c r="AJ31" s="415"/>
      <c r="AK31" s="415"/>
      <c r="AL31" s="415"/>
      <c r="AM31" s="415"/>
      <c r="AN31" s="415"/>
      <c r="AO31" s="415"/>
      <c r="AP31" s="415"/>
      <c r="AQ31" s="415"/>
      <c r="AR31" s="415"/>
      <c r="AS31" s="415"/>
      <c r="AT31" s="415"/>
      <c r="AU31" s="415"/>
      <c r="AV31" s="415"/>
      <c r="AW31" s="415"/>
      <c r="AX31" s="415"/>
    </row>
    <row r="32" spans="1:50" ht="13.5" customHeight="1">
      <c r="A32" s="427"/>
      <c r="B32" s="428" t="s">
        <v>304</v>
      </c>
      <c r="C32" s="429"/>
      <c r="D32" s="430"/>
      <c r="E32" s="413">
        <v>2.3696682464454852</v>
      </c>
      <c r="F32" s="413">
        <v>3.6111111111111001</v>
      </c>
      <c r="G32" s="413">
        <v>1.3106940720881965</v>
      </c>
      <c r="H32" s="413">
        <v>1.8617021276595693</v>
      </c>
      <c r="I32" s="413">
        <v>1.7406440382941923</v>
      </c>
      <c r="J32" s="413">
        <v>1.8534359851724957</v>
      </c>
      <c r="K32" s="413">
        <v>1.9316909294512925</v>
      </c>
      <c r="L32" s="413">
        <v>1.2084592145015023</v>
      </c>
      <c r="M32" s="413">
        <v>0.73270013568520653</v>
      </c>
      <c r="N32" s="413">
        <v>2.2629310344827616</v>
      </c>
      <c r="O32" s="413">
        <v>1.554267650158053</v>
      </c>
      <c r="P32" s="413">
        <v>2.1011673151751182</v>
      </c>
      <c r="Q32" s="413">
        <v>2.3628048780487632</v>
      </c>
      <c r="R32" s="413">
        <v>5.4355919583022967</v>
      </c>
      <c r="S32" s="413">
        <v>-0.80037664783426976</v>
      </c>
      <c r="T32" s="413">
        <v>6.8106312292358808</v>
      </c>
      <c r="U32" s="413">
        <v>6.5443909514110175</v>
      </c>
      <c r="V32" s="413">
        <v>0.8038449912727117</v>
      </c>
      <c r="W32" s="413">
        <v>1.3481709104356412</v>
      </c>
      <c r="X32" s="413">
        <v>1.7435225739804423</v>
      </c>
      <c r="Y32" s="413">
        <v>1.8729080096689756</v>
      </c>
      <c r="Z32" s="414">
        <v>1.9327437807693997</v>
      </c>
      <c r="AD32" s="415"/>
      <c r="AE32" s="415"/>
      <c r="AF32" s="415"/>
      <c r="AG32" s="415"/>
      <c r="AH32" s="415"/>
      <c r="AI32" s="415"/>
      <c r="AJ32" s="415"/>
      <c r="AK32" s="415"/>
      <c r="AL32" s="415"/>
      <c r="AM32" s="415"/>
      <c r="AN32" s="415"/>
      <c r="AO32" s="415"/>
      <c r="AP32" s="415"/>
      <c r="AQ32" s="415"/>
      <c r="AR32" s="415"/>
      <c r="AS32" s="415"/>
      <c r="AT32" s="415"/>
      <c r="AU32" s="415"/>
      <c r="AV32" s="415"/>
      <c r="AW32" s="415"/>
      <c r="AX32" s="415"/>
    </row>
    <row r="33" spans="1:50" s="445" customFormat="1" ht="17.25" customHeight="1" thickBot="1">
      <c r="A33" s="459"/>
      <c r="B33" s="461"/>
      <c r="C33" s="462"/>
      <c r="D33" s="463"/>
      <c r="E33" s="602" t="s">
        <v>1175</v>
      </c>
      <c r="F33" s="602"/>
      <c r="G33" s="602"/>
      <c r="H33" s="602"/>
      <c r="I33" s="602"/>
      <c r="J33" s="602"/>
      <c r="K33" s="602"/>
      <c r="L33" s="602"/>
      <c r="M33" s="602"/>
      <c r="N33" s="602"/>
      <c r="O33" s="602"/>
      <c r="P33" s="602"/>
      <c r="Q33" s="602"/>
      <c r="R33" s="602"/>
      <c r="S33" s="602"/>
      <c r="T33" s="603"/>
      <c r="U33" s="604" t="s">
        <v>1176</v>
      </c>
      <c r="V33" s="605"/>
      <c r="W33" s="605"/>
      <c r="X33" s="605"/>
      <c r="Y33" s="605"/>
      <c r="Z33" s="606"/>
      <c r="AD33" s="456"/>
      <c r="AE33" s="456"/>
      <c r="AF33" s="456"/>
      <c r="AG33" s="456"/>
      <c r="AH33" s="456"/>
      <c r="AI33" s="456"/>
      <c r="AJ33" s="456"/>
      <c r="AK33" s="456"/>
      <c r="AL33" s="456"/>
      <c r="AM33" s="456"/>
      <c r="AN33" s="456"/>
      <c r="AO33" s="456"/>
      <c r="AP33" s="456"/>
      <c r="AQ33" s="456"/>
      <c r="AR33" s="456"/>
      <c r="AS33" s="456"/>
      <c r="AT33" s="456"/>
      <c r="AU33" s="456"/>
      <c r="AV33" s="456"/>
      <c r="AW33" s="456"/>
      <c r="AX33" s="456"/>
    </row>
    <row r="34" spans="1:50" ht="12.75" customHeight="1">
      <c r="A34" s="427"/>
      <c r="B34" s="433" t="s">
        <v>1177</v>
      </c>
      <c r="C34" s="434"/>
      <c r="D34" s="435"/>
      <c r="E34" s="436">
        <v>61508.25</v>
      </c>
      <c r="F34" s="436">
        <v>61987.5</v>
      </c>
      <c r="G34" s="436">
        <v>62447.75</v>
      </c>
      <c r="H34" s="436">
        <v>62956.75</v>
      </c>
      <c r="I34" s="436">
        <v>63442.5</v>
      </c>
      <c r="J34" s="436">
        <v>63855.25</v>
      </c>
      <c r="K34" s="436">
        <v>64289.75</v>
      </c>
      <c r="L34" s="436">
        <v>64789.25</v>
      </c>
      <c r="M34" s="436">
        <v>65312</v>
      </c>
      <c r="N34" s="436">
        <v>65795</v>
      </c>
      <c r="O34" s="436">
        <v>66188.5</v>
      </c>
      <c r="P34" s="436">
        <v>66571.25</v>
      </c>
      <c r="Q34" s="436">
        <v>66903.5</v>
      </c>
      <c r="R34" s="436">
        <v>67060.5</v>
      </c>
      <c r="S34" s="436">
        <v>67313.25</v>
      </c>
      <c r="T34" s="436">
        <v>67958.25</v>
      </c>
      <c r="U34" s="436">
        <v>68590.050315418019</v>
      </c>
      <c r="V34" s="436">
        <v>69137.671813993264</v>
      </c>
      <c r="W34" s="436">
        <v>69524.944389034063</v>
      </c>
      <c r="X34" s="436">
        <v>69877.493963592759</v>
      </c>
      <c r="Y34" s="436">
        <v>70242.458615879019</v>
      </c>
      <c r="Z34" s="437">
        <v>70607.176041971732</v>
      </c>
      <c r="AD34" s="415"/>
      <c r="AE34" s="415"/>
      <c r="AF34" s="415"/>
      <c r="AG34" s="415"/>
      <c r="AH34" s="415"/>
      <c r="AI34" s="415"/>
      <c r="AJ34" s="415"/>
      <c r="AK34" s="415"/>
      <c r="AL34" s="415"/>
      <c r="AM34" s="415"/>
      <c r="AN34" s="415"/>
      <c r="AO34" s="415"/>
      <c r="AP34" s="415"/>
      <c r="AQ34" s="415"/>
      <c r="AR34" s="415"/>
      <c r="AS34" s="415"/>
      <c r="AT34" s="415"/>
      <c r="AU34" s="415"/>
      <c r="AV34" s="415"/>
      <c r="AW34" s="415"/>
      <c r="AX34" s="415"/>
    </row>
    <row r="35" spans="1:50" ht="13.5" customHeight="1">
      <c r="A35" s="427"/>
      <c r="B35" s="586" t="s">
        <v>1178</v>
      </c>
      <c r="C35" s="587"/>
      <c r="D35" s="587"/>
      <c r="E35" s="587"/>
      <c r="F35" s="587"/>
      <c r="G35" s="587"/>
      <c r="H35" s="587"/>
      <c r="I35" s="587"/>
      <c r="J35" s="587"/>
      <c r="K35" s="587"/>
      <c r="L35" s="587"/>
      <c r="M35" s="587"/>
      <c r="N35" s="587"/>
      <c r="O35" s="587"/>
      <c r="P35" s="587"/>
      <c r="Q35" s="587"/>
      <c r="R35" s="587"/>
      <c r="S35" s="587"/>
      <c r="T35" s="587"/>
      <c r="U35" s="587"/>
      <c r="V35" s="587"/>
      <c r="W35" s="587"/>
      <c r="X35" s="587"/>
      <c r="Y35" s="587"/>
      <c r="Z35" s="588"/>
    </row>
    <row r="36" spans="1:50" ht="13.5" customHeight="1">
      <c r="A36" s="427"/>
      <c r="B36" s="438" t="s">
        <v>1179</v>
      </c>
      <c r="C36" s="439"/>
      <c r="D36" s="439"/>
      <c r="E36" s="439"/>
      <c r="F36" s="439"/>
      <c r="G36" s="439"/>
      <c r="H36" s="439"/>
      <c r="I36" s="439"/>
      <c r="J36" s="439"/>
      <c r="K36" s="439"/>
      <c r="L36" s="439"/>
      <c r="M36" s="439"/>
      <c r="N36" s="439"/>
      <c r="O36" s="439"/>
      <c r="P36" s="439"/>
      <c r="Q36" s="439"/>
      <c r="R36" s="439"/>
      <c r="S36" s="439"/>
      <c r="T36" s="439"/>
      <c r="U36" s="439"/>
      <c r="V36" s="439"/>
      <c r="W36" s="439"/>
      <c r="X36" s="439"/>
      <c r="Y36" s="439"/>
      <c r="Z36" s="409"/>
    </row>
    <row r="37" spans="1:50" ht="15.75" customHeight="1" thickBot="1">
      <c r="B37" s="440" t="s">
        <v>1180</v>
      </c>
      <c r="C37" s="441"/>
      <c r="D37" s="441"/>
      <c r="E37" s="441"/>
      <c r="F37" s="441"/>
      <c r="G37" s="441"/>
      <c r="H37" s="441"/>
      <c r="I37" s="441"/>
      <c r="J37" s="441"/>
      <c r="K37" s="441"/>
      <c r="L37" s="441"/>
      <c r="M37" s="441"/>
      <c r="N37" s="441"/>
      <c r="O37" s="441"/>
      <c r="P37" s="441"/>
      <c r="Q37" s="441"/>
      <c r="R37" s="441"/>
      <c r="S37" s="441"/>
      <c r="T37" s="441"/>
      <c r="U37" s="441"/>
      <c r="V37" s="441"/>
      <c r="W37" s="441"/>
      <c r="X37" s="441"/>
      <c r="Y37" s="441"/>
      <c r="Z37" s="442"/>
    </row>
    <row r="38" spans="1:50">
      <c r="B38" s="443"/>
      <c r="C38" s="443"/>
      <c r="D38" s="443"/>
      <c r="E38" s="415"/>
      <c r="F38" s="415"/>
      <c r="G38" s="415"/>
      <c r="H38" s="415"/>
      <c r="I38" s="415"/>
      <c r="J38" s="415"/>
      <c r="K38" s="415"/>
      <c r="L38" s="415"/>
      <c r="M38" s="415"/>
      <c r="N38" s="415"/>
      <c r="O38" s="415"/>
      <c r="P38" s="415"/>
      <c r="Q38" s="415"/>
      <c r="R38" s="415"/>
      <c r="S38" s="415"/>
      <c r="T38" s="415"/>
      <c r="U38" s="415"/>
      <c r="V38" s="415"/>
      <c r="W38" s="415"/>
      <c r="X38" s="415"/>
      <c r="Y38" s="415"/>
      <c r="Z38" s="415"/>
    </row>
  </sheetData>
  <mergeCells count="12">
    <mergeCell ref="B35:Z35"/>
    <mergeCell ref="B2:Z2"/>
    <mergeCell ref="E3:T3"/>
    <mergeCell ref="U3:Z3"/>
    <mergeCell ref="B6:Z6"/>
    <mergeCell ref="B12:Z12"/>
    <mergeCell ref="B18:Z18"/>
    <mergeCell ref="B28:Z28"/>
    <mergeCell ref="E29:R29"/>
    <mergeCell ref="U29:Z29"/>
    <mergeCell ref="E33:T33"/>
    <mergeCell ref="U33:Z33"/>
  </mergeCells>
  <hyperlinks>
    <hyperlink ref="A1" location="Contents!A1" display="Back to contents" xr:uid="{3F4150DF-7164-423B-852B-EC0D93E7E908}"/>
  </hyperlinks>
  <pageMargins left="0.74803149606299213" right="0.74803149606299213" top="0.98425196850393704" bottom="0.98425196850393704" header="0.51181102362204722" footer="0.51181102362204722"/>
  <pageSetup paperSize="9" scale="21" orientation="landscape" r:id="rId1"/>
  <headerFooter alignWithMargins="0">
    <oddHeader>&amp;C&amp;"Futura Bk BT,Book"&amp;8March 2014 &amp;"Futura Bk BT,Book Italic"Economic and fiscal outlook&amp;"Futura Bk BT,Book": Fiscal supplementary tables</oddHeader>
  </headerFooter>
  <colBreaks count="1" manualBreakCount="1">
    <brk id="21"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CFE73-9207-4D46-9E4B-2578CDE7A02F}">
  <sheetPr>
    <tabColor theme="7" tint="0.79998168889431442"/>
    <pageSetUpPr fitToPage="1"/>
  </sheetPr>
  <dimension ref="A1:AZ61"/>
  <sheetViews>
    <sheetView zoomScaleNormal="100" workbookViewId="0">
      <pane xSplit="4" ySplit="4" topLeftCell="M5" activePane="bottomRight" state="frozen"/>
      <selection activeCell="D31" sqref="D31"/>
      <selection pane="topRight" activeCell="D31" sqref="D31"/>
      <selection pane="bottomLeft" activeCell="D31" sqref="D31"/>
      <selection pane="bottomRight" activeCell="N19" sqref="N19"/>
    </sheetView>
  </sheetViews>
  <sheetFormatPr defaultColWidth="10.42578125" defaultRowHeight="12.75"/>
  <cols>
    <col min="1" max="1" width="10.42578125" style="520" customWidth="1"/>
    <col min="2" max="3" width="1" style="520" customWidth="1"/>
    <col min="4" max="4" width="53.5703125" style="520" customWidth="1"/>
    <col min="5" max="17" width="12.42578125" style="520" customWidth="1"/>
    <col min="18" max="18" width="10.42578125" style="520"/>
    <col min="19" max="19" width="11.28515625" style="520" customWidth="1"/>
    <col min="20" max="25" width="10.42578125" style="520"/>
    <col min="26" max="26" width="10.42578125" style="520" customWidth="1"/>
    <col min="27" max="31" width="11.28515625" style="520" customWidth="1"/>
    <col min="32" max="40" width="10.7109375" style="520" bestFit="1" customWidth="1"/>
    <col min="41" max="42" width="11.28515625" style="520" bestFit="1" customWidth="1"/>
    <col min="43" max="44" width="12.140625" style="520" bestFit="1" customWidth="1"/>
    <col min="45" max="45" width="11.5703125" style="520" bestFit="1" customWidth="1"/>
    <col min="46" max="50" width="12.140625" style="520" bestFit="1" customWidth="1"/>
    <col min="51" max="16384" width="10.42578125" style="520"/>
  </cols>
  <sheetData>
    <row r="1" spans="1:52" ht="33.75" customHeight="1" thickBot="1">
      <c r="A1" s="12" t="s">
        <v>354</v>
      </c>
      <c r="B1" s="12"/>
      <c r="C1" s="12"/>
      <c r="D1" s="401"/>
      <c r="E1" s="402"/>
      <c r="F1" s="402"/>
      <c r="G1" s="402"/>
      <c r="H1" s="402"/>
      <c r="I1" s="402"/>
      <c r="J1" s="402"/>
      <c r="K1" s="402"/>
      <c r="L1" s="402"/>
      <c r="M1" s="402"/>
      <c r="N1" s="402"/>
      <c r="O1" s="402"/>
      <c r="P1" s="402"/>
      <c r="Q1" s="402"/>
      <c r="R1" s="402"/>
      <c r="S1" s="402"/>
      <c r="T1" s="403"/>
      <c r="U1" s="403"/>
      <c r="V1" s="403"/>
      <c r="W1" s="403"/>
      <c r="X1" s="403"/>
      <c r="Y1" s="403"/>
      <c r="Z1" s="403"/>
    </row>
    <row r="2" spans="1:52" s="523" customFormat="1" ht="21" customHeight="1">
      <c r="A2" s="444"/>
      <c r="B2" s="589" t="s">
        <v>1181</v>
      </c>
      <c r="C2" s="590"/>
      <c r="D2" s="590"/>
      <c r="E2" s="590"/>
      <c r="F2" s="590"/>
      <c r="G2" s="590"/>
      <c r="H2" s="590"/>
      <c r="I2" s="590"/>
      <c r="J2" s="590"/>
      <c r="K2" s="590"/>
      <c r="L2" s="590"/>
      <c r="M2" s="590"/>
      <c r="N2" s="590"/>
      <c r="O2" s="590"/>
      <c r="P2" s="590"/>
      <c r="Q2" s="590"/>
      <c r="R2" s="590"/>
      <c r="S2" s="590"/>
      <c r="T2" s="590"/>
      <c r="U2" s="590"/>
      <c r="V2" s="590"/>
      <c r="W2" s="590"/>
      <c r="X2" s="590"/>
      <c r="Y2" s="590"/>
      <c r="Z2" s="591"/>
    </row>
    <row r="3" spans="1:52" s="523" customFormat="1" ht="18" customHeight="1">
      <c r="A3" s="444"/>
      <c r="B3" s="446"/>
      <c r="C3" s="447"/>
      <c r="D3" s="447"/>
      <c r="E3" s="592" t="s">
        <v>357</v>
      </c>
      <c r="F3" s="592"/>
      <c r="G3" s="592"/>
      <c r="H3" s="592"/>
      <c r="I3" s="592"/>
      <c r="J3" s="592"/>
      <c r="K3" s="592"/>
      <c r="L3" s="592"/>
      <c r="M3" s="592"/>
      <c r="N3" s="592"/>
      <c r="O3" s="592"/>
      <c r="P3" s="592"/>
      <c r="Q3" s="592"/>
      <c r="R3" s="592"/>
      <c r="S3" s="592"/>
      <c r="T3" s="593"/>
      <c r="U3" s="594" t="s">
        <v>358</v>
      </c>
      <c r="V3" s="592"/>
      <c r="W3" s="592"/>
      <c r="X3" s="592"/>
      <c r="Y3" s="592"/>
      <c r="Z3" s="595"/>
    </row>
    <row r="4" spans="1:52" s="523" customFormat="1" ht="13.5" customHeight="1">
      <c r="A4" s="444"/>
      <c r="B4" s="448"/>
      <c r="C4" s="449"/>
      <c r="D4" s="449"/>
      <c r="E4" s="450" t="s">
        <v>1153</v>
      </c>
      <c r="F4" s="450" t="s">
        <v>1069</v>
      </c>
      <c r="G4" s="450" t="s">
        <v>1070</v>
      </c>
      <c r="H4" s="450" t="s">
        <v>1071</v>
      </c>
      <c r="I4" s="450" t="s">
        <v>1072</v>
      </c>
      <c r="J4" s="450" t="s">
        <v>359</v>
      </c>
      <c r="K4" s="450" t="s">
        <v>360</v>
      </c>
      <c r="L4" s="450" t="s">
        <v>361</v>
      </c>
      <c r="M4" s="450" t="s">
        <v>362</v>
      </c>
      <c r="N4" s="451" t="s">
        <v>363</v>
      </c>
      <c r="O4" s="451" t="s">
        <v>364</v>
      </c>
      <c r="P4" s="451" t="s">
        <v>365</v>
      </c>
      <c r="Q4" s="451" t="s">
        <v>366</v>
      </c>
      <c r="R4" s="451" t="s">
        <v>367</v>
      </c>
      <c r="S4" s="451" t="s">
        <v>368</v>
      </c>
      <c r="T4" s="451" t="s">
        <v>369</v>
      </c>
      <c r="U4" s="451" t="s">
        <v>370</v>
      </c>
      <c r="V4" s="451" t="s">
        <v>371</v>
      </c>
      <c r="W4" s="452" t="s">
        <v>372</v>
      </c>
      <c r="X4" s="452" t="s">
        <v>373</v>
      </c>
      <c r="Y4" s="452" t="s">
        <v>374</v>
      </c>
      <c r="Z4" s="453" t="s">
        <v>375</v>
      </c>
    </row>
    <row r="5" spans="1:52">
      <c r="A5" s="404"/>
      <c r="B5" s="405"/>
      <c r="C5" s="406"/>
      <c r="D5" s="406"/>
      <c r="E5" s="407"/>
      <c r="F5" s="407"/>
      <c r="G5" s="407"/>
      <c r="H5" s="407"/>
      <c r="I5" s="407"/>
      <c r="J5" s="407"/>
      <c r="K5" s="407"/>
      <c r="L5" s="407"/>
      <c r="M5" s="407"/>
      <c r="N5" s="407"/>
      <c r="O5" s="407"/>
      <c r="P5" s="408"/>
      <c r="Q5" s="408"/>
      <c r="R5" s="408"/>
      <c r="S5" s="408"/>
      <c r="T5" s="408"/>
      <c r="U5" s="408"/>
      <c r="V5" s="408"/>
      <c r="W5" s="408"/>
      <c r="X5" s="408"/>
      <c r="Y5" s="408"/>
      <c r="Z5" s="409"/>
    </row>
    <row r="6" spans="1:52" s="523" customFormat="1" ht="18" customHeight="1">
      <c r="A6" s="454"/>
      <c r="B6" s="596" t="s">
        <v>1154</v>
      </c>
      <c r="C6" s="597"/>
      <c r="D6" s="597"/>
      <c r="E6" s="597"/>
      <c r="F6" s="597"/>
      <c r="G6" s="597"/>
      <c r="H6" s="597"/>
      <c r="I6" s="597"/>
      <c r="J6" s="597"/>
      <c r="K6" s="597"/>
      <c r="L6" s="597"/>
      <c r="M6" s="597"/>
      <c r="N6" s="597"/>
      <c r="O6" s="597"/>
      <c r="P6" s="597"/>
      <c r="Q6" s="597"/>
      <c r="R6" s="597"/>
      <c r="S6" s="597"/>
      <c r="T6" s="597"/>
      <c r="U6" s="597"/>
      <c r="V6" s="597"/>
      <c r="W6" s="597"/>
      <c r="X6" s="597"/>
      <c r="Y6" s="597"/>
      <c r="Z6" s="598"/>
    </row>
    <row r="7" spans="1:52">
      <c r="A7" s="404"/>
      <c r="B7" s="411"/>
      <c r="C7" s="410"/>
      <c r="D7" s="412" t="s">
        <v>1155</v>
      </c>
      <c r="E7" s="413">
        <v>256.07760198735463</v>
      </c>
      <c r="F7" s="413">
        <v>267.99917980422123</v>
      </c>
      <c r="G7" s="413">
        <v>285.18699360368055</v>
      </c>
      <c r="H7" s="413">
        <v>291.11867440273596</v>
      </c>
      <c r="I7" s="413">
        <v>287.0364428100936</v>
      </c>
      <c r="J7" s="413">
        <v>283.14996737838152</v>
      </c>
      <c r="K7" s="413">
        <v>287.8201082594851</v>
      </c>
      <c r="L7" s="413">
        <v>290.00803061225446</v>
      </c>
      <c r="M7" s="413">
        <v>288.6501391536072</v>
      </c>
      <c r="N7" s="413">
        <v>291.916086185957</v>
      </c>
      <c r="O7" s="413">
        <v>295.74844400685095</v>
      </c>
      <c r="P7" s="413">
        <v>302.95704481436809</v>
      </c>
      <c r="Q7" s="413">
        <v>325.88433206867484</v>
      </c>
      <c r="R7" s="413">
        <v>423.34034848962341</v>
      </c>
      <c r="S7" s="413">
        <v>408.75117599999999</v>
      </c>
      <c r="T7" s="413">
        <v>411.53610400000002</v>
      </c>
      <c r="U7" s="413">
        <v>426.51629477390128</v>
      </c>
      <c r="V7" s="413">
        <v>435.4519784752199</v>
      </c>
      <c r="W7" s="413">
        <v>445.26190231649491</v>
      </c>
      <c r="X7" s="413">
        <v>456.91761233802708</v>
      </c>
      <c r="Y7" s="413">
        <v>469.94190104306637</v>
      </c>
      <c r="Z7" s="414">
        <v>483.64675452966623</v>
      </c>
      <c r="AD7" s="521"/>
      <c r="AE7" s="521"/>
      <c r="AF7" s="521"/>
      <c r="AG7" s="521"/>
      <c r="AH7" s="521"/>
      <c r="AI7" s="521"/>
      <c r="AJ7" s="521"/>
      <c r="AK7" s="521"/>
      <c r="AL7" s="521"/>
      <c r="AM7" s="521"/>
      <c r="AN7" s="521"/>
      <c r="AO7" s="521"/>
      <c r="AP7" s="521"/>
      <c r="AQ7" s="521"/>
      <c r="AR7" s="521"/>
      <c r="AS7" s="521"/>
      <c r="AT7" s="521"/>
      <c r="AU7" s="521"/>
      <c r="AV7" s="521"/>
      <c r="AW7" s="521"/>
      <c r="AX7" s="521"/>
      <c r="AY7" s="522"/>
      <c r="AZ7" s="522"/>
    </row>
    <row r="8" spans="1:52">
      <c r="A8" s="404"/>
      <c r="B8" s="411"/>
      <c r="C8" s="410"/>
      <c r="D8" s="412" t="s">
        <v>1182</v>
      </c>
      <c r="E8" s="413">
        <v>357.13232750324994</v>
      </c>
      <c r="F8" s="413">
        <v>360.73202834974933</v>
      </c>
      <c r="G8" s="413">
        <v>378.90092294389706</v>
      </c>
      <c r="H8" s="413">
        <v>379.71266611972749</v>
      </c>
      <c r="I8" s="413">
        <v>367.98284769722852</v>
      </c>
      <c r="J8" s="413">
        <v>356.39480776405469</v>
      </c>
      <c r="K8" s="413">
        <v>355.40763711470606</v>
      </c>
      <c r="L8" s="413">
        <v>353.83340722732595</v>
      </c>
      <c r="M8" s="413">
        <v>349.6150392334639</v>
      </c>
      <c r="N8" s="413">
        <v>345.74676593573832</v>
      </c>
      <c r="O8" s="413">
        <v>344.92477412575926</v>
      </c>
      <c r="P8" s="413">
        <v>346.06068940177818</v>
      </c>
      <c r="Q8" s="413">
        <v>363.65747256906485</v>
      </c>
      <c r="R8" s="413">
        <v>448.05513342969567</v>
      </c>
      <c r="S8" s="413">
        <v>436.00125439999999</v>
      </c>
      <c r="T8" s="413">
        <v>411.53610399999997</v>
      </c>
      <c r="U8" s="413">
        <v>401.99966999603561</v>
      </c>
      <c r="V8" s="413">
        <v>403.65161902976661</v>
      </c>
      <c r="W8" s="413">
        <v>405.79760767462506</v>
      </c>
      <c r="X8" s="413">
        <v>409.76373290288655</v>
      </c>
      <c r="Y8" s="413">
        <v>414.09624071649642</v>
      </c>
      <c r="Z8" s="414">
        <v>418.30469556120045</v>
      </c>
      <c r="AD8" s="521"/>
      <c r="AE8" s="521"/>
      <c r="AF8" s="521"/>
      <c r="AG8" s="521"/>
      <c r="AH8" s="521"/>
      <c r="AI8" s="521"/>
      <c r="AJ8" s="521"/>
      <c r="AK8" s="521"/>
      <c r="AL8" s="521"/>
      <c r="AM8" s="521"/>
      <c r="AN8" s="521"/>
      <c r="AO8" s="521"/>
      <c r="AP8" s="521"/>
      <c r="AQ8" s="521"/>
      <c r="AR8" s="521"/>
      <c r="AS8" s="521"/>
      <c r="AT8" s="521"/>
      <c r="AU8" s="521"/>
      <c r="AV8" s="521"/>
      <c r="AW8" s="521"/>
      <c r="AX8" s="521"/>
    </row>
    <row r="9" spans="1:52">
      <c r="A9" s="417"/>
      <c r="B9" s="411"/>
      <c r="C9" s="410"/>
      <c r="D9" s="412" t="s">
        <v>1157</v>
      </c>
      <c r="E9" s="413"/>
      <c r="F9" s="413">
        <v>1.0079459542812197</v>
      </c>
      <c r="G9" s="413">
        <v>5.0366735322243228</v>
      </c>
      <c r="H9" s="413">
        <v>0.21423626248349148</v>
      </c>
      <c r="I9" s="413">
        <v>-3.0891301421060335</v>
      </c>
      <c r="J9" s="413">
        <v>-3.1490706715516015</v>
      </c>
      <c r="K9" s="413">
        <v>-0.27698794366335378</v>
      </c>
      <c r="L9" s="413">
        <v>-0.4429364265101654</v>
      </c>
      <c r="M9" s="413">
        <v>-1.1921904228652691</v>
      </c>
      <c r="N9" s="413">
        <v>-1.1064378998703384</v>
      </c>
      <c r="O9" s="413">
        <v>-0.23774388973802907</v>
      </c>
      <c r="P9" s="413">
        <v>0.3293226121255044</v>
      </c>
      <c r="Q9" s="413">
        <v>5.084883578572752</v>
      </c>
      <c r="R9" s="413">
        <v>23.208009521817875</v>
      </c>
      <c r="S9" s="413">
        <v>-2.6902669181419037</v>
      </c>
      <c r="T9" s="413">
        <v>-5.611256883576532</v>
      </c>
      <c r="U9" s="413">
        <v>-2.3172776121641037</v>
      </c>
      <c r="V9" s="413">
        <v>0.41093293279252929</v>
      </c>
      <c r="W9" s="413">
        <v>0.53164376003660418</v>
      </c>
      <c r="X9" s="413">
        <v>0.9773653548597494</v>
      </c>
      <c r="Y9" s="413">
        <v>1.0573185144808095</v>
      </c>
      <c r="Z9" s="414">
        <v>1.0162987322517747</v>
      </c>
      <c r="AD9" s="521"/>
      <c r="AE9" s="521"/>
      <c r="AF9" s="521"/>
      <c r="AG9" s="521"/>
      <c r="AH9" s="521"/>
      <c r="AI9" s="521"/>
      <c r="AJ9" s="521"/>
      <c r="AK9" s="521"/>
      <c r="AL9" s="521"/>
      <c r="AM9" s="521"/>
      <c r="AN9" s="521"/>
      <c r="AO9" s="521"/>
      <c r="AP9" s="521"/>
      <c r="AQ9" s="521"/>
      <c r="AR9" s="521"/>
      <c r="AS9" s="521"/>
      <c r="AT9" s="521"/>
      <c r="AU9" s="521"/>
      <c r="AV9" s="521"/>
      <c r="AW9" s="521"/>
      <c r="AX9" s="521"/>
    </row>
    <row r="10" spans="1:52" ht="13.5" customHeight="1">
      <c r="A10" s="417"/>
      <c r="B10" s="411"/>
      <c r="C10" s="410"/>
      <c r="D10" s="412" t="s">
        <v>1158</v>
      </c>
      <c r="E10" s="413">
        <v>16.341620277592831</v>
      </c>
      <c r="F10" s="413">
        <v>16.925615469315993</v>
      </c>
      <c r="G10" s="413">
        <v>18.265633206775536</v>
      </c>
      <c r="H10" s="413">
        <v>17.883926839879763</v>
      </c>
      <c r="I10" s="413">
        <v>17.154488096780483</v>
      </c>
      <c r="J10" s="413">
        <v>16.411265692039738</v>
      </c>
      <c r="K10" s="413">
        <v>15.955851627570821</v>
      </c>
      <c r="L10" s="413">
        <v>15.463763040510441</v>
      </c>
      <c r="M10" s="413">
        <v>14.939710116122729</v>
      </c>
      <c r="N10" s="413">
        <v>14.497187193414646</v>
      </c>
      <c r="O10" s="413">
        <v>14.09125770469957</v>
      </c>
      <c r="P10" s="413">
        <v>13.937537399271744</v>
      </c>
      <c r="Q10" s="413">
        <v>14.519181347398243</v>
      </c>
      <c r="R10" s="413">
        <v>20.303275479051369</v>
      </c>
      <c r="S10" s="413">
        <v>17.309315455067473</v>
      </c>
      <c r="T10" s="413">
        <v>16.124594922236511</v>
      </c>
      <c r="U10" s="413">
        <v>15.643395201844736</v>
      </c>
      <c r="V10" s="413">
        <v>15.563480498688872</v>
      </c>
      <c r="W10" s="413">
        <v>15.422814818261646</v>
      </c>
      <c r="X10" s="413">
        <v>15.255742062525998</v>
      </c>
      <c r="Y10" s="413">
        <v>15.131088115346714</v>
      </c>
      <c r="Z10" s="414">
        <v>15.028710885626353</v>
      </c>
      <c r="AD10" s="521"/>
      <c r="AE10" s="521"/>
      <c r="AF10" s="521"/>
      <c r="AG10" s="521"/>
      <c r="AH10" s="521"/>
      <c r="AI10" s="521"/>
      <c r="AJ10" s="521"/>
      <c r="AK10" s="521"/>
      <c r="AL10" s="521"/>
      <c r="AM10" s="521"/>
      <c r="AN10" s="521"/>
      <c r="AO10" s="521"/>
      <c r="AP10" s="521"/>
      <c r="AQ10" s="521"/>
      <c r="AR10" s="521"/>
      <c r="AS10" s="521"/>
      <c r="AT10" s="521"/>
      <c r="AU10" s="521"/>
      <c r="AV10" s="521"/>
      <c r="AW10" s="521"/>
      <c r="AX10" s="521"/>
    </row>
    <row r="11" spans="1:52" ht="13.5" customHeight="1">
      <c r="A11" s="417"/>
      <c r="B11" s="418"/>
      <c r="C11" s="419"/>
      <c r="D11" s="420" t="s">
        <v>1159</v>
      </c>
      <c r="E11" s="421">
        <v>5806.250828193778</v>
      </c>
      <c r="F11" s="421">
        <v>5819.4317943093256</v>
      </c>
      <c r="G11" s="421">
        <v>6067.4871863901744</v>
      </c>
      <c r="H11" s="421">
        <v>6031.3257294845662</v>
      </c>
      <c r="I11" s="421">
        <v>5800.2576773807541</v>
      </c>
      <c r="J11" s="421">
        <v>5581.2921844962584</v>
      </c>
      <c r="K11" s="421">
        <v>5528.2161948787489</v>
      </c>
      <c r="L11" s="421">
        <v>5461.2980892250789</v>
      </c>
      <c r="M11" s="421">
        <v>5352.9985183957606</v>
      </c>
      <c r="N11" s="421">
        <v>5254.9094298311165</v>
      </c>
      <c r="O11" s="421">
        <v>5211.249297472511</v>
      </c>
      <c r="P11" s="421">
        <v>5198.35048015139</v>
      </c>
      <c r="Q11" s="421">
        <v>5435.5522890291968</v>
      </c>
      <c r="R11" s="421">
        <v>6681.3568856434958</v>
      </c>
      <c r="S11" s="421">
        <v>6477.1980910147704</v>
      </c>
      <c r="T11" s="421">
        <v>6049.6958057355096</v>
      </c>
      <c r="U11" s="421">
        <v>5861.9814046173205</v>
      </c>
      <c r="V11" s="421">
        <v>5852.8500196543882</v>
      </c>
      <c r="W11" s="421">
        <v>5858.2819702889155</v>
      </c>
      <c r="X11" s="421">
        <v>5893.9975139295284</v>
      </c>
      <c r="Y11" s="421">
        <v>5936.4146157839687</v>
      </c>
      <c r="Z11" s="422">
        <v>5977.6134930213075</v>
      </c>
      <c r="AD11" s="521"/>
      <c r="AE11" s="521"/>
      <c r="AF11" s="521"/>
      <c r="AG11" s="521"/>
      <c r="AH11" s="521"/>
      <c r="AI11" s="521"/>
      <c r="AJ11" s="521"/>
      <c r="AK11" s="521"/>
      <c r="AL11" s="521"/>
      <c r="AM11" s="521"/>
      <c r="AN11" s="521"/>
      <c r="AO11" s="521"/>
      <c r="AP11" s="521"/>
      <c r="AQ11" s="521"/>
      <c r="AR11" s="521"/>
      <c r="AS11" s="521"/>
      <c r="AT11" s="521"/>
      <c r="AU11" s="521"/>
      <c r="AV11" s="521"/>
      <c r="AW11" s="521"/>
      <c r="AX11" s="521"/>
    </row>
    <row r="12" spans="1:52" s="523" customFormat="1" ht="18" customHeight="1">
      <c r="A12" s="455"/>
      <c r="B12" s="596" t="s">
        <v>1160</v>
      </c>
      <c r="C12" s="597"/>
      <c r="D12" s="597"/>
      <c r="E12" s="597"/>
      <c r="F12" s="597"/>
      <c r="G12" s="597"/>
      <c r="H12" s="597"/>
      <c r="I12" s="597"/>
      <c r="J12" s="597"/>
      <c r="K12" s="597"/>
      <c r="L12" s="597"/>
      <c r="M12" s="597"/>
      <c r="N12" s="597"/>
      <c r="O12" s="597"/>
      <c r="P12" s="597"/>
      <c r="Q12" s="597"/>
      <c r="R12" s="597"/>
      <c r="S12" s="597"/>
      <c r="T12" s="597"/>
      <c r="U12" s="597"/>
      <c r="V12" s="597"/>
      <c r="W12" s="597"/>
      <c r="X12" s="597"/>
      <c r="Y12" s="597"/>
      <c r="Z12" s="598"/>
      <c r="AD12" s="524"/>
      <c r="AE12" s="524"/>
      <c r="AF12" s="524"/>
      <c r="AG12" s="524"/>
      <c r="AH12" s="524"/>
      <c r="AI12" s="524"/>
      <c r="AJ12" s="524"/>
      <c r="AK12" s="524"/>
      <c r="AL12" s="524"/>
      <c r="AM12" s="524"/>
      <c r="AN12" s="524"/>
      <c r="AO12" s="524"/>
      <c r="AP12" s="524"/>
      <c r="AQ12" s="524"/>
      <c r="AR12" s="524"/>
      <c r="AS12" s="524"/>
      <c r="AT12" s="524"/>
      <c r="AU12" s="524"/>
      <c r="AV12" s="524"/>
      <c r="AW12" s="524"/>
      <c r="AX12" s="524"/>
    </row>
    <row r="13" spans="1:52">
      <c r="A13" s="419"/>
      <c r="B13" s="411"/>
      <c r="C13" s="410"/>
      <c r="D13" s="412" t="s">
        <v>1161</v>
      </c>
      <c r="E13" s="413">
        <v>48.393902732203536</v>
      </c>
      <c r="F13" s="413">
        <v>52.202337799439491</v>
      </c>
      <c r="G13" s="413">
        <v>59.403747293680247</v>
      </c>
      <c r="H13" s="413">
        <v>50.944261118763784</v>
      </c>
      <c r="I13" s="413">
        <v>44.004184905482461</v>
      </c>
      <c r="J13" s="413">
        <v>42.630329456124855</v>
      </c>
      <c r="K13" s="413">
        <v>46.078749583164061</v>
      </c>
      <c r="L13" s="413">
        <v>49.976395127377096</v>
      </c>
      <c r="M13" s="413">
        <v>48.113456816989761</v>
      </c>
      <c r="N13" s="413">
        <v>49.133819763685388</v>
      </c>
      <c r="O13" s="413">
        <v>52.589608697841825</v>
      </c>
      <c r="P13" s="413">
        <v>56.195963749554949</v>
      </c>
      <c r="Q13" s="413">
        <v>58.971052999999998</v>
      </c>
      <c r="R13" s="413">
        <v>75.52045600000001</v>
      </c>
      <c r="S13" s="413">
        <v>77.158314000000004</v>
      </c>
      <c r="T13" s="413">
        <v>89.791732999999994</v>
      </c>
      <c r="U13" s="413">
        <v>96.000287999999955</v>
      </c>
      <c r="V13" s="413">
        <v>99.196272696154978</v>
      </c>
      <c r="W13" s="413">
        <v>97.22172541754756</v>
      </c>
      <c r="X13" s="413">
        <v>97.509019993063717</v>
      </c>
      <c r="Y13" s="413">
        <v>97.597215690126333</v>
      </c>
      <c r="Z13" s="414">
        <v>97.357557247573965</v>
      </c>
      <c r="AD13" s="521"/>
      <c r="AE13" s="521"/>
      <c r="AF13" s="521"/>
      <c r="AG13" s="521"/>
      <c r="AH13" s="521"/>
      <c r="AI13" s="521"/>
      <c r="AJ13" s="521"/>
      <c r="AK13" s="521"/>
      <c r="AL13" s="521"/>
      <c r="AM13" s="521"/>
      <c r="AN13" s="521"/>
      <c r="AO13" s="521"/>
      <c r="AP13" s="521"/>
      <c r="AQ13" s="521"/>
      <c r="AR13" s="521"/>
      <c r="AS13" s="521"/>
      <c r="AT13" s="521"/>
      <c r="AU13" s="521"/>
      <c r="AV13" s="521"/>
      <c r="AW13" s="521"/>
      <c r="AX13" s="521"/>
    </row>
    <row r="14" spans="1:52">
      <c r="A14" s="419"/>
      <c r="B14" s="411"/>
      <c r="C14" s="410"/>
      <c r="D14" s="412" t="s">
        <v>1183</v>
      </c>
      <c r="E14" s="413">
        <v>67.491365842183995</v>
      </c>
      <c r="F14" s="413">
        <v>70.265346381832444</v>
      </c>
      <c r="G14" s="413">
        <v>78.924127610043243</v>
      </c>
      <c r="H14" s="413">
        <v>66.447751084990415</v>
      </c>
      <c r="I14" s="413">
        <v>56.413691284587706</v>
      </c>
      <c r="J14" s="413">
        <v>53.657883884304965</v>
      </c>
      <c r="K14" s="413">
        <v>56.899219479787313</v>
      </c>
      <c r="L14" s="413">
        <v>60.975270690010163</v>
      </c>
      <c r="M14" s="413">
        <v>58.275350713681576</v>
      </c>
      <c r="N14" s="413">
        <v>58.194323935071004</v>
      </c>
      <c r="O14" s="413">
        <v>61.334080598053667</v>
      </c>
      <c r="P14" s="413">
        <v>64.191324445629832</v>
      </c>
      <c r="Q14" s="413">
        <v>65.806367408289901</v>
      </c>
      <c r="R14" s="413">
        <v>79.929371510357839</v>
      </c>
      <c r="S14" s="413">
        <v>82.302201600000004</v>
      </c>
      <c r="T14" s="413">
        <v>89.791732999999994</v>
      </c>
      <c r="U14" s="413">
        <v>90.48208607359831</v>
      </c>
      <c r="V14" s="413">
        <v>91.952128029657743</v>
      </c>
      <c r="W14" s="413">
        <v>88.604804011274069</v>
      </c>
      <c r="X14" s="413">
        <v>87.446093004838772</v>
      </c>
      <c r="Y14" s="413">
        <v>85.999226780960541</v>
      </c>
      <c r="Z14" s="414">
        <v>84.204272981491812</v>
      </c>
      <c r="AD14" s="521"/>
      <c r="AE14" s="521"/>
      <c r="AF14" s="521"/>
      <c r="AG14" s="521"/>
      <c r="AH14" s="521"/>
      <c r="AI14" s="521"/>
      <c r="AJ14" s="521"/>
      <c r="AK14" s="521"/>
      <c r="AL14" s="521"/>
      <c r="AM14" s="521"/>
      <c r="AN14" s="521"/>
      <c r="AO14" s="521"/>
      <c r="AP14" s="521"/>
      <c r="AQ14" s="521"/>
      <c r="AR14" s="521"/>
      <c r="AS14" s="521"/>
      <c r="AT14" s="521"/>
      <c r="AU14" s="521"/>
      <c r="AV14" s="521"/>
      <c r="AW14" s="521"/>
      <c r="AX14" s="521"/>
    </row>
    <row r="15" spans="1:52">
      <c r="A15" s="419"/>
      <c r="B15" s="411"/>
      <c r="C15" s="410"/>
      <c r="D15" s="412" t="s">
        <v>1163</v>
      </c>
      <c r="E15" s="413"/>
      <c r="F15" s="413">
        <v>4.1101265399412501</v>
      </c>
      <c r="G15" s="413">
        <v>12.32297522758612</v>
      </c>
      <c r="H15" s="413">
        <v>-15.80806389992353</v>
      </c>
      <c r="I15" s="413">
        <v>-15.100676300644967</v>
      </c>
      <c r="J15" s="413">
        <v>-4.8849974847074655</v>
      </c>
      <c r="K15" s="413">
        <v>6.0407443619491019</v>
      </c>
      <c r="L15" s="413">
        <v>7.1636329065477122</v>
      </c>
      <c r="M15" s="413">
        <v>-4.4278933832940348</v>
      </c>
      <c r="N15" s="413">
        <v>-0.13904125435241221</v>
      </c>
      <c r="O15" s="413">
        <v>5.3952970851345761</v>
      </c>
      <c r="P15" s="413">
        <v>4.658492993969876</v>
      </c>
      <c r="Q15" s="413">
        <v>2.5159832369995971</v>
      </c>
      <c r="R15" s="413">
        <v>21.461455263809025</v>
      </c>
      <c r="S15" s="413">
        <v>2.9686585103883667</v>
      </c>
      <c r="T15" s="413">
        <v>9.1000377321619474</v>
      </c>
      <c r="U15" s="413">
        <v>0.76883812187733547</v>
      </c>
      <c r="V15" s="413">
        <v>1.6246773475842469</v>
      </c>
      <c r="W15" s="413">
        <v>-3.6402898879121626</v>
      </c>
      <c r="X15" s="413">
        <v>-1.307729326152407</v>
      </c>
      <c r="Y15" s="413">
        <v>-1.654580752736623</v>
      </c>
      <c r="Z15" s="414">
        <v>-2.0871743463932169</v>
      </c>
      <c r="AD15" s="521"/>
      <c r="AE15" s="521"/>
      <c r="AF15" s="521"/>
      <c r="AG15" s="521"/>
      <c r="AH15" s="521"/>
      <c r="AI15" s="521"/>
      <c r="AJ15" s="521"/>
      <c r="AK15" s="521"/>
      <c r="AL15" s="521"/>
      <c r="AM15" s="521"/>
      <c r="AN15" s="521"/>
      <c r="AO15" s="521"/>
      <c r="AP15" s="521"/>
      <c r="AQ15" s="521"/>
      <c r="AR15" s="521"/>
      <c r="AS15" s="521"/>
      <c r="AT15" s="521"/>
      <c r="AU15" s="521"/>
      <c r="AV15" s="521"/>
      <c r="AW15" s="521"/>
      <c r="AX15" s="521"/>
    </row>
    <row r="16" spans="1:52" ht="13.5" customHeight="1">
      <c r="A16" s="419"/>
      <c r="B16" s="411"/>
      <c r="C16" s="410"/>
      <c r="D16" s="412" t="s">
        <v>1164</v>
      </c>
      <c r="E16" s="413">
        <v>3.0882622145121643</v>
      </c>
      <c r="F16" s="413">
        <v>3.2968634338288192</v>
      </c>
      <c r="G16" s="413">
        <v>3.8046863409283649</v>
      </c>
      <c r="H16" s="413">
        <v>3.1295946253839504</v>
      </c>
      <c r="I16" s="413">
        <v>2.6298725652374944</v>
      </c>
      <c r="J16" s="413">
        <v>2.4708378733758902</v>
      </c>
      <c r="K16" s="413">
        <v>2.5544625633665308</v>
      </c>
      <c r="L16" s="413">
        <v>2.6648335573229605</v>
      </c>
      <c r="M16" s="413">
        <v>2.4902156625945739</v>
      </c>
      <c r="N16" s="413">
        <v>2.4400922605816624</v>
      </c>
      <c r="O16" s="413">
        <v>2.5056893578565465</v>
      </c>
      <c r="P16" s="413">
        <v>2.585295043815385</v>
      </c>
      <c r="Q16" s="413">
        <v>2.6273475847056083</v>
      </c>
      <c r="R16" s="413">
        <v>3.6219383008070665</v>
      </c>
      <c r="S16" s="413">
        <v>3.2674097970231872</v>
      </c>
      <c r="T16" s="413">
        <v>3.5181732730565392</v>
      </c>
      <c r="U16" s="413">
        <v>3.5210154056857532</v>
      </c>
      <c r="V16" s="413">
        <v>3.5453720087692431</v>
      </c>
      <c r="W16" s="413">
        <v>3.3675296710224978</v>
      </c>
      <c r="X16" s="413">
        <v>3.2556688943812619</v>
      </c>
      <c r="Y16" s="413">
        <v>3.142414130644775</v>
      </c>
      <c r="Z16" s="414">
        <v>3.0252628942532427</v>
      </c>
      <c r="AD16" s="521"/>
      <c r="AE16" s="521"/>
      <c r="AF16" s="521"/>
      <c r="AG16" s="521"/>
      <c r="AH16" s="521"/>
      <c r="AI16" s="521"/>
      <c r="AJ16" s="521"/>
      <c r="AK16" s="521"/>
      <c r="AL16" s="521"/>
      <c r="AM16" s="521"/>
      <c r="AN16" s="521"/>
      <c r="AO16" s="521"/>
      <c r="AP16" s="521"/>
      <c r="AQ16" s="521"/>
      <c r="AR16" s="521"/>
      <c r="AS16" s="521"/>
      <c r="AT16" s="521"/>
      <c r="AU16" s="521"/>
      <c r="AV16" s="521"/>
      <c r="AW16" s="521"/>
      <c r="AX16" s="521"/>
    </row>
    <row r="17" spans="1:50" ht="13.5" customHeight="1">
      <c r="A17" s="419"/>
      <c r="B17" s="418"/>
      <c r="C17" s="419"/>
      <c r="D17" s="420" t="s">
        <v>1165</v>
      </c>
      <c r="E17" s="421">
        <v>1097.2733875892095</v>
      </c>
      <c r="F17" s="421">
        <v>1133.5405748228666</v>
      </c>
      <c r="G17" s="421">
        <v>1263.8426141861514</v>
      </c>
      <c r="H17" s="421">
        <v>1055.4507830374093</v>
      </c>
      <c r="I17" s="421">
        <v>889.20977711451644</v>
      </c>
      <c r="J17" s="421">
        <v>840.30496919681559</v>
      </c>
      <c r="K17" s="421">
        <v>885.04340862715003</v>
      </c>
      <c r="L17" s="421">
        <v>941.1325287761498</v>
      </c>
      <c r="M17" s="421">
        <v>892.2610043128609</v>
      </c>
      <c r="N17" s="421">
        <v>884.47942754116582</v>
      </c>
      <c r="O17" s="421">
        <v>926.65766104464774</v>
      </c>
      <c r="P17" s="421">
        <v>964.24994942456135</v>
      </c>
      <c r="Q17" s="421">
        <v>983.60126762112452</v>
      </c>
      <c r="R17" s="421">
        <v>1191.8994267915962</v>
      </c>
      <c r="S17" s="421">
        <v>1222.674608639458</v>
      </c>
      <c r="T17" s="421">
        <v>1319.9635833647851</v>
      </c>
      <c r="U17" s="413">
        <v>1319.4147796679729</v>
      </c>
      <c r="V17" s="421">
        <v>1333.2834280195414</v>
      </c>
      <c r="W17" s="421">
        <v>1279.1399357790938</v>
      </c>
      <c r="X17" s="421">
        <v>1257.8152076126291</v>
      </c>
      <c r="Y17" s="421">
        <v>1232.8705663332439</v>
      </c>
      <c r="Z17" s="422">
        <v>1203.2869907638253</v>
      </c>
      <c r="AD17" s="521"/>
      <c r="AE17" s="521"/>
      <c r="AF17" s="521"/>
      <c r="AG17" s="521"/>
      <c r="AH17" s="521"/>
      <c r="AI17" s="521"/>
      <c r="AJ17" s="521"/>
      <c r="AK17" s="521"/>
      <c r="AL17" s="521"/>
      <c r="AM17" s="521"/>
      <c r="AN17" s="521"/>
      <c r="AO17" s="521"/>
      <c r="AP17" s="521"/>
      <c r="AQ17" s="521"/>
      <c r="AR17" s="521"/>
      <c r="AS17" s="521"/>
      <c r="AT17" s="521"/>
      <c r="AU17" s="521"/>
      <c r="AV17" s="521"/>
      <c r="AW17" s="521"/>
      <c r="AX17" s="521"/>
    </row>
    <row r="18" spans="1:50" s="523" customFormat="1" ht="18.75" customHeight="1">
      <c r="A18" s="457"/>
      <c r="B18" s="596" t="s">
        <v>1166</v>
      </c>
      <c r="C18" s="597"/>
      <c r="D18" s="597"/>
      <c r="E18" s="597"/>
      <c r="F18" s="597"/>
      <c r="G18" s="597"/>
      <c r="H18" s="597"/>
      <c r="I18" s="597"/>
      <c r="J18" s="597"/>
      <c r="K18" s="597"/>
      <c r="L18" s="597"/>
      <c r="M18" s="597"/>
      <c r="N18" s="597"/>
      <c r="O18" s="597"/>
      <c r="P18" s="597"/>
      <c r="Q18" s="597"/>
      <c r="R18" s="597"/>
      <c r="S18" s="597"/>
      <c r="T18" s="597"/>
      <c r="U18" s="597"/>
      <c r="V18" s="597"/>
      <c r="W18" s="597"/>
      <c r="X18" s="597"/>
      <c r="Y18" s="597"/>
      <c r="Z18" s="598"/>
      <c r="AD18" s="524"/>
      <c r="AE18" s="524"/>
      <c r="AF18" s="524"/>
      <c r="AG18" s="524"/>
      <c r="AH18" s="524"/>
      <c r="AI18" s="524"/>
      <c r="AJ18" s="524"/>
      <c r="AK18" s="524"/>
      <c r="AL18" s="524"/>
      <c r="AM18" s="524"/>
      <c r="AN18" s="524"/>
      <c r="AO18" s="524"/>
      <c r="AP18" s="524"/>
      <c r="AQ18" s="524"/>
      <c r="AR18" s="524"/>
      <c r="AS18" s="524"/>
      <c r="AT18" s="524"/>
      <c r="AU18" s="524"/>
      <c r="AV18" s="524"/>
      <c r="AW18" s="524"/>
      <c r="AX18" s="524"/>
    </row>
    <row r="19" spans="1:50">
      <c r="A19" s="419"/>
      <c r="B19" s="411"/>
      <c r="C19" s="410"/>
      <c r="D19" s="412" t="s">
        <v>928</v>
      </c>
      <c r="E19" s="423">
        <v>286.76629400000002</v>
      </c>
      <c r="F19" s="423">
        <v>299.94735100000003</v>
      </c>
      <c r="G19" s="423">
        <v>318.08264200000002</v>
      </c>
      <c r="H19" s="423">
        <v>324.94498900000002</v>
      </c>
      <c r="I19" s="423">
        <v>313.267403</v>
      </c>
      <c r="J19" s="423">
        <v>309.98998599999999</v>
      </c>
      <c r="K19" s="423">
        <v>308.71881300000001</v>
      </c>
      <c r="L19" s="423">
        <v>310.64616799999999</v>
      </c>
      <c r="M19" s="423">
        <v>309.74895700000008</v>
      </c>
      <c r="N19" s="423">
        <v>286.70990599999999</v>
      </c>
      <c r="O19" s="423">
        <v>288.21220899999997</v>
      </c>
      <c r="P19" s="423">
        <v>294.38957099999999</v>
      </c>
      <c r="Q19" s="423">
        <v>320.23420000000004</v>
      </c>
      <c r="R19" s="423">
        <v>420.93294200000003</v>
      </c>
      <c r="S19" s="423">
        <v>408.75117599999999</v>
      </c>
      <c r="T19" s="423">
        <v>411.53610400000002</v>
      </c>
      <c r="U19" s="423">
        <v>426.51629477390128</v>
      </c>
      <c r="V19" s="423">
        <v>435.4519784752199</v>
      </c>
      <c r="W19" s="423">
        <v>445.26190231649491</v>
      </c>
      <c r="X19" s="423">
        <v>456.91761233802708</v>
      </c>
      <c r="Y19" s="423">
        <v>469.94190104306637</v>
      </c>
      <c r="Z19" s="424">
        <v>483.64675452966623</v>
      </c>
      <c r="AD19" s="521"/>
      <c r="AE19" s="521"/>
      <c r="AF19" s="521"/>
      <c r="AG19" s="521"/>
      <c r="AH19" s="521"/>
      <c r="AI19" s="521"/>
      <c r="AJ19" s="521"/>
      <c r="AK19" s="521"/>
      <c r="AL19" s="521"/>
      <c r="AM19" s="521"/>
      <c r="AN19" s="521"/>
      <c r="AO19" s="521"/>
      <c r="AP19" s="521"/>
      <c r="AQ19" s="521"/>
      <c r="AR19" s="521"/>
      <c r="AS19" s="521"/>
      <c r="AT19" s="521"/>
      <c r="AU19" s="521"/>
      <c r="AV19" s="521"/>
      <c r="AW19" s="521"/>
      <c r="AX19" s="521"/>
    </row>
    <row r="20" spans="1:50">
      <c r="A20" s="419"/>
      <c r="B20" s="425"/>
      <c r="C20" s="410"/>
      <c r="D20" s="412" t="s">
        <v>951</v>
      </c>
      <c r="E20" s="423">
        <v>43.189293280000001</v>
      </c>
      <c r="F20" s="423">
        <v>47.242335060000002</v>
      </c>
      <c r="G20" s="423">
        <v>54.660401890000003</v>
      </c>
      <c r="H20" s="423">
        <v>42.333612796000004</v>
      </c>
      <c r="I20" s="423">
        <v>42.325887692000002</v>
      </c>
      <c r="J20" s="423">
        <v>39.479622184</v>
      </c>
      <c r="K20" s="423">
        <v>41.356101916</v>
      </c>
      <c r="L20" s="423">
        <v>45.539850194000003</v>
      </c>
      <c r="M20" s="423">
        <v>44.195856389342602</v>
      </c>
      <c r="N20" s="423">
        <v>42.526187000000007</v>
      </c>
      <c r="O20" s="423">
        <v>44.997351999999999</v>
      </c>
      <c r="P20" s="423">
        <v>50.808509000000008</v>
      </c>
      <c r="Q20" s="423">
        <v>57.891052999999999</v>
      </c>
      <c r="R20" s="423">
        <v>75.52045600000001</v>
      </c>
      <c r="S20" s="423">
        <v>77.158314000000004</v>
      </c>
      <c r="T20" s="423">
        <v>89.791732999999994</v>
      </c>
      <c r="U20" s="423">
        <v>96.000287999999955</v>
      </c>
      <c r="V20" s="423">
        <v>99.196272696154978</v>
      </c>
      <c r="W20" s="423">
        <v>97.22172541754756</v>
      </c>
      <c r="X20" s="423">
        <v>97.509019993063717</v>
      </c>
      <c r="Y20" s="423">
        <v>97.597215690126333</v>
      </c>
      <c r="Z20" s="424">
        <v>97.357557247573965</v>
      </c>
      <c r="AD20" s="521"/>
      <c r="AE20" s="521"/>
      <c r="AF20" s="521"/>
      <c r="AG20" s="521"/>
      <c r="AH20" s="521"/>
      <c r="AI20" s="521"/>
      <c r="AJ20" s="521"/>
      <c r="AK20" s="521"/>
      <c r="AL20" s="521"/>
      <c r="AM20" s="521"/>
      <c r="AN20" s="521"/>
      <c r="AO20" s="521"/>
      <c r="AP20" s="521"/>
      <c r="AQ20" s="521"/>
      <c r="AR20" s="521"/>
      <c r="AS20" s="521"/>
      <c r="AT20" s="521"/>
      <c r="AU20" s="521"/>
      <c r="AV20" s="521"/>
      <c r="AW20" s="521"/>
      <c r="AX20" s="521"/>
    </row>
    <row r="21" spans="1:50">
      <c r="A21" s="419"/>
      <c r="B21" s="425"/>
      <c r="C21" s="410"/>
      <c r="D21" s="412" t="s">
        <v>1167</v>
      </c>
      <c r="E21" s="423">
        <v>329.95558728000003</v>
      </c>
      <c r="F21" s="423">
        <v>347.18968606000004</v>
      </c>
      <c r="G21" s="423">
        <v>372.74304389000002</v>
      </c>
      <c r="H21" s="423">
        <v>367.27860179600003</v>
      </c>
      <c r="I21" s="423">
        <v>355.59329069199998</v>
      </c>
      <c r="J21" s="423">
        <v>349.46960818399998</v>
      </c>
      <c r="K21" s="423">
        <v>350.07491491600001</v>
      </c>
      <c r="L21" s="423">
        <v>356.18601819399998</v>
      </c>
      <c r="M21" s="423">
        <v>353.9448133893427</v>
      </c>
      <c r="N21" s="423">
        <v>329.23609299999998</v>
      </c>
      <c r="O21" s="423">
        <v>333.20956099999995</v>
      </c>
      <c r="P21" s="423">
        <v>345.19808</v>
      </c>
      <c r="Q21" s="423">
        <v>378.12525300000004</v>
      </c>
      <c r="R21" s="423">
        <v>496.45339800000005</v>
      </c>
      <c r="S21" s="423">
        <v>485.90949000000001</v>
      </c>
      <c r="T21" s="423">
        <v>501.32783700000005</v>
      </c>
      <c r="U21" s="423">
        <v>522.51658277390129</v>
      </c>
      <c r="V21" s="423">
        <v>534.64825117137491</v>
      </c>
      <c r="W21" s="423">
        <v>542.48362773404244</v>
      </c>
      <c r="X21" s="423">
        <v>554.42663233109079</v>
      </c>
      <c r="Y21" s="423">
        <v>567.53911673319271</v>
      </c>
      <c r="Z21" s="424">
        <v>581.00431177724022</v>
      </c>
      <c r="AD21" s="521"/>
      <c r="AE21" s="521"/>
      <c r="AF21" s="521"/>
      <c r="AG21" s="521"/>
      <c r="AH21" s="521"/>
      <c r="AI21" s="521"/>
      <c r="AJ21" s="521"/>
      <c r="AK21" s="521"/>
      <c r="AL21" s="521"/>
      <c r="AM21" s="521"/>
      <c r="AN21" s="521"/>
      <c r="AO21" s="521"/>
      <c r="AP21" s="521"/>
      <c r="AQ21" s="521"/>
      <c r="AR21" s="521"/>
      <c r="AS21" s="521"/>
      <c r="AT21" s="521"/>
      <c r="AU21" s="521"/>
      <c r="AV21" s="521"/>
      <c r="AW21" s="521"/>
      <c r="AX21" s="521"/>
    </row>
    <row r="22" spans="1:50">
      <c r="A22" s="419"/>
      <c r="B22" s="425"/>
      <c r="C22" s="410"/>
      <c r="D22" s="412" t="s">
        <v>929</v>
      </c>
      <c r="E22" s="423">
        <v>278.13770599999998</v>
      </c>
      <c r="F22" s="423">
        <v>299.39164900000003</v>
      </c>
      <c r="G22" s="423">
        <v>315.68135799999999</v>
      </c>
      <c r="H22" s="423">
        <v>337.63501099999991</v>
      </c>
      <c r="I22" s="423">
        <v>357.98959699999995</v>
      </c>
      <c r="J22" s="423">
        <v>372.96901399999996</v>
      </c>
      <c r="K22" s="423">
        <v>385.90518700000001</v>
      </c>
      <c r="L22" s="423">
        <v>394.50183200000015</v>
      </c>
      <c r="M22" s="423">
        <v>406.19304299999993</v>
      </c>
      <c r="N22" s="423">
        <v>440.75109399999991</v>
      </c>
      <c r="O22" s="423">
        <v>455.58079100000003</v>
      </c>
      <c r="P22" s="423">
        <v>466.81842899999998</v>
      </c>
      <c r="Q22" s="423">
        <v>472.72580000000022</v>
      </c>
      <c r="R22" s="423">
        <v>560.34305799999993</v>
      </c>
      <c r="S22" s="423">
        <v>527.62882400000001</v>
      </c>
      <c r="T22" s="423">
        <v>634.96689599999991</v>
      </c>
      <c r="U22" s="423">
        <v>662.97386859083031</v>
      </c>
      <c r="V22" s="423">
        <v>667.08864663085956</v>
      </c>
      <c r="W22" s="423">
        <v>688.98558157504397</v>
      </c>
      <c r="X22" s="423">
        <v>713.81489702033264</v>
      </c>
      <c r="Y22" s="423">
        <v>733.024807585394</v>
      </c>
      <c r="Z22" s="424">
        <v>758.8223367557614</v>
      </c>
      <c r="AD22" s="521"/>
      <c r="AE22" s="521"/>
      <c r="AF22" s="521"/>
      <c r="AG22" s="521"/>
      <c r="AH22" s="521"/>
      <c r="AI22" s="521"/>
      <c r="AJ22" s="521"/>
      <c r="AK22" s="521"/>
      <c r="AL22" s="521"/>
      <c r="AM22" s="521"/>
      <c r="AN22" s="521"/>
      <c r="AO22" s="521"/>
      <c r="AP22" s="521"/>
      <c r="AQ22" s="521"/>
      <c r="AR22" s="521"/>
      <c r="AS22" s="521"/>
      <c r="AT22" s="521"/>
      <c r="AU22" s="521"/>
      <c r="AV22" s="521"/>
      <c r="AW22" s="521"/>
      <c r="AX22" s="521"/>
    </row>
    <row r="23" spans="1:50" ht="15.75" customHeight="1">
      <c r="A23" s="417"/>
      <c r="B23" s="425"/>
      <c r="C23" s="410"/>
      <c r="D23" s="412" t="s">
        <v>1168</v>
      </c>
      <c r="E23" s="423">
        <v>19.994706719999996</v>
      </c>
      <c r="F23" s="423">
        <v>38.893664939999994</v>
      </c>
      <c r="G23" s="423">
        <v>32.560598110000001</v>
      </c>
      <c r="H23" s="423">
        <v>39.626387204000004</v>
      </c>
      <c r="I23" s="423">
        <v>32.000112307999991</v>
      </c>
      <c r="J23" s="423">
        <v>28.462377815999996</v>
      </c>
      <c r="K23" s="423">
        <v>30.778898083999977</v>
      </c>
      <c r="L23" s="423">
        <v>37.704149805999997</v>
      </c>
      <c r="M23" s="423">
        <v>36.131143610657411</v>
      </c>
      <c r="N23" s="423">
        <v>43.52381299999999</v>
      </c>
      <c r="O23" s="423">
        <v>51.738648000000005</v>
      </c>
      <c r="P23" s="423">
        <v>45.841490999999998</v>
      </c>
      <c r="Q23" s="423">
        <v>37.233947000000001</v>
      </c>
      <c r="R23" s="423">
        <v>50.10754399999999</v>
      </c>
      <c r="S23" s="423">
        <v>31.167685999999989</v>
      </c>
      <c r="T23" s="423">
        <v>15.130267000000003</v>
      </c>
      <c r="U23" s="423">
        <v>36.842211732274365</v>
      </c>
      <c r="V23" s="423">
        <v>35.019618312892646</v>
      </c>
      <c r="W23" s="423">
        <v>33.056960166555427</v>
      </c>
      <c r="X23" s="423">
        <v>33.067781954683412</v>
      </c>
      <c r="Y23" s="423">
        <v>33.000512590488441</v>
      </c>
      <c r="Z23" s="424">
        <v>33.210587300056403</v>
      </c>
      <c r="AD23" s="521"/>
      <c r="AE23" s="521"/>
      <c r="AF23" s="521"/>
      <c r="AG23" s="521"/>
      <c r="AH23" s="521"/>
      <c r="AI23" s="521"/>
      <c r="AJ23" s="521"/>
      <c r="AK23" s="521"/>
      <c r="AL23" s="521"/>
      <c r="AM23" s="521"/>
      <c r="AN23" s="521"/>
      <c r="AO23" s="521"/>
      <c r="AP23" s="521"/>
      <c r="AQ23" s="521"/>
      <c r="AR23" s="521"/>
      <c r="AS23" s="521"/>
      <c r="AT23" s="521"/>
      <c r="AU23" s="521"/>
      <c r="AV23" s="521"/>
      <c r="AW23" s="521"/>
      <c r="AX23" s="521"/>
    </row>
    <row r="24" spans="1:50" ht="12.75" customHeight="1">
      <c r="A24" s="419"/>
      <c r="B24" s="425"/>
      <c r="C24" s="410"/>
      <c r="D24" s="412" t="s">
        <v>1169</v>
      </c>
      <c r="E24" s="423">
        <v>298.13241271999993</v>
      </c>
      <c r="F24" s="423">
        <v>338.28531393999998</v>
      </c>
      <c r="G24" s="423">
        <v>348.24195610999999</v>
      </c>
      <c r="H24" s="423">
        <v>377.26139820399982</v>
      </c>
      <c r="I24" s="423">
        <v>389.98970930799999</v>
      </c>
      <c r="J24" s="423">
        <v>401.43139181599997</v>
      </c>
      <c r="K24" s="423">
        <v>416.684085084</v>
      </c>
      <c r="L24" s="423">
        <v>432.20598180600018</v>
      </c>
      <c r="M24" s="423">
        <v>442.32418661065731</v>
      </c>
      <c r="N24" s="423">
        <v>484.27490699999987</v>
      </c>
      <c r="O24" s="423">
        <v>507.31943900000005</v>
      </c>
      <c r="P24" s="423">
        <v>512.65991999999994</v>
      </c>
      <c r="Q24" s="423">
        <v>509.95974700000022</v>
      </c>
      <c r="R24" s="423">
        <v>610.45060199999989</v>
      </c>
      <c r="S24" s="423">
        <v>558.7965099999999</v>
      </c>
      <c r="T24" s="423">
        <v>650.09716299999991</v>
      </c>
      <c r="U24" s="423">
        <v>699.81608032310464</v>
      </c>
      <c r="V24" s="423">
        <v>702.10826494375226</v>
      </c>
      <c r="W24" s="423">
        <v>722.04254174159939</v>
      </c>
      <c r="X24" s="423">
        <v>746.88267897501601</v>
      </c>
      <c r="Y24" s="423">
        <v>766.02532017588214</v>
      </c>
      <c r="Z24" s="424">
        <v>792.0329240558176</v>
      </c>
      <c r="AD24" s="521"/>
      <c r="AE24" s="521"/>
      <c r="AF24" s="521"/>
      <c r="AG24" s="521"/>
      <c r="AH24" s="521"/>
      <c r="AI24" s="521"/>
      <c r="AJ24" s="521"/>
      <c r="AK24" s="521"/>
      <c r="AL24" s="521"/>
      <c r="AM24" s="521"/>
      <c r="AN24" s="521"/>
      <c r="AO24" s="521"/>
      <c r="AP24" s="521"/>
      <c r="AQ24" s="521"/>
      <c r="AR24" s="521"/>
      <c r="AS24" s="521"/>
      <c r="AT24" s="521"/>
      <c r="AU24" s="521"/>
      <c r="AV24" s="521"/>
      <c r="AW24" s="521"/>
      <c r="AX24" s="521"/>
    </row>
    <row r="25" spans="1:50">
      <c r="A25" s="419"/>
      <c r="B25" s="426"/>
      <c r="C25" s="410"/>
      <c r="D25" s="412" t="s">
        <v>1170</v>
      </c>
      <c r="E25" s="423">
        <v>564.904</v>
      </c>
      <c r="F25" s="423">
        <v>599.33900000000006</v>
      </c>
      <c r="G25" s="423">
        <v>633.76400000000001</v>
      </c>
      <c r="H25" s="423">
        <v>662.57999999999993</v>
      </c>
      <c r="I25" s="423">
        <v>671.25699999999995</v>
      </c>
      <c r="J25" s="423">
        <v>682.95899999999995</v>
      </c>
      <c r="K25" s="423">
        <v>694.62400000000002</v>
      </c>
      <c r="L25" s="423">
        <v>705.14800000000014</v>
      </c>
      <c r="M25" s="423">
        <v>715.94200000000001</v>
      </c>
      <c r="N25" s="423">
        <v>727.4609999999999</v>
      </c>
      <c r="O25" s="423">
        <v>743.79300000000001</v>
      </c>
      <c r="P25" s="423">
        <v>761.20799999999997</v>
      </c>
      <c r="Q25" s="423">
        <v>792.96000000000026</v>
      </c>
      <c r="R25" s="423">
        <v>981.27599999999995</v>
      </c>
      <c r="S25" s="423">
        <v>936.38</v>
      </c>
      <c r="T25" s="423">
        <v>1046.5029999999999</v>
      </c>
      <c r="U25" s="423">
        <v>1089.4901633647316</v>
      </c>
      <c r="V25" s="423">
        <v>1102.5406251060795</v>
      </c>
      <c r="W25" s="423">
        <v>1134.2474838915389</v>
      </c>
      <c r="X25" s="423">
        <v>1170.7325093583597</v>
      </c>
      <c r="Y25" s="423">
        <v>1202.9667086284603</v>
      </c>
      <c r="Z25" s="424">
        <v>1242.4690912854276</v>
      </c>
      <c r="AD25" s="521"/>
      <c r="AE25" s="521"/>
      <c r="AF25" s="521"/>
      <c r="AG25" s="521"/>
      <c r="AH25" s="521"/>
      <c r="AI25" s="521"/>
      <c r="AJ25" s="521"/>
      <c r="AK25" s="521"/>
      <c r="AL25" s="521"/>
      <c r="AM25" s="521"/>
      <c r="AN25" s="521"/>
      <c r="AO25" s="521"/>
      <c r="AP25" s="521"/>
      <c r="AQ25" s="521"/>
      <c r="AR25" s="521"/>
      <c r="AS25" s="521"/>
      <c r="AT25" s="521"/>
      <c r="AU25" s="521"/>
      <c r="AV25" s="521"/>
      <c r="AW25" s="521"/>
      <c r="AX25" s="521"/>
    </row>
    <row r="26" spans="1:50" ht="15">
      <c r="A26" s="419"/>
      <c r="B26" s="426"/>
      <c r="C26" s="410"/>
      <c r="D26" s="412" t="s">
        <v>1171</v>
      </c>
      <c r="E26" s="423">
        <v>63.183999999999997</v>
      </c>
      <c r="F26" s="423">
        <v>86.135999999999996</v>
      </c>
      <c r="G26" s="423">
        <v>87.221000000000004</v>
      </c>
      <c r="H26" s="423">
        <v>81.960000000000008</v>
      </c>
      <c r="I26" s="423">
        <v>74.325999999999993</v>
      </c>
      <c r="J26" s="423">
        <v>67.941999999999993</v>
      </c>
      <c r="K26" s="423">
        <v>72.134999999999977</v>
      </c>
      <c r="L26" s="423">
        <v>83.244</v>
      </c>
      <c r="M26" s="423">
        <v>80.327000000000012</v>
      </c>
      <c r="N26" s="423">
        <v>86.05</v>
      </c>
      <c r="O26" s="423">
        <v>96.736000000000004</v>
      </c>
      <c r="P26" s="423">
        <v>96.65</v>
      </c>
      <c r="Q26" s="423">
        <v>95.125</v>
      </c>
      <c r="R26" s="423">
        <v>125.628</v>
      </c>
      <c r="S26" s="423">
        <v>108.32599999999999</v>
      </c>
      <c r="T26" s="423">
        <v>104.922</v>
      </c>
      <c r="U26" s="423">
        <v>132.84249973227432</v>
      </c>
      <c r="V26" s="423">
        <v>134.21589100904762</v>
      </c>
      <c r="W26" s="423">
        <v>130.27868558410299</v>
      </c>
      <c r="X26" s="423">
        <v>130.57680194774713</v>
      </c>
      <c r="Y26" s="423">
        <v>130.59772828061477</v>
      </c>
      <c r="Z26" s="424">
        <v>130.56814454763037</v>
      </c>
      <c r="AD26" s="521"/>
      <c r="AE26" s="521"/>
      <c r="AF26" s="521"/>
      <c r="AG26" s="521"/>
      <c r="AH26" s="521"/>
      <c r="AI26" s="521"/>
      <c r="AJ26" s="521"/>
      <c r="AK26" s="521"/>
      <c r="AL26" s="521"/>
      <c r="AM26" s="521"/>
      <c r="AN26" s="521"/>
      <c r="AO26" s="521"/>
      <c r="AP26" s="521"/>
      <c r="AQ26" s="521"/>
      <c r="AR26" s="521"/>
      <c r="AS26" s="521"/>
      <c r="AT26" s="521"/>
      <c r="AU26" s="521"/>
      <c r="AV26" s="521"/>
      <c r="AW26" s="521"/>
      <c r="AX26" s="521"/>
    </row>
    <row r="27" spans="1:50" ht="15">
      <c r="A27" s="419"/>
      <c r="B27" s="426"/>
      <c r="C27" s="410"/>
      <c r="D27" s="412" t="s">
        <v>1172</v>
      </c>
      <c r="E27" s="423">
        <v>628.08799999999997</v>
      </c>
      <c r="F27" s="423">
        <v>685.47500000000002</v>
      </c>
      <c r="G27" s="423">
        <v>720.98500000000001</v>
      </c>
      <c r="H27" s="423">
        <v>744.53999999999985</v>
      </c>
      <c r="I27" s="423">
        <v>745.58299999999997</v>
      </c>
      <c r="J27" s="423">
        <v>750.90099999999995</v>
      </c>
      <c r="K27" s="423">
        <v>766.75900000000001</v>
      </c>
      <c r="L27" s="423">
        <v>788.39200000000017</v>
      </c>
      <c r="M27" s="423">
        <v>796.26900000000001</v>
      </c>
      <c r="N27" s="423">
        <v>813.51099999999985</v>
      </c>
      <c r="O27" s="423">
        <v>840.529</v>
      </c>
      <c r="P27" s="423">
        <v>857.85799999999995</v>
      </c>
      <c r="Q27" s="423">
        <v>888.08500000000026</v>
      </c>
      <c r="R27" s="423">
        <v>1106.904</v>
      </c>
      <c r="S27" s="423">
        <v>1044.7059999999999</v>
      </c>
      <c r="T27" s="423">
        <v>1151.425</v>
      </c>
      <c r="U27" s="423">
        <v>1222.3326630970059</v>
      </c>
      <c r="V27" s="423">
        <v>1236.7565161151272</v>
      </c>
      <c r="W27" s="423">
        <v>1264.5261694756418</v>
      </c>
      <c r="X27" s="423">
        <v>1301.3093113061068</v>
      </c>
      <c r="Y27" s="423">
        <v>1333.5644369090749</v>
      </c>
      <c r="Z27" s="424">
        <v>1373.0372358330578</v>
      </c>
      <c r="AD27" s="521"/>
      <c r="AE27" s="521"/>
      <c r="AF27" s="521"/>
      <c r="AG27" s="521"/>
      <c r="AH27" s="521"/>
      <c r="AI27" s="521"/>
      <c r="AJ27" s="521"/>
      <c r="AK27" s="521"/>
      <c r="AL27" s="521"/>
      <c r="AM27" s="521"/>
      <c r="AN27" s="521"/>
      <c r="AO27" s="521"/>
      <c r="AP27" s="521"/>
      <c r="AQ27" s="521"/>
      <c r="AR27" s="521"/>
      <c r="AS27" s="521"/>
      <c r="AT27" s="521"/>
      <c r="AU27" s="521"/>
      <c r="AV27" s="521"/>
      <c r="AW27" s="521"/>
      <c r="AX27" s="521"/>
    </row>
    <row r="28" spans="1:50" s="523" customFormat="1" ht="18" customHeight="1">
      <c r="A28" s="457"/>
      <c r="B28" s="596" t="s">
        <v>1173</v>
      </c>
      <c r="C28" s="597"/>
      <c r="D28" s="597"/>
      <c r="E28" s="597"/>
      <c r="F28" s="597"/>
      <c r="G28" s="597"/>
      <c r="H28" s="597"/>
      <c r="I28" s="597"/>
      <c r="J28" s="597"/>
      <c r="K28" s="597"/>
      <c r="L28" s="597"/>
      <c r="M28" s="597"/>
      <c r="N28" s="597"/>
      <c r="O28" s="597"/>
      <c r="P28" s="597"/>
      <c r="Q28" s="597"/>
      <c r="R28" s="597"/>
      <c r="S28" s="597"/>
      <c r="T28" s="597"/>
      <c r="U28" s="597"/>
      <c r="V28" s="597"/>
      <c r="W28" s="597"/>
      <c r="X28" s="597"/>
      <c r="Y28" s="597"/>
      <c r="Z28" s="598"/>
      <c r="AD28" s="524"/>
      <c r="AE28" s="524"/>
      <c r="AF28" s="524"/>
      <c r="AG28" s="524"/>
      <c r="AH28" s="524"/>
      <c r="AI28" s="524"/>
      <c r="AJ28" s="524"/>
      <c r="AK28" s="524"/>
      <c r="AL28" s="524"/>
      <c r="AM28" s="524"/>
      <c r="AN28" s="524"/>
      <c r="AO28" s="524"/>
      <c r="AP28" s="524"/>
      <c r="AQ28" s="524"/>
      <c r="AR28" s="524"/>
      <c r="AS28" s="524"/>
      <c r="AT28" s="524"/>
      <c r="AU28" s="524"/>
      <c r="AV28" s="524"/>
      <c r="AW28" s="524"/>
      <c r="AX28" s="524"/>
    </row>
    <row r="29" spans="1:50" s="523" customFormat="1" ht="18" customHeight="1">
      <c r="A29" s="457"/>
      <c r="B29" s="448"/>
      <c r="C29" s="449"/>
      <c r="D29" s="449"/>
      <c r="E29" s="599" t="s">
        <v>357</v>
      </c>
      <c r="F29" s="599"/>
      <c r="G29" s="599"/>
      <c r="H29" s="599"/>
      <c r="I29" s="599"/>
      <c r="J29" s="599"/>
      <c r="K29" s="599"/>
      <c r="L29" s="599"/>
      <c r="M29" s="599"/>
      <c r="N29" s="599"/>
      <c r="O29" s="599"/>
      <c r="P29" s="599"/>
      <c r="Q29" s="599"/>
      <c r="R29" s="599"/>
      <c r="S29" s="458"/>
      <c r="T29" s="458"/>
      <c r="U29" s="600" t="s">
        <v>358</v>
      </c>
      <c r="V29" s="599"/>
      <c r="W29" s="599"/>
      <c r="X29" s="599"/>
      <c r="Y29" s="599"/>
      <c r="Z29" s="601"/>
      <c r="AD29" s="524"/>
      <c r="AE29" s="524"/>
      <c r="AF29" s="524"/>
      <c r="AG29" s="524"/>
      <c r="AH29" s="524"/>
      <c r="AI29" s="524"/>
      <c r="AJ29" s="524"/>
      <c r="AK29" s="524"/>
      <c r="AL29" s="524"/>
      <c r="AM29" s="524"/>
      <c r="AN29" s="524"/>
      <c r="AO29" s="524"/>
      <c r="AP29" s="524"/>
      <c r="AQ29" s="524"/>
      <c r="AR29" s="524"/>
      <c r="AS29" s="524"/>
      <c r="AT29" s="524"/>
      <c r="AU29" s="524"/>
      <c r="AV29" s="524"/>
      <c r="AW29" s="524"/>
      <c r="AX29" s="524"/>
    </row>
    <row r="30" spans="1:50" s="523" customFormat="1">
      <c r="A30" s="459"/>
      <c r="B30" s="448"/>
      <c r="C30" s="449"/>
      <c r="D30" s="449"/>
      <c r="E30" s="450" t="s">
        <v>1153</v>
      </c>
      <c r="F30" s="450" t="s">
        <v>1069</v>
      </c>
      <c r="G30" s="450" t="s">
        <v>1070</v>
      </c>
      <c r="H30" s="450" t="s">
        <v>1071</v>
      </c>
      <c r="I30" s="450" t="s">
        <v>1072</v>
      </c>
      <c r="J30" s="450" t="s">
        <v>359</v>
      </c>
      <c r="K30" s="450" t="s">
        <v>360</v>
      </c>
      <c r="L30" s="450" t="s">
        <v>361</v>
      </c>
      <c r="M30" s="450" t="s">
        <v>362</v>
      </c>
      <c r="N30" s="450" t="s">
        <v>363</v>
      </c>
      <c r="O30" s="451" t="s">
        <v>364</v>
      </c>
      <c r="P30" s="451" t="s">
        <v>365</v>
      </c>
      <c r="Q30" s="451" t="s">
        <v>366</v>
      </c>
      <c r="R30" s="451" t="s">
        <v>367</v>
      </c>
      <c r="S30" s="451" t="s">
        <v>368</v>
      </c>
      <c r="T30" s="451" t="s">
        <v>369</v>
      </c>
      <c r="U30" s="451" t="s">
        <v>370</v>
      </c>
      <c r="V30" s="451" t="s">
        <v>371</v>
      </c>
      <c r="W30" s="451" t="s">
        <v>372</v>
      </c>
      <c r="X30" s="451" t="s">
        <v>373</v>
      </c>
      <c r="Y30" s="451" t="s">
        <v>374</v>
      </c>
      <c r="Z30" s="460"/>
      <c r="AD30" s="524"/>
      <c r="AE30" s="524"/>
      <c r="AF30" s="524"/>
      <c r="AG30" s="524"/>
      <c r="AH30" s="524"/>
      <c r="AI30" s="524"/>
      <c r="AJ30" s="524"/>
      <c r="AK30" s="524"/>
      <c r="AL30" s="524"/>
      <c r="AM30" s="524"/>
      <c r="AN30" s="524"/>
      <c r="AO30" s="524"/>
      <c r="AP30" s="524"/>
      <c r="AQ30" s="524"/>
      <c r="AR30" s="524"/>
      <c r="AS30" s="524"/>
      <c r="AT30" s="524"/>
      <c r="AU30" s="524"/>
      <c r="AV30" s="524"/>
      <c r="AW30" s="524"/>
      <c r="AX30" s="524"/>
    </row>
    <row r="31" spans="1:50" ht="13.5" customHeight="1">
      <c r="A31" s="427"/>
      <c r="B31" s="428" t="s">
        <v>1174</v>
      </c>
      <c r="C31" s="429"/>
      <c r="D31" s="430"/>
      <c r="E31" s="431">
        <v>1567.027</v>
      </c>
      <c r="F31" s="431">
        <v>1583.394</v>
      </c>
      <c r="G31" s="431">
        <v>1561.3309999999999</v>
      </c>
      <c r="H31" s="431">
        <v>1627.8230000000001</v>
      </c>
      <c r="I31" s="431">
        <v>1673.2439999999999</v>
      </c>
      <c r="J31" s="431">
        <v>1725.3389999999999</v>
      </c>
      <c r="K31" s="431">
        <v>1803.8530000000001</v>
      </c>
      <c r="L31" s="431">
        <v>1875.404</v>
      </c>
      <c r="M31" s="431">
        <v>1932.1</v>
      </c>
      <c r="N31" s="431">
        <v>2013.605</v>
      </c>
      <c r="O31" s="431">
        <v>2098.808</v>
      </c>
      <c r="P31" s="431">
        <v>2173.6770000000001</v>
      </c>
      <c r="Q31" s="431">
        <v>2244.509</v>
      </c>
      <c r="R31" s="431">
        <v>2085.0839999999998</v>
      </c>
      <c r="S31" s="431">
        <v>2361.4520000000002</v>
      </c>
      <c r="T31" s="431">
        <v>2552.2260000000001</v>
      </c>
      <c r="U31" s="431">
        <v>2726.494404</v>
      </c>
      <c r="V31" s="431">
        <v>2797.908723</v>
      </c>
      <c r="W31" s="431">
        <v>2887.033966</v>
      </c>
      <c r="X31" s="431">
        <v>2995.0533409999994</v>
      </c>
      <c r="Y31" s="431">
        <v>3105.8037429999999</v>
      </c>
      <c r="Z31" s="432">
        <v>3218.1519639999997</v>
      </c>
      <c r="AD31" s="521"/>
      <c r="AE31" s="521"/>
      <c r="AF31" s="521"/>
      <c r="AG31" s="521"/>
      <c r="AH31" s="521"/>
      <c r="AI31" s="521"/>
      <c r="AJ31" s="521"/>
      <c r="AK31" s="521"/>
      <c r="AL31" s="521"/>
      <c r="AM31" s="521"/>
      <c r="AN31" s="521"/>
      <c r="AO31" s="521"/>
      <c r="AP31" s="521"/>
      <c r="AQ31" s="521"/>
      <c r="AR31" s="521"/>
      <c r="AS31" s="521"/>
      <c r="AT31" s="521"/>
      <c r="AU31" s="521"/>
      <c r="AV31" s="521"/>
      <c r="AW31" s="521"/>
      <c r="AX31" s="521"/>
    </row>
    <row r="32" spans="1:50" ht="13.5" customHeight="1">
      <c r="A32" s="427"/>
      <c r="B32" s="428" t="s">
        <v>304</v>
      </c>
      <c r="C32" s="429"/>
      <c r="D32" s="430"/>
      <c r="E32" s="413">
        <v>2.3696682464454852</v>
      </c>
      <c r="F32" s="413">
        <v>3.6111111111111001</v>
      </c>
      <c r="G32" s="413">
        <v>1.3106940720881965</v>
      </c>
      <c r="H32" s="413">
        <v>1.8617021276595693</v>
      </c>
      <c r="I32" s="413">
        <v>1.7406440382941923</v>
      </c>
      <c r="J32" s="413">
        <v>1.8534359851724957</v>
      </c>
      <c r="K32" s="413">
        <v>1.9316909294512925</v>
      </c>
      <c r="L32" s="413">
        <v>1.2084592145015023</v>
      </c>
      <c r="M32" s="413">
        <v>0.73270013568520653</v>
      </c>
      <c r="N32" s="413">
        <v>2.2629310344827616</v>
      </c>
      <c r="O32" s="413">
        <v>1.554267650158053</v>
      </c>
      <c r="P32" s="413">
        <v>2.1011673151751182</v>
      </c>
      <c r="Q32" s="413">
        <v>2.3628048780487632</v>
      </c>
      <c r="R32" s="413">
        <v>5.4355919583022967</v>
      </c>
      <c r="S32" s="413">
        <v>-0.77683615819208285</v>
      </c>
      <c r="T32" s="413">
        <v>6.6666666666666714</v>
      </c>
      <c r="U32" s="413">
        <v>6.0986678864953774</v>
      </c>
      <c r="V32" s="413">
        <v>1.677214073039849</v>
      </c>
      <c r="W32" s="413">
        <v>1.7120682980283419</v>
      </c>
      <c r="X32" s="413">
        <v>1.6244775980841268</v>
      </c>
      <c r="Y32" s="413">
        <v>1.7743881958329126</v>
      </c>
      <c r="Z32" s="414">
        <v>1.8808727517729267</v>
      </c>
      <c r="AD32" s="521"/>
      <c r="AE32" s="521"/>
      <c r="AF32" s="521"/>
      <c r="AG32" s="521"/>
      <c r="AH32" s="521"/>
      <c r="AI32" s="521"/>
      <c r="AJ32" s="521"/>
      <c r="AK32" s="521"/>
      <c r="AL32" s="521"/>
      <c r="AM32" s="521"/>
      <c r="AN32" s="521"/>
      <c r="AO32" s="521"/>
      <c r="AP32" s="521"/>
      <c r="AQ32" s="521"/>
      <c r="AR32" s="521"/>
      <c r="AS32" s="521"/>
      <c r="AT32" s="521"/>
      <c r="AU32" s="521"/>
      <c r="AV32" s="521"/>
      <c r="AW32" s="521"/>
      <c r="AX32" s="521"/>
    </row>
    <row r="33" spans="1:50" s="523" customFormat="1" ht="17.25" customHeight="1" thickBot="1">
      <c r="A33" s="459"/>
      <c r="B33" s="461"/>
      <c r="C33" s="462"/>
      <c r="D33" s="463"/>
      <c r="E33" s="607" t="s">
        <v>1175</v>
      </c>
      <c r="F33" s="607"/>
      <c r="G33" s="607"/>
      <c r="H33" s="607"/>
      <c r="I33" s="607"/>
      <c r="J33" s="607"/>
      <c r="K33" s="607"/>
      <c r="L33" s="607"/>
      <c r="M33" s="607"/>
      <c r="N33" s="607"/>
      <c r="O33" s="607"/>
      <c r="P33" s="607"/>
      <c r="Q33" s="607"/>
      <c r="R33" s="608" t="s">
        <v>1176</v>
      </c>
      <c r="S33" s="607"/>
      <c r="T33" s="607"/>
      <c r="U33" s="607"/>
      <c r="V33" s="607"/>
      <c r="W33" s="607"/>
      <c r="X33" s="607"/>
      <c r="Y33" s="607"/>
      <c r="Z33" s="525"/>
      <c r="AD33" s="524"/>
      <c r="AE33" s="524"/>
      <c r="AF33" s="524"/>
      <c r="AG33" s="524"/>
      <c r="AH33" s="524"/>
      <c r="AI33" s="524"/>
      <c r="AJ33" s="524"/>
      <c r="AK33" s="524"/>
      <c r="AL33" s="524"/>
      <c r="AM33" s="524"/>
      <c r="AN33" s="524"/>
      <c r="AO33" s="524"/>
      <c r="AP33" s="524"/>
      <c r="AQ33" s="524"/>
      <c r="AR33" s="524"/>
      <c r="AS33" s="524"/>
      <c r="AT33" s="524"/>
      <c r="AU33" s="524"/>
      <c r="AV33" s="524"/>
      <c r="AW33" s="524"/>
      <c r="AX33" s="524"/>
    </row>
    <row r="34" spans="1:50" ht="12.75" customHeight="1">
      <c r="A34" s="427"/>
      <c r="B34" s="433" t="s">
        <v>1177</v>
      </c>
      <c r="C34" s="434"/>
      <c r="D34" s="435"/>
      <c r="E34" s="436">
        <v>61508.25</v>
      </c>
      <c r="F34" s="436">
        <v>61987.5</v>
      </c>
      <c r="G34" s="436">
        <v>62447.75</v>
      </c>
      <c r="H34" s="436">
        <v>62956.75</v>
      </c>
      <c r="I34" s="436">
        <v>63442.5</v>
      </c>
      <c r="J34" s="436">
        <v>63855.25</v>
      </c>
      <c r="K34" s="436">
        <v>64289.75</v>
      </c>
      <c r="L34" s="436">
        <v>64789.25</v>
      </c>
      <c r="M34" s="436">
        <v>65312</v>
      </c>
      <c r="N34" s="436">
        <v>65795</v>
      </c>
      <c r="O34" s="436">
        <v>66188.5</v>
      </c>
      <c r="P34" s="436">
        <v>66571.25</v>
      </c>
      <c r="Q34" s="436">
        <v>66903.5</v>
      </c>
      <c r="R34" s="436">
        <v>67060.5</v>
      </c>
      <c r="S34" s="436">
        <v>67313.25</v>
      </c>
      <c r="T34" s="436">
        <v>68025.916874999995</v>
      </c>
      <c r="U34" s="436">
        <v>68577.438624999995</v>
      </c>
      <c r="V34" s="436">
        <v>68966.677374999999</v>
      </c>
      <c r="W34" s="436">
        <v>69269.046750000009</v>
      </c>
      <c r="X34" s="436">
        <v>69522.209999999992</v>
      </c>
      <c r="Y34" s="436">
        <v>69755.276124999989</v>
      </c>
      <c r="Z34" s="437">
        <v>69978.545125000004</v>
      </c>
      <c r="AD34" s="521"/>
      <c r="AE34" s="521"/>
      <c r="AF34" s="521"/>
      <c r="AG34" s="521"/>
      <c r="AH34" s="521"/>
      <c r="AI34" s="521"/>
      <c r="AJ34" s="521"/>
      <c r="AK34" s="521"/>
      <c r="AL34" s="521"/>
      <c r="AM34" s="521"/>
      <c r="AN34" s="521"/>
      <c r="AO34" s="521"/>
      <c r="AP34" s="521"/>
      <c r="AQ34" s="521"/>
      <c r="AR34" s="521"/>
      <c r="AS34" s="521"/>
      <c r="AT34" s="521"/>
      <c r="AU34" s="521"/>
      <c r="AV34" s="521"/>
      <c r="AW34" s="521"/>
      <c r="AX34" s="521"/>
    </row>
    <row r="35" spans="1:50" ht="13.5" customHeight="1">
      <c r="A35" s="427"/>
      <c r="B35" s="586" t="s">
        <v>1178</v>
      </c>
      <c r="C35" s="587"/>
      <c r="D35" s="587"/>
      <c r="E35" s="587"/>
      <c r="F35" s="587"/>
      <c r="G35" s="587"/>
      <c r="H35" s="587"/>
      <c r="I35" s="587"/>
      <c r="J35" s="587"/>
      <c r="K35" s="587"/>
      <c r="L35" s="587"/>
      <c r="M35" s="587"/>
      <c r="N35" s="587"/>
      <c r="O35" s="587"/>
      <c r="P35" s="587"/>
      <c r="Q35" s="587"/>
      <c r="R35" s="587"/>
      <c r="S35" s="587"/>
      <c r="T35" s="587"/>
      <c r="U35" s="587"/>
      <c r="V35" s="587"/>
      <c r="W35" s="587"/>
      <c r="X35" s="587"/>
      <c r="Y35" s="587"/>
      <c r="Z35" s="588"/>
    </row>
    <row r="36" spans="1:50" ht="13.5" customHeight="1">
      <c r="A36" s="427"/>
      <c r="B36" s="438" t="s">
        <v>1179</v>
      </c>
      <c r="C36" s="439"/>
      <c r="D36" s="439"/>
      <c r="E36" s="439"/>
      <c r="F36" s="439"/>
      <c r="G36" s="439"/>
      <c r="H36" s="439"/>
      <c r="I36" s="439"/>
      <c r="J36" s="439"/>
      <c r="K36" s="439"/>
      <c r="L36" s="439"/>
      <c r="M36" s="439"/>
      <c r="N36" s="439"/>
      <c r="O36" s="439"/>
      <c r="P36" s="439"/>
      <c r="Q36" s="439"/>
      <c r="R36" s="439"/>
      <c r="S36" s="439"/>
      <c r="T36" s="439"/>
      <c r="U36" s="439"/>
      <c r="V36" s="439"/>
      <c r="W36" s="439"/>
      <c r="X36" s="439"/>
      <c r="Y36" s="439"/>
      <c r="Z36" s="409"/>
    </row>
    <row r="37" spans="1:50" ht="15.75" customHeight="1" thickBot="1">
      <c r="A37" s="403"/>
      <c r="B37" s="440" t="s">
        <v>1184</v>
      </c>
      <c r="C37" s="441"/>
      <c r="D37" s="441"/>
      <c r="E37" s="441"/>
      <c r="F37" s="441"/>
      <c r="G37" s="441"/>
      <c r="H37" s="441"/>
      <c r="I37" s="441"/>
      <c r="J37" s="441"/>
      <c r="K37" s="441"/>
      <c r="L37" s="441"/>
      <c r="M37" s="441"/>
      <c r="N37" s="441"/>
      <c r="O37" s="441"/>
      <c r="P37" s="441"/>
      <c r="Q37" s="441"/>
      <c r="R37" s="441"/>
      <c r="S37" s="441"/>
      <c r="T37" s="441"/>
      <c r="U37" s="441"/>
      <c r="V37" s="441"/>
      <c r="W37" s="441"/>
      <c r="X37" s="441"/>
      <c r="Y37" s="441"/>
      <c r="Z37" s="442"/>
    </row>
    <row r="38" spans="1:50">
      <c r="A38" s="403"/>
      <c r="B38" s="443"/>
      <c r="C38" s="443"/>
      <c r="D38" s="443"/>
      <c r="E38" s="443"/>
      <c r="F38" s="443"/>
      <c r="G38" s="443"/>
      <c r="H38" s="443"/>
      <c r="I38" s="443"/>
      <c r="J38" s="443"/>
      <c r="K38" s="443"/>
      <c r="L38" s="443"/>
      <c r="M38" s="443"/>
      <c r="N38" s="443"/>
      <c r="O38" s="443"/>
      <c r="P38" s="443"/>
      <c r="Q38" s="443"/>
      <c r="R38" s="443"/>
      <c r="S38" s="443"/>
      <c r="T38" s="403"/>
      <c r="U38" s="403"/>
      <c r="V38" s="403"/>
      <c r="W38" s="403"/>
      <c r="X38" s="403"/>
      <c r="Y38" s="403"/>
      <c r="Z38" s="403"/>
    </row>
    <row r="39" spans="1:50">
      <c r="A39" s="403"/>
      <c r="B39" s="443"/>
      <c r="C39" s="443"/>
      <c r="D39" s="443"/>
      <c r="E39" s="443"/>
      <c r="F39" s="443"/>
      <c r="G39" s="443"/>
      <c r="H39" s="443"/>
      <c r="I39" s="443"/>
      <c r="J39" s="443"/>
      <c r="K39" s="443"/>
      <c r="L39" s="443"/>
      <c r="M39" s="443"/>
      <c r="N39" s="443"/>
      <c r="O39" s="443"/>
      <c r="P39" s="443"/>
      <c r="Q39" s="443"/>
      <c r="R39" s="443"/>
      <c r="S39" s="443"/>
      <c r="T39" s="403"/>
      <c r="U39" s="403"/>
      <c r="V39" s="403"/>
      <c r="W39" s="403"/>
      <c r="X39" s="403"/>
      <c r="Y39" s="403"/>
      <c r="Z39" s="403"/>
    </row>
    <row r="40" spans="1:50">
      <c r="A40" s="403"/>
      <c r="B40" s="403"/>
      <c r="C40" s="403"/>
      <c r="D40" s="403"/>
      <c r="E40" s="403"/>
      <c r="F40" s="403"/>
      <c r="G40" s="403"/>
      <c r="H40" s="403"/>
      <c r="I40" s="403"/>
      <c r="J40" s="403"/>
      <c r="K40" s="403"/>
      <c r="L40" s="403"/>
      <c r="M40" s="403"/>
      <c r="N40" s="403"/>
      <c r="O40" s="403"/>
      <c r="P40" s="403"/>
      <c r="Q40" s="403"/>
      <c r="R40" s="403"/>
      <c r="S40" s="403"/>
      <c r="T40" s="403"/>
      <c r="U40" s="403"/>
      <c r="V40" s="403"/>
      <c r="W40" s="403"/>
      <c r="X40" s="403"/>
      <c r="Y40" s="403"/>
      <c r="Z40" s="403"/>
    </row>
    <row r="41" spans="1:50">
      <c r="A41" s="403"/>
      <c r="B41" s="403"/>
      <c r="C41" s="403"/>
      <c r="D41" s="403"/>
      <c r="E41" s="403"/>
      <c r="F41" s="403"/>
      <c r="G41" s="403"/>
      <c r="H41" s="403"/>
      <c r="I41" s="403"/>
      <c r="J41" s="403"/>
      <c r="K41" s="403"/>
      <c r="L41" s="403"/>
      <c r="M41" s="403"/>
      <c r="N41" s="403"/>
      <c r="O41" s="403"/>
      <c r="P41" s="403"/>
      <c r="Q41" s="403"/>
      <c r="R41" s="403"/>
      <c r="S41" s="403"/>
      <c r="T41" s="403"/>
      <c r="U41" s="403"/>
      <c r="V41" s="403"/>
      <c r="W41" s="403"/>
      <c r="X41" s="403"/>
      <c r="Y41" s="403"/>
      <c r="Z41" s="403"/>
    </row>
    <row r="42" spans="1:50">
      <c r="A42" s="403"/>
      <c r="B42" s="403"/>
      <c r="C42" s="403"/>
      <c r="D42" s="403"/>
      <c r="E42" s="403"/>
      <c r="F42" s="403"/>
      <c r="G42" s="403"/>
      <c r="H42" s="403"/>
      <c r="I42" s="403"/>
      <c r="J42" s="403"/>
      <c r="K42" s="403"/>
      <c r="L42" s="403"/>
      <c r="M42" s="403"/>
      <c r="N42" s="403"/>
      <c r="O42" s="403"/>
      <c r="P42" s="403"/>
      <c r="Q42" s="403"/>
      <c r="R42" s="403"/>
      <c r="S42" s="403"/>
      <c r="T42" s="403"/>
      <c r="U42" s="403"/>
      <c r="V42" s="403"/>
      <c r="W42" s="403"/>
      <c r="X42" s="403"/>
      <c r="Y42" s="403"/>
      <c r="Z42" s="403"/>
    </row>
    <row r="43" spans="1:50">
      <c r="A43" s="403"/>
      <c r="B43" s="403"/>
      <c r="C43" s="403"/>
      <c r="D43" s="403"/>
      <c r="E43" s="403"/>
      <c r="F43" s="403"/>
      <c r="G43" s="403"/>
      <c r="H43" s="403"/>
      <c r="I43" s="403"/>
      <c r="J43" s="403"/>
      <c r="K43" s="403"/>
      <c r="L43" s="403"/>
      <c r="M43" s="403"/>
      <c r="N43" s="403"/>
      <c r="O43" s="403"/>
      <c r="P43" s="403"/>
      <c r="Q43" s="403"/>
      <c r="R43" s="403"/>
      <c r="S43" s="403"/>
      <c r="T43" s="403"/>
      <c r="U43" s="403"/>
      <c r="V43" s="403"/>
      <c r="W43" s="403"/>
      <c r="X43" s="403"/>
      <c r="Y43" s="403"/>
      <c r="Z43" s="403"/>
    </row>
    <row r="44" spans="1:50">
      <c r="A44" s="403"/>
      <c r="B44" s="403"/>
      <c r="C44" s="403"/>
      <c r="D44" s="403"/>
      <c r="E44" s="403"/>
      <c r="F44" s="403"/>
      <c r="G44" s="403"/>
      <c r="H44" s="403"/>
      <c r="I44" s="403"/>
      <c r="J44" s="403"/>
      <c r="K44" s="403"/>
      <c r="L44" s="403"/>
      <c r="M44" s="403"/>
      <c r="N44" s="403"/>
      <c r="O44" s="403"/>
      <c r="P44" s="403"/>
      <c r="Q44" s="403"/>
      <c r="R44" s="403"/>
      <c r="S44" s="403"/>
      <c r="T44" s="403"/>
      <c r="U44" s="403"/>
      <c r="V44" s="403"/>
      <c r="W44" s="403"/>
      <c r="X44" s="403"/>
      <c r="Y44" s="403"/>
      <c r="Z44" s="403"/>
    </row>
    <row r="45" spans="1:50">
      <c r="A45" s="403"/>
      <c r="B45" s="403"/>
      <c r="C45" s="403"/>
      <c r="D45" s="403"/>
      <c r="E45" s="403"/>
      <c r="F45" s="403"/>
      <c r="G45" s="403"/>
      <c r="H45" s="403"/>
      <c r="I45" s="403"/>
      <c r="J45" s="403"/>
      <c r="K45" s="403"/>
      <c r="L45" s="403"/>
      <c r="M45" s="403"/>
      <c r="N45" s="403"/>
      <c r="O45" s="403"/>
      <c r="P45" s="403"/>
      <c r="Q45" s="403"/>
      <c r="R45" s="403"/>
      <c r="S45" s="403"/>
      <c r="T45" s="403"/>
      <c r="U45" s="403"/>
      <c r="V45" s="403"/>
      <c r="W45" s="403"/>
      <c r="X45" s="403"/>
      <c r="Y45" s="403"/>
      <c r="Z45" s="403"/>
    </row>
    <row r="46" spans="1:50">
      <c r="A46" s="403"/>
      <c r="B46" s="403"/>
      <c r="C46" s="403"/>
      <c r="D46" s="403"/>
      <c r="E46" s="403"/>
      <c r="F46" s="403"/>
      <c r="G46" s="403"/>
      <c r="H46" s="403"/>
      <c r="I46" s="403"/>
      <c r="J46" s="403"/>
      <c r="K46" s="403"/>
      <c r="L46" s="403"/>
      <c r="M46" s="403"/>
      <c r="N46" s="403"/>
      <c r="O46" s="403"/>
      <c r="P46" s="403"/>
      <c r="Q46" s="403"/>
      <c r="R46" s="403"/>
      <c r="S46" s="403"/>
      <c r="T46" s="403"/>
      <c r="U46" s="403"/>
      <c r="V46" s="403"/>
      <c r="W46" s="403"/>
      <c r="X46" s="403"/>
      <c r="Y46" s="403"/>
      <c r="Z46" s="403"/>
    </row>
    <row r="47" spans="1:50">
      <c r="A47" s="403"/>
      <c r="B47" s="403"/>
      <c r="C47" s="403"/>
      <c r="D47" s="403"/>
      <c r="E47" s="403"/>
      <c r="F47" s="403"/>
      <c r="G47" s="403"/>
      <c r="H47" s="403"/>
      <c r="I47" s="403"/>
      <c r="J47" s="403"/>
      <c r="K47" s="403"/>
      <c r="L47" s="403"/>
      <c r="M47" s="403"/>
      <c r="N47" s="403"/>
      <c r="O47" s="403"/>
      <c r="P47" s="403"/>
      <c r="Q47" s="403"/>
      <c r="R47" s="403"/>
      <c r="S47" s="403"/>
      <c r="T47" s="403"/>
      <c r="U47" s="403"/>
      <c r="V47" s="403"/>
      <c r="W47" s="403"/>
      <c r="X47" s="403"/>
      <c r="Y47" s="403"/>
      <c r="Z47" s="403"/>
    </row>
    <row r="48" spans="1:50">
      <c r="A48" s="403"/>
      <c r="B48" s="403"/>
      <c r="C48" s="403"/>
      <c r="D48" s="403"/>
      <c r="E48" s="403"/>
      <c r="F48" s="403"/>
      <c r="G48" s="403"/>
      <c r="H48" s="403"/>
      <c r="I48" s="403"/>
      <c r="J48" s="403"/>
      <c r="K48" s="403"/>
      <c r="L48" s="403"/>
      <c r="M48" s="403"/>
      <c r="N48" s="403"/>
      <c r="O48" s="403"/>
      <c r="P48" s="403"/>
      <c r="Q48" s="403"/>
      <c r="R48" s="403"/>
      <c r="S48" s="403"/>
      <c r="T48" s="403"/>
      <c r="U48" s="403"/>
      <c r="V48" s="403"/>
      <c r="W48" s="403"/>
      <c r="X48" s="403"/>
      <c r="Y48" s="403"/>
      <c r="Z48" s="403"/>
    </row>
    <row r="49" spans="1:26">
      <c r="A49" s="403"/>
      <c r="B49" s="403"/>
      <c r="C49" s="403"/>
      <c r="D49" s="403"/>
      <c r="E49" s="403"/>
      <c r="F49" s="403"/>
      <c r="G49" s="403"/>
      <c r="H49" s="403"/>
      <c r="I49" s="403"/>
      <c r="J49" s="403"/>
      <c r="K49" s="403"/>
      <c r="L49" s="403"/>
      <c r="M49" s="403"/>
      <c r="N49" s="403"/>
      <c r="O49" s="403"/>
      <c r="P49" s="403"/>
      <c r="Q49" s="403"/>
      <c r="R49" s="403"/>
      <c r="S49" s="403"/>
      <c r="T49" s="403"/>
      <c r="U49" s="403"/>
      <c r="V49" s="403"/>
      <c r="W49" s="403"/>
      <c r="X49" s="403"/>
      <c r="Y49" s="403"/>
      <c r="Z49" s="403"/>
    </row>
    <row r="50" spans="1:26">
      <c r="A50" s="403"/>
      <c r="B50" s="403"/>
      <c r="C50" s="403"/>
      <c r="D50" s="403"/>
      <c r="E50" s="403"/>
      <c r="F50" s="403"/>
      <c r="G50" s="403"/>
      <c r="H50" s="403"/>
      <c r="I50" s="403"/>
      <c r="J50" s="403"/>
      <c r="K50" s="403"/>
      <c r="L50" s="403"/>
      <c r="M50" s="403"/>
      <c r="N50" s="403"/>
      <c r="O50" s="403"/>
      <c r="P50" s="403"/>
      <c r="Q50" s="403"/>
      <c r="R50" s="403"/>
      <c r="S50" s="403"/>
      <c r="T50" s="403"/>
      <c r="U50" s="403"/>
      <c r="V50" s="403"/>
      <c r="W50" s="403"/>
      <c r="X50" s="403"/>
      <c r="Y50" s="403"/>
      <c r="Z50" s="403"/>
    </row>
    <row r="51" spans="1:26">
      <c r="A51" s="403"/>
      <c r="B51" s="403"/>
      <c r="C51" s="403"/>
      <c r="D51" s="403"/>
      <c r="E51" s="403"/>
      <c r="F51" s="403"/>
      <c r="G51" s="403"/>
      <c r="H51" s="403"/>
      <c r="I51" s="403"/>
      <c r="J51" s="403"/>
      <c r="K51" s="403"/>
      <c r="L51" s="403"/>
      <c r="M51" s="403"/>
      <c r="N51" s="403"/>
      <c r="O51" s="403"/>
      <c r="P51" s="403"/>
      <c r="Q51" s="403"/>
      <c r="R51" s="403"/>
      <c r="S51" s="403"/>
      <c r="T51" s="403"/>
      <c r="U51" s="403"/>
      <c r="V51" s="403"/>
      <c r="W51" s="403"/>
      <c r="X51" s="403"/>
      <c r="Y51" s="403"/>
      <c r="Z51" s="403"/>
    </row>
    <row r="52" spans="1:26">
      <c r="A52" s="403"/>
      <c r="B52" s="403"/>
      <c r="C52" s="403"/>
      <c r="D52" s="403"/>
      <c r="E52" s="403"/>
      <c r="F52" s="403"/>
      <c r="G52" s="403"/>
      <c r="H52" s="403"/>
      <c r="I52" s="403"/>
      <c r="J52" s="403"/>
      <c r="K52" s="403"/>
      <c r="L52" s="403"/>
      <c r="M52" s="403"/>
      <c r="N52" s="403"/>
      <c r="O52" s="403"/>
      <c r="P52" s="403"/>
      <c r="Q52" s="403"/>
      <c r="R52" s="403"/>
      <c r="S52" s="403"/>
      <c r="T52" s="403"/>
      <c r="U52" s="403"/>
      <c r="V52" s="403"/>
      <c r="W52" s="403"/>
      <c r="X52" s="403"/>
      <c r="Y52" s="403"/>
      <c r="Z52" s="403"/>
    </row>
    <row r="53" spans="1:26">
      <c r="A53" s="403"/>
      <c r="B53" s="403"/>
      <c r="C53" s="403"/>
      <c r="D53" s="403"/>
      <c r="E53" s="403"/>
      <c r="F53" s="403"/>
      <c r="G53" s="403"/>
      <c r="H53" s="403"/>
      <c r="I53" s="403"/>
      <c r="J53" s="403"/>
      <c r="K53" s="403"/>
      <c r="L53" s="403"/>
      <c r="M53" s="403"/>
      <c r="N53" s="403"/>
      <c r="O53" s="403"/>
      <c r="P53" s="403"/>
      <c r="Q53" s="403"/>
      <c r="R53" s="403"/>
      <c r="S53" s="403"/>
      <c r="T53" s="403"/>
      <c r="U53" s="403"/>
      <c r="V53" s="403"/>
      <c r="W53" s="403"/>
      <c r="X53" s="403"/>
      <c r="Y53" s="403"/>
      <c r="Z53" s="403"/>
    </row>
    <row r="54" spans="1:26">
      <c r="A54" s="403"/>
      <c r="B54" s="403"/>
      <c r="C54" s="403"/>
      <c r="D54" s="403"/>
      <c r="E54" s="403"/>
      <c r="F54" s="403"/>
      <c r="G54" s="403"/>
      <c r="H54" s="403"/>
      <c r="I54" s="403"/>
      <c r="J54" s="403"/>
      <c r="K54" s="403"/>
      <c r="L54" s="403"/>
      <c r="M54" s="403"/>
      <c r="N54" s="403"/>
      <c r="O54" s="403"/>
      <c r="P54" s="403"/>
      <c r="Q54" s="403"/>
      <c r="R54" s="403"/>
      <c r="S54" s="403"/>
      <c r="T54" s="403"/>
      <c r="U54" s="403"/>
      <c r="V54" s="403"/>
      <c r="W54" s="403"/>
      <c r="X54" s="403"/>
      <c r="Y54" s="403"/>
      <c r="Z54" s="403"/>
    </row>
    <row r="55" spans="1:26">
      <c r="A55" s="403"/>
      <c r="B55" s="403"/>
      <c r="C55" s="403"/>
      <c r="D55" s="403"/>
      <c r="E55" s="403"/>
      <c r="F55" s="403"/>
      <c r="G55" s="403"/>
      <c r="H55" s="403"/>
      <c r="I55" s="403"/>
      <c r="J55" s="403"/>
      <c r="K55" s="403"/>
      <c r="L55" s="403"/>
      <c r="M55" s="403"/>
      <c r="N55" s="403"/>
      <c r="O55" s="403"/>
      <c r="P55" s="403"/>
      <c r="Q55" s="403"/>
      <c r="R55" s="403"/>
      <c r="S55" s="403"/>
      <c r="T55" s="403"/>
      <c r="U55" s="403"/>
      <c r="V55" s="403"/>
      <c r="W55" s="403"/>
      <c r="X55" s="403"/>
      <c r="Y55" s="403"/>
      <c r="Z55" s="403"/>
    </row>
    <row r="56" spans="1:26">
      <c r="A56" s="403"/>
      <c r="B56" s="403"/>
      <c r="C56" s="403"/>
      <c r="D56" s="403"/>
      <c r="E56" s="403"/>
      <c r="F56" s="403"/>
      <c r="G56" s="403"/>
      <c r="H56" s="403"/>
      <c r="I56" s="403"/>
      <c r="J56" s="403"/>
      <c r="K56" s="403"/>
      <c r="L56" s="403"/>
      <c r="M56" s="403"/>
      <c r="N56" s="403"/>
      <c r="O56" s="403"/>
      <c r="P56" s="403"/>
      <c r="Q56" s="403"/>
      <c r="R56" s="403"/>
      <c r="S56" s="403"/>
      <c r="T56" s="403"/>
      <c r="U56" s="403"/>
      <c r="V56" s="403"/>
      <c r="W56" s="403"/>
      <c r="X56" s="403"/>
      <c r="Y56" s="403"/>
      <c r="Z56" s="403"/>
    </row>
    <row r="57" spans="1:26">
      <c r="A57" s="403"/>
      <c r="B57" s="403"/>
      <c r="C57" s="403"/>
      <c r="D57" s="403"/>
      <c r="E57" s="403"/>
      <c r="F57" s="403"/>
      <c r="G57" s="403"/>
      <c r="H57" s="403"/>
      <c r="I57" s="403"/>
      <c r="J57" s="403"/>
      <c r="K57" s="403"/>
      <c r="L57" s="403"/>
      <c r="M57" s="403"/>
      <c r="N57" s="403"/>
      <c r="O57" s="403"/>
      <c r="P57" s="403"/>
      <c r="Q57" s="403"/>
      <c r="R57" s="403"/>
      <c r="S57" s="403"/>
      <c r="T57" s="403"/>
      <c r="U57" s="403"/>
      <c r="V57" s="403"/>
      <c r="W57" s="403"/>
      <c r="X57" s="403"/>
      <c r="Y57" s="403"/>
      <c r="Z57" s="403"/>
    </row>
    <row r="58" spans="1:26">
      <c r="A58" s="403"/>
      <c r="B58" s="403"/>
      <c r="C58" s="403"/>
      <c r="D58" s="403"/>
      <c r="E58" s="403"/>
      <c r="F58" s="403"/>
      <c r="G58" s="403"/>
      <c r="H58" s="403"/>
      <c r="I58" s="403"/>
      <c r="J58" s="403"/>
      <c r="K58" s="403"/>
      <c r="L58" s="403"/>
      <c r="M58" s="403"/>
      <c r="N58" s="403"/>
      <c r="O58" s="403"/>
      <c r="P58" s="403"/>
      <c r="Q58" s="403"/>
      <c r="R58" s="403"/>
      <c r="S58" s="403"/>
      <c r="T58" s="403"/>
      <c r="U58" s="403"/>
      <c r="V58" s="403"/>
      <c r="W58" s="403"/>
      <c r="X58" s="403"/>
      <c r="Y58" s="403"/>
      <c r="Z58" s="403"/>
    </row>
    <row r="59" spans="1:26">
      <c r="A59" s="403"/>
      <c r="B59" s="403"/>
      <c r="C59" s="403"/>
      <c r="D59" s="403"/>
      <c r="E59" s="403"/>
      <c r="F59" s="403"/>
      <c r="G59" s="403"/>
      <c r="H59" s="403"/>
      <c r="I59" s="403"/>
      <c r="J59" s="403"/>
      <c r="K59" s="403"/>
      <c r="L59" s="403"/>
      <c r="M59" s="403"/>
      <c r="N59" s="403"/>
      <c r="O59" s="403"/>
      <c r="P59" s="403"/>
      <c r="Q59" s="403"/>
      <c r="R59" s="403"/>
      <c r="S59" s="403"/>
      <c r="T59" s="403"/>
      <c r="U59" s="403"/>
      <c r="V59" s="403"/>
      <c r="W59" s="403"/>
      <c r="X59" s="403"/>
      <c r="Y59" s="403"/>
      <c r="Z59" s="403"/>
    </row>
    <row r="60" spans="1:26">
      <c r="A60" s="403"/>
      <c r="B60" s="403"/>
      <c r="C60" s="403"/>
      <c r="D60" s="403"/>
      <c r="E60" s="403"/>
      <c r="F60" s="403"/>
      <c r="G60" s="403"/>
      <c r="H60" s="403"/>
      <c r="I60" s="403"/>
      <c r="J60" s="403"/>
      <c r="K60" s="403"/>
      <c r="L60" s="403"/>
      <c r="M60" s="403"/>
      <c r="N60" s="403"/>
      <c r="O60" s="403"/>
      <c r="P60" s="403"/>
      <c r="Q60" s="403"/>
      <c r="R60" s="403"/>
      <c r="S60" s="403"/>
      <c r="T60" s="403"/>
      <c r="U60" s="403"/>
      <c r="V60" s="403"/>
      <c r="W60" s="403"/>
      <c r="X60" s="403"/>
      <c r="Y60" s="403"/>
      <c r="Z60" s="403"/>
    </row>
    <row r="61" spans="1:26">
      <c r="A61" s="403"/>
      <c r="B61" s="403"/>
      <c r="C61" s="403"/>
      <c r="D61" s="403"/>
      <c r="E61" s="403"/>
      <c r="F61" s="403"/>
      <c r="G61" s="403"/>
      <c r="H61" s="403"/>
      <c r="I61" s="403"/>
      <c r="J61" s="403"/>
      <c r="K61" s="403"/>
      <c r="L61" s="403"/>
      <c r="M61" s="403"/>
      <c r="N61" s="403"/>
      <c r="O61" s="403"/>
      <c r="P61" s="403"/>
      <c r="Q61" s="403"/>
      <c r="R61" s="403"/>
      <c r="S61" s="403"/>
      <c r="T61" s="403"/>
      <c r="U61" s="403"/>
      <c r="V61" s="403"/>
      <c r="W61" s="403"/>
      <c r="X61" s="403"/>
      <c r="Y61" s="403"/>
      <c r="Z61" s="403"/>
    </row>
  </sheetData>
  <mergeCells count="12">
    <mergeCell ref="B35:Z35"/>
    <mergeCell ref="B2:Z2"/>
    <mergeCell ref="E3:T3"/>
    <mergeCell ref="U3:Z3"/>
    <mergeCell ref="B6:Z6"/>
    <mergeCell ref="B12:Z12"/>
    <mergeCell ref="B18:Z18"/>
    <mergeCell ref="B28:Z28"/>
    <mergeCell ref="E29:R29"/>
    <mergeCell ref="U29:Z29"/>
    <mergeCell ref="E33:Q33"/>
    <mergeCell ref="R33:Y33"/>
  </mergeCells>
  <hyperlinks>
    <hyperlink ref="A1" location="Contents!B22" display="Back to contents" xr:uid="{6DFB957F-2ACE-4361-B1FC-7EAF365A2801}"/>
  </hyperlinks>
  <pageMargins left="0.74803149606299213" right="0.74803149606299213" top="0.98425196850393704" bottom="0.98425196850393704" header="0.51181102362204722" footer="0.51181102362204722"/>
  <pageSetup paperSize="9" scale="21" orientation="landscape" r:id="rId1"/>
  <headerFooter alignWithMargins="0">
    <oddHeader>&amp;C&amp;"Futura Bk BT,Book"&amp;8March 2014 &amp;"Futura Bk BT,Book Italic"Economic and fiscal outlook&amp;"Futura Bk BT,Book": Fiscal supplementary tables</oddHeader>
  </headerFooter>
  <colBreaks count="1" manualBreakCount="1">
    <brk id="21" max="1048575" man="1"/>
  </col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0BA20-C67D-470C-8680-27CF0C9A37A4}">
  <sheetPr>
    <tabColor theme="7" tint="0.79998168889431442"/>
    <pageSetUpPr fitToPage="1"/>
  </sheetPr>
  <dimension ref="A1:Z100"/>
  <sheetViews>
    <sheetView showGridLines="0" topLeftCell="G1" workbookViewId="0">
      <selection activeCell="H34" sqref="H34"/>
    </sheetView>
  </sheetViews>
  <sheetFormatPr defaultColWidth="10.42578125" defaultRowHeight="12.75"/>
  <cols>
    <col min="1" max="1" width="10.5703125" style="468" customWidth="1"/>
    <col min="2" max="3" width="1" style="468" customWidth="1"/>
    <col min="4" max="4" width="53.42578125" style="468" customWidth="1"/>
    <col min="5" max="17" width="12.28515625" style="468" customWidth="1"/>
    <col min="18" max="18" width="10.42578125" style="468"/>
    <col min="19" max="19" width="11.28515625" style="468" customWidth="1"/>
    <col min="20" max="25" width="10.42578125" style="468"/>
    <col min="26" max="31" width="11.28515625" style="468" customWidth="1"/>
    <col min="32" max="16384" width="10.42578125" style="468"/>
  </cols>
  <sheetData>
    <row r="1" spans="1:26" ht="33.75" customHeight="1" thickBot="1">
      <c r="A1" s="464" t="s">
        <v>354</v>
      </c>
      <c r="B1" s="464"/>
      <c r="C1" s="464"/>
      <c r="D1" s="465"/>
      <c r="E1" s="466"/>
      <c r="F1" s="466"/>
      <c r="G1" s="466"/>
      <c r="H1" s="466"/>
      <c r="I1" s="466"/>
      <c r="J1" s="466"/>
      <c r="K1" s="466"/>
      <c r="L1" s="466"/>
      <c r="M1" s="466"/>
      <c r="N1" s="466"/>
      <c r="O1" s="466"/>
      <c r="P1" s="466"/>
      <c r="Q1" s="466"/>
      <c r="R1" s="466"/>
      <c r="S1" s="466"/>
      <c r="T1" s="467"/>
      <c r="U1" s="467"/>
      <c r="V1" s="467"/>
      <c r="W1" s="467"/>
      <c r="X1" s="467"/>
      <c r="Y1" s="467"/>
      <c r="Z1" s="467"/>
    </row>
    <row r="2" spans="1:26" s="514" customFormat="1" ht="21" customHeight="1">
      <c r="A2" s="512"/>
      <c r="B2" s="611" t="s">
        <v>1181</v>
      </c>
      <c r="C2" s="611"/>
      <c r="D2" s="611"/>
      <c r="E2" s="611"/>
      <c r="F2" s="611"/>
      <c r="G2" s="611"/>
      <c r="H2" s="611"/>
      <c r="I2" s="611"/>
      <c r="J2" s="611"/>
      <c r="K2" s="611"/>
      <c r="L2" s="611"/>
      <c r="M2" s="611"/>
      <c r="N2" s="611"/>
      <c r="O2" s="611"/>
      <c r="P2" s="611"/>
      <c r="Q2" s="611"/>
      <c r="R2" s="611"/>
      <c r="S2" s="611"/>
      <c r="T2" s="611"/>
      <c r="U2" s="611"/>
      <c r="V2" s="611"/>
      <c r="W2" s="611"/>
      <c r="X2" s="611"/>
      <c r="Y2" s="612"/>
      <c r="Z2" s="513"/>
    </row>
    <row r="3" spans="1:26" s="514" customFormat="1" ht="18" customHeight="1">
      <c r="A3" s="512"/>
      <c r="B3" s="447"/>
      <c r="C3" s="447"/>
      <c r="D3" s="447"/>
      <c r="E3" s="599" t="s">
        <v>357</v>
      </c>
      <c r="F3" s="599"/>
      <c r="G3" s="599"/>
      <c r="H3" s="599"/>
      <c r="I3" s="599"/>
      <c r="J3" s="599"/>
      <c r="K3" s="599"/>
      <c r="L3" s="599"/>
      <c r="M3" s="599"/>
      <c r="N3" s="599"/>
      <c r="O3" s="599"/>
      <c r="P3" s="599"/>
      <c r="Q3" s="599"/>
      <c r="R3" s="599"/>
      <c r="S3" s="599"/>
      <c r="T3" s="600" t="s">
        <v>358</v>
      </c>
      <c r="U3" s="599"/>
      <c r="V3" s="599"/>
      <c r="W3" s="599"/>
      <c r="X3" s="599"/>
      <c r="Y3" s="601"/>
      <c r="Z3" s="513"/>
    </row>
    <row r="4" spans="1:26" s="514" customFormat="1" ht="13.5" customHeight="1">
      <c r="A4" s="512"/>
      <c r="B4" s="449"/>
      <c r="C4" s="449"/>
      <c r="D4" s="449"/>
      <c r="E4" s="515" t="s">
        <v>1153</v>
      </c>
      <c r="F4" s="515" t="s">
        <v>1069</v>
      </c>
      <c r="G4" s="515" t="s">
        <v>1070</v>
      </c>
      <c r="H4" s="515" t="s">
        <v>1071</v>
      </c>
      <c r="I4" s="515" t="s">
        <v>1072</v>
      </c>
      <c r="J4" s="515" t="s">
        <v>359</v>
      </c>
      <c r="K4" s="515" t="s">
        <v>360</v>
      </c>
      <c r="L4" s="515" t="s">
        <v>361</v>
      </c>
      <c r="M4" s="515" t="s">
        <v>362</v>
      </c>
      <c r="N4" s="451" t="s">
        <v>363</v>
      </c>
      <c r="O4" s="451" t="s">
        <v>364</v>
      </c>
      <c r="P4" s="451" t="s">
        <v>365</v>
      </c>
      <c r="Q4" s="451" t="s">
        <v>366</v>
      </c>
      <c r="R4" s="451" t="s">
        <v>367</v>
      </c>
      <c r="S4" s="451" t="s">
        <v>368</v>
      </c>
      <c r="T4" s="451" t="s">
        <v>369</v>
      </c>
      <c r="U4" s="451" t="s">
        <v>370</v>
      </c>
      <c r="V4" s="451" t="s">
        <v>371</v>
      </c>
      <c r="W4" s="452" t="s">
        <v>372</v>
      </c>
      <c r="X4" s="452" t="s">
        <v>373</v>
      </c>
      <c r="Y4" s="453" t="s">
        <v>374</v>
      </c>
      <c r="Z4" s="513"/>
    </row>
    <row r="5" spans="1:26">
      <c r="A5" s="469"/>
      <c r="B5" s="470"/>
      <c r="C5" s="470"/>
      <c r="D5" s="470"/>
      <c r="E5" s="471"/>
      <c r="F5" s="471"/>
      <c r="G5" s="471"/>
      <c r="H5" s="471"/>
      <c r="I5" s="471"/>
      <c r="J5" s="471"/>
      <c r="K5" s="471"/>
      <c r="L5" s="471"/>
      <c r="M5" s="471"/>
      <c r="N5" s="471"/>
      <c r="O5" s="471"/>
      <c r="P5" s="472"/>
      <c r="Q5" s="472"/>
      <c r="R5" s="472"/>
      <c r="S5" s="472"/>
      <c r="T5" s="472"/>
      <c r="U5" s="472"/>
      <c r="V5" s="472"/>
      <c r="W5" s="472"/>
      <c r="X5" s="472"/>
      <c r="Y5" s="473"/>
      <c r="Z5" s="467"/>
    </row>
    <row r="6" spans="1:26" s="514" customFormat="1" ht="18" customHeight="1">
      <c r="A6" s="516"/>
      <c r="B6" s="597" t="s">
        <v>1154</v>
      </c>
      <c r="C6" s="597"/>
      <c r="D6" s="597"/>
      <c r="E6" s="597"/>
      <c r="F6" s="597"/>
      <c r="G6" s="597"/>
      <c r="H6" s="597"/>
      <c r="I6" s="597"/>
      <c r="J6" s="597"/>
      <c r="K6" s="597"/>
      <c r="L6" s="597"/>
      <c r="M6" s="597"/>
      <c r="N6" s="597"/>
      <c r="O6" s="597"/>
      <c r="P6" s="597"/>
      <c r="Q6" s="597"/>
      <c r="R6" s="597"/>
      <c r="S6" s="597"/>
      <c r="T6" s="597"/>
      <c r="U6" s="597"/>
      <c r="V6" s="597"/>
      <c r="W6" s="597"/>
      <c r="X6" s="597"/>
      <c r="Y6" s="598"/>
      <c r="Z6" s="513"/>
    </row>
    <row r="7" spans="1:26">
      <c r="A7" s="469"/>
      <c r="B7" s="467"/>
      <c r="C7" s="475"/>
      <c r="D7" s="476" t="s">
        <v>1155</v>
      </c>
      <c r="E7" s="477">
        <v>256.07760198735463</v>
      </c>
      <c r="F7" s="477">
        <v>267.99917980422123</v>
      </c>
      <c r="G7" s="477">
        <v>285.18699360368055</v>
      </c>
      <c r="H7" s="477">
        <v>670.35004440273588</v>
      </c>
      <c r="I7" s="477">
        <v>287.0364428100936</v>
      </c>
      <c r="J7" s="477">
        <v>283.14996737838152</v>
      </c>
      <c r="K7" s="477">
        <v>287.8201082594851</v>
      </c>
      <c r="L7" s="477">
        <v>290.00803061225446</v>
      </c>
      <c r="M7" s="477">
        <v>288.6501391536072</v>
      </c>
      <c r="N7" s="477">
        <v>291.916086185957</v>
      </c>
      <c r="O7" s="477">
        <v>296.73851400685095</v>
      </c>
      <c r="P7" s="477">
        <v>304.20241481436807</v>
      </c>
      <c r="Q7" s="477">
        <v>327.07644806867478</v>
      </c>
      <c r="R7" s="477">
        <v>431.77582048962341</v>
      </c>
      <c r="S7" s="477">
        <v>413.760448</v>
      </c>
      <c r="T7" s="477">
        <v>415.4747566071901</v>
      </c>
      <c r="U7" s="477">
        <v>421.68739664522008</v>
      </c>
      <c r="V7" s="477">
        <v>426.65635023829606</v>
      </c>
      <c r="W7" s="477">
        <v>435.84565989751616</v>
      </c>
      <c r="X7" s="477">
        <v>446.15051145272446</v>
      </c>
      <c r="Y7" s="478">
        <v>458.91765656056157</v>
      </c>
      <c r="Z7" s="467"/>
    </row>
    <row r="8" spans="1:26">
      <c r="A8" s="469"/>
      <c r="B8" s="467"/>
      <c r="C8" s="475"/>
      <c r="D8" s="476" t="s">
        <v>1182</v>
      </c>
      <c r="E8" s="477">
        <v>355.58005232480656</v>
      </c>
      <c r="F8" s="477">
        <v>359.16410707644559</v>
      </c>
      <c r="G8" s="477">
        <v>377.25403059481465</v>
      </c>
      <c r="H8" s="477">
        <v>872.1425172461386</v>
      </c>
      <c r="I8" s="477">
        <v>366.8640712050522</v>
      </c>
      <c r="J8" s="477">
        <v>355.83142082031054</v>
      </c>
      <c r="K8" s="477">
        <v>354.27830352498148</v>
      </c>
      <c r="L8" s="477">
        <v>353.01151094920846</v>
      </c>
      <c r="M8" s="477">
        <v>348.71682700589685</v>
      </c>
      <c r="N8" s="477">
        <v>345.60915367209935</v>
      </c>
      <c r="O8" s="477">
        <v>345.49964481345035</v>
      </c>
      <c r="P8" s="477">
        <v>347.88772653187073</v>
      </c>
      <c r="Q8" s="477">
        <v>364.5934991375708</v>
      </c>
      <c r="R8" s="477">
        <v>452.91121763014468</v>
      </c>
      <c r="S8" s="477">
        <v>437.27649042634494</v>
      </c>
      <c r="T8" s="477">
        <v>415.4747566071901</v>
      </c>
      <c r="U8" s="477">
        <v>411.30344357625603</v>
      </c>
      <c r="V8" s="477">
        <v>409.71945802957254</v>
      </c>
      <c r="W8" s="477">
        <v>414.54911357416063</v>
      </c>
      <c r="X8" s="477">
        <v>419.329888456292</v>
      </c>
      <c r="Y8" s="478">
        <v>424.31872360963519</v>
      </c>
      <c r="Z8" s="467"/>
    </row>
    <row r="9" spans="1:26">
      <c r="A9" s="469"/>
      <c r="B9" s="467"/>
      <c r="C9" s="475"/>
      <c r="D9" s="476" t="s">
        <v>1157</v>
      </c>
      <c r="E9" s="477"/>
      <c r="F9" s="477">
        <v>1.0079459542812419</v>
      </c>
      <c r="G9" s="477">
        <v>5.0366735322243006</v>
      </c>
      <c r="H9" s="477">
        <v>131.18176255692632</v>
      </c>
      <c r="I9" s="477">
        <v>-57.93530713724914</v>
      </c>
      <c r="J9" s="477">
        <v>-3.0072855999504933</v>
      </c>
      <c r="K9" s="477">
        <v>-0.4364755905334583</v>
      </c>
      <c r="L9" s="477">
        <v>-0.35756990003869005</v>
      </c>
      <c r="M9" s="477">
        <v>-1.2165846750333165</v>
      </c>
      <c r="N9" s="477">
        <v>-0.89117389616101272</v>
      </c>
      <c r="O9" s="477">
        <v>-3.1685751805321516E-2</v>
      </c>
      <c r="P9" s="477">
        <v>0.69119657697760406</v>
      </c>
      <c r="Q9" s="477">
        <v>4.8020586331807946</v>
      </c>
      <c r="R9" s="477">
        <v>24.223613065368799</v>
      </c>
      <c r="S9" s="477">
        <v>-3.4520512178100482</v>
      </c>
      <c r="T9" s="477">
        <v>-4.9858005853225968</v>
      </c>
      <c r="U9" s="477">
        <v>-1.0039871170507308</v>
      </c>
      <c r="V9" s="477">
        <v>-0.38511361171956748</v>
      </c>
      <c r="W9" s="477">
        <v>1.1787713397393818</v>
      </c>
      <c r="X9" s="477">
        <v>1.1532469195054906</v>
      </c>
      <c r="Y9" s="478">
        <v>1.18971609004761</v>
      </c>
      <c r="Z9" s="467"/>
    </row>
    <row r="10" spans="1:26" ht="13.5" customHeight="1">
      <c r="A10" s="469"/>
      <c r="B10" s="467"/>
      <c r="C10" s="475"/>
      <c r="D10" s="476" t="s">
        <v>1158</v>
      </c>
      <c r="E10" s="477">
        <v>16.341620277592831</v>
      </c>
      <c r="F10" s="477">
        <v>16.925615469315993</v>
      </c>
      <c r="G10" s="477">
        <v>18.265633206775536</v>
      </c>
      <c r="H10" s="477">
        <v>41.113813799099887</v>
      </c>
      <c r="I10" s="477">
        <v>17.173907280458788</v>
      </c>
      <c r="J10" s="477">
        <v>16.395643001603464</v>
      </c>
      <c r="K10" s="477">
        <v>15.936035972588671</v>
      </c>
      <c r="L10" s="477">
        <v>15.459699045963315</v>
      </c>
      <c r="M10" s="477">
        <v>14.89753346478358</v>
      </c>
      <c r="N10" s="477">
        <v>14.430353095877072</v>
      </c>
      <c r="O10" s="477">
        <v>14.110751168341759</v>
      </c>
      <c r="P10" s="477">
        <v>13.972043953917792</v>
      </c>
      <c r="Q10" s="477">
        <v>14.540459845421461</v>
      </c>
      <c r="R10" s="477">
        <v>20.706646471502228</v>
      </c>
      <c r="S10" s="477">
        <v>17.699035785156454</v>
      </c>
      <c r="T10" s="477">
        <v>16.589725053632502</v>
      </c>
      <c r="U10" s="477">
        <v>16.387468806868156</v>
      </c>
      <c r="V10" s="477">
        <v>15.987333918234196</v>
      </c>
      <c r="W10" s="477">
        <v>15.795725644859715</v>
      </c>
      <c r="X10" s="477">
        <v>15.656245442158175</v>
      </c>
      <c r="Y10" s="478">
        <v>15.557618625036135</v>
      </c>
      <c r="Z10" s="467"/>
    </row>
    <row r="11" spans="1:26" ht="13.5" customHeight="1">
      <c r="A11" s="469"/>
      <c r="B11" s="467"/>
      <c r="C11" s="475"/>
      <c r="D11" s="476" t="s">
        <v>1159</v>
      </c>
      <c r="E11" s="479">
        <v>5781.0139668224438</v>
      </c>
      <c r="F11" s="479">
        <v>5794.1376418866002</v>
      </c>
      <c r="G11" s="479">
        <v>6041.1148615412831</v>
      </c>
      <c r="H11" s="479">
        <v>13853.042243224731</v>
      </c>
      <c r="I11" s="479">
        <v>5782.6231817007874</v>
      </c>
      <c r="J11" s="479">
        <v>5572.469308636495</v>
      </c>
      <c r="K11" s="479">
        <v>5510.6498862568533</v>
      </c>
      <c r="L11" s="479">
        <v>5448.6124001930639</v>
      </c>
      <c r="M11" s="479">
        <v>5339.2458813984695</v>
      </c>
      <c r="N11" s="479">
        <v>5252.817899112385</v>
      </c>
      <c r="O11" s="479">
        <v>5219.9346535040122</v>
      </c>
      <c r="P11" s="479">
        <v>5225.7953175262701</v>
      </c>
      <c r="Q11" s="479">
        <v>5449.5429856071923</v>
      </c>
      <c r="R11" s="479">
        <v>6741.5560362916358</v>
      </c>
      <c r="S11" s="479">
        <v>6480.1622784240326</v>
      </c>
      <c r="T11" s="479">
        <v>6122.2511581488179</v>
      </c>
      <c r="U11" s="479">
        <v>6027.4022098587047</v>
      </c>
      <c r="V11" s="479">
        <v>5977.6484102853456</v>
      </c>
      <c r="W11" s="479">
        <v>6023.5986817896874</v>
      </c>
      <c r="X11" s="479">
        <v>6070.7339420740673</v>
      </c>
      <c r="Y11" s="480">
        <v>6122.3008718872316</v>
      </c>
      <c r="Z11" s="467"/>
    </row>
    <row r="12" spans="1:26" s="514" customFormat="1" ht="18" customHeight="1">
      <c r="A12" s="512"/>
      <c r="B12" s="597" t="s">
        <v>1160</v>
      </c>
      <c r="C12" s="597"/>
      <c r="D12" s="597"/>
      <c r="E12" s="597"/>
      <c r="F12" s="597"/>
      <c r="G12" s="597"/>
      <c r="H12" s="597"/>
      <c r="I12" s="597"/>
      <c r="J12" s="597"/>
      <c r="K12" s="597"/>
      <c r="L12" s="597"/>
      <c r="M12" s="597"/>
      <c r="N12" s="597"/>
      <c r="O12" s="597"/>
      <c r="P12" s="597"/>
      <c r="Q12" s="597"/>
      <c r="R12" s="597"/>
      <c r="S12" s="597"/>
      <c r="T12" s="597"/>
      <c r="U12" s="597"/>
      <c r="V12" s="597"/>
      <c r="W12" s="597"/>
      <c r="X12" s="597"/>
      <c r="Y12" s="598"/>
      <c r="Z12" s="513"/>
    </row>
    <row r="13" spans="1:26">
      <c r="A13" s="474"/>
      <c r="B13" s="467"/>
      <c r="C13" s="475"/>
      <c r="D13" s="476" t="s">
        <v>1161</v>
      </c>
      <c r="E13" s="477">
        <v>48.393902732203536</v>
      </c>
      <c r="F13" s="477">
        <v>52.202337799439491</v>
      </c>
      <c r="G13" s="477">
        <v>59.403747293680247</v>
      </c>
      <c r="H13" s="477">
        <v>50.944261118763784</v>
      </c>
      <c r="I13" s="477">
        <v>44.004184905482461</v>
      </c>
      <c r="J13" s="477">
        <v>42.630329456124855</v>
      </c>
      <c r="K13" s="477">
        <v>46.078749583164061</v>
      </c>
      <c r="L13" s="477">
        <v>49.976395127377096</v>
      </c>
      <c r="M13" s="477">
        <v>48.113456816989761</v>
      </c>
      <c r="N13" s="477">
        <v>49.133819763685388</v>
      </c>
      <c r="O13" s="477">
        <v>52.59720169784184</v>
      </c>
      <c r="P13" s="477">
        <v>56.190223749554946</v>
      </c>
      <c r="Q13" s="477">
        <v>58.971052999999998</v>
      </c>
      <c r="R13" s="477">
        <v>75.520265999999992</v>
      </c>
      <c r="S13" s="477">
        <v>76.989229000000009</v>
      </c>
      <c r="T13" s="477">
        <v>86.314610307133165</v>
      </c>
      <c r="U13" s="477">
        <v>96.111650871276524</v>
      </c>
      <c r="V13" s="477">
        <v>96.888973191647366</v>
      </c>
      <c r="W13" s="477">
        <v>97.078752417547562</v>
      </c>
      <c r="X13" s="477">
        <v>97.479446993063704</v>
      </c>
      <c r="Y13" s="478">
        <v>97.627422690126338</v>
      </c>
      <c r="Z13" s="467"/>
    </row>
    <row r="14" spans="1:26">
      <c r="A14" s="474"/>
      <c r="B14" s="467"/>
      <c r="C14" s="475"/>
      <c r="D14" s="476" t="s">
        <v>1183</v>
      </c>
      <c r="E14" s="477">
        <v>67.198014711838312</v>
      </c>
      <c r="F14" s="477">
        <v>69.959938148823213</v>
      </c>
      <c r="G14" s="477">
        <v>78.581083996137281</v>
      </c>
      <c r="H14" s="477">
        <v>66.279783976071442</v>
      </c>
      <c r="I14" s="477">
        <v>56.242177008742921</v>
      </c>
      <c r="J14" s="477">
        <v>53.57306179781326</v>
      </c>
      <c r="K14" s="477">
        <v>56.718418075773322</v>
      </c>
      <c r="L14" s="477">
        <v>60.833635256459559</v>
      </c>
      <c r="M14" s="477">
        <v>58.125632804830872</v>
      </c>
      <c r="N14" s="477">
        <v>58.171161744020651</v>
      </c>
      <c r="O14" s="477">
        <v>61.240161445191475</v>
      </c>
      <c r="P14" s="477">
        <v>64.259480666773825</v>
      </c>
      <c r="Q14" s="477">
        <v>65.735282035907346</v>
      </c>
      <c r="R14" s="477">
        <v>79.216977900767859</v>
      </c>
      <c r="S14" s="477">
        <v>81.364905757618914</v>
      </c>
      <c r="T14" s="477">
        <v>86.314610307133165</v>
      </c>
      <c r="U14" s="477">
        <v>93.744924049541183</v>
      </c>
      <c r="V14" s="477">
        <v>93.04279090877661</v>
      </c>
      <c r="W14" s="477">
        <v>92.335233465540568</v>
      </c>
      <c r="X14" s="477">
        <v>91.619407767313049</v>
      </c>
      <c r="Y14" s="478">
        <v>90.267050728971086</v>
      </c>
      <c r="Z14" s="467"/>
    </row>
    <row r="15" spans="1:26">
      <c r="A15" s="474"/>
      <c r="B15" s="467"/>
      <c r="C15" s="475"/>
      <c r="D15" s="476" t="s">
        <v>1163</v>
      </c>
      <c r="E15" s="477"/>
      <c r="F15" s="477">
        <v>4.1101265399412723</v>
      </c>
      <c r="G15" s="477">
        <v>12.322975227586142</v>
      </c>
      <c r="H15" s="477">
        <v>-15.654276314985061</v>
      </c>
      <c r="I15" s="477">
        <v>-15.144296443320238</v>
      </c>
      <c r="J15" s="477">
        <v>-4.7457537259177229</v>
      </c>
      <c r="K15" s="477">
        <v>5.8711527256567031</v>
      </c>
      <c r="L15" s="477">
        <v>7.2555217869237687</v>
      </c>
      <c r="M15" s="477">
        <v>-4.4514887861171193</v>
      </c>
      <c r="N15" s="477">
        <v>7.8328504986169278E-2</v>
      </c>
      <c r="O15" s="477">
        <v>5.2758095406033156</v>
      </c>
      <c r="P15" s="477">
        <v>4.9302927202185209</v>
      </c>
      <c r="Q15" s="477">
        <v>2.2966282232912638</v>
      </c>
      <c r="R15" s="477">
        <v>20.509071304351068</v>
      </c>
      <c r="S15" s="477">
        <v>2.7114488759488964</v>
      </c>
      <c r="T15" s="477">
        <v>6.0833408499963326</v>
      </c>
      <c r="U15" s="477">
        <v>8.6084079114401959</v>
      </c>
      <c r="V15" s="477">
        <v>-0.7489825693319907</v>
      </c>
      <c r="W15" s="477">
        <v>-0.76046455219702658</v>
      </c>
      <c r="X15" s="477">
        <v>-0.77524653521849896</v>
      </c>
      <c r="Y15" s="478">
        <v>-1.4760595721995506</v>
      </c>
      <c r="Z15" s="467"/>
    </row>
    <row r="16" spans="1:26" ht="13.5" customHeight="1">
      <c r="A16" s="474"/>
      <c r="B16" s="467"/>
      <c r="C16" s="475"/>
      <c r="D16" s="476" t="s">
        <v>1164</v>
      </c>
      <c r="E16" s="477">
        <v>3.0882622145121643</v>
      </c>
      <c r="F16" s="477">
        <v>3.2968634338288192</v>
      </c>
      <c r="G16" s="477">
        <v>3.8046863409283649</v>
      </c>
      <c r="H16" s="477">
        <v>3.1245061938285303</v>
      </c>
      <c r="I16" s="477">
        <v>2.6328496274562423</v>
      </c>
      <c r="J16" s="477">
        <v>2.4684857613609892</v>
      </c>
      <c r="K16" s="477">
        <v>2.5512901630458216</v>
      </c>
      <c r="L16" s="477">
        <v>2.6641332187949072</v>
      </c>
      <c r="M16" s="477">
        <v>2.4831854754661644</v>
      </c>
      <c r="N16" s="477">
        <v>2.4288430877615395</v>
      </c>
      <c r="O16" s="477">
        <v>2.5011449147183966</v>
      </c>
      <c r="P16" s="477">
        <v>2.5808219717399026</v>
      </c>
      <c r="Q16" s="477">
        <v>2.6216079856923309</v>
      </c>
      <c r="R16" s="477">
        <v>3.6217207525019126</v>
      </c>
      <c r="S16" s="477">
        <v>3.2932947693023698</v>
      </c>
      <c r="T16" s="477">
        <v>3.446504583816616</v>
      </c>
      <c r="U16" s="477">
        <v>41.507900407148583</v>
      </c>
      <c r="V16" s="477">
        <v>3.6305480196053863</v>
      </c>
      <c r="W16" s="477">
        <v>3.5182852101668529</v>
      </c>
      <c r="X16" s="477">
        <v>3.4207338297559482</v>
      </c>
      <c r="Y16" s="478">
        <v>3.3096355911460735</v>
      </c>
      <c r="Z16" s="467"/>
    </row>
    <row r="17" spans="1:26" ht="13.5" customHeight="1">
      <c r="A17" s="474"/>
      <c r="B17" s="467"/>
      <c r="C17" s="475"/>
      <c r="D17" s="476" t="s">
        <v>1165</v>
      </c>
      <c r="E17" s="479">
        <v>1092.5040902942014</v>
      </c>
      <c r="F17" s="479">
        <v>1128.6136422476018</v>
      </c>
      <c r="G17" s="479">
        <v>1258.3493239730381</v>
      </c>
      <c r="H17" s="479">
        <v>1052.7828068645767</v>
      </c>
      <c r="I17" s="479">
        <v>886.50631688131648</v>
      </c>
      <c r="J17" s="479">
        <v>838.97661974251548</v>
      </c>
      <c r="K17" s="479">
        <v>882.2311188917879</v>
      </c>
      <c r="L17" s="479">
        <v>938.94643411460322</v>
      </c>
      <c r="M17" s="479">
        <v>889.96865514500962</v>
      </c>
      <c r="N17" s="479">
        <v>884.12739180820199</v>
      </c>
      <c r="O17" s="479">
        <v>925.23869622655707</v>
      </c>
      <c r="P17" s="479">
        <v>965.27375806784198</v>
      </c>
      <c r="Q17" s="479">
        <v>982.53876158806861</v>
      </c>
      <c r="R17" s="479">
        <v>1179.1399169534675</v>
      </c>
      <c r="S17" s="479">
        <v>1205.7766759058363</v>
      </c>
      <c r="T17" s="479">
        <v>1271.8936939353509</v>
      </c>
      <c r="U17" s="477">
        <v>1104.3477499508576</v>
      </c>
      <c r="V17" s="479">
        <v>1357.4583297535673</v>
      </c>
      <c r="W17" s="479">
        <v>1341.6755032724818</v>
      </c>
      <c r="X17" s="479">
        <v>1326.3949548965334</v>
      </c>
      <c r="Y17" s="480">
        <v>1302.422006456374</v>
      </c>
      <c r="Z17" s="467"/>
    </row>
    <row r="18" spans="1:26" s="514" customFormat="1" ht="18.75" customHeight="1">
      <c r="A18" s="516"/>
      <c r="B18" s="597" t="s">
        <v>1166</v>
      </c>
      <c r="C18" s="597"/>
      <c r="D18" s="597"/>
      <c r="E18" s="597"/>
      <c r="F18" s="597"/>
      <c r="G18" s="597"/>
      <c r="H18" s="597"/>
      <c r="I18" s="597"/>
      <c r="J18" s="597"/>
      <c r="K18" s="597"/>
      <c r="L18" s="597"/>
      <c r="M18" s="597"/>
      <c r="N18" s="597"/>
      <c r="O18" s="597"/>
      <c r="P18" s="597"/>
      <c r="Q18" s="597"/>
      <c r="R18" s="597"/>
      <c r="S18" s="597"/>
      <c r="T18" s="597"/>
      <c r="U18" s="597"/>
      <c r="V18" s="597"/>
      <c r="W18" s="597"/>
      <c r="X18" s="597"/>
      <c r="Y18" s="598"/>
      <c r="Z18" s="513"/>
    </row>
    <row r="19" spans="1:26">
      <c r="A19" s="474"/>
      <c r="B19" s="467"/>
      <c r="C19" s="475"/>
      <c r="D19" s="476" t="s">
        <v>928</v>
      </c>
      <c r="E19" s="481">
        <v>286.76629400000002</v>
      </c>
      <c r="F19" s="481">
        <v>299.94735100000003</v>
      </c>
      <c r="G19" s="481">
        <v>318.08264200000002</v>
      </c>
      <c r="H19" s="481">
        <v>324.94498900000002</v>
      </c>
      <c r="I19" s="481">
        <v>313.267403</v>
      </c>
      <c r="J19" s="481">
        <v>309.98998599999999</v>
      </c>
      <c r="K19" s="481">
        <v>308.71881300000001</v>
      </c>
      <c r="L19" s="481">
        <v>310.64616799999999</v>
      </c>
      <c r="M19" s="481">
        <v>309.74895700000008</v>
      </c>
      <c r="N19" s="481">
        <v>286.70990599999999</v>
      </c>
      <c r="O19" s="481">
        <v>289.20227899999998</v>
      </c>
      <c r="P19" s="481">
        <v>295.63494099999997</v>
      </c>
      <c r="Q19" s="481">
        <v>321.42631599999999</v>
      </c>
      <c r="R19" s="481">
        <v>429.36841400000003</v>
      </c>
      <c r="S19" s="481">
        <v>413.760448</v>
      </c>
      <c r="T19" s="481">
        <v>415.4747566071901</v>
      </c>
      <c r="U19" s="481">
        <v>421.68739664522008</v>
      </c>
      <c r="V19" s="481">
        <v>426.65635023829606</v>
      </c>
      <c r="W19" s="481">
        <v>435.84565989751616</v>
      </c>
      <c r="X19" s="481">
        <v>446.15051145272446</v>
      </c>
      <c r="Y19" s="482">
        <v>458.91765656056157</v>
      </c>
      <c r="Z19" s="467"/>
    </row>
    <row r="20" spans="1:26">
      <c r="A20" s="474"/>
      <c r="B20" s="483"/>
      <c r="C20" s="475"/>
      <c r="D20" s="476" t="s">
        <v>951</v>
      </c>
      <c r="E20" s="481">
        <v>43.189293280000001</v>
      </c>
      <c r="F20" s="481">
        <v>47.242335060000002</v>
      </c>
      <c r="G20" s="481">
        <v>54.660401890000003</v>
      </c>
      <c r="H20" s="481">
        <v>42.333612796000004</v>
      </c>
      <c r="I20" s="481">
        <v>42.325887692000002</v>
      </c>
      <c r="J20" s="481">
        <v>39.479622184</v>
      </c>
      <c r="K20" s="481">
        <v>41.356101916</v>
      </c>
      <c r="L20" s="481">
        <v>45.539850194000003</v>
      </c>
      <c r="M20" s="481">
        <v>44.195856389342602</v>
      </c>
      <c r="N20" s="481">
        <v>42.526187000000007</v>
      </c>
      <c r="O20" s="481">
        <v>45.004945000000006</v>
      </c>
      <c r="P20" s="481">
        <v>50.802769000000005</v>
      </c>
      <c r="Q20" s="481">
        <v>57.891052999999999</v>
      </c>
      <c r="R20" s="481">
        <v>75.520265999999992</v>
      </c>
      <c r="S20" s="481">
        <v>76.989229000000009</v>
      </c>
      <c r="T20" s="481">
        <v>86.314610307133165</v>
      </c>
      <c r="U20" s="481">
        <v>96.111650871276524</v>
      </c>
      <c r="V20" s="481">
        <v>96.888973191647366</v>
      </c>
      <c r="W20" s="481">
        <v>97.078752417547562</v>
      </c>
      <c r="X20" s="481">
        <v>97.479446993063704</v>
      </c>
      <c r="Y20" s="482">
        <v>97.627422690126338</v>
      </c>
      <c r="Z20" s="467"/>
    </row>
    <row r="21" spans="1:26">
      <c r="A21" s="474"/>
      <c r="B21" s="483"/>
      <c r="C21" s="475"/>
      <c r="D21" s="476" t="s">
        <v>1167</v>
      </c>
      <c r="E21" s="481">
        <v>329.95558728000003</v>
      </c>
      <c r="F21" s="481">
        <v>347.18968606000004</v>
      </c>
      <c r="G21" s="481">
        <v>372.74304389000002</v>
      </c>
      <c r="H21" s="481">
        <v>367.27860179600003</v>
      </c>
      <c r="I21" s="481">
        <v>355.59329069199998</v>
      </c>
      <c r="J21" s="481">
        <v>349.46960818399998</v>
      </c>
      <c r="K21" s="481">
        <v>350.07491491600001</v>
      </c>
      <c r="L21" s="481">
        <v>356.18601819399998</v>
      </c>
      <c r="M21" s="481">
        <v>353.9448133893427</v>
      </c>
      <c r="N21" s="481">
        <v>329.23609299999998</v>
      </c>
      <c r="O21" s="481">
        <v>334.207224</v>
      </c>
      <c r="P21" s="481">
        <v>346.43770999999998</v>
      </c>
      <c r="Q21" s="481">
        <v>379.31736899999999</v>
      </c>
      <c r="R21" s="481">
        <v>504.88868000000002</v>
      </c>
      <c r="S21" s="481">
        <v>490.74967700000002</v>
      </c>
      <c r="T21" s="481">
        <v>501.7893669143233</v>
      </c>
      <c r="U21" s="481">
        <v>517.79904751649656</v>
      </c>
      <c r="V21" s="481">
        <v>523.54532342994344</v>
      </c>
      <c r="W21" s="481">
        <v>532.92441231506371</v>
      </c>
      <c r="X21" s="481">
        <v>543.62995844578813</v>
      </c>
      <c r="Y21" s="482">
        <v>556.54507925068788</v>
      </c>
      <c r="Z21" s="467"/>
    </row>
    <row r="22" spans="1:26">
      <c r="A22" s="474"/>
      <c r="B22" s="483"/>
      <c r="C22" s="475"/>
      <c r="D22" s="476" t="s">
        <v>929</v>
      </c>
      <c r="E22" s="481">
        <v>278.13770599999998</v>
      </c>
      <c r="F22" s="481">
        <v>299.39164900000003</v>
      </c>
      <c r="G22" s="481">
        <v>315.68135799999999</v>
      </c>
      <c r="H22" s="481">
        <v>315.52935992057354</v>
      </c>
      <c r="I22" s="481">
        <v>336.94284690772548</v>
      </c>
      <c r="J22" s="481">
        <v>350.62777768599432</v>
      </c>
      <c r="K22" s="481">
        <v>385.44018699999998</v>
      </c>
      <c r="L22" s="481">
        <v>394.04783199999997</v>
      </c>
      <c r="M22" s="481">
        <v>405.40704299999976</v>
      </c>
      <c r="N22" s="481">
        <v>439.69709400000005</v>
      </c>
      <c r="O22" s="481">
        <v>453.85772099999997</v>
      </c>
      <c r="P22" s="481">
        <v>465.15805900000004</v>
      </c>
      <c r="Q22" s="481">
        <v>468.22068400000029</v>
      </c>
      <c r="R22" s="481">
        <v>551.06658599999992</v>
      </c>
      <c r="S22" s="481">
        <v>521.92355199999997</v>
      </c>
      <c r="T22" s="481">
        <v>640.33842856731985</v>
      </c>
      <c r="U22" s="481">
        <v>633.89554927996505</v>
      </c>
      <c r="V22" s="481">
        <v>629.00131383433722</v>
      </c>
      <c r="W22" s="481">
        <v>644.33518779636336</v>
      </c>
      <c r="X22" s="481">
        <v>669.49406678831747</v>
      </c>
      <c r="Y22" s="482">
        <v>688.95594452857642</v>
      </c>
      <c r="Z22" s="467"/>
    </row>
    <row r="23" spans="1:26" ht="15.75" customHeight="1">
      <c r="A23" s="469"/>
      <c r="B23" s="483"/>
      <c r="C23" s="475"/>
      <c r="D23" s="476" t="s">
        <v>1168</v>
      </c>
      <c r="E23" s="481">
        <v>19.994706719999996</v>
      </c>
      <c r="F23" s="481">
        <v>38.893664939999994</v>
      </c>
      <c r="G23" s="481">
        <v>32.560598110000001</v>
      </c>
      <c r="H23" s="481">
        <v>38.64738720399999</v>
      </c>
      <c r="I23" s="481">
        <v>32.495112307999996</v>
      </c>
      <c r="J23" s="481">
        <v>29.727377815999997</v>
      </c>
      <c r="K23" s="481">
        <v>33.230898084000003</v>
      </c>
      <c r="L23" s="481">
        <v>36.929149805999991</v>
      </c>
      <c r="M23" s="481">
        <v>35.535143610657393</v>
      </c>
      <c r="N23" s="481">
        <v>44.887812999999966</v>
      </c>
      <c r="O23" s="481">
        <v>48.384054999999989</v>
      </c>
      <c r="P23" s="481">
        <v>45.720231000000005</v>
      </c>
      <c r="Q23" s="481">
        <v>36.349947</v>
      </c>
      <c r="R23" s="481">
        <v>50.128734000000037</v>
      </c>
      <c r="S23" s="481">
        <v>27.397770999999992</v>
      </c>
      <c r="T23" s="481">
        <v>29.895361949325292</v>
      </c>
      <c r="U23" s="481">
        <v>37.475430440641745</v>
      </c>
      <c r="V23" s="481">
        <v>36.593392127770343</v>
      </c>
      <c r="W23" s="481">
        <v>36.354932579403581</v>
      </c>
      <c r="X23" s="481">
        <v>34.041219817956573</v>
      </c>
      <c r="Y23" s="482">
        <v>34.038545978741666</v>
      </c>
      <c r="Z23" s="467"/>
    </row>
    <row r="24" spans="1:26" ht="12.75" customHeight="1">
      <c r="A24" s="474"/>
      <c r="B24" s="483"/>
      <c r="C24" s="475"/>
      <c r="D24" s="476" t="s">
        <v>1169</v>
      </c>
      <c r="E24" s="481">
        <v>298.13241271999993</v>
      </c>
      <c r="F24" s="481">
        <v>338.28531393999998</v>
      </c>
      <c r="G24" s="481">
        <v>348.24195610999999</v>
      </c>
      <c r="H24" s="481">
        <v>354.17674712457352</v>
      </c>
      <c r="I24" s="481">
        <v>369.43795921572553</v>
      </c>
      <c r="J24" s="481">
        <v>380.35515550199432</v>
      </c>
      <c r="K24" s="481">
        <v>418.67108508399997</v>
      </c>
      <c r="L24" s="481">
        <v>430.97698180600003</v>
      </c>
      <c r="M24" s="481">
        <v>440.94218661065713</v>
      </c>
      <c r="N24" s="481">
        <v>484.58490700000004</v>
      </c>
      <c r="O24" s="481">
        <v>502.24177599999996</v>
      </c>
      <c r="P24" s="481">
        <v>510.87829000000005</v>
      </c>
      <c r="Q24" s="481">
        <v>504.57063100000028</v>
      </c>
      <c r="R24" s="481">
        <v>601.19532000000004</v>
      </c>
      <c r="S24" s="481">
        <v>549.32132299999989</v>
      </c>
      <c r="T24" s="481">
        <v>670.23379051664494</v>
      </c>
      <c r="U24" s="481">
        <v>671.37097972060678</v>
      </c>
      <c r="V24" s="481">
        <v>665.59470596210735</v>
      </c>
      <c r="W24" s="481">
        <v>680.69012037576738</v>
      </c>
      <c r="X24" s="481">
        <v>703.53528660627398</v>
      </c>
      <c r="Y24" s="482">
        <v>722.99449050731823</v>
      </c>
      <c r="Z24" s="467"/>
    </row>
    <row r="25" spans="1:26">
      <c r="A25" s="474"/>
      <c r="B25" s="475"/>
      <c r="C25" s="475"/>
      <c r="D25" s="476" t="s">
        <v>1170</v>
      </c>
      <c r="E25" s="481">
        <v>564.904</v>
      </c>
      <c r="F25" s="481">
        <v>599.33900000000006</v>
      </c>
      <c r="G25" s="481">
        <v>633.76400000000001</v>
      </c>
      <c r="H25" s="481">
        <v>640.47434892057356</v>
      </c>
      <c r="I25" s="481">
        <v>650.21024990772548</v>
      </c>
      <c r="J25" s="481">
        <v>660.6177636859943</v>
      </c>
      <c r="K25" s="481">
        <v>694.15899999999999</v>
      </c>
      <c r="L25" s="481">
        <v>704.69399999999996</v>
      </c>
      <c r="M25" s="481">
        <v>715.15599999999984</v>
      </c>
      <c r="N25" s="481">
        <v>726.40700000000004</v>
      </c>
      <c r="O25" s="481">
        <v>743.06</v>
      </c>
      <c r="P25" s="481">
        <v>760.79300000000001</v>
      </c>
      <c r="Q25" s="481">
        <v>789.64700000000028</v>
      </c>
      <c r="R25" s="481">
        <v>980.43499999999995</v>
      </c>
      <c r="S25" s="481">
        <v>935.68399999999997</v>
      </c>
      <c r="T25" s="481">
        <v>1055.81318517451</v>
      </c>
      <c r="U25" s="481">
        <v>1055.5829459251852</v>
      </c>
      <c r="V25" s="481">
        <v>1055.6576640726332</v>
      </c>
      <c r="W25" s="481">
        <v>1080.1808476938795</v>
      </c>
      <c r="X25" s="481">
        <v>1115.6445782410419</v>
      </c>
      <c r="Y25" s="482">
        <v>1147.873601089138</v>
      </c>
      <c r="Z25" s="467"/>
    </row>
    <row r="26" spans="1:26" ht="15">
      <c r="A26" s="474"/>
      <c r="B26" s="475"/>
      <c r="C26" s="475"/>
      <c r="D26" s="476" t="s">
        <v>1171</v>
      </c>
      <c r="E26" s="481">
        <v>63.183999999999997</v>
      </c>
      <c r="F26" s="481">
        <v>86.135999999999996</v>
      </c>
      <c r="G26" s="481">
        <v>87.221000000000004</v>
      </c>
      <c r="H26" s="481">
        <v>80.980999999999995</v>
      </c>
      <c r="I26" s="481">
        <v>74.820999999999998</v>
      </c>
      <c r="J26" s="481">
        <v>69.206999999999994</v>
      </c>
      <c r="K26" s="481">
        <v>74.587000000000003</v>
      </c>
      <c r="L26" s="481">
        <v>82.468999999999994</v>
      </c>
      <c r="M26" s="481">
        <v>79.730999999999995</v>
      </c>
      <c r="N26" s="481">
        <v>87.413999999999973</v>
      </c>
      <c r="O26" s="481">
        <v>93.388999999999996</v>
      </c>
      <c r="P26" s="481">
        <v>96.52300000000001</v>
      </c>
      <c r="Q26" s="481">
        <v>94.241</v>
      </c>
      <c r="R26" s="481">
        <v>125.64900000000003</v>
      </c>
      <c r="S26" s="481">
        <v>104.387</v>
      </c>
      <c r="T26" s="481">
        <v>116.20997225645846</v>
      </c>
      <c r="U26" s="481">
        <v>133.58708131191827</v>
      </c>
      <c r="V26" s="481">
        <v>133.48236531941771</v>
      </c>
      <c r="W26" s="481">
        <v>133.43368499695114</v>
      </c>
      <c r="X26" s="481">
        <v>131.52066681102028</v>
      </c>
      <c r="Y26" s="482">
        <v>131.665968668868</v>
      </c>
      <c r="Z26" s="467"/>
    </row>
    <row r="27" spans="1:26" ht="15">
      <c r="A27" s="474"/>
      <c r="B27" s="475"/>
      <c r="C27" s="475"/>
      <c r="D27" s="476" t="s">
        <v>1172</v>
      </c>
      <c r="E27" s="481">
        <v>628.08799999999997</v>
      </c>
      <c r="F27" s="481">
        <v>685.47500000000002</v>
      </c>
      <c r="G27" s="481">
        <v>720.98500000000001</v>
      </c>
      <c r="H27" s="481">
        <v>721.45534892057356</v>
      </c>
      <c r="I27" s="481">
        <v>725.03124990772551</v>
      </c>
      <c r="J27" s="481">
        <v>729.8247636859943</v>
      </c>
      <c r="K27" s="481">
        <v>768.74599999999998</v>
      </c>
      <c r="L27" s="481">
        <v>787.16300000000001</v>
      </c>
      <c r="M27" s="481">
        <v>794.88699999999983</v>
      </c>
      <c r="N27" s="481">
        <v>813.82100000000003</v>
      </c>
      <c r="O27" s="481">
        <v>836.44899999999996</v>
      </c>
      <c r="P27" s="481">
        <v>857.31600000000003</v>
      </c>
      <c r="Q27" s="481">
        <v>883.88800000000026</v>
      </c>
      <c r="R27" s="481">
        <v>1106.0840000000001</v>
      </c>
      <c r="S27" s="481">
        <v>1040.0709999999999</v>
      </c>
      <c r="T27" s="481">
        <v>1172.0231574309682</v>
      </c>
      <c r="U27" s="481">
        <v>1189.1700272371033</v>
      </c>
      <c r="V27" s="481">
        <v>1189.1400293920508</v>
      </c>
      <c r="W27" s="481">
        <v>1213.6145326908311</v>
      </c>
      <c r="X27" s="481">
        <v>1247.1652450520621</v>
      </c>
      <c r="Y27" s="482">
        <v>1279.5395697580061</v>
      </c>
      <c r="Z27" s="467"/>
    </row>
    <row r="28" spans="1:26" s="514" customFormat="1" ht="18" customHeight="1">
      <c r="A28" s="516"/>
      <c r="B28" s="597" t="s">
        <v>1173</v>
      </c>
      <c r="C28" s="597"/>
      <c r="D28" s="597"/>
      <c r="E28" s="597"/>
      <c r="F28" s="597"/>
      <c r="G28" s="597"/>
      <c r="H28" s="597"/>
      <c r="I28" s="597"/>
      <c r="J28" s="597"/>
      <c r="K28" s="597"/>
      <c r="L28" s="597"/>
      <c r="M28" s="597"/>
      <c r="N28" s="597"/>
      <c r="O28" s="597"/>
      <c r="P28" s="597"/>
      <c r="Q28" s="597"/>
      <c r="R28" s="597"/>
      <c r="S28" s="597"/>
      <c r="T28" s="597"/>
      <c r="U28" s="597"/>
      <c r="V28" s="597"/>
      <c r="W28" s="597"/>
      <c r="X28" s="597"/>
      <c r="Y28" s="598"/>
      <c r="Z28" s="513"/>
    </row>
    <row r="29" spans="1:26" s="514" customFormat="1" ht="18" customHeight="1">
      <c r="A29" s="516"/>
      <c r="B29" s="449"/>
      <c r="C29" s="449"/>
      <c r="D29" s="449"/>
      <c r="E29" s="599" t="s">
        <v>357</v>
      </c>
      <c r="F29" s="599"/>
      <c r="G29" s="599"/>
      <c r="H29" s="599"/>
      <c r="I29" s="599"/>
      <c r="J29" s="599"/>
      <c r="K29" s="599"/>
      <c r="L29" s="599"/>
      <c r="M29" s="599"/>
      <c r="N29" s="599"/>
      <c r="O29" s="599"/>
      <c r="P29" s="599"/>
      <c r="Q29" s="599"/>
      <c r="R29" s="599"/>
      <c r="S29" s="458"/>
      <c r="T29" s="600" t="s">
        <v>358</v>
      </c>
      <c r="U29" s="599"/>
      <c r="V29" s="599"/>
      <c r="W29" s="599"/>
      <c r="X29" s="599"/>
      <c r="Y29" s="601"/>
      <c r="Z29" s="513"/>
    </row>
    <row r="30" spans="1:26" s="514" customFormat="1">
      <c r="A30" s="517"/>
      <c r="B30" s="449"/>
      <c r="C30" s="449"/>
      <c r="D30" s="449"/>
      <c r="E30" s="515" t="s">
        <v>1153</v>
      </c>
      <c r="F30" s="515" t="s">
        <v>1069</v>
      </c>
      <c r="G30" s="515" t="s">
        <v>1070</v>
      </c>
      <c r="H30" s="515" t="s">
        <v>1071</v>
      </c>
      <c r="I30" s="515" t="s">
        <v>1072</v>
      </c>
      <c r="J30" s="515" t="s">
        <v>359</v>
      </c>
      <c r="K30" s="515" t="s">
        <v>360</v>
      </c>
      <c r="L30" s="515" t="s">
        <v>361</v>
      </c>
      <c r="M30" s="515" t="s">
        <v>362</v>
      </c>
      <c r="N30" s="515" t="s">
        <v>363</v>
      </c>
      <c r="O30" s="451" t="s">
        <v>364</v>
      </c>
      <c r="P30" s="451" t="s">
        <v>365</v>
      </c>
      <c r="Q30" s="451" t="s">
        <v>366</v>
      </c>
      <c r="R30" s="451" t="s">
        <v>367</v>
      </c>
      <c r="S30" s="451" t="s">
        <v>368</v>
      </c>
      <c r="T30" s="451" t="s">
        <v>369</v>
      </c>
      <c r="U30" s="451" t="s">
        <v>370</v>
      </c>
      <c r="V30" s="451" t="s">
        <v>371</v>
      </c>
      <c r="W30" s="451" t="s">
        <v>372</v>
      </c>
      <c r="X30" s="451" t="s">
        <v>373</v>
      </c>
      <c r="Y30" s="518" t="s">
        <v>374</v>
      </c>
      <c r="Z30" s="513"/>
    </row>
    <row r="31" spans="1:26" ht="13.5" customHeight="1">
      <c r="A31" s="484"/>
      <c r="B31" s="485" t="s">
        <v>1174</v>
      </c>
      <c r="C31" s="486"/>
      <c r="D31" s="485"/>
      <c r="E31" s="487">
        <v>1567.027</v>
      </c>
      <c r="F31" s="487">
        <v>1583.394</v>
      </c>
      <c r="G31" s="487">
        <v>1561.3309999999999</v>
      </c>
      <c r="H31" s="487">
        <v>1630.4739999999999</v>
      </c>
      <c r="I31" s="487">
        <v>1671.3520000000001</v>
      </c>
      <c r="J31" s="487">
        <v>1726.9829999999999</v>
      </c>
      <c r="K31" s="487">
        <v>1806.096</v>
      </c>
      <c r="L31" s="487">
        <v>1875.8969999999999</v>
      </c>
      <c r="M31" s="487">
        <v>1937.57</v>
      </c>
      <c r="N31" s="487">
        <v>2022.931</v>
      </c>
      <c r="O31" s="487">
        <v>2102.9250000000002</v>
      </c>
      <c r="P31" s="487">
        <v>2177.2220000000002</v>
      </c>
      <c r="Q31" s="487">
        <v>2249.4229999999998</v>
      </c>
      <c r="R31" s="487">
        <v>2085.2040000000002</v>
      </c>
      <c r="S31" s="487">
        <v>2337.7570000000001</v>
      </c>
      <c r="T31" s="487">
        <v>2504.4101409999998</v>
      </c>
      <c r="U31" s="487">
        <v>2573.2308119999998</v>
      </c>
      <c r="V31" s="487">
        <v>2668.7148240000001</v>
      </c>
      <c r="W31" s="487">
        <v>2759.2632949999997</v>
      </c>
      <c r="X31" s="487">
        <v>2849.6647749999997</v>
      </c>
      <c r="Y31" s="488">
        <v>2949.7937160000001</v>
      </c>
      <c r="Z31" s="467"/>
    </row>
    <row r="32" spans="1:26" ht="13.5" customHeight="1">
      <c r="A32" s="484"/>
      <c r="B32" s="485" t="s">
        <v>304</v>
      </c>
      <c r="C32" s="486"/>
      <c r="D32" s="485"/>
      <c r="E32" s="477">
        <v>2.3696682464454852</v>
      </c>
      <c r="F32" s="477">
        <v>3.6111111111111001</v>
      </c>
      <c r="G32" s="477">
        <v>1.3106940720881965</v>
      </c>
      <c r="H32" s="477">
        <v>1.6759776536312785</v>
      </c>
      <c r="I32" s="477">
        <v>1.7929438982070565</v>
      </c>
      <c r="J32" s="477">
        <v>1.7045454545454817</v>
      </c>
      <c r="K32" s="477">
        <v>2.0949720670391088</v>
      </c>
      <c r="L32" s="477">
        <v>1.1217510259917844</v>
      </c>
      <c r="M32" s="477">
        <v>0.75757575757573647</v>
      </c>
      <c r="N32" s="477">
        <v>2.0408163265306172</v>
      </c>
      <c r="O32" s="477">
        <v>1.6842105263157805</v>
      </c>
      <c r="P32" s="477">
        <v>1.8115942028985614</v>
      </c>
      <c r="Q32" s="477">
        <v>2.5927808845958253</v>
      </c>
      <c r="R32" s="477">
        <v>6.2685827552031839</v>
      </c>
      <c r="S32" s="477">
        <v>-0.74609466076009312</v>
      </c>
      <c r="T32" s="477">
        <v>5.6834921124082172</v>
      </c>
      <c r="U32" s="477">
        <v>2.5246453029121909</v>
      </c>
      <c r="V32" s="477">
        <v>1.5695080374966324</v>
      </c>
      <c r="W32" s="477">
        <v>0.96366577262583064</v>
      </c>
      <c r="X32" s="477">
        <v>1.1972804966309099</v>
      </c>
      <c r="Y32" s="478">
        <v>1.6522497077333611</v>
      </c>
      <c r="Z32" s="467"/>
    </row>
    <row r="33" spans="1:26" s="514" customFormat="1" ht="17.25" customHeight="1" thickBot="1">
      <c r="A33" s="517"/>
      <c r="B33" s="519"/>
      <c r="C33" s="462"/>
      <c r="D33" s="463"/>
      <c r="E33" s="607" t="s">
        <v>1175</v>
      </c>
      <c r="F33" s="607"/>
      <c r="G33" s="607"/>
      <c r="H33" s="607"/>
      <c r="I33" s="607"/>
      <c r="J33" s="607"/>
      <c r="K33" s="607"/>
      <c r="L33" s="607"/>
      <c r="M33" s="607"/>
      <c r="N33" s="607"/>
      <c r="O33" s="607"/>
      <c r="P33" s="607"/>
      <c r="Q33" s="607"/>
      <c r="R33" s="608" t="s">
        <v>1176</v>
      </c>
      <c r="S33" s="607"/>
      <c r="T33" s="607"/>
      <c r="U33" s="607"/>
      <c r="V33" s="607"/>
      <c r="W33" s="607"/>
      <c r="X33" s="607"/>
      <c r="Y33" s="613"/>
      <c r="Z33" s="513"/>
    </row>
    <row r="34" spans="1:26" ht="12.75" customHeight="1">
      <c r="A34" s="484"/>
      <c r="B34" s="489" t="s">
        <v>1177</v>
      </c>
      <c r="C34" s="490"/>
      <c r="D34" s="491"/>
      <c r="E34" s="492">
        <v>61508.25</v>
      </c>
      <c r="F34" s="492">
        <v>61987.5</v>
      </c>
      <c r="G34" s="492">
        <v>62447.75</v>
      </c>
      <c r="H34" s="492">
        <v>62956.75</v>
      </c>
      <c r="I34" s="492">
        <v>63442.5</v>
      </c>
      <c r="J34" s="492">
        <v>63855.25</v>
      </c>
      <c r="K34" s="492">
        <v>64289.75</v>
      </c>
      <c r="L34" s="492">
        <v>64789.25</v>
      </c>
      <c r="M34" s="492">
        <v>65312</v>
      </c>
      <c r="N34" s="492">
        <v>65795</v>
      </c>
      <c r="O34" s="492">
        <v>66188.5</v>
      </c>
      <c r="P34" s="492">
        <v>66571.25</v>
      </c>
      <c r="Q34" s="492">
        <v>66903.5</v>
      </c>
      <c r="R34" s="492">
        <v>67182</v>
      </c>
      <c r="S34" s="492">
        <v>67479.25</v>
      </c>
      <c r="T34" s="492">
        <v>67863.069625000004</v>
      </c>
      <c r="U34" s="492">
        <v>68238.924375000002</v>
      </c>
      <c r="V34" s="492">
        <v>68541.913125000006</v>
      </c>
      <c r="W34" s="492">
        <v>68820.838749999995</v>
      </c>
      <c r="X34" s="492">
        <v>69074.001999999993</v>
      </c>
      <c r="Y34" s="493">
        <v>69307.068124999991</v>
      </c>
      <c r="Z34" s="494"/>
    </row>
    <row r="35" spans="1:26" ht="13.5" customHeight="1">
      <c r="A35" s="484"/>
      <c r="B35" s="609" t="s">
        <v>1178</v>
      </c>
      <c r="C35" s="609"/>
      <c r="D35" s="609"/>
      <c r="E35" s="609"/>
      <c r="F35" s="609"/>
      <c r="G35" s="609"/>
      <c r="H35" s="609"/>
      <c r="I35" s="609"/>
      <c r="J35" s="609"/>
      <c r="K35" s="609"/>
      <c r="L35" s="609"/>
      <c r="M35" s="609"/>
      <c r="N35" s="609"/>
      <c r="O35" s="609"/>
      <c r="P35" s="609"/>
      <c r="Q35" s="609"/>
      <c r="R35" s="609"/>
      <c r="S35" s="609"/>
      <c r="T35" s="609"/>
      <c r="U35" s="609"/>
      <c r="V35" s="609"/>
      <c r="W35" s="609"/>
      <c r="X35" s="609"/>
      <c r="Y35" s="610"/>
      <c r="Z35" s="494"/>
    </row>
    <row r="36" spans="1:26" ht="13.5" customHeight="1">
      <c r="A36" s="495"/>
      <c r="B36" s="496" t="s">
        <v>1179</v>
      </c>
      <c r="C36" s="497"/>
      <c r="D36" s="497"/>
      <c r="E36" s="497"/>
      <c r="F36" s="497"/>
      <c r="G36" s="497"/>
      <c r="H36" s="497"/>
      <c r="I36" s="497"/>
      <c r="J36" s="497"/>
      <c r="K36" s="497"/>
      <c r="L36" s="497"/>
      <c r="M36" s="497"/>
      <c r="N36" s="497"/>
      <c r="O36" s="497"/>
      <c r="P36" s="497"/>
      <c r="Q36" s="497"/>
      <c r="R36" s="497"/>
      <c r="S36" s="497"/>
      <c r="T36" s="497"/>
      <c r="U36" s="497"/>
      <c r="V36" s="497"/>
      <c r="W36" s="497"/>
      <c r="X36" s="497"/>
      <c r="Y36" s="498"/>
      <c r="Z36" s="467"/>
    </row>
    <row r="37" spans="1:26" ht="15.75" customHeight="1" thickBot="1">
      <c r="A37" s="467"/>
      <c r="B37" s="499" t="s">
        <v>1180</v>
      </c>
      <c r="C37" s="500"/>
      <c r="D37" s="500"/>
      <c r="E37" s="500"/>
      <c r="F37" s="500"/>
      <c r="G37" s="500"/>
      <c r="H37" s="500"/>
      <c r="I37" s="500"/>
      <c r="J37" s="500"/>
      <c r="K37" s="500"/>
      <c r="L37" s="500"/>
      <c r="M37" s="500"/>
      <c r="N37" s="500"/>
      <c r="O37" s="500"/>
      <c r="P37" s="500"/>
      <c r="Q37" s="500"/>
      <c r="R37" s="500"/>
      <c r="S37" s="500"/>
      <c r="T37" s="500"/>
      <c r="U37" s="500"/>
      <c r="V37" s="500"/>
      <c r="W37" s="500"/>
      <c r="X37" s="500"/>
      <c r="Y37" s="501"/>
      <c r="Z37" s="467"/>
    </row>
    <row r="38" spans="1:26">
      <c r="A38" s="467"/>
      <c r="B38" s="502"/>
      <c r="C38" s="502"/>
      <c r="D38" s="502"/>
      <c r="E38" s="502"/>
      <c r="F38" s="502"/>
      <c r="G38" s="502"/>
      <c r="H38" s="502"/>
      <c r="I38" s="502"/>
      <c r="J38" s="502"/>
      <c r="K38" s="502"/>
      <c r="L38" s="502"/>
      <c r="M38" s="502"/>
      <c r="N38" s="502"/>
      <c r="O38" s="502"/>
      <c r="P38" s="502"/>
      <c r="Q38" s="502"/>
      <c r="R38" s="502"/>
      <c r="S38" s="502"/>
      <c r="T38" s="467"/>
      <c r="U38" s="467"/>
      <c r="V38" s="467"/>
      <c r="W38" s="467"/>
      <c r="X38" s="467"/>
      <c r="Y38" s="467"/>
      <c r="Z38" s="467"/>
    </row>
    <row r="39" spans="1:26">
      <c r="A39" s="467"/>
      <c r="B39" s="502"/>
      <c r="C39" s="502"/>
      <c r="D39" s="502"/>
      <c r="E39" s="502"/>
      <c r="F39" s="502"/>
      <c r="G39" s="502"/>
      <c r="H39" s="502"/>
      <c r="I39" s="502"/>
      <c r="J39" s="502"/>
      <c r="K39" s="502"/>
      <c r="L39" s="502"/>
      <c r="M39" s="502"/>
      <c r="N39" s="502"/>
      <c r="O39" s="502"/>
      <c r="P39" s="502"/>
      <c r="Q39" s="502"/>
      <c r="R39" s="502"/>
      <c r="S39" s="502"/>
      <c r="T39" s="467"/>
      <c r="U39" s="467"/>
      <c r="V39" s="467"/>
      <c r="W39" s="467"/>
      <c r="X39" s="467"/>
      <c r="Y39" s="467"/>
      <c r="Z39" s="467"/>
    </row>
    <row r="40" spans="1:26">
      <c r="A40" s="467"/>
      <c r="B40" s="503"/>
      <c r="C40" s="467"/>
      <c r="D40" s="504"/>
      <c r="E40" s="505"/>
      <c r="F40" s="505"/>
      <c r="G40" s="505"/>
      <c r="H40" s="505"/>
      <c r="I40" s="505"/>
      <c r="J40" s="505"/>
      <c r="K40" s="505"/>
      <c r="L40" s="505"/>
      <c r="M40" s="505"/>
      <c r="N40" s="505"/>
      <c r="O40" s="505"/>
      <c r="P40" s="505"/>
      <c r="Q40" s="505"/>
      <c r="R40" s="505"/>
      <c r="S40" s="505"/>
      <c r="T40" s="505"/>
      <c r="U40" s="505"/>
      <c r="V40" s="505"/>
      <c r="W40" s="505"/>
      <c r="X40" s="505"/>
      <c r="Y40" s="505"/>
      <c r="Z40" s="467"/>
    </row>
    <row r="41" spans="1:26">
      <c r="A41" s="467"/>
      <c r="B41" s="503"/>
      <c r="C41" s="467"/>
      <c r="D41" s="504"/>
      <c r="E41" s="505"/>
      <c r="F41" s="506"/>
      <c r="G41" s="506"/>
      <c r="H41" s="506"/>
      <c r="I41" s="506"/>
      <c r="J41" s="506"/>
      <c r="K41" s="506"/>
      <c r="L41" s="506"/>
      <c r="M41" s="506"/>
      <c r="N41" s="506"/>
      <c r="O41" s="506"/>
      <c r="P41" s="506"/>
      <c r="Q41" s="506"/>
      <c r="R41" s="506"/>
      <c r="S41" s="506"/>
      <c r="T41" s="506"/>
      <c r="U41" s="506"/>
      <c r="V41" s="506"/>
      <c r="W41" s="506"/>
      <c r="X41" s="506"/>
      <c r="Y41" s="506"/>
      <c r="Z41" s="467"/>
    </row>
    <row r="42" spans="1:26">
      <c r="A42" s="467"/>
      <c r="B42" s="503"/>
      <c r="C42" s="467"/>
      <c r="D42" s="504"/>
      <c r="E42" s="506"/>
      <c r="F42" s="506"/>
      <c r="G42" s="506"/>
      <c r="H42" s="506"/>
      <c r="I42" s="506"/>
      <c r="J42" s="506"/>
      <c r="K42" s="506"/>
      <c r="L42" s="506"/>
      <c r="M42" s="506"/>
      <c r="N42" s="506"/>
      <c r="O42" s="506"/>
      <c r="P42" s="506"/>
      <c r="Q42" s="506"/>
      <c r="R42" s="506"/>
      <c r="S42" s="506"/>
      <c r="T42" s="506"/>
      <c r="U42" s="506"/>
      <c r="V42" s="506"/>
      <c r="W42" s="506"/>
      <c r="X42" s="506"/>
      <c r="Y42" s="506"/>
      <c r="Z42" s="467"/>
    </row>
    <row r="43" spans="1:26">
      <c r="A43" s="467"/>
      <c r="B43" s="503"/>
      <c r="C43" s="467"/>
      <c r="D43" s="504"/>
      <c r="E43" s="506"/>
      <c r="F43" s="506"/>
      <c r="G43" s="506"/>
      <c r="H43" s="506"/>
      <c r="I43" s="506"/>
      <c r="J43" s="506"/>
      <c r="K43" s="506"/>
      <c r="L43" s="506"/>
      <c r="M43" s="506"/>
      <c r="N43" s="506"/>
      <c r="O43" s="506"/>
      <c r="P43" s="506"/>
      <c r="Q43" s="506"/>
      <c r="R43" s="506"/>
      <c r="S43" s="506"/>
      <c r="T43" s="506"/>
      <c r="U43" s="506"/>
      <c r="V43" s="506"/>
      <c r="W43" s="506"/>
      <c r="X43" s="506"/>
      <c r="Y43" s="506"/>
      <c r="Z43" s="467"/>
    </row>
    <row r="44" spans="1:26">
      <c r="A44" s="467"/>
      <c r="B44" s="503"/>
      <c r="C44" s="467"/>
      <c r="D44" s="504"/>
      <c r="E44" s="506"/>
      <c r="F44" s="506"/>
      <c r="G44" s="506"/>
      <c r="H44" s="506"/>
      <c r="I44" s="506"/>
      <c r="J44" s="506"/>
      <c r="K44" s="506"/>
      <c r="L44" s="506"/>
      <c r="M44" s="506"/>
      <c r="N44" s="506"/>
      <c r="O44" s="506"/>
      <c r="P44" s="506"/>
      <c r="Q44" s="506"/>
      <c r="R44" s="506"/>
      <c r="S44" s="506"/>
      <c r="T44" s="506"/>
      <c r="U44" s="506"/>
      <c r="V44" s="506"/>
      <c r="W44" s="506"/>
      <c r="X44" s="506"/>
      <c r="Y44" s="506"/>
      <c r="Z44" s="467"/>
    </row>
    <row r="45" spans="1:26">
      <c r="A45" s="467"/>
      <c r="B45" s="503"/>
      <c r="C45" s="467"/>
      <c r="D45" s="504"/>
      <c r="E45" s="506"/>
      <c r="F45" s="506"/>
      <c r="G45" s="506"/>
      <c r="H45" s="506"/>
      <c r="I45" s="506"/>
      <c r="J45" s="506"/>
      <c r="K45" s="506"/>
      <c r="L45" s="506"/>
      <c r="M45" s="506"/>
      <c r="N45" s="506"/>
      <c r="O45" s="506"/>
      <c r="P45" s="506"/>
      <c r="Q45" s="506"/>
      <c r="R45" s="506"/>
      <c r="S45" s="506"/>
      <c r="T45" s="506"/>
      <c r="U45" s="506"/>
      <c r="V45" s="506"/>
      <c r="W45" s="506"/>
      <c r="X45" s="506"/>
      <c r="Y45" s="506"/>
      <c r="Z45" s="467"/>
    </row>
    <row r="46" spans="1:26">
      <c r="A46" s="467"/>
      <c r="B46" s="503"/>
      <c r="C46" s="467"/>
      <c r="D46" s="504"/>
      <c r="E46" s="506"/>
      <c r="F46" s="506"/>
      <c r="G46" s="506"/>
      <c r="H46" s="506"/>
      <c r="I46" s="506"/>
      <c r="J46" s="506"/>
      <c r="K46" s="506"/>
      <c r="L46" s="506"/>
      <c r="M46" s="506"/>
      <c r="N46" s="506"/>
      <c r="O46" s="506"/>
      <c r="P46" s="506"/>
      <c r="Q46" s="506"/>
      <c r="R46" s="506"/>
      <c r="S46" s="506"/>
      <c r="T46" s="506"/>
      <c r="U46" s="506"/>
      <c r="V46" s="506"/>
      <c r="W46" s="506"/>
      <c r="X46" s="506"/>
      <c r="Y46" s="506"/>
      <c r="Z46" s="467"/>
    </row>
    <row r="47" spans="1:26">
      <c r="A47" s="467"/>
      <c r="B47" s="503"/>
      <c r="C47" s="467"/>
      <c r="D47" s="504"/>
      <c r="E47" s="506"/>
      <c r="F47" s="506"/>
      <c r="G47" s="506"/>
      <c r="H47" s="506"/>
      <c r="I47" s="506"/>
      <c r="J47" s="506"/>
      <c r="K47" s="506"/>
      <c r="L47" s="506"/>
      <c r="M47" s="506"/>
      <c r="N47" s="506"/>
      <c r="O47" s="506"/>
      <c r="P47" s="506"/>
      <c r="Q47" s="506"/>
      <c r="R47" s="506"/>
      <c r="S47" s="506"/>
      <c r="T47" s="506"/>
      <c r="U47" s="506"/>
      <c r="V47" s="506"/>
      <c r="W47" s="506"/>
      <c r="X47" s="506"/>
      <c r="Y47" s="506"/>
      <c r="Z47" s="467"/>
    </row>
    <row r="48" spans="1:26">
      <c r="A48" s="467"/>
      <c r="B48" s="503"/>
      <c r="C48" s="467"/>
      <c r="D48" s="467"/>
      <c r="E48" s="506"/>
      <c r="F48" s="506"/>
      <c r="G48" s="506"/>
      <c r="H48" s="506"/>
      <c r="I48" s="506"/>
      <c r="J48" s="506"/>
      <c r="K48" s="506"/>
      <c r="L48" s="506"/>
      <c r="M48" s="506"/>
      <c r="N48" s="506"/>
      <c r="O48" s="506"/>
      <c r="P48" s="506"/>
      <c r="Q48" s="506"/>
      <c r="R48" s="506"/>
      <c r="S48" s="506"/>
      <c r="T48" s="506"/>
      <c r="U48" s="506"/>
      <c r="V48" s="506"/>
      <c r="W48" s="506"/>
      <c r="X48" s="506"/>
      <c r="Y48" s="506"/>
      <c r="Z48" s="467"/>
    </row>
    <row r="49" spans="1:26">
      <c r="A49" s="467"/>
      <c r="B49" s="467"/>
      <c r="C49" s="467"/>
      <c r="D49" s="467"/>
      <c r="E49" s="467"/>
      <c r="F49" s="467"/>
      <c r="G49" s="467"/>
      <c r="H49" s="467"/>
      <c r="I49" s="467"/>
      <c r="J49" s="467"/>
      <c r="K49" s="467"/>
      <c r="L49" s="467"/>
      <c r="M49" s="467"/>
      <c r="N49" s="467"/>
      <c r="O49" s="467"/>
      <c r="P49" s="467"/>
      <c r="Q49" s="467"/>
      <c r="R49" s="467"/>
      <c r="S49" s="467"/>
      <c r="T49" s="467"/>
      <c r="U49" s="467"/>
      <c r="V49" s="467"/>
      <c r="W49" s="467"/>
      <c r="X49" s="467"/>
      <c r="Y49" s="467"/>
      <c r="Z49" s="467"/>
    </row>
    <row r="50" spans="1:26">
      <c r="A50" s="467"/>
      <c r="B50" s="467"/>
      <c r="C50" s="467"/>
      <c r="D50" s="467"/>
      <c r="E50" s="467"/>
      <c r="F50" s="467"/>
      <c r="G50" s="467"/>
      <c r="H50" s="467"/>
      <c r="I50" s="467"/>
      <c r="J50" s="467"/>
      <c r="K50" s="467"/>
      <c r="L50" s="467"/>
      <c r="M50" s="467"/>
      <c r="N50" s="467"/>
      <c r="O50" s="467"/>
      <c r="P50" s="467"/>
      <c r="Q50" s="467"/>
      <c r="R50" s="467"/>
      <c r="S50" s="467"/>
      <c r="T50" s="467"/>
      <c r="U50" s="467"/>
      <c r="V50" s="467"/>
      <c r="W50" s="467"/>
      <c r="X50" s="467"/>
      <c r="Y50" s="467"/>
      <c r="Z50" s="467"/>
    </row>
    <row r="51" spans="1:26">
      <c r="A51" s="467"/>
      <c r="B51" s="503"/>
      <c r="C51" s="467"/>
      <c r="D51" s="467"/>
      <c r="E51" s="506"/>
      <c r="F51" s="506"/>
      <c r="G51" s="506"/>
      <c r="H51" s="506"/>
      <c r="I51" s="506"/>
      <c r="J51" s="506"/>
      <c r="K51" s="506"/>
      <c r="L51" s="506"/>
      <c r="M51" s="506"/>
      <c r="N51" s="506"/>
      <c r="O51" s="506"/>
      <c r="P51" s="506"/>
      <c r="Q51" s="506"/>
      <c r="R51" s="506"/>
      <c r="S51" s="506"/>
      <c r="T51" s="506"/>
      <c r="U51" s="506"/>
      <c r="V51" s="506"/>
      <c r="W51" s="506"/>
      <c r="X51" s="506"/>
      <c r="Y51" s="506"/>
      <c r="Z51" s="467"/>
    </row>
    <row r="52" spans="1:26">
      <c r="A52" s="467"/>
      <c r="B52" s="503"/>
      <c r="C52" s="467"/>
      <c r="D52" s="467"/>
      <c r="E52" s="506"/>
      <c r="F52" s="506"/>
      <c r="G52" s="506"/>
      <c r="H52" s="506"/>
      <c r="I52" s="506"/>
      <c r="J52" s="506"/>
      <c r="K52" s="506"/>
      <c r="L52" s="506"/>
      <c r="M52" s="506"/>
      <c r="N52" s="506"/>
      <c r="O52" s="506"/>
      <c r="P52" s="506"/>
      <c r="Q52" s="506"/>
      <c r="R52" s="506"/>
      <c r="S52" s="506"/>
      <c r="T52" s="506"/>
      <c r="U52" s="506"/>
      <c r="V52" s="506"/>
      <c r="W52" s="506"/>
      <c r="X52" s="506"/>
      <c r="Y52" s="506"/>
      <c r="Z52" s="467"/>
    </row>
    <row r="53" spans="1:26">
      <c r="A53" s="507"/>
      <c r="B53" s="507"/>
      <c r="C53" s="507"/>
      <c r="D53" s="507"/>
      <c r="E53" s="508"/>
      <c r="F53" s="509"/>
      <c r="G53" s="509"/>
      <c r="H53" s="509"/>
      <c r="I53" s="509"/>
      <c r="J53" s="509"/>
      <c r="K53" s="509"/>
      <c r="L53" s="509"/>
      <c r="M53" s="509"/>
      <c r="N53" s="509"/>
      <c r="O53" s="509"/>
      <c r="P53" s="509"/>
      <c r="Q53" s="509"/>
      <c r="R53" s="509"/>
      <c r="S53" s="509"/>
      <c r="T53" s="509"/>
      <c r="U53" s="509"/>
      <c r="V53" s="509"/>
      <c r="W53" s="509"/>
      <c r="X53" s="509"/>
      <c r="Y53" s="509"/>
      <c r="Z53" s="467"/>
    </row>
    <row r="54" spans="1:26">
      <c r="A54" s="507"/>
      <c r="B54" s="507"/>
      <c r="C54" s="507"/>
      <c r="D54" s="507"/>
      <c r="E54" s="507"/>
      <c r="F54" s="507"/>
      <c r="G54" s="507"/>
      <c r="H54" s="507"/>
      <c r="I54" s="510"/>
      <c r="J54" s="510"/>
      <c r="K54" s="510"/>
      <c r="L54" s="510"/>
      <c r="M54" s="510"/>
      <c r="N54" s="510"/>
      <c r="O54" s="510"/>
      <c r="P54" s="510"/>
      <c r="Q54" s="510"/>
      <c r="R54" s="510"/>
      <c r="S54" s="510"/>
      <c r="T54" s="510"/>
      <c r="U54" s="510"/>
      <c r="V54" s="510"/>
      <c r="W54" s="510"/>
      <c r="X54" s="510"/>
      <c r="Y54" s="510"/>
      <c r="Z54" s="467"/>
    </row>
    <row r="55" spans="1:26">
      <c r="A55" s="507"/>
      <c r="B55" s="507"/>
      <c r="C55" s="507"/>
      <c r="D55" s="507"/>
      <c r="E55" s="507"/>
      <c r="F55" s="507"/>
      <c r="G55" s="507"/>
      <c r="H55" s="507"/>
      <c r="I55" s="510"/>
      <c r="J55" s="510"/>
      <c r="K55" s="510"/>
      <c r="L55" s="510"/>
      <c r="M55" s="510"/>
      <c r="N55" s="510"/>
      <c r="O55" s="510"/>
      <c r="P55" s="510"/>
      <c r="Q55" s="510"/>
      <c r="R55" s="510"/>
      <c r="S55" s="510"/>
      <c r="T55" s="510"/>
      <c r="U55" s="510"/>
      <c r="V55" s="510"/>
      <c r="W55" s="510"/>
      <c r="X55" s="510"/>
      <c r="Y55" s="510"/>
      <c r="Z55" s="467"/>
    </row>
    <row r="56" spans="1:26">
      <c r="A56" s="507"/>
      <c r="B56" s="507"/>
      <c r="C56" s="507"/>
      <c r="D56" s="507"/>
      <c r="E56" s="507"/>
      <c r="F56" s="507"/>
      <c r="G56" s="507"/>
      <c r="H56" s="507"/>
      <c r="I56" s="507"/>
      <c r="J56" s="507"/>
      <c r="K56" s="507"/>
      <c r="L56" s="507"/>
      <c r="M56" s="507"/>
      <c r="N56" s="507"/>
      <c r="O56" s="507"/>
      <c r="P56" s="507"/>
      <c r="Q56" s="507"/>
      <c r="R56" s="507"/>
      <c r="S56" s="507"/>
      <c r="T56" s="507"/>
      <c r="U56" s="507"/>
      <c r="V56" s="507"/>
      <c r="W56" s="507"/>
      <c r="X56" s="507"/>
      <c r="Y56" s="507"/>
      <c r="Z56" s="467"/>
    </row>
    <row r="57" spans="1:26">
      <c r="A57" s="507"/>
      <c r="B57" s="507"/>
      <c r="C57" s="507"/>
      <c r="D57" s="507"/>
      <c r="E57" s="511"/>
      <c r="F57" s="507"/>
      <c r="G57" s="507"/>
      <c r="H57" s="507"/>
      <c r="I57" s="507"/>
      <c r="J57" s="507"/>
      <c r="K57" s="507"/>
      <c r="L57" s="507"/>
      <c r="M57" s="507"/>
      <c r="N57" s="507"/>
      <c r="O57" s="507"/>
      <c r="P57" s="507"/>
      <c r="Q57" s="507"/>
      <c r="R57" s="507"/>
      <c r="S57" s="507"/>
      <c r="T57" s="507"/>
      <c r="U57" s="507"/>
      <c r="V57" s="507"/>
      <c r="W57" s="507"/>
      <c r="X57" s="507"/>
      <c r="Y57" s="507"/>
      <c r="Z57" s="467"/>
    </row>
    <row r="58" spans="1:26">
      <c r="A58" s="507"/>
      <c r="B58" s="507"/>
      <c r="C58" s="507"/>
      <c r="D58" s="507"/>
      <c r="E58" s="507"/>
      <c r="F58" s="507"/>
      <c r="G58" s="507"/>
      <c r="H58" s="507"/>
      <c r="I58" s="507"/>
      <c r="J58" s="507"/>
      <c r="K58" s="507"/>
      <c r="L58" s="507"/>
      <c r="M58" s="507"/>
      <c r="N58" s="507"/>
      <c r="O58" s="507"/>
      <c r="P58" s="507"/>
      <c r="Q58" s="507"/>
      <c r="R58" s="507"/>
      <c r="S58" s="507"/>
      <c r="T58" s="507"/>
      <c r="U58" s="507"/>
      <c r="V58" s="507"/>
      <c r="W58" s="507"/>
      <c r="X58" s="507"/>
      <c r="Y58" s="507"/>
      <c r="Z58" s="467"/>
    </row>
    <row r="59" spans="1:26">
      <c r="A59" s="467"/>
      <c r="B59" s="467"/>
      <c r="C59" s="467"/>
      <c r="D59" s="467"/>
      <c r="E59" s="467"/>
      <c r="F59" s="467"/>
      <c r="G59" s="467"/>
      <c r="H59" s="467"/>
      <c r="I59" s="467"/>
      <c r="J59" s="467"/>
      <c r="K59" s="467"/>
      <c r="L59" s="467"/>
      <c r="M59" s="467"/>
      <c r="N59" s="467"/>
      <c r="O59" s="467"/>
      <c r="P59" s="467"/>
      <c r="Q59" s="467"/>
      <c r="R59" s="467"/>
      <c r="S59" s="467"/>
      <c r="T59" s="467"/>
      <c r="U59" s="467"/>
      <c r="V59" s="467"/>
      <c r="W59" s="467"/>
      <c r="X59" s="467"/>
      <c r="Y59" s="467"/>
      <c r="Z59" s="467"/>
    </row>
    <row r="60" spans="1:26">
      <c r="A60" s="467"/>
      <c r="B60" s="467"/>
      <c r="C60" s="467"/>
      <c r="D60" s="467"/>
      <c r="E60" s="467"/>
      <c r="F60" s="467"/>
      <c r="G60" s="467"/>
      <c r="H60" s="467"/>
      <c r="I60" s="467"/>
      <c r="J60" s="467"/>
      <c r="K60" s="467"/>
      <c r="L60" s="467"/>
      <c r="M60" s="467"/>
      <c r="N60" s="467"/>
      <c r="O60" s="467"/>
      <c r="P60" s="467"/>
      <c r="Q60" s="467"/>
      <c r="R60" s="467"/>
      <c r="S60" s="467"/>
      <c r="T60" s="467"/>
      <c r="U60" s="467"/>
      <c r="V60" s="467"/>
      <c r="W60" s="467"/>
      <c r="X60" s="467"/>
      <c r="Y60" s="467"/>
      <c r="Z60" s="467"/>
    </row>
    <row r="61" spans="1:26">
      <c r="A61" s="467"/>
      <c r="B61" s="467"/>
      <c r="C61" s="467"/>
      <c r="D61" s="467"/>
      <c r="E61" s="467"/>
      <c r="F61" s="467"/>
      <c r="G61" s="467"/>
      <c r="H61" s="467"/>
      <c r="I61" s="467"/>
      <c r="J61" s="467"/>
      <c r="K61" s="467"/>
      <c r="L61" s="467"/>
      <c r="M61" s="467"/>
      <c r="N61" s="467"/>
      <c r="O61" s="467"/>
      <c r="P61" s="467"/>
      <c r="Q61" s="467"/>
      <c r="R61" s="467"/>
      <c r="S61" s="467"/>
      <c r="T61" s="467"/>
      <c r="U61" s="467"/>
      <c r="V61" s="467"/>
      <c r="W61" s="467"/>
      <c r="X61" s="467"/>
      <c r="Y61" s="467"/>
      <c r="Z61" s="467"/>
    </row>
    <row r="62" spans="1:26">
      <c r="A62" s="467"/>
      <c r="B62" s="467"/>
      <c r="C62" s="467"/>
      <c r="D62" s="467"/>
      <c r="E62" s="467"/>
      <c r="F62" s="467"/>
      <c r="G62" s="467"/>
      <c r="H62" s="467"/>
      <c r="I62" s="467"/>
      <c r="J62" s="467"/>
      <c r="K62" s="467"/>
      <c r="L62" s="467"/>
      <c r="M62" s="467"/>
      <c r="N62" s="467"/>
      <c r="O62" s="467"/>
      <c r="P62" s="467"/>
      <c r="Q62" s="467"/>
      <c r="R62" s="467"/>
      <c r="S62" s="467"/>
      <c r="T62" s="467"/>
      <c r="U62" s="467"/>
      <c r="V62" s="467"/>
      <c r="W62" s="467"/>
      <c r="X62" s="467"/>
      <c r="Y62" s="467"/>
      <c r="Z62" s="467"/>
    </row>
    <row r="63" spans="1:26">
      <c r="A63" s="467"/>
      <c r="B63" s="467"/>
      <c r="C63" s="467"/>
      <c r="D63" s="467"/>
      <c r="E63" s="467"/>
      <c r="F63" s="467"/>
      <c r="G63" s="467"/>
      <c r="H63" s="467"/>
      <c r="I63" s="467"/>
      <c r="J63" s="467"/>
      <c r="K63" s="467"/>
      <c r="L63" s="467"/>
      <c r="M63" s="467"/>
      <c r="N63" s="467"/>
      <c r="O63" s="467"/>
      <c r="P63" s="467"/>
      <c r="Q63" s="467"/>
      <c r="R63" s="467"/>
      <c r="S63" s="467"/>
      <c r="T63" s="467"/>
      <c r="U63" s="467"/>
      <c r="V63" s="467"/>
      <c r="W63" s="467"/>
      <c r="X63" s="467"/>
      <c r="Y63" s="467"/>
      <c r="Z63" s="467"/>
    </row>
    <row r="64" spans="1:26">
      <c r="A64" s="467"/>
      <c r="B64" s="467"/>
      <c r="C64" s="467"/>
      <c r="D64" s="467"/>
      <c r="E64" s="467"/>
      <c r="F64" s="467"/>
      <c r="G64" s="467"/>
      <c r="H64" s="467"/>
      <c r="I64" s="467"/>
      <c r="J64" s="467"/>
      <c r="K64" s="467"/>
      <c r="L64" s="467"/>
      <c r="M64" s="467"/>
      <c r="N64" s="467"/>
      <c r="O64" s="467"/>
      <c r="P64" s="467"/>
      <c r="Q64" s="467"/>
      <c r="R64" s="467"/>
      <c r="S64" s="467"/>
      <c r="T64" s="467"/>
      <c r="U64" s="467"/>
      <c r="V64" s="467"/>
      <c r="W64" s="467"/>
      <c r="X64" s="467"/>
      <c r="Y64" s="467"/>
      <c r="Z64" s="467"/>
    </row>
    <row r="65" spans="1:26">
      <c r="A65" s="467"/>
      <c r="B65" s="467"/>
      <c r="C65" s="467"/>
      <c r="D65" s="467"/>
      <c r="E65" s="467"/>
      <c r="F65" s="467"/>
      <c r="G65" s="467"/>
      <c r="H65" s="467"/>
      <c r="I65" s="467"/>
      <c r="J65" s="467"/>
      <c r="K65" s="467"/>
      <c r="L65" s="467"/>
      <c r="M65" s="467"/>
      <c r="N65" s="467"/>
      <c r="O65" s="467"/>
      <c r="P65" s="467"/>
      <c r="Q65" s="467"/>
      <c r="R65" s="467"/>
      <c r="S65" s="467"/>
      <c r="T65" s="467"/>
      <c r="U65" s="467"/>
      <c r="V65" s="467"/>
      <c r="W65" s="467"/>
      <c r="X65" s="467"/>
      <c r="Y65" s="467"/>
      <c r="Z65" s="467"/>
    </row>
    <row r="66" spans="1:26">
      <c r="A66" s="467"/>
      <c r="B66" s="467"/>
      <c r="C66" s="467"/>
      <c r="D66" s="467"/>
      <c r="E66" s="467"/>
      <c r="F66" s="467"/>
      <c r="G66" s="467"/>
      <c r="H66" s="467"/>
      <c r="I66" s="467"/>
      <c r="J66" s="467"/>
      <c r="K66" s="467"/>
      <c r="L66" s="467"/>
      <c r="M66" s="467"/>
      <c r="N66" s="467"/>
      <c r="O66" s="467"/>
      <c r="P66" s="467"/>
      <c r="Q66" s="467"/>
      <c r="R66" s="467"/>
      <c r="S66" s="467"/>
      <c r="T66" s="467"/>
      <c r="U66" s="467"/>
      <c r="V66" s="467"/>
      <c r="W66" s="467"/>
      <c r="X66" s="467"/>
      <c r="Y66" s="467"/>
      <c r="Z66" s="467"/>
    </row>
    <row r="67" spans="1:26">
      <c r="A67" s="467"/>
      <c r="B67" s="467"/>
      <c r="C67" s="467"/>
      <c r="D67" s="467"/>
      <c r="E67" s="467"/>
      <c r="F67" s="467"/>
      <c r="G67" s="467"/>
      <c r="H67" s="467"/>
      <c r="I67" s="467"/>
      <c r="J67" s="467"/>
      <c r="K67" s="467"/>
      <c r="L67" s="467"/>
      <c r="M67" s="467"/>
      <c r="N67" s="467"/>
      <c r="O67" s="467"/>
      <c r="P67" s="467"/>
      <c r="Q67" s="467"/>
      <c r="R67" s="467"/>
      <c r="S67" s="467"/>
      <c r="T67" s="467"/>
      <c r="U67" s="467"/>
      <c r="V67" s="467"/>
      <c r="W67" s="467"/>
      <c r="X67" s="467"/>
      <c r="Y67" s="467"/>
      <c r="Z67" s="467"/>
    </row>
    <row r="68" spans="1:26">
      <c r="A68" s="467"/>
      <c r="B68" s="467"/>
      <c r="C68" s="467"/>
      <c r="D68" s="467"/>
      <c r="E68" s="467"/>
      <c r="F68" s="467"/>
      <c r="G68" s="467"/>
      <c r="H68" s="467"/>
      <c r="I68" s="467"/>
      <c r="J68" s="467"/>
      <c r="K68" s="467"/>
      <c r="L68" s="467"/>
      <c r="M68" s="467"/>
      <c r="N68" s="467"/>
      <c r="O68" s="467"/>
      <c r="P68" s="467"/>
      <c r="Q68" s="467"/>
      <c r="R68" s="467"/>
      <c r="S68" s="467"/>
      <c r="T68" s="467"/>
      <c r="U68" s="467"/>
      <c r="V68" s="467"/>
      <c r="W68" s="467"/>
      <c r="X68" s="467"/>
      <c r="Y68" s="467"/>
      <c r="Z68" s="467"/>
    </row>
    <row r="69" spans="1:26">
      <c r="A69" s="467"/>
      <c r="B69" s="467"/>
      <c r="C69" s="467"/>
      <c r="D69" s="467"/>
      <c r="E69" s="467"/>
      <c r="F69" s="467"/>
      <c r="G69" s="467"/>
      <c r="H69" s="467"/>
      <c r="I69" s="467"/>
      <c r="J69" s="467"/>
      <c r="K69" s="467"/>
      <c r="L69" s="467"/>
      <c r="M69" s="467"/>
      <c r="N69" s="467"/>
      <c r="O69" s="467"/>
      <c r="P69" s="467"/>
      <c r="Q69" s="467"/>
      <c r="R69" s="467"/>
      <c r="S69" s="467"/>
      <c r="T69" s="467"/>
      <c r="U69" s="467"/>
      <c r="V69" s="467"/>
      <c r="W69" s="467"/>
      <c r="X69" s="467"/>
      <c r="Y69" s="467"/>
      <c r="Z69" s="467"/>
    </row>
    <row r="70" spans="1:26">
      <c r="A70" s="467"/>
      <c r="B70" s="467"/>
      <c r="C70" s="467"/>
      <c r="D70" s="467"/>
      <c r="E70" s="467"/>
      <c r="F70" s="467"/>
      <c r="G70" s="467"/>
      <c r="H70" s="467"/>
      <c r="I70" s="467"/>
      <c r="J70" s="467"/>
      <c r="K70" s="467"/>
      <c r="L70" s="467"/>
      <c r="M70" s="467"/>
      <c r="N70" s="467"/>
      <c r="O70" s="467"/>
      <c r="P70" s="467"/>
      <c r="Q70" s="467"/>
      <c r="R70" s="467"/>
      <c r="S70" s="467"/>
      <c r="T70" s="467"/>
      <c r="U70" s="467"/>
      <c r="V70" s="467"/>
      <c r="W70" s="467"/>
      <c r="X70" s="467"/>
      <c r="Y70" s="467"/>
      <c r="Z70" s="467"/>
    </row>
    <row r="71" spans="1:26">
      <c r="A71" s="467"/>
      <c r="B71" s="467"/>
      <c r="C71" s="467"/>
      <c r="D71" s="467"/>
      <c r="E71" s="467"/>
      <c r="F71" s="467"/>
      <c r="G71" s="467"/>
      <c r="H71" s="467"/>
      <c r="I71" s="467"/>
      <c r="J71" s="467"/>
      <c r="K71" s="467"/>
      <c r="L71" s="467"/>
      <c r="M71" s="467"/>
      <c r="N71" s="467"/>
      <c r="O71" s="467"/>
      <c r="P71" s="467"/>
      <c r="Q71" s="467"/>
      <c r="R71" s="467"/>
      <c r="S71" s="467"/>
      <c r="T71" s="467"/>
      <c r="U71" s="467"/>
      <c r="V71" s="467"/>
      <c r="W71" s="467"/>
      <c r="X71" s="467"/>
      <c r="Y71" s="467"/>
      <c r="Z71" s="467"/>
    </row>
    <row r="72" spans="1:26">
      <c r="A72" s="467"/>
      <c r="B72" s="467"/>
      <c r="C72" s="467"/>
      <c r="D72" s="467"/>
      <c r="E72" s="467"/>
      <c r="F72" s="467"/>
      <c r="G72" s="467"/>
      <c r="H72" s="467"/>
      <c r="I72" s="467"/>
      <c r="J72" s="467"/>
      <c r="K72" s="467"/>
      <c r="L72" s="467"/>
      <c r="M72" s="467"/>
      <c r="N72" s="467"/>
      <c r="O72" s="467"/>
      <c r="P72" s="467"/>
      <c r="Q72" s="467"/>
      <c r="R72" s="467"/>
      <c r="S72" s="467"/>
      <c r="T72" s="467"/>
      <c r="U72" s="467"/>
      <c r="V72" s="467"/>
      <c r="W72" s="467"/>
      <c r="X72" s="467"/>
      <c r="Y72" s="467"/>
      <c r="Z72" s="467"/>
    </row>
    <row r="73" spans="1:26">
      <c r="A73" s="467"/>
      <c r="B73" s="467"/>
      <c r="C73" s="467"/>
      <c r="D73" s="467"/>
      <c r="E73" s="467"/>
      <c r="F73" s="467"/>
      <c r="G73" s="467"/>
      <c r="H73" s="467"/>
      <c r="I73" s="467"/>
      <c r="J73" s="467"/>
      <c r="K73" s="467"/>
      <c r="L73" s="467"/>
      <c r="M73" s="467"/>
      <c r="N73" s="467"/>
      <c r="O73" s="467"/>
      <c r="P73" s="467"/>
      <c r="Q73" s="467"/>
      <c r="R73" s="467"/>
      <c r="S73" s="467"/>
      <c r="T73" s="467"/>
      <c r="U73" s="467"/>
      <c r="V73" s="467"/>
      <c r="W73" s="467"/>
      <c r="X73" s="467"/>
      <c r="Y73" s="467"/>
      <c r="Z73" s="467"/>
    </row>
    <row r="74" spans="1:26">
      <c r="A74" s="467"/>
      <c r="B74" s="467"/>
      <c r="C74" s="467"/>
      <c r="D74" s="467"/>
      <c r="E74" s="467"/>
      <c r="F74" s="467"/>
      <c r="G74" s="467"/>
      <c r="H74" s="467"/>
      <c r="I74" s="467"/>
      <c r="J74" s="467"/>
      <c r="K74" s="467"/>
      <c r="L74" s="467"/>
      <c r="M74" s="467"/>
      <c r="N74" s="467"/>
      <c r="O74" s="467"/>
      <c r="P74" s="467"/>
      <c r="Q74" s="467"/>
      <c r="R74" s="467"/>
      <c r="S74" s="467"/>
      <c r="T74" s="467"/>
      <c r="U74" s="467"/>
      <c r="V74" s="467"/>
      <c r="W74" s="467"/>
      <c r="X74" s="467"/>
      <c r="Y74" s="467"/>
      <c r="Z74" s="467"/>
    </row>
    <row r="75" spans="1:26">
      <c r="A75" s="467"/>
      <c r="B75" s="467"/>
      <c r="C75" s="467"/>
      <c r="D75" s="467"/>
      <c r="E75" s="467"/>
      <c r="F75" s="467"/>
      <c r="G75" s="467"/>
      <c r="H75" s="467"/>
      <c r="I75" s="467"/>
      <c r="J75" s="467"/>
      <c r="K75" s="467"/>
      <c r="L75" s="467"/>
      <c r="M75" s="467"/>
      <c r="N75" s="467"/>
      <c r="O75" s="467"/>
      <c r="P75" s="467"/>
      <c r="Q75" s="467"/>
      <c r="R75" s="467"/>
      <c r="S75" s="467"/>
      <c r="T75" s="467"/>
      <c r="U75" s="467"/>
      <c r="V75" s="467"/>
      <c r="W75" s="467"/>
      <c r="X75" s="467"/>
      <c r="Y75" s="467"/>
      <c r="Z75" s="467"/>
    </row>
    <row r="76" spans="1:26">
      <c r="A76" s="467"/>
      <c r="B76" s="467"/>
      <c r="C76" s="467"/>
      <c r="D76" s="467"/>
      <c r="E76" s="467"/>
      <c r="F76" s="467"/>
      <c r="G76" s="467"/>
      <c r="H76" s="467"/>
      <c r="I76" s="467"/>
      <c r="J76" s="467"/>
      <c r="K76" s="467"/>
      <c r="L76" s="467"/>
      <c r="M76" s="467"/>
      <c r="N76" s="467"/>
      <c r="O76" s="467"/>
      <c r="P76" s="467"/>
      <c r="Q76" s="467"/>
      <c r="R76" s="467"/>
      <c r="S76" s="467"/>
      <c r="T76" s="467"/>
      <c r="U76" s="467"/>
      <c r="V76" s="467"/>
      <c r="W76" s="467"/>
      <c r="X76" s="467"/>
      <c r="Y76" s="467"/>
      <c r="Z76" s="467"/>
    </row>
    <row r="77" spans="1:26">
      <c r="A77" s="467"/>
      <c r="B77" s="467"/>
      <c r="C77" s="467"/>
      <c r="D77" s="467"/>
      <c r="E77" s="467"/>
      <c r="F77" s="467"/>
      <c r="G77" s="467"/>
      <c r="H77" s="467"/>
      <c r="I77" s="467"/>
      <c r="J77" s="467"/>
      <c r="K77" s="467"/>
      <c r="L77" s="467"/>
      <c r="M77" s="467"/>
      <c r="N77" s="467"/>
      <c r="O77" s="467"/>
      <c r="P77" s="467"/>
      <c r="Q77" s="467"/>
      <c r="R77" s="467"/>
      <c r="S77" s="467"/>
      <c r="T77" s="467"/>
      <c r="U77" s="467"/>
      <c r="V77" s="467"/>
      <c r="W77" s="467"/>
      <c r="X77" s="467"/>
      <c r="Y77" s="467"/>
      <c r="Z77" s="467"/>
    </row>
    <row r="78" spans="1:26">
      <c r="A78" s="467"/>
      <c r="B78" s="467"/>
      <c r="C78" s="467"/>
      <c r="D78" s="467"/>
      <c r="E78" s="467"/>
      <c r="F78" s="467"/>
      <c r="G78" s="467"/>
      <c r="H78" s="467"/>
      <c r="I78" s="467"/>
      <c r="J78" s="467"/>
      <c r="K78" s="467"/>
      <c r="L78" s="467"/>
      <c r="M78" s="467"/>
      <c r="N78" s="467"/>
      <c r="O78" s="467"/>
      <c r="P78" s="467"/>
      <c r="Q78" s="467"/>
      <c r="R78" s="467"/>
      <c r="S78" s="467"/>
      <c r="T78" s="467"/>
      <c r="U78" s="467"/>
      <c r="V78" s="467"/>
      <c r="W78" s="467"/>
      <c r="X78" s="467"/>
      <c r="Y78" s="467"/>
      <c r="Z78" s="467"/>
    </row>
    <row r="79" spans="1:26">
      <c r="A79" s="467"/>
      <c r="B79" s="467"/>
      <c r="C79" s="467"/>
      <c r="D79" s="467"/>
      <c r="E79" s="467"/>
      <c r="F79" s="467"/>
      <c r="G79" s="467"/>
      <c r="H79" s="467"/>
      <c r="I79" s="467"/>
      <c r="J79" s="467"/>
      <c r="K79" s="467"/>
      <c r="L79" s="467"/>
      <c r="M79" s="467"/>
      <c r="N79" s="467"/>
      <c r="O79" s="467"/>
      <c r="P79" s="467"/>
      <c r="Q79" s="467"/>
      <c r="R79" s="467"/>
      <c r="S79" s="467"/>
      <c r="T79" s="467"/>
      <c r="U79" s="467"/>
      <c r="V79" s="467"/>
      <c r="W79" s="467"/>
      <c r="X79" s="467"/>
      <c r="Y79" s="467"/>
      <c r="Z79" s="467"/>
    </row>
    <row r="80" spans="1:26">
      <c r="A80" s="467"/>
      <c r="B80" s="467"/>
      <c r="C80" s="467"/>
      <c r="D80" s="467"/>
      <c r="E80" s="467"/>
      <c r="F80" s="467"/>
      <c r="G80" s="467"/>
      <c r="H80" s="467"/>
      <c r="I80" s="467"/>
      <c r="J80" s="467"/>
      <c r="K80" s="467"/>
      <c r="L80" s="467"/>
      <c r="M80" s="467"/>
      <c r="N80" s="467"/>
      <c r="O80" s="467"/>
      <c r="P80" s="467"/>
      <c r="Q80" s="467"/>
      <c r="R80" s="467"/>
      <c r="S80" s="467"/>
      <c r="T80" s="467"/>
      <c r="U80" s="467"/>
      <c r="V80" s="467"/>
      <c r="W80" s="467"/>
      <c r="X80" s="467"/>
      <c r="Y80" s="467"/>
      <c r="Z80" s="467"/>
    </row>
    <row r="81" spans="1:26">
      <c r="A81" s="467"/>
      <c r="B81" s="467"/>
      <c r="C81" s="467"/>
      <c r="D81" s="467"/>
      <c r="E81" s="467"/>
      <c r="F81" s="467"/>
      <c r="G81" s="467"/>
      <c r="H81" s="467"/>
      <c r="I81" s="467"/>
      <c r="J81" s="467"/>
      <c r="K81" s="467"/>
      <c r="L81" s="467"/>
      <c r="M81" s="467"/>
      <c r="N81" s="467"/>
      <c r="O81" s="467"/>
      <c r="P81" s="467"/>
      <c r="Q81" s="467"/>
      <c r="R81" s="467"/>
      <c r="S81" s="467"/>
      <c r="T81" s="467"/>
      <c r="U81" s="467"/>
      <c r="V81" s="467"/>
      <c r="W81" s="467"/>
      <c r="X81" s="467"/>
      <c r="Y81" s="467"/>
      <c r="Z81" s="467"/>
    </row>
    <row r="82" spans="1:26">
      <c r="A82" s="467"/>
      <c r="B82" s="467"/>
      <c r="C82" s="467"/>
      <c r="D82" s="467"/>
      <c r="E82" s="467"/>
      <c r="F82" s="467"/>
      <c r="G82" s="467"/>
      <c r="H82" s="467"/>
      <c r="I82" s="467"/>
      <c r="J82" s="467"/>
      <c r="K82" s="467"/>
      <c r="L82" s="467"/>
      <c r="M82" s="467"/>
      <c r="N82" s="467"/>
      <c r="O82" s="467"/>
      <c r="P82" s="467"/>
      <c r="Q82" s="467"/>
      <c r="R82" s="467"/>
      <c r="S82" s="467"/>
      <c r="T82" s="467"/>
      <c r="U82" s="467"/>
      <c r="V82" s="467"/>
      <c r="W82" s="467"/>
      <c r="X82" s="467"/>
      <c r="Y82" s="467"/>
      <c r="Z82" s="467"/>
    </row>
    <row r="83" spans="1:26">
      <c r="A83" s="467"/>
      <c r="B83" s="467"/>
      <c r="C83" s="467"/>
      <c r="D83" s="467"/>
      <c r="E83" s="467"/>
      <c r="F83" s="467"/>
      <c r="G83" s="467"/>
      <c r="H83" s="467"/>
      <c r="I83" s="467"/>
      <c r="J83" s="467"/>
      <c r="K83" s="467"/>
      <c r="L83" s="467"/>
      <c r="M83" s="467"/>
      <c r="N83" s="467"/>
      <c r="O83" s="467"/>
      <c r="P83" s="467"/>
      <c r="Q83" s="467"/>
      <c r="R83" s="467"/>
      <c r="S83" s="467"/>
      <c r="T83" s="467"/>
      <c r="U83" s="467"/>
      <c r="V83" s="467"/>
      <c r="W83" s="467"/>
      <c r="X83" s="467"/>
      <c r="Y83" s="467"/>
      <c r="Z83" s="467"/>
    </row>
    <row r="84" spans="1:26">
      <c r="A84" s="467"/>
      <c r="B84" s="467"/>
      <c r="C84" s="467"/>
      <c r="D84" s="467"/>
      <c r="E84" s="467"/>
      <c r="F84" s="467"/>
      <c r="G84" s="467"/>
      <c r="H84" s="467"/>
      <c r="I84" s="467"/>
      <c r="J84" s="467"/>
      <c r="K84" s="467"/>
      <c r="L84" s="467"/>
      <c r="M84" s="467"/>
      <c r="N84" s="467"/>
      <c r="O84" s="467"/>
      <c r="P84" s="467"/>
      <c r="Q84" s="467"/>
      <c r="R84" s="467"/>
      <c r="S84" s="467"/>
      <c r="T84" s="467"/>
      <c r="U84" s="467"/>
      <c r="V84" s="467"/>
      <c r="W84" s="467"/>
      <c r="X84" s="467"/>
      <c r="Y84" s="467"/>
      <c r="Z84" s="467"/>
    </row>
    <row r="85" spans="1:26">
      <c r="A85" s="467"/>
      <c r="B85" s="467"/>
      <c r="C85" s="467"/>
      <c r="D85" s="467"/>
      <c r="E85" s="467"/>
      <c r="F85" s="467"/>
      <c r="G85" s="467"/>
      <c r="H85" s="467"/>
      <c r="I85" s="467"/>
      <c r="J85" s="467"/>
      <c r="K85" s="467"/>
      <c r="L85" s="467"/>
      <c r="M85" s="467"/>
      <c r="N85" s="467"/>
      <c r="O85" s="467"/>
      <c r="P85" s="467"/>
      <c r="Q85" s="467"/>
      <c r="R85" s="467"/>
      <c r="S85" s="467"/>
      <c r="T85" s="467"/>
      <c r="U85" s="467"/>
      <c r="V85" s="467"/>
      <c r="W85" s="467"/>
      <c r="X85" s="467"/>
      <c r="Y85" s="467"/>
      <c r="Z85" s="467"/>
    </row>
    <row r="86" spans="1:26">
      <c r="A86" s="467"/>
      <c r="B86" s="467"/>
      <c r="C86" s="467"/>
      <c r="D86" s="467"/>
      <c r="E86" s="467"/>
      <c r="F86" s="467"/>
      <c r="G86" s="467"/>
      <c r="H86" s="467"/>
      <c r="I86" s="467"/>
      <c r="J86" s="467"/>
      <c r="K86" s="467"/>
      <c r="L86" s="467"/>
      <c r="M86" s="467"/>
      <c r="N86" s="467"/>
      <c r="O86" s="467"/>
      <c r="P86" s="467"/>
      <c r="Q86" s="467"/>
      <c r="R86" s="467"/>
      <c r="S86" s="467"/>
      <c r="T86" s="467"/>
      <c r="U86" s="467"/>
      <c r="V86" s="467"/>
      <c r="W86" s="467"/>
      <c r="X86" s="467"/>
      <c r="Y86" s="467"/>
      <c r="Z86" s="467"/>
    </row>
    <row r="87" spans="1:26">
      <c r="A87" s="467"/>
      <c r="B87" s="467"/>
      <c r="C87" s="467"/>
      <c r="D87" s="467"/>
      <c r="E87" s="467"/>
      <c r="F87" s="467"/>
      <c r="G87" s="467"/>
      <c r="H87" s="467"/>
      <c r="I87" s="467"/>
      <c r="J87" s="467"/>
      <c r="K87" s="467"/>
      <c r="L87" s="467"/>
      <c r="M87" s="467"/>
      <c r="N87" s="467"/>
      <c r="O87" s="467"/>
      <c r="P87" s="467"/>
      <c r="Q87" s="467"/>
      <c r="R87" s="467"/>
      <c r="S87" s="467"/>
      <c r="T87" s="467"/>
      <c r="U87" s="467"/>
      <c r="V87" s="467"/>
      <c r="W87" s="467"/>
      <c r="X87" s="467"/>
      <c r="Y87" s="467"/>
      <c r="Z87" s="467"/>
    </row>
    <row r="88" spans="1:26">
      <c r="A88" s="467"/>
      <c r="B88" s="467"/>
      <c r="C88" s="467"/>
      <c r="D88" s="467"/>
      <c r="E88" s="467"/>
      <c r="F88" s="467"/>
      <c r="G88" s="467"/>
      <c r="H88" s="467"/>
      <c r="I88" s="467"/>
      <c r="J88" s="467"/>
      <c r="K88" s="467"/>
      <c r="L88" s="467"/>
      <c r="M88" s="467"/>
      <c r="N88" s="467"/>
      <c r="O88" s="467"/>
      <c r="P88" s="467"/>
      <c r="Q88" s="467"/>
      <c r="R88" s="467"/>
      <c r="S88" s="467"/>
      <c r="T88" s="467"/>
      <c r="U88" s="467"/>
      <c r="V88" s="467"/>
      <c r="W88" s="467"/>
      <c r="X88" s="467"/>
      <c r="Y88" s="467"/>
      <c r="Z88" s="467"/>
    </row>
    <row r="89" spans="1:26">
      <c r="A89" s="467"/>
      <c r="B89" s="467"/>
      <c r="C89" s="467"/>
      <c r="D89" s="467"/>
      <c r="E89" s="467"/>
      <c r="F89" s="467"/>
      <c r="G89" s="467"/>
      <c r="H89" s="467"/>
      <c r="I89" s="467"/>
      <c r="J89" s="467"/>
      <c r="K89" s="467"/>
      <c r="L89" s="467"/>
      <c r="M89" s="467"/>
      <c r="N89" s="467"/>
      <c r="O89" s="467"/>
      <c r="P89" s="467"/>
      <c r="Q89" s="467"/>
      <c r="R89" s="467"/>
      <c r="S89" s="467"/>
      <c r="T89" s="467"/>
      <c r="U89" s="467"/>
      <c r="V89" s="467"/>
      <c r="W89" s="467"/>
      <c r="X89" s="467"/>
      <c r="Y89" s="467"/>
      <c r="Z89" s="467"/>
    </row>
    <row r="90" spans="1:26">
      <c r="A90" s="467"/>
      <c r="B90" s="467"/>
      <c r="C90" s="467"/>
      <c r="D90" s="467"/>
      <c r="E90" s="467"/>
      <c r="F90" s="467"/>
      <c r="G90" s="467"/>
      <c r="H90" s="467"/>
      <c r="I90" s="467"/>
      <c r="J90" s="467"/>
      <c r="K90" s="467"/>
      <c r="L90" s="467"/>
      <c r="M90" s="467"/>
      <c r="N90" s="467"/>
      <c r="O90" s="467"/>
      <c r="P90" s="467"/>
      <c r="Q90" s="467"/>
      <c r="R90" s="467"/>
      <c r="S90" s="467"/>
      <c r="T90" s="467"/>
      <c r="U90" s="467"/>
      <c r="V90" s="467"/>
      <c r="W90" s="467"/>
      <c r="X90" s="467"/>
      <c r="Y90" s="467"/>
      <c r="Z90" s="467"/>
    </row>
    <row r="91" spans="1:26">
      <c r="A91" s="467"/>
      <c r="B91" s="467"/>
      <c r="C91" s="467"/>
      <c r="D91" s="467"/>
      <c r="E91" s="467"/>
      <c r="F91" s="467"/>
      <c r="G91" s="467"/>
      <c r="H91" s="467"/>
      <c r="I91" s="467"/>
      <c r="J91" s="467"/>
      <c r="K91" s="467"/>
      <c r="L91" s="467"/>
      <c r="M91" s="467"/>
      <c r="N91" s="467"/>
      <c r="O91" s="467"/>
      <c r="P91" s="467"/>
      <c r="Q91" s="467"/>
      <c r="R91" s="467"/>
      <c r="S91" s="467"/>
      <c r="T91" s="467"/>
      <c r="U91" s="467"/>
      <c r="V91" s="467"/>
      <c r="W91" s="467"/>
      <c r="X91" s="467"/>
      <c r="Y91" s="467"/>
      <c r="Z91" s="467"/>
    </row>
    <row r="92" spans="1:26">
      <c r="A92" s="467"/>
      <c r="B92" s="467"/>
      <c r="C92" s="467"/>
      <c r="D92" s="467"/>
      <c r="E92" s="467"/>
      <c r="F92" s="467"/>
      <c r="G92" s="467"/>
      <c r="H92" s="467"/>
      <c r="I92" s="467"/>
      <c r="J92" s="467"/>
      <c r="K92" s="467"/>
      <c r="L92" s="467"/>
      <c r="M92" s="467"/>
      <c r="N92" s="467"/>
      <c r="O92" s="467"/>
      <c r="P92" s="467"/>
      <c r="Q92" s="467"/>
      <c r="R92" s="467"/>
      <c r="S92" s="467"/>
      <c r="T92" s="467"/>
      <c r="U92" s="467"/>
      <c r="V92" s="467"/>
      <c r="W92" s="467"/>
      <c r="X92" s="467"/>
      <c r="Y92" s="467"/>
      <c r="Z92" s="467"/>
    </row>
    <row r="93" spans="1:26">
      <c r="A93" s="467"/>
      <c r="B93" s="467"/>
      <c r="C93" s="467"/>
      <c r="D93" s="467"/>
      <c r="E93" s="467"/>
      <c r="F93" s="467"/>
      <c r="G93" s="467"/>
      <c r="H93" s="467"/>
      <c r="I93" s="467"/>
      <c r="J93" s="467"/>
      <c r="K93" s="467"/>
      <c r="L93" s="467"/>
      <c r="M93" s="467"/>
      <c r="N93" s="467"/>
      <c r="O93" s="467"/>
      <c r="P93" s="467"/>
      <c r="Q93" s="467"/>
      <c r="R93" s="467"/>
      <c r="S93" s="467"/>
      <c r="T93" s="467"/>
      <c r="U93" s="467"/>
      <c r="V93" s="467"/>
      <c r="W93" s="467"/>
      <c r="X93" s="467"/>
      <c r="Y93" s="467"/>
      <c r="Z93" s="467"/>
    </row>
    <row r="94" spans="1:26">
      <c r="A94" s="467"/>
      <c r="B94" s="467"/>
      <c r="C94" s="467"/>
      <c r="D94" s="467"/>
      <c r="E94" s="467"/>
      <c r="F94" s="467"/>
      <c r="G94" s="467"/>
      <c r="H94" s="467"/>
      <c r="I94" s="467"/>
      <c r="J94" s="467"/>
      <c r="K94" s="467"/>
      <c r="L94" s="467"/>
      <c r="M94" s="467"/>
      <c r="N94" s="467"/>
      <c r="O94" s="467"/>
      <c r="P94" s="467"/>
      <c r="Q94" s="467"/>
      <c r="R94" s="467"/>
      <c r="S94" s="467"/>
      <c r="T94" s="467"/>
      <c r="U94" s="467"/>
      <c r="V94" s="467"/>
      <c r="W94" s="467"/>
      <c r="X94" s="467"/>
      <c r="Y94" s="467"/>
      <c r="Z94" s="467"/>
    </row>
    <row r="95" spans="1:26">
      <c r="A95" s="467"/>
      <c r="B95" s="467"/>
      <c r="C95" s="467"/>
      <c r="D95" s="467"/>
      <c r="E95" s="467"/>
      <c r="F95" s="467"/>
      <c r="G95" s="467"/>
      <c r="H95" s="467"/>
      <c r="I95" s="467"/>
      <c r="J95" s="467"/>
      <c r="K95" s="467"/>
      <c r="L95" s="467"/>
      <c r="M95" s="467"/>
      <c r="N95" s="467"/>
      <c r="O95" s="467"/>
      <c r="P95" s="467"/>
      <c r="Q95" s="467"/>
      <c r="R95" s="467"/>
      <c r="S95" s="467"/>
      <c r="T95" s="467"/>
      <c r="U95" s="467"/>
      <c r="V95" s="467"/>
      <c r="W95" s="467"/>
      <c r="X95" s="467"/>
      <c r="Y95" s="467"/>
      <c r="Z95" s="467"/>
    </row>
    <row r="96" spans="1:26">
      <c r="A96" s="467"/>
      <c r="B96" s="467"/>
      <c r="C96" s="467"/>
      <c r="D96" s="467"/>
      <c r="E96" s="467"/>
      <c r="F96" s="467"/>
      <c r="G96" s="467"/>
      <c r="H96" s="467"/>
      <c r="I96" s="467"/>
      <c r="J96" s="467"/>
      <c r="K96" s="467"/>
      <c r="L96" s="467"/>
      <c r="M96" s="467"/>
      <c r="N96" s="467"/>
      <c r="O96" s="467"/>
      <c r="P96" s="467"/>
      <c r="Q96" s="467"/>
      <c r="R96" s="467"/>
      <c r="S96" s="467"/>
      <c r="T96" s="467"/>
      <c r="U96" s="467"/>
      <c r="V96" s="467"/>
      <c r="W96" s="467"/>
      <c r="X96" s="467"/>
      <c r="Y96" s="467"/>
      <c r="Z96" s="467"/>
    </row>
    <row r="97" spans="1:26">
      <c r="A97" s="467"/>
      <c r="B97" s="467"/>
      <c r="C97" s="467"/>
      <c r="D97" s="467"/>
      <c r="E97" s="467"/>
      <c r="F97" s="467"/>
      <c r="G97" s="467"/>
      <c r="H97" s="467"/>
      <c r="I97" s="467"/>
      <c r="J97" s="467"/>
      <c r="K97" s="467"/>
      <c r="L97" s="467"/>
      <c r="M97" s="467"/>
      <c r="N97" s="467"/>
      <c r="O97" s="467"/>
      <c r="P97" s="467"/>
      <c r="Q97" s="467"/>
      <c r="R97" s="467"/>
      <c r="S97" s="467"/>
      <c r="T97" s="467"/>
      <c r="U97" s="467"/>
      <c r="V97" s="467"/>
      <c r="W97" s="467"/>
      <c r="X97" s="467"/>
      <c r="Y97" s="467"/>
      <c r="Z97" s="467"/>
    </row>
    <row r="98" spans="1:26">
      <c r="A98" s="467"/>
      <c r="B98" s="467"/>
      <c r="C98" s="467"/>
      <c r="D98" s="467"/>
      <c r="E98" s="467"/>
      <c r="F98" s="467"/>
      <c r="G98" s="467"/>
      <c r="H98" s="467"/>
      <c r="I98" s="467"/>
      <c r="J98" s="467"/>
      <c r="K98" s="467"/>
      <c r="L98" s="467"/>
      <c r="M98" s="467"/>
      <c r="N98" s="467"/>
      <c r="O98" s="467"/>
      <c r="P98" s="467"/>
      <c r="Q98" s="467"/>
      <c r="R98" s="467"/>
      <c r="S98" s="467"/>
      <c r="T98" s="467"/>
      <c r="U98" s="467"/>
      <c r="V98" s="467"/>
      <c r="W98" s="467"/>
      <c r="X98" s="467"/>
      <c r="Y98" s="467"/>
      <c r="Z98" s="467"/>
    </row>
    <row r="99" spans="1:26">
      <c r="A99" s="467"/>
      <c r="B99" s="467"/>
      <c r="C99" s="467"/>
      <c r="D99" s="467"/>
      <c r="E99" s="467"/>
      <c r="F99" s="467"/>
      <c r="G99" s="467"/>
      <c r="H99" s="467"/>
      <c r="I99" s="467"/>
      <c r="J99" s="467"/>
      <c r="K99" s="467"/>
      <c r="L99" s="467"/>
      <c r="M99" s="467"/>
      <c r="N99" s="467"/>
      <c r="O99" s="467"/>
      <c r="P99" s="467"/>
      <c r="Q99" s="467"/>
      <c r="R99" s="467"/>
      <c r="S99" s="467"/>
      <c r="T99" s="467"/>
      <c r="U99" s="467"/>
      <c r="V99" s="467"/>
      <c r="W99" s="467"/>
      <c r="X99" s="467"/>
      <c r="Y99" s="467"/>
      <c r="Z99" s="467"/>
    </row>
    <row r="100" spans="1:26">
      <c r="A100" s="467"/>
      <c r="B100" s="467"/>
      <c r="C100" s="467"/>
      <c r="D100" s="467"/>
      <c r="E100" s="467"/>
      <c r="F100" s="467"/>
      <c r="G100" s="467"/>
      <c r="H100" s="467"/>
      <c r="I100" s="467"/>
      <c r="J100" s="467"/>
      <c r="K100" s="467"/>
      <c r="L100" s="467"/>
      <c r="M100" s="467"/>
      <c r="N100" s="467"/>
      <c r="O100" s="467"/>
      <c r="P100" s="467"/>
      <c r="Q100" s="467"/>
      <c r="R100" s="467"/>
      <c r="S100" s="467"/>
      <c r="T100" s="467"/>
      <c r="U100" s="467"/>
      <c r="V100" s="467"/>
      <c r="W100" s="467"/>
      <c r="X100" s="467"/>
      <c r="Y100" s="467"/>
      <c r="Z100" s="467"/>
    </row>
  </sheetData>
  <mergeCells count="12">
    <mergeCell ref="B35:Y35"/>
    <mergeCell ref="B2:Y2"/>
    <mergeCell ref="E3:S3"/>
    <mergeCell ref="T3:Y3"/>
    <mergeCell ref="B6:Y6"/>
    <mergeCell ref="B12:Y12"/>
    <mergeCell ref="B18:Y18"/>
    <mergeCell ref="B28:Y28"/>
    <mergeCell ref="E29:R29"/>
    <mergeCell ref="T29:Y29"/>
    <mergeCell ref="E33:Q33"/>
    <mergeCell ref="R33:Y33"/>
  </mergeCells>
  <hyperlinks>
    <hyperlink ref="A1" location="Contents!B22" display="Back to contents" xr:uid="{E0DB52E1-C6C6-41C7-B26C-DAF88D517992}"/>
  </hyperlinks>
  <pageMargins left="0.74803149606299213" right="0.74803149606299213" top="0.98425196850393704" bottom="0.98425196850393704" header="0.51181102362204722" footer="0.51181102362204722"/>
  <pageSetup paperSize="9" scale="41" orientation="landscape" r:id="rId1"/>
  <headerFooter alignWithMargins="0">
    <oddHeader>&amp;C&amp;"Futura Bk BT,Book"&amp;8March 2014 &amp;"Futura Bk BT,Book Italic"Economic and fiscal outlook&amp;"Futura Bk BT,Book": Fiscal supplementary tables</oddHeader>
  </headerFooter>
  <colBreaks count="1" manualBreakCount="1">
    <brk id="21" max="1048575" man="1"/>
  </col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D7DC0-9B8B-4703-95F4-1BB7221687CF}">
  <dimension ref="A1:Z40"/>
  <sheetViews>
    <sheetView showGridLines="0" topLeftCell="F1" workbookViewId="0">
      <selection activeCell="G32" sqref="G32"/>
    </sheetView>
  </sheetViews>
  <sheetFormatPr defaultRowHeight="15"/>
  <cols>
    <col min="1" max="1" width="10.7109375" customWidth="1"/>
    <col min="2" max="3" width="0.85546875" customWidth="1"/>
    <col min="4" max="4" width="53.28515625" customWidth="1"/>
    <col min="5" max="17" width="12.140625" customWidth="1"/>
    <col min="19" max="19" width="11.140625" customWidth="1"/>
    <col min="26" max="26" width="11.140625" customWidth="1"/>
  </cols>
  <sheetData>
    <row r="1" spans="1:26" ht="33" customHeight="1" thickBot="1">
      <c r="A1" s="526" t="s">
        <v>354</v>
      </c>
      <c r="B1" s="526"/>
      <c r="C1" s="526"/>
      <c r="D1" s="401"/>
      <c r="E1" s="402"/>
      <c r="F1" s="402"/>
      <c r="G1" s="402"/>
      <c r="H1" s="402"/>
      <c r="I1" s="402"/>
      <c r="J1" s="402"/>
      <c r="K1" s="402"/>
      <c r="L1" s="402"/>
      <c r="M1" s="402"/>
      <c r="N1" s="402"/>
      <c r="O1" s="402"/>
      <c r="P1" s="402"/>
      <c r="Q1" s="402"/>
      <c r="R1" s="402"/>
      <c r="S1" s="402"/>
      <c r="T1" s="403"/>
      <c r="U1" s="403"/>
      <c r="V1" s="403"/>
      <c r="W1" s="403"/>
      <c r="X1" s="403"/>
      <c r="Y1" s="403"/>
      <c r="Z1" s="403"/>
    </row>
    <row r="2" spans="1:26" s="534" customFormat="1" ht="18.75" customHeight="1">
      <c r="A2" s="444"/>
      <c r="B2" s="589" t="s">
        <v>1181</v>
      </c>
      <c r="C2" s="590"/>
      <c r="D2" s="590"/>
      <c r="E2" s="590"/>
      <c r="F2" s="590"/>
      <c r="G2" s="590"/>
      <c r="H2" s="590"/>
      <c r="I2" s="590"/>
      <c r="J2" s="590"/>
      <c r="K2" s="590"/>
      <c r="L2" s="590"/>
      <c r="M2" s="590"/>
      <c r="N2" s="590"/>
      <c r="O2" s="590"/>
      <c r="P2" s="590"/>
      <c r="Q2" s="590"/>
      <c r="R2" s="590"/>
      <c r="S2" s="590"/>
      <c r="T2" s="590"/>
      <c r="U2" s="590"/>
      <c r="V2" s="590"/>
      <c r="W2" s="590"/>
      <c r="X2" s="590"/>
      <c r="Y2" s="591"/>
      <c r="Z2" s="445"/>
    </row>
    <row r="3" spans="1:26" s="534" customFormat="1" ht="12.75" customHeight="1">
      <c r="A3" s="444"/>
      <c r="B3" s="446"/>
      <c r="C3" s="447"/>
      <c r="D3" s="447"/>
      <c r="E3" s="592" t="s">
        <v>357</v>
      </c>
      <c r="F3" s="592"/>
      <c r="G3" s="592"/>
      <c r="H3" s="592"/>
      <c r="I3" s="592"/>
      <c r="J3" s="592"/>
      <c r="K3" s="592"/>
      <c r="L3" s="592"/>
      <c r="M3" s="592"/>
      <c r="N3" s="592"/>
      <c r="O3" s="592"/>
      <c r="P3" s="592"/>
      <c r="Q3" s="592"/>
      <c r="R3" s="592"/>
      <c r="S3" s="592"/>
      <c r="T3" s="594" t="s">
        <v>358</v>
      </c>
      <c r="U3" s="592"/>
      <c r="V3" s="592"/>
      <c r="W3" s="592"/>
      <c r="X3" s="592"/>
      <c r="Y3" s="595"/>
      <c r="Z3" s="445"/>
    </row>
    <row r="4" spans="1:26" s="534" customFormat="1" ht="12.75" customHeight="1">
      <c r="A4" s="444"/>
      <c r="B4" s="448"/>
      <c r="C4" s="449"/>
      <c r="D4" s="449"/>
      <c r="E4" s="450" t="s">
        <v>1153</v>
      </c>
      <c r="F4" s="450" t="s">
        <v>1069</v>
      </c>
      <c r="G4" s="450" t="s">
        <v>1070</v>
      </c>
      <c r="H4" s="450" t="s">
        <v>1071</v>
      </c>
      <c r="I4" s="450" t="s">
        <v>1072</v>
      </c>
      <c r="J4" s="450" t="s">
        <v>359</v>
      </c>
      <c r="K4" s="450" t="s">
        <v>360</v>
      </c>
      <c r="L4" s="450" t="s">
        <v>361</v>
      </c>
      <c r="M4" s="450" t="s">
        <v>362</v>
      </c>
      <c r="N4" s="451" t="s">
        <v>363</v>
      </c>
      <c r="O4" s="451" t="s">
        <v>364</v>
      </c>
      <c r="P4" s="451" t="s">
        <v>365</v>
      </c>
      <c r="Q4" s="451" t="s">
        <v>366</v>
      </c>
      <c r="R4" s="451" t="s">
        <v>367</v>
      </c>
      <c r="S4" s="451" t="s">
        <v>368</v>
      </c>
      <c r="T4" s="451" t="s">
        <v>369</v>
      </c>
      <c r="U4" s="451" t="s">
        <v>370</v>
      </c>
      <c r="V4" s="451" t="s">
        <v>371</v>
      </c>
      <c r="W4" s="452" t="s">
        <v>372</v>
      </c>
      <c r="X4" s="452" t="s">
        <v>373</v>
      </c>
      <c r="Y4" s="453" t="s">
        <v>374</v>
      </c>
      <c r="Z4" s="445"/>
    </row>
    <row r="5" spans="1:26" ht="13.5" customHeight="1">
      <c r="A5" s="404"/>
      <c r="B5" s="405"/>
      <c r="C5" s="406"/>
      <c r="D5" s="406"/>
      <c r="E5" s="407"/>
      <c r="F5" s="407"/>
      <c r="G5" s="407"/>
      <c r="H5" s="407"/>
      <c r="I5" s="407"/>
      <c r="J5" s="407"/>
      <c r="K5" s="407"/>
      <c r="L5" s="407"/>
      <c r="M5" s="407"/>
      <c r="N5" s="407"/>
      <c r="O5" s="407"/>
      <c r="P5" s="408"/>
      <c r="Q5" s="408"/>
      <c r="R5" s="408"/>
      <c r="S5" s="408"/>
      <c r="T5" s="408"/>
      <c r="U5" s="408"/>
      <c r="V5" s="408"/>
      <c r="W5" s="408"/>
      <c r="X5" s="408"/>
      <c r="Y5" s="527"/>
      <c r="Z5" s="403"/>
    </row>
    <row r="6" spans="1:26" s="534" customFormat="1" ht="12.75" customHeight="1">
      <c r="A6" s="454"/>
      <c r="B6" s="596" t="s">
        <v>1154</v>
      </c>
      <c r="C6" s="597"/>
      <c r="D6" s="597"/>
      <c r="E6" s="597"/>
      <c r="F6" s="597"/>
      <c r="G6" s="597"/>
      <c r="H6" s="597"/>
      <c r="I6" s="597"/>
      <c r="J6" s="597"/>
      <c r="K6" s="597"/>
      <c r="L6" s="597"/>
      <c r="M6" s="597"/>
      <c r="N6" s="597"/>
      <c r="O6" s="597"/>
      <c r="P6" s="597"/>
      <c r="Q6" s="597"/>
      <c r="R6" s="597"/>
      <c r="S6" s="597"/>
      <c r="T6" s="597"/>
      <c r="U6" s="597"/>
      <c r="V6" s="597"/>
      <c r="W6" s="597"/>
      <c r="X6" s="597"/>
      <c r="Y6" s="598"/>
      <c r="Z6" s="535"/>
    </row>
    <row r="7" spans="1:26" ht="13.5" customHeight="1">
      <c r="A7" s="404"/>
      <c r="B7" s="411"/>
      <c r="C7" s="410"/>
      <c r="D7" s="412" t="s">
        <v>1155</v>
      </c>
      <c r="E7" s="413">
        <v>256.07760198735463</v>
      </c>
      <c r="F7" s="413">
        <v>267.99917980422123</v>
      </c>
      <c r="G7" s="413">
        <v>285.18699360368055</v>
      </c>
      <c r="H7" s="413">
        <v>291.49790577273598</v>
      </c>
      <c r="I7" s="413">
        <v>287.0364428100936</v>
      </c>
      <c r="J7" s="413">
        <v>283.14996737838152</v>
      </c>
      <c r="K7" s="413">
        <v>287.8201082594851</v>
      </c>
      <c r="L7" s="413">
        <v>290.00803061225446</v>
      </c>
      <c r="M7" s="413">
        <v>288.6501391536072</v>
      </c>
      <c r="N7" s="413">
        <v>291.916086185957</v>
      </c>
      <c r="O7" s="413">
        <v>296.73851400685095</v>
      </c>
      <c r="P7" s="413">
        <v>304.20241481436807</v>
      </c>
      <c r="Q7" s="413">
        <v>327.07644806867478</v>
      </c>
      <c r="R7" s="413">
        <v>431.77582048962341</v>
      </c>
      <c r="S7" s="413">
        <v>413.760448</v>
      </c>
      <c r="T7" s="413">
        <v>415.47497423494411</v>
      </c>
      <c r="U7" s="413">
        <v>419.68700688438969</v>
      </c>
      <c r="V7" s="413">
        <v>422.00137328095701</v>
      </c>
      <c r="W7" s="413">
        <v>430.32555692311388</v>
      </c>
      <c r="X7" s="413">
        <v>439.94670740392792</v>
      </c>
      <c r="Y7" s="414">
        <v>452.6674664823604</v>
      </c>
      <c r="Z7" s="403"/>
    </row>
    <row r="8" spans="1:26" ht="13.5" customHeight="1">
      <c r="A8" s="404"/>
      <c r="B8" s="411"/>
      <c r="C8" s="410"/>
      <c r="D8" s="412" t="s">
        <v>1182</v>
      </c>
      <c r="E8" s="413">
        <v>354.21609234500721</v>
      </c>
      <c r="F8" s="413">
        <v>357.78639911721177</v>
      </c>
      <c r="G8" s="413">
        <v>375.80693198344676</v>
      </c>
      <c r="H8" s="413">
        <v>377.79147499016574</v>
      </c>
      <c r="I8" s="413">
        <v>365.45682716006598</v>
      </c>
      <c r="J8" s="413">
        <v>354.4664966228454</v>
      </c>
      <c r="K8" s="413">
        <v>352.91933688846763</v>
      </c>
      <c r="L8" s="413">
        <v>351.65740356833828</v>
      </c>
      <c r="M8" s="413">
        <v>347.37919348790575</v>
      </c>
      <c r="N8" s="413">
        <v>344.28344079484685</v>
      </c>
      <c r="O8" s="413">
        <v>344.17435199828981</v>
      </c>
      <c r="P8" s="413">
        <v>346.55327333813688</v>
      </c>
      <c r="Q8" s="413">
        <v>363.19496471904148</v>
      </c>
      <c r="R8" s="413">
        <v>450.64855377072297</v>
      </c>
      <c r="S8" s="413">
        <v>433.86654082349514</v>
      </c>
      <c r="T8" s="413">
        <v>415.47497423494411</v>
      </c>
      <c r="U8" s="413">
        <v>406.54530983547329</v>
      </c>
      <c r="V8" s="413">
        <v>403.47998415714824</v>
      </c>
      <c r="W8" s="413">
        <v>409.26181165203366</v>
      </c>
      <c r="X8" s="413">
        <v>413.38620829660294</v>
      </c>
      <c r="Y8" s="414">
        <v>417.83146854750049</v>
      </c>
      <c r="Z8" s="403"/>
    </row>
    <row r="9" spans="1:26" ht="13.5" customHeight="1">
      <c r="A9" s="417"/>
      <c r="B9" s="411"/>
      <c r="C9" s="410"/>
      <c r="D9" s="412" t="s">
        <v>1157</v>
      </c>
      <c r="E9" s="413"/>
      <c r="F9" s="413">
        <f>(F8/E8-1)*100</f>
        <v>1.0079459542812197</v>
      </c>
      <c r="G9" s="413">
        <f t="shared" ref="G9:Y9" si="0">(G8/F8-1)*100</f>
        <v>5.0366735322243006</v>
      </c>
      <c r="H9" s="413">
        <f t="shared" si="0"/>
        <v>0.52807514652402077</v>
      </c>
      <c r="I9" s="413">
        <f t="shared" si="0"/>
        <v>-3.264935459547047</v>
      </c>
      <c r="J9" s="413">
        <f t="shared" si="0"/>
        <v>-3.0072855999504822</v>
      </c>
      <c r="K9" s="413">
        <f t="shared" si="0"/>
        <v>-0.4364755905334472</v>
      </c>
      <c r="L9" s="413">
        <f t="shared" si="0"/>
        <v>-0.35756990003870115</v>
      </c>
      <c r="M9" s="413">
        <f t="shared" si="0"/>
        <v>-1.2165846750333387</v>
      </c>
      <c r="N9" s="413">
        <f t="shared" si="0"/>
        <v>-0.89117389616102383</v>
      </c>
      <c r="O9" s="413">
        <f t="shared" si="0"/>
        <v>-3.1685751805310414E-2</v>
      </c>
      <c r="P9" s="413">
        <f t="shared" si="0"/>
        <v>0.69119657697762626</v>
      </c>
      <c r="Q9" s="413">
        <f t="shared" si="0"/>
        <v>4.8020586331807946</v>
      </c>
      <c r="R9" s="413">
        <f t="shared" si="0"/>
        <v>24.078965169391431</v>
      </c>
      <c r="S9" s="413">
        <f t="shared" si="0"/>
        <v>-3.7239691122510576</v>
      </c>
      <c r="T9" s="413">
        <f t="shared" si="0"/>
        <v>-4.2389916847801024</v>
      </c>
      <c r="U9" s="413">
        <f t="shared" si="0"/>
        <v>-2.1492664909394166</v>
      </c>
      <c r="V9" s="413">
        <f t="shared" si="0"/>
        <v>-0.75399361502056506</v>
      </c>
      <c r="W9" s="413">
        <f t="shared" si="0"/>
        <v>1.4329899181897199</v>
      </c>
      <c r="X9" s="413">
        <f t="shared" si="0"/>
        <v>1.0077648407802009</v>
      </c>
      <c r="Y9" s="414">
        <f t="shared" si="0"/>
        <v>1.0753286301482312</v>
      </c>
      <c r="Z9" s="403"/>
    </row>
    <row r="10" spans="1:26" ht="13.5" customHeight="1">
      <c r="A10" s="417"/>
      <c r="B10" s="411"/>
      <c r="C10" s="410"/>
      <c r="D10" s="412" t="s">
        <v>1158</v>
      </c>
      <c r="E10" s="413">
        <v>16.341620277592831</v>
      </c>
      <c r="F10" s="413">
        <v>16.925615469315993</v>
      </c>
      <c r="G10" s="413">
        <v>18.265633206775536</v>
      </c>
      <c r="H10" s="413">
        <v>17.87810819263208</v>
      </c>
      <c r="I10" s="413">
        <v>17.173907280458788</v>
      </c>
      <c r="J10" s="413">
        <v>16.395643001603464</v>
      </c>
      <c r="K10" s="413">
        <v>15.936035972588671</v>
      </c>
      <c r="L10" s="413">
        <v>15.459699045963315</v>
      </c>
      <c r="M10" s="413">
        <v>14.89753346478358</v>
      </c>
      <c r="N10" s="413">
        <v>14.430353095877072</v>
      </c>
      <c r="O10" s="413">
        <v>14.110751168341759</v>
      </c>
      <c r="P10" s="413">
        <v>13.972043953917792</v>
      </c>
      <c r="Q10" s="413">
        <v>14.540459845421461</v>
      </c>
      <c r="R10" s="413">
        <v>20.693388120506839</v>
      </c>
      <c r="S10" s="413">
        <v>17.662716920434193</v>
      </c>
      <c r="T10" s="413">
        <v>16.638437089742851</v>
      </c>
      <c r="U10" s="413">
        <v>16.50995427719441</v>
      </c>
      <c r="V10" s="413">
        <v>16.057802867258896</v>
      </c>
      <c r="W10" s="413">
        <v>15.860113194793044</v>
      </c>
      <c r="X10" s="413">
        <v>15.619431915455648</v>
      </c>
      <c r="Y10" s="414">
        <v>15.463105682037975</v>
      </c>
      <c r="Z10" s="403"/>
    </row>
    <row r="11" spans="1:26" ht="13.5" customHeight="1">
      <c r="A11" s="417"/>
      <c r="B11" s="418"/>
      <c r="C11" s="419"/>
      <c r="D11" s="420" t="s">
        <v>1159</v>
      </c>
      <c r="E11" s="421">
        <v>5758.8387304956195</v>
      </c>
      <c r="F11" s="421">
        <v>5771.9120648068047</v>
      </c>
      <c r="G11" s="421">
        <v>6017.9419111728894</v>
      </c>
      <c r="H11" s="421">
        <v>6000.8096826816145</v>
      </c>
      <c r="I11" s="421">
        <v>5760.4417726297979</v>
      </c>
      <c r="J11" s="421">
        <v>5551.0940231671693</v>
      </c>
      <c r="K11" s="421">
        <v>5489.5117322507504</v>
      </c>
      <c r="L11" s="421">
        <v>5427.7122141148147</v>
      </c>
      <c r="M11" s="421">
        <v>5318.7652114145294</v>
      </c>
      <c r="N11" s="421">
        <v>5232.6687559061766</v>
      </c>
      <c r="O11" s="421">
        <v>5199.9116462571264</v>
      </c>
      <c r="P11" s="421">
        <v>5205.7498295155474</v>
      </c>
      <c r="Q11" s="421">
        <v>5428.6392299213267</v>
      </c>
      <c r="R11" s="421">
        <v>6701.1435589963194</v>
      </c>
      <c r="S11" s="421">
        <v>6422.3956069068672</v>
      </c>
      <c r="T11" s="421">
        <v>6137.9817116379518</v>
      </c>
      <c r="U11" s="421">
        <v>5984.4559942150854</v>
      </c>
      <c r="V11" s="421">
        <v>5919.1104433559303</v>
      </c>
      <c r="W11" s="421">
        <v>5984.8655950332613</v>
      </c>
      <c r="X11" s="421">
        <v>6027.4900230754984</v>
      </c>
      <c r="Y11" s="422">
        <v>6075.841609147622</v>
      </c>
      <c r="Z11" s="403"/>
    </row>
    <row r="12" spans="1:26" s="534" customFormat="1" ht="13.5" customHeight="1">
      <c r="A12" s="455"/>
      <c r="B12" s="596" t="s">
        <v>1160</v>
      </c>
      <c r="C12" s="597"/>
      <c r="D12" s="597"/>
      <c r="E12" s="597"/>
      <c r="F12" s="597"/>
      <c r="G12" s="597"/>
      <c r="H12" s="597"/>
      <c r="I12" s="597"/>
      <c r="J12" s="597"/>
      <c r="K12" s="597"/>
      <c r="L12" s="597"/>
      <c r="M12" s="597"/>
      <c r="N12" s="597"/>
      <c r="O12" s="597"/>
      <c r="P12" s="597"/>
      <c r="Q12" s="597"/>
      <c r="R12" s="597"/>
      <c r="S12" s="597"/>
      <c r="T12" s="597"/>
      <c r="U12" s="597"/>
      <c r="V12" s="597"/>
      <c r="W12" s="597"/>
      <c r="X12" s="597"/>
      <c r="Y12" s="598"/>
      <c r="Z12" s="445"/>
    </row>
    <row r="13" spans="1:26" ht="13.5" customHeight="1">
      <c r="A13" s="419"/>
      <c r="B13" s="411"/>
      <c r="C13" s="410"/>
      <c r="D13" s="412" t="s">
        <v>1161</v>
      </c>
      <c r="E13" s="413">
        <v>48.393902732203536</v>
      </c>
      <c r="F13" s="413">
        <v>52.202337799439491</v>
      </c>
      <c r="G13" s="413">
        <v>59.403747293680247</v>
      </c>
      <c r="H13" s="413">
        <v>50.944261118763784</v>
      </c>
      <c r="I13" s="413">
        <v>44.004184905482461</v>
      </c>
      <c r="J13" s="413">
        <v>42.630329456124855</v>
      </c>
      <c r="K13" s="413">
        <v>46.078749583164061</v>
      </c>
      <c r="L13" s="413">
        <v>49.976395127377096</v>
      </c>
      <c r="M13" s="413">
        <v>48.113456816989761</v>
      </c>
      <c r="N13" s="413">
        <v>49.133819763685388</v>
      </c>
      <c r="O13" s="413">
        <v>52.59720169784184</v>
      </c>
      <c r="P13" s="413">
        <v>56.190223749554946</v>
      </c>
      <c r="Q13" s="413">
        <v>58.971052999999998</v>
      </c>
      <c r="R13" s="413">
        <v>75.520265999999992</v>
      </c>
      <c r="S13" s="413">
        <v>76.989229000000009</v>
      </c>
      <c r="T13" s="413">
        <v>88.814115999999999</v>
      </c>
      <c r="U13" s="413">
        <v>94.447102944360509</v>
      </c>
      <c r="V13" s="413">
        <v>94.722329242949357</v>
      </c>
      <c r="W13" s="413">
        <v>95.604873065570359</v>
      </c>
      <c r="X13" s="413">
        <v>96.017646115378568</v>
      </c>
      <c r="Y13" s="414">
        <v>96.197898874063284</v>
      </c>
      <c r="Z13" s="403"/>
    </row>
    <row r="14" spans="1:26" ht="13.5" customHeight="1">
      <c r="A14" s="419"/>
      <c r="B14" s="411"/>
      <c r="C14" s="410"/>
      <c r="D14" s="412" t="s">
        <v>1183</v>
      </c>
      <c r="E14" s="413">
        <v>66.94025165063826</v>
      </c>
      <c r="F14" s="413">
        <v>69.691580699634599</v>
      </c>
      <c r="G14" s="413">
        <v>78.279656924963774</v>
      </c>
      <c r="H14" s="413">
        <v>66.025543131507618</v>
      </c>
      <c r="I14" s="413">
        <v>56.026439151359838</v>
      </c>
      <c r="J14" s="413">
        <v>53.367562327835159</v>
      </c>
      <c r="K14" s="413">
        <v>56.500853418062391</v>
      </c>
      <c r="L14" s="413">
        <v>60.600285147607771</v>
      </c>
      <c r="M14" s="413">
        <v>57.902670249906997</v>
      </c>
      <c r="N14" s="413">
        <v>57.948024545860811</v>
      </c>
      <c r="O14" s="413">
        <v>61.005251953442482</v>
      </c>
      <c r="P14" s="413">
        <v>64.012989449454054</v>
      </c>
      <c r="Q14" s="413">
        <v>65.48312983172265</v>
      </c>
      <c r="R14" s="413">
        <v>78.821223973791732</v>
      </c>
      <c r="S14" s="413">
        <v>80.730409656985671</v>
      </c>
      <c r="T14" s="413">
        <v>88.814115999999999</v>
      </c>
      <c r="U14" s="413">
        <v>91.48967230275737</v>
      </c>
      <c r="V14" s="413">
        <v>90.565022585432459</v>
      </c>
      <c r="W14" s="413">
        <v>90.925167989892188</v>
      </c>
      <c r="X14" s="413">
        <v>90.220860820669046</v>
      </c>
      <c r="Y14" s="414">
        <v>88.794782779690024</v>
      </c>
      <c r="Z14" s="403"/>
    </row>
    <row r="15" spans="1:26" ht="13.5" customHeight="1">
      <c r="A15" s="419"/>
      <c r="B15" s="411"/>
      <c r="C15" s="410"/>
      <c r="D15" s="412" t="s">
        <v>1163</v>
      </c>
      <c r="E15" s="413"/>
      <c r="F15" s="413">
        <v>4.7654960415415948</v>
      </c>
      <c r="G15" s="413">
        <v>12.048624512132623</v>
      </c>
      <c r="H15" s="413">
        <v>-15.659610713025662</v>
      </c>
      <c r="I15" s="413">
        <v>-14.907299406289287</v>
      </c>
      <c r="J15" s="413">
        <v>-5.0498850889482032</v>
      </c>
      <c r="K15" s="413">
        <v>5.6608201990814955</v>
      </c>
      <c r="L15" s="413">
        <v>7.2538919577229022</v>
      </c>
      <c r="M15" s="413">
        <v>-4.3238303870108075</v>
      </c>
      <c r="N15" s="413">
        <v>-0.11155099151352044</v>
      </c>
      <c r="O15" s="413">
        <v>5.2199278895862067</v>
      </c>
      <c r="P15" s="413">
        <v>4.8232004972109221</v>
      </c>
      <c r="Q15" s="413">
        <v>2.5270566690173579</v>
      </c>
      <c r="R15" s="413">
        <v>16.369461871983738</v>
      </c>
      <c r="S15" s="413">
        <v>-3.7259505178977026</v>
      </c>
      <c r="T15" s="413">
        <v>19.412657367170194</v>
      </c>
      <c r="U15" s="413">
        <v>7.4742509472621288</v>
      </c>
      <c r="V15" s="413">
        <v>-1.5970302498592326</v>
      </c>
      <c r="W15" s="413">
        <v>2.6327221986626181</v>
      </c>
      <c r="X15" s="413"/>
      <c r="Y15" s="414">
        <v>1.6756967085028052</v>
      </c>
      <c r="Z15" s="403"/>
    </row>
    <row r="16" spans="1:26" ht="13.5" customHeight="1">
      <c r="A16" s="419"/>
      <c r="B16" s="411"/>
      <c r="C16" s="410"/>
      <c r="D16" s="412" t="s">
        <v>1164</v>
      </c>
      <c r="E16" s="413">
        <v>3.0882622145121643</v>
      </c>
      <c r="F16" s="413">
        <v>3.2968634338288192</v>
      </c>
      <c r="G16" s="413">
        <v>3.8046863409283649</v>
      </c>
      <c r="H16" s="413">
        <v>3.1245061938285303</v>
      </c>
      <c r="I16" s="413">
        <v>2.6328496274562423</v>
      </c>
      <c r="J16" s="413">
        <v>2.4684857613609892</v>
      </c>
      <c r="K16" s="413">
        <v>2.5512901630458216</v>
      </c>
      <c r="L16" s="413">
        <v>2.6641332187949072</v>
      </c>
      <c r="M16" s="413">
        <v>2.4831854754661644</v>
      </c>
      <c r="N16" s="413">
        <v>2.4288430877615395</v>
      </c>
      <c r="O16" s="413">
        <v>2.5011449147183966</v>
      </c>
      <c r="P16" s="413">
        <v>2.5808219717399026</v>
      </c>
      <c r="Q16" s="413">
        <v>2.6216079856923309</v>
      </c>
      <c r="R16" s="413">
        <v>3.6194017847728772</v>
      </c>
      <c r="S16" s="413">
        <v>3.2865368459517015</v>
      </c>
      <c r="T16" s="413">
        <v>3.5567198348545861</v>
      </c>
      <c r="U16" s="413">
        <v>3.7154291785220965</v>
      </c>
      <c r="V16" s="413">
        <v>3.6043306643417283</v>
      </c>
      <c r="W16" s="413">
        <v>3.5236208596011509</v>
      </c>
      <c r="X16" s="413">
        <v>3.4089153548420894</v>
      </c>
      <c r="Y16" s="414">
        <v>3.286117043575095</v>
      </c>
      <c r="Z16" s="403"/>
    </row>
    <row r="17" spans="1:26" ht="13.5" customHeight="1">
      <c r="A17" s="419"/>
      <c r="B17" s="418"/>
      <c r="C17" s="419"/>
      <c r="D17" s="420" t="s">
        <v>1165</v>
      </c>
      <c r="E17" s="421">
        <v>1088.313383174424</v>
      </c>
      <c r="F17" s="421">
        <v>1124.2844234665795</v>
      </c>
      <c r="G17" s="421">
        <v>1253.5224555722789</v>
      </c>
      <c r="H17" s="421">
        <v>1048.7444655498834</v>
      </c>
      <c r="I17" s="421">
        <v>883.10579109208879</v>
      </c>
      <c r="J17" s="421">
        <v>835.75841184295984</v>
      </c>
      <c r="K17" s="421">
        <v>878.84699221979236</v>
      </c>
      <c r="L17" s="421">
        <v>935.34475468704716</v>
      </c>
      <c r="M17" s="421">
        <v>886.55484826535701</v>
      </c>
      <c r="N17" s="421">
        <v>880.73599127381726</v>
      </c>
      <c r="O17" s="421">
        <v>921.68959794288253</v>
      </c>
      <c r="P17" s="421">
        <v>961.57109036489555</v>
      </c>
      <c r="Q17" s="421">
        <v>978.76986752146968</v>
      </c>
      <c r="R17" s="421">
        <v>1172.0715243056341</v>
      </c>
      <c r="S17" s="421">
        <v>1195.0279165125683</v>
      </c>
      <c r="T17" s="421">
        <v>1312.0872580764021</v>
      </c>
      <c r="U17" s="421">
        <v>1346.7525133732008</v>
      </c>
      <c r="V17" s="421">
        <v>1328.6021414618958</v>
      </c>
      <c r="W17" s="421">
        <v>1329.6498577003777</v>
      </c>
      <c r="X17" s="421">
        <v>1315.4897951498365</v>
      </c>
      <c r="Y17" s="422">
        <v>1291.1977112770596</v>
      </c>
      <c r="Z17" s="403"/>
    </row>
    <row r="18" spans="1:26" s="534" customFormat="1" ht="13.5" customHeight="1">
      <c r="A18" s="457"/>
      <c r="B18" s="596" t="s">
        <v>1166</v>
      </c>
      <c r="C18" s="597"/>
      <c r="D18" s="597"/>
      <c r="E18" s="597"/>
      <c r="F18" s="597"/>
      <c r="G18" s="597"/>
      <c r="H18" s="597"/>
      <c r="I18" s="597"/>
      <c r="J18" s="597"/>
      <c r="K18" s="597"/>
      <c r="L18" s="597"/>
      <c r="M18" s="597"/>
      <c r="N18" s="597"/>
      <c r="O18" s="597"/>
      <c r="P18" s="597"/>
      <c r="Q18" s="597"/>
      <c r="R18" s="597"/>
      <c r="S18" s="597"/>
      <c r="T18" s="597"/>
      <c r="U18" s="597"/>
      <c r="V18" s="597"/>
      <c r="W18" s="597"/>
      <c r="X18" s="597"/>
      <c r="Y18" s="598"/>
      <c r="Z18" s="445"/>
    </row>
    <row r="19" spans="1:26" ht="13.5" customHeight="1">
      <c r="A19" s="419"/>
      <c r="B19" s="411"/>
      <c r="C19" s="410"/>
      <c r="D19" s="412" t="s">
        <v>928</v>
      </c>
      <c r="E19" s="423">
        <v>286.76629400000002</v>
      </c>
      <c r="F19" s="423">
        <v>299.94735100000003</v>
      </c>
      <c r="G19" s="423">
        <v>318.08264200000002</v>
      </c>
      <c r="H19" s="423">
        <v>324.94498900000002</v>
      </c>
      <c r="I19" s="423">
        <v>313.267403</v>
      </c>
      <c r="J19" s="423">
        <v>309.98998599999999</v>
      </c>
      <c r="K19" s="423">
        <v>308.71881300000001</v>
      </c>
      <c r="L19" s="423">
        <v>310.64616799999999</v>
      </c>
      <c r="M19" s="423">
        <v>309.74895700000008</v>
      </c>
      <c r="N19" s="423">
        <v>286.70990599999999</v>
      </c>
      <c r="O19" s="423">
        <v>289.20227899999998</v>
      </c>
      <c r="P19" s="423">
        <v>295.63494099999997</v>
      </c>
      <c r="Q19" s="423">
        <v>321.42631599999999</v>
      </c>
      <c r="R19" s="423">
        <v>429.36841400000003</v>
      </c>
      <c r="S19" s="423">
        <v>413.760448</v>
      </c>
      <c r="T19" s="423">
        <v>415.47497423494411</v>
      </c>
      <c r="U19" s="423">
        <v>419.68700688438969</v>
      </c>
      <c r="V19" s="423">
        <v>422.00137328095701</v>
      </c>
      <c r="W19" s="423">
        <v>430.32555692311388</v>
      </c>
      <c r="X19" s="423">
        <v>439.94670740392792</v>
      </c>
      <c r="Y19" s="424">
        <v>452.6674664823604</v>
      </c>
      <c r="Z19" s="403"/>
    </row>
    <row r="20" spans="1:26" ht="13.5" customHeight="1">
      <c r="A20" s="419"/>
      <c r="B20" s="425"/>
      <c r="C20" s="410"/>
      <c r="D20" s="412" t="s">
        <v>951</v>
      </c>
      <c r="E20" s="423">
        <v>43.189293280000001</v>
      </c>
      <c r="F20" s="423">
        <v>47.242335060000002</v>
      </c>
      <c r="G20" s="423">
        <v>54.660401890000003</v>
      </c>
      <c r="H20" s="423">
        <v>42.333612796000004</v>
      </c>
      <c r="I20" s="423">
        <v>42.325887692000002</v>
      </c>
      <c r="J20" s="423">
        <v>39.479622184</v>
      </c>
      <c r="K20" s="423">
        <v>41.356101916</v>
      </c>
      <c r="L20" s="423">
        <v>45.539850194000003</v>
      </c>
      <c r="M20" s="423">
        <v>44.195856389342602</v>
      </c>
      <c r="N20" s="423">
        <v>42.526187000000007</v>
      </c>
      <c r="O20" s="423">
        <v>45.004945000000006</v>
      </c>
      <c r="P20" s="423">
        <v>50.802769000000005</v>
      </c>
      <c r="Q20" s="423">
        <v>57.891052999999999</v>
      </c>
      <c r="R20" s="423">
        <v>75.520265999999992</v>
      </c>
      <c r="S20" s="423">
        <v>76.989229000000009</v>
      </c>
      <c r="T20" s="423">
        <v>88.814115999999999</v>
      </c>
      <c r="U20" s="423">
        <v>94.447102944360509</v>
      </c>
      <c r="V20" s="423">
        <v>94.722329242949357</v>
      </c>
      <c r="W20" s="423">
        <v>95.604873065570359</v>
      </c>
      <c r="X20" s="423">
        <v>96.017646115378568</v>
      </c>
      <c r="Y20" s="424">
        <v>96.197898874063284</v>
      </c>
      <c r="Z20" s="403"/>
    </row>
    <row r="21" spans="1:26" ht="13.5" customHeight="1">
      <c r="A21" s="419"/>
      <c r="B21" s="425"/>
      <c r="C21" s="410"/>
      <c r="D21" s="412" t="s">
        <v>1167</v>
      </c>
      <c r="E21" s="423">
        <v>329.95558728000003</v>
      </c>
      <c r="F21" s="423">
        <v>347.18968606000004</v>
      </c>
      <c r="G21" s="423">
        <v>372.74304389000002</v>
      </c>
      <c r="H21" s="423">
        <v>367.27860179600003</v>
      </c>
      <c r="I21" s="423">
        <v>355.59329069199998</v>
      </c>
      <c r="J21" s="423">
        <v>349.46960818399998</v>
      </c>
      <c r="K21" s="423">
        <v>350.07491491600001</v>
      </c>
      <c r="L21" s="423">
        <v>356.18601819399998</v>
      </c>
      <c r="M21" s="423">
        <v>353.9448133893427</v>
      </c>
      <c r="N21" s="423">
        <v>329.23609299999998</v>
      </c>
      <c r="O21" s="423">
        <v>334.207224</v>
      </c>
      <c r="P21" s="423">
        <v>346.43770999999998</v>
      </c>
      <c r="Q21" s="423">
        <v>379.31736899999999</v>
      </c>
      <c r="R21" s="423">
        <v>504.88868000000002</v>
      </c>
      <c r="S21" s="423">
        <v>490.74967700000002</v>
      </c>
      <c r="T21" s="423">
        <v>504.28909023494413</v>
      </c>
      <c r="U21" s="423">
        <v>514.13410982875018</v>
      </c>
      <c r="V21" s="423">
        <v>516.72370252390635</v>
      </c>
      <c r="W21" s="423">
        <v>525.93042998868418</v>
      </c>
      <c r="X21" s="423">
        <v>535.96435351930654</v>
      </c>
      <c r="Y21" s="424">
        <v>548.86536535642369</v>
      </c>
      <c r="Z21" s="403"/>
    </row>
    <row r="22" spans="1:26" ht="13.5" customHeight="1">
      <c r="A22" s="419"/>
      <c r="B22" s="425"/>
      <c r="C22" s="410"/>
      <c r="D22" s="412" t="s">
        <v>929</v>
      </c>
      <c r="E22" s="423">
        <v>278.13770599999998</v>
      </c>
      <c r="F22" s="423">
        <v>299.39164900000003</v>
      </c>
      <c r="G22" s="423">
        <v>315.68135799999999</v>
      </c>
      <c r="H22" s="423">
        <v>315.52935992057354</v>
      </c>
      <c r="I22" s="423">
        <v>336.94284690772548</v>
      </c>
      <c r="J22" s="423">
        <v>350.62777768599432</v>
      </c>
      <c r="K22" s="423">
        <v>385.44018699999998</v>
      </c>
      <c r="L22" s="423">
        <v>394.04783199999997</v>
      </c>
      <c r="M22" s="423">
        <v>405.40704299999976</v>
      </c>
      <c r="N22" s="423">
        <v>439.69709400000005</v>
      </c>
      <c r="O22" s="423">
        <v>453.85772099999997</v>
      </c>
      <c r="P22" s="423">
        <v>465.15805899999992</v>
      </c>
      <c r="Q22" s="423">
        <v>468.22068400000018</v>
      </c>
      <c r="R22" s="423">
        <v>551.55858599999999</v>
      </c>
      <c r="S22" s="423">
        <v>524.14755200000025</v>
      </c>
      <c r="T22" s="423">
        <v>646.66197491358844</v>
      </c>
      <c r="U22" s="423">
        <v>643.94930838958646</v>
      </c>
      <c r="V22" s="423">
        <v>625.57911684168266</v>
      </c>
      <c r="W22" s="423">
        <v>636.80002104525693</v>
      </c>
      <c r="X22" s="423">
        <v>667.88670142034346</v>
      </c>
      <c r="Y22" s="424">
        <v>686.57579126157157</v>
      </c>
      <c r="Z22" s="403"/>
    </row>
    <row r="23" spans="1:26" ht="13.5" customHeight="1">
      <c r="A23" s="417"/>
      <c r="B23" s="425"/>
      <c r="C23" s="410"/>
      <c r="D23" s="412" t="s">
        <v>1168</v>
      </c>
      <c r="E23" s="423">
        <v>19.994706719999996</v>
      </c>
      <c r="F23" s="423">
        <v>38.893664939999994</v>
      </c>
      <c r="G23" s="423">
        <v>32.560598110000001</v>
      </c>
      <c r="H23" s="423">
        <v>38.64738720399999</v>
      </c>
      <c r="I23" s="423">
        <v>32.495112307999996</v>
      </c>
      <c r="J23" s="423">
        <v>29.727377815999994</v>
      </c>
      <c r="K23" s="423">
        <v>33.230898084000003</v>
      </c>
      <c r="L23" s="423">
        <v>36.929149805999991</v>
      </c>
      <c r="M23" s="423">
        <v>35.535143610657393</v>
      </c>
      <c r="N23" s="423">
        <v>44.887812999999966</v>
      </c>
      <c r="O23" s="423">
        <v>48.384054999999989</v>
      </c>
      <c r="P23" s="423">
        <v>45.720230999999977</v>
      </c>
      <c r="Q23" s="423">
        <v>36.349946999999972</v>
      </c>
      <c r="R23" s="423">
        <v>50.185734000000025</v>
      </c>
      <c r="S23" s="423">
        <v>32.638770999999991</v>
      </c>
      <c r="T23" s="423">
        <v>30.941352117593183</v>
      </c>
      <c r="U23" s="423">
        <v>40.690722349768279</v>
      </c>
      <c r="V23" s="423">
        <v>38.038656336621969</v>
      </c>
      <c r="W23" s="423">
        <v>36.470671367413928</v>
      </c>
      <c r="X23" s="423">
        <v>35.859995746299717</v>
      </c>
      <c r="Y23" s="424">
        <v>35.708127324374075</v>
      </c>
      <c r="Z23" s="403"/>
    </row>
    <row r="24" spans="1:26" ht="13.5" customHeight="1">
      <c r="A24" s="419"/>
      <c r="B24" s="425"/>
      <c r="C24" s="410"/>
      <c r="D24" s="412" t="s">
        <v>1169</v>
      </c>
      <c r="E24" s="423">
        <v>298.13241271999993</v>
      </c>
      <c r="F24" s="423">
        <v>338.28531393999998</v>
      </c>
      <c r="G24" s="423">
        <v>348.24195610999999</v>
      </c>
      <c r="H24" s="423">
        <v>354.17674712457352</v>
      </c>
      <c r="I24" s="423">
        <v>369.43795921572553</v>
      </c>
      <c r="J24" s="423">
        <v>380.35515550199432</v>
      </c>
      <c r="K24" s="423">
        <v>418.67108508399997</v>
      </c>
      <c r="L24" s="423">
        <v>430.97698180600003</v>
      </c>
      <c r="M24" s="423">
        <v>440.94218661065713</v>
      </c>
      <c r="N24" s="423">
        <v>484.58490700000004</v>
      </c>
      <c r="O24" s="423">
        <v>502.24177599999996</v>
      </c>
      <c r="P24" s="423">
        <v>510.87828999999994</v>
      </c>
      <c r="Q24" s="423">
        <v>504.57063100000016</v>
      </c>
      <c r="R24" s="423">
        <v>601.74432000000002</v>
      </c>
      <c r="S24" s="423">
        <v>556.78632300000027</v>
      </c>
      <c r="T24" s="423">
        <v>677.60332703118138</v>
      </c>
      <c r="U24" s="423">
        <v>684.64003073935476</v>
      </c>
      <c r="V24" s="423">
        <v>663.61777317830467</v>
      </c>
      <c r="W24" s="423">
        <v>673.270692412671</v>
      </c>
      <c r="X24" s="423">
        <v>703.74669716664312</v>
      </c>
      <c r="Y24" s="424">
        <v>722.2839185859458</v>
      </c>
      <c r="Z24" s="403"/>
    </row>
    <row r="25" spans="1:26" ht="13.5" customHeight="1">
      <c r="A25" s="419"/>
      <c r="B25" s="426"/>
      <c r="C25" s="410"/>
      <c r="D25" s="412" t="s">
        <v>1170</v>
      </c>
      <c r="E25" s="423">
        <v>564.904</v>
      </c>
      <c r="F25" s="423">
        <v>599.33900000000006</v>
      </c>
      <c r="G25" s="423">
        <v>633.76400000000001</v>
      </c>
      <c r="H25" s="423">
        <v>640.47434892057356</v>
      </c>
      <c r="I25" s="423">
        <v>650.21024990772548</v>
      </c>
      <c r="J25" s="423">
        <v>660.6177636859943</v>
      </c>
      <c r="K25" s="423">
        <v>694.15899999999999</v>
      </c>
      <c r="L25" s="423">
        <v>704.69399999999996</v>
      </c>
      <c r="M25" s="423">
        <v>715.15599999999984</v>
      </c>
      <c r="N25" s="423">
        <v>726.40700000000004</v>
      </c>
      <c r="O25" s="423">
        <v>743.06</v>
      </c>
      <c r="P25" s="423">
        <v>760.79299999999989</v>
      </c>
      <c r="Q25" s="423">
        <v>789.64700000000016</v>
      </c>
      <c r="R25" s="423">
        <v>980.92700000000002</v>
      </c>
      <c r="S25" s="423">
        <v>937.90800000000024</v>
      </c>
      <c r="T25" s="423">
        <v>1062.1369491485325</v>
      </c>
      <c r="U25" s="423">
        <v>1063.6363152739762</v>
      </c>
      <c r="V25" s="423">
        <v>1047.5804901226397</v>
      </c>
      <c r="W25" s="423">
        <v>1067.1255779683709</v>
      </c>
      <c r="X25" s="423">
        <v>1107.8334088242714</v>
      </c>
      <c r="Y25" s="424">
        <v>1139.243257743932</v>
      </c>
      <c r="Z25" s="403"/>
    </row>
    <row r="26" spans="1:26" ht="13.5" customHeight="1">
      <c r="A26" s="419"/>
      <c r="B26" s="426"/>
      <c r="C26" s="410"/>
      <c r="D26" s="412" t="s">
        <v>1171</v>
      </c>
      <c r="E26" s="423">
        <v>63.183999999999997</v>
      </c>
      <c r="F26" s="423">
        <v>86.135999999999996</v>
      </c>
      <c r="G26" s="423">
        <v>87.221000000000004</v>
      </c>
      <c r="H26" s="423">
        <v>80.980999999999995</v>
      </c>
      <c r="I26" s="423">
        <v>74.820999999999998</v>
      </c>
      <c r="J26" s="423">
        <v>69.206999999999994</v>
      </c>
      <c r="K26" s="423">
        <v>74.587000000000003</v>
      </c>
      <c r="L26" s="423">
        <v>82.468999999999994</v>
      </c>
      <c r="M26" s="423">
        <v>79.730999999999995</v>
      </c>
      <c r="N26" s="423">
        <v>87.413999999999973</v>
      </c>
      <c r="O26" s="423">
        <v>93.388999999999996</v>
      </c>
      <c r="P26" s="423">
        <v>96.522999999999982</v>
      </c>
      <c r="Q26" s="423">
        <v>94.240999999999971</v>
      </c>
      <c r="R26" s="423">
        <v>125.70600000000002</v>
      </c>
      <c r="S26" s="423">
        <v>109.628</v>
      </c>
      <c r="T26" s="423">
        <v>119.75546811759318</v>
      </c>
      <c r="U26" s="423">
        <v>135.13782529412879</v>
      </c>
      <c r="V26" s="423">
        <v>132.76098557957133</v>
      </c>
      <c r="W26" s="423">
        <v>132.07554443298429</v>
      </c>
      <c r="X26" s="423">
        <v>131.87764186167828</v>
      </c>
      <c r="Y26" s="424">
        <v>131.90602619843736</v>
      </c>
      <c r="Z26" s="403"/>
    </row>
    <row r="27" spans="1:26" ht="13.5" customHeight="1">
      <c r="A27" s="419"/>
      <c r="B27" s="426"/>
      <c r="C27" s="410"/>
      <c r="D27" s="412" t="s">
        <v>1172</v>
      </c>
      <c r="E27" s="423">
        <v>628.08799999999997</v>
      </c>
      <c r="F27" s="423">
        <v>685.47500000000002</v>
      </c>
      <c r="G27" s="423">
        <v>720.98500000000001</v>
      </c>
      <c r="H27" s="423">
        <v>721.45534892057356</v>
      </c>
      <c r="I27" s="423">
        <v>725.03124990772551</v>
      </c>
      <c r="J27" s="423">
        <v>729.8247636859943</v>
      </c>
      <c r="K27" s="423">
        <v>768.74599999999998</v>
      </c>
      <c r="L27" s="423">
        <v>787.16300000000001</v>
      </c>
      <c r="M27" s="423">
        <v>794.88699999999983</v>
      </c>
      <c r="N27" s="423">
        <v>813.82100000000003</v>
      </c>
      <c r="O27" s="423">
        <v>836.44899999999996</v>
      </c>
      <c r="P27" s="423">
        <v>857.31599999999992</v>
      </c>
      <c r="Q27" s="423">
        <v>883.88800000000015</v>
      </c>
      <c r="R27" s="423">
        <v>1106.633</v>
      </c>
      <c r="S27" s="423">
        <v>1047.2760000000001</v>
      </c>
      <c r="T27" s="423">
        <v>1181.8924172661254</v>
      </c>
      <c r="U27" s="423">
        <v>1198.7741405681049</v>
      </c>
      <c r="V27" s="423">
        <v>1180.341475702211</v>
      </c>
      <c r="W27" s="423">
        <v>1199.2011224013552</v>
      </c>
      <c r="X27" s="423">
        <v>1239.7110506859497</v>
      </c>
      <c r="Y27" s="424">
        <v>1271.1492839423695</v>
      </c>
      <c r="Z27" s="403"/>
    </row>
    <row r="28" spans="1:26" s="534" customFormat="1" ht="12.75" customHeight="1">
      <c r="A28" s="457"/>
      <c r="B28" s="596" t="s">
        <v>1173</v>
      </c>
      <c r="C28" s="597"/>
      <c r="D28" s="597"/>
      <c r="E28" s="597"/>
      <c r="F28" s="597"/>
      <c r="G28" s="597"/>
      <c r="H28" s="597"/>
      <c r="I28" s="597"/>
      <c r="J28" s="597"/>
      <c r="K28" s="597"/>
      <c r="L28" s="597"/>
      <c r="M28" s="597"/>
      <c r="N28" s="597"/>
      <c r="O28" s="597"/>
      <c r="P28" s="597"/>
      <c r="Q28" s="597"/>
      <c r="R28" s="597"/>
      <c r="S28" s="597"/>
      <c r="T28" s="597"/>
      <c r="U28" s="597"/>
      <c r="V28" s="597"/>
      <c r="W28" s="597"/>
      <c r="X28" s="597"/>
      <c r="Y28" s="598"/>
      <c r="Z28" s="445"/>
    </row>
    <row r="29" spans="1:26" s="534" customFormat="1" ht="12.75" customHeight="1">
      <c r="A29" s="457"/>
      <c r="B29" s="448"/>
      <c r="C29" s="449"/>
      <c r="D29" s="449"/>
      <c r="E29" s="599" t="s">
        <v>357</v>
      </c>
      <c r="F29" s="599"/>
      <c r="G29" s="599"/>
      <c r="H29" s="599"/>
      <c r="I29" s="599"/>
      <c r="J29" s="599"/>
      <c r="K29" s="599"/>
      <c r="L29" s="599"/>
      <c r="M29" s="599"/>
      <c r="N29" s="599"/>
      <c r="O29" s="599"/>
      <c r="P29" s="599"/>
      <c r="Q29" s="599"/>
      <c r="R29" s="599"/>
      <c r="S29" s="458"/>
      <c r="T29" s="600" t="s">
        <v>358</v>
      </c>
      <c r="U29" s="599"/>
      <c r="V29" s="599"/>
      <c r="W29" s="599"/>
      <c r="X29" s="599"/>
      <c r="Y29" s="601"/>
      <c r="Z29" s="445"/>
    </row>
    <row r="30" spans="1:26" s="534" customFormat="1" ht="12.75" customHeight="1">
      <c r="A30" s="459"/>
      <c r="B30" s="448"/>
      <c r="C30" s="449"/>
      <c r="D30" s="449"/>
      <c r="E30" s="450" t="s">
        <v>1153</v>
      </c>
      <c r="F30" s="450" t="s">
        <v>1069</v>
      </c>
      <c r="G30" s="450" t="s">
        <v>1070</v>
      </c>
      <c r="H30" s="450" t="s">
        <v>1071</v>
      </c>
      <c r="I30" s="450" t="s">
        <v>1072</v>
      </c>
      <c r="J30" s="450" t="s">
        <v>359</v>
      </c>
      <c r="K30" s="450" t="s">
        <v>360</v>
      </c>
      <c r="L30" s="450" t="s">
        <v>361</v>
      </c>
      <c r="M30" s="450" t="s">
        <v>362</v>
      </c>
      <c r="N30" s="450" t="s">
        <v>363</v>
      </c>
      <c r="O30" s="451" t="s">
        <v>364</v>
      </c>
      <c r="P30" s="451" t="s">
        <v>365</v>
      </c>
      <c r="Q30" s="451" t="s">
        <v>366</v>
      </c>
      <c r="R30" s="451" t="s">
        <v>367</v>
      </c>
      <c r="S30" s="451" t="s">
        <v>368</v>
      </c>
      <c r="T30" s="451" t="s">
        <v>369</v>
      </c>
      <c r="U30" s="451" t="s">
        <v>370</v>
      </c>
      <c r="V30" s="451" t="s">
        <v>371</v>
      </c>
      <c r="W30" s="451" t="s">
        <v>372</v>
      </c>
      <c r="X30" s="451" t="s">
        <v>373</v>
      </c>
      <c r="Y30" s="518" t="s">
        <v>374</v>
      </c>
      <c r="Z30" s="445"/>
    </row>
    <row r="31" spans="1:26" ht="13.5" customHeight="1">
      <c r="A31" s="427"/>
      <c r="B31" s="428" t="s">
        <v>1174</v>
      </c>
      <c r="C31" s="429"/>
      <c r="D31" s="430"/>
      <c r="E31" s="431">
        <v>1567.027</v>
      </c>
      <c r="F31" s="431">
        <v>1583.394</v>
      </c>
      <c r="G31" s="431">
        <v>1561.3309999999999</v>
      </c>
      <c r="H31" s="431">
        <v>1630.4739999999999</v>
      </c>
      <c r="I31" s="431">
        <v>1671.3520000000001</v>
      </c>
      <c r="J31" s="431">
        <v>1726.9829999999999</v>
      </c>
      <c r="K31" s="431">
        <v>1806.096</v>
      </c>
      <c r="L31" s="431">
        <v>1875.8969999999999</v>
      </c>
      <c r="M31" s="431">
        <v>1937.57</v>
      </c>
      <c r="N31" s="431">
        <v>2022.931</v>
      </c>
      <c r="O31" s="431">
        <v>2102.9250000000002</v>
      </c>
      <c r="P31" s="431">
        <v>2177.2220000000002</v>
      </c>
      <c r="Q31" s="431">
        <v>2249.4229999999998</v>
      </c>
      <c r="R31" s="431">
        <v>2086.54</v>
      </c>
      <c r="S31" s="431">
        <v>2342.5639999999999</v>
      </c>
      <c r="T31" s="431">
        <v>2497.0793349999999</v>
      </c>
      <c r="U31" s="431">
        <v>2542.0240410000001</v>
      </c>
      <c r="V31" s="431">
        <v>2628.0144100000002</v>
      </c>
      <c r="W31" s="431">
        <v>2713.2565300000001</v>
      </c>
      <c r="X31" s="431">
        <v>2816.6626660000002</v>
      </c>
      <c r="Y31" s="432">
        <v>2927.4033030000001</v>
      </c>
      <c r="Z31" s="403"/>
    </row>
    <row r="32" spans="1:26" ht="13.5" customHeight="1">
      <c r="A32" s="427"/>
      <c r="B32" s="428" t="s">
        <v>304</v>
      </c>
      <c r="C32" s="429"/>
      <c r="D32" s="430"/>
      <c r="E32" s="413">
        <v>2.3696682464454852</v>
      </c>
      <c r="F32" s="413">
        <v>3.6111111111111001</v>
      </c>
      <c r="G32" s="413">
        <v>1.3106940720881965</v>
      </c>
      <c r="H32" s="413">
        <v>1.6759776536312785</v>
      </c>
      <c r="I32" s="413">
        <v>1.7929438982070565</v>
      </c>
      <c r="J32" s="413">
        <v>1.7045454545454533</v>
      </c>
      <c r="K32" s="413">
        <v>2.0949720670391088</v>
      </c>
      <c r="L32" s="413">
        <v>1.1217510259917844</v>
      </c>
      <c r="M32" s="413">
        <v>0.75757575757575069</v>
      </c>
      <c r="N32" s="413">
        <v>2.0408163265306314</v>
      </c>
      <c r="O32" s="413">
        <v>1.6842105263157805</v>
      </c>
      <c r="P32" s="413">
        <v>1.8115942028985614</v>
      </c>
      <c r="Q32" s="413">
        <v>2.5927808845958396</v>
      </c>
      <c r="R32" s="413">
        <v>6.3924677898909721</v>
      </c>
      <c r="S32" s="413">
        <v>-0.46576618537494596</v>
      </c>
      <c r="T32" s="413">
        <v>4.8593559197555436</v>
      </c>
      <c r="U32" s="413">
        <v>3.2325294944946563</v>
      </c>
      <c r="V32" s="413">
        <v>1.3153619311604814</v>
      </c>
      <c r="W32" s="413">
        <v>0.53193643268987501</v>
      </c>
      <c r="X32" s="413">
        <v>1.215767208195075</v>
      </c>
      <c r="Y32" s="414">
        <v>1.7967818775177875</v>
      </c>
      <c r="Z32" s="403"/>
    </row>
    <row r="33" spans="1:26" s="534" customFormat="1" ht="12.75" customHeight="1" thickBot="1">
      <c r="A33" s="459"/>
      <c r="B33" s="461"/>
      <c r="C33" s="462"/>
      <c r="D33" s="463"/>
      <c r="E33" s="607" t="s">
        <v>1175</v>
      </c>
      <c r="F33" s="607"/>
      <c r="G33" s="607"/>
      <c r="H33" s="607"/>
      <c r="I33" s="607"/>
      <c r="J33" s="607"/>
      <c r="K33" s="607"/>
      <c r="L33" s="607"/>
      <c r="M33" s="607"/>
      <c r="N33" s="607"/>
      <c r="O33" s="607"/>
      <c r="P33" s="607"/>
      <c r="Q33" s="607"/>
      <c r="R33" s="608" t="s">
        <v>1176</v>
      </c>
      <c r="S33" s="607"/>
      <c r="T33" s="607"/>
      <c r="U33" s="607"/>
      <c r="V33" s="607"/>
      <c r="W33" s="607"/>
      <c r="X33" s="607"/>
      <c r="Y33" s="613"/>
      <c r="Z33" s="445"/>
    </row>
    <row r="34" spans="1:26" ht="13.5" customHeight="1">
      <c r="A34" s="427"/>
      <c r="B34" s="433" t="s">
        <v>1177</v>
      </c>
      <c r="C34" s="434"/>
      <c r="D34" s="435"/>
      <c r="E34" s="436">
        <v>61508.25</v>
      </c>
      <c r="F34" s="436">
        <v>61987.5</v>
      </c>
      <c r="G34" s="436">
        <v>62447.75</v>
      </c>
      <c r="H34" s="436">
        <v>62956.75</v>
      </c>
      <c r="I34" s="436">
        <v>63442.5</v>
      </c>
      <c r="J34" s="436">
        <v>63855.25</v>
      </c>
      <c r="K34" s="436">
        <v>64289.75</v>
      </c>
      <c r="L34" s="436">
        <v>64789.25</v>
      </c>
      <c r="M34" s="436">
        <v>65312</v>
      </c>
      <c r="N34" s="436">
        <v>65795</v>
      </c>
      <c r="O34" s="436">
        <v>66188.5</v>
      </c>
      <c r="P34" s="436">
        <v>66571.25</v>
      </c>
      <c r="Q34" s="436">
        <v>66903.5</v>
      </c>
      <c r="R34" s="436">
        <v>67249.5</v>
      </c>
      <c r="S34" s="436">
        <v>67555.25</v>
      </c>
      <c r="T34" s="436">
        <v>67689.184125000014</v>
      </c>
      <c r="U34" s="436">
        <v>67933.544875000007</v>
      </c>
      <c r="V34" s="436">
        <v>68165.645500000013</v>
      </c>
      <c r="W34" s="436">
        <v>68382.790749999986</v>
      </c>
      <c r="X34" s="436">
        <v>68583.474500000011</v>
      </c>
      <c r="Y34" s="437">
        <v>68769.315499999997</v>
      </c>
      <c r="Z34" s="529"/>
    </row>
    <row r="35" spans="1:26" ht="12.75" customHeight="1">
      <c r="A35" s="427"/>
      <c r="B35" s="614" t="s">
        <v>1178</v>
      </c>
      <c r="C35" s="615"/>
      <c r="D35" s="615"/>
      <c r="E35" s="615"/>
      <c r="F35" s="615"/>
      <c r="G35" s="615"/>
      <c r="H35" s="615"/>
      <c r="I35" s="615"/>
      <c r="J35" s="615"/>
      <c r="K35" s="615"/>
      <c r="L35" s="615"/>
      <c r="M35" s="615"/>
      <c r="N35" s="615"/>
      <c r="O35" s="615"/>
      <c r="P35" s="615"/>
      <c r="Q35" s="615"/>
      <c r="R35" s="615"/>
      <c r="S35" s="615"/>
      <c r="T35" s="615"/>
      <c r="U35" s="615"/>
      <c r="V35" s="615"/>
      <c r="W35" s="615"/>
      <c r="X35" s="615"/>
      <c r="Y35" s="616"/>
      <c r="Z35" s="529"/>
    </row>
    <row r="36" spans="1:26" ht="12.75" customHeight="1">
      <c r="A36" s="427"/>
      <c r="B36" s="438" t="s">
        <v>1179</v>
      </c>
      <c r="C36" s="439"/>
      <c r="D36" s="439"/>
      <c r="E36" s="439"/>
      <c r="F36" s="439"/>
      <c r="G36" s="439"/>
      <c r="H36" s="439"/>
      <c r="I36" s="439"/>
      <c r="J36" s="439"/>
      <c r="K36" s="439"/>
      <c r="L36" s="439"/>
      <c r="M36" s="439"/>
      <c r="N36" s="439"/>
      <c r="O36" s="439"/>
      <c r="P36" s="439"/>
      <c r="Q36" s="439"/>
      <c r="R36" s="439"/>
      <c r="S36" s="439"/>
      <c r="T36" s="439"/>
      <c r="U36" s="439"/>
      <c r="V36" s="439"/>
      <c r="W36" s="439"/>
      <c r="X36" s="439"/>
      <c r="Y36" s="530"/>
      <c r="Z36" s="403"/>
    </row>
    <row r="37" spans="1:26" ht="12.75" customHeight="1" thickBot="1">
      <c r="A37" s="403"/>
      <c r="B37" s="440" t="s">
        <v>1180</v>
      </c>
      <c r="C37" s="441"/>
      <c r="D37" s="441"/>
      <c r="E37" s="441"/>
      <c r="F37" s="441"/>
      <c r="G37" s="441"/>
      <c r="H37" s="441"/>
      <c r="I37" s="441"/>
      <c r="J37" s="441"/>
      <c r="K37" s="441"/>
      <c r="L37" s="441"/>
      <c r="M37" s="441"/>
      <c r="N37" s="441"/>
      <c r="O37" s="441"/>
      <c r="P37" s="441"/>
      <c r="Q37" s="441"/>
      <c r="R37" s="441"/>
      <c r="S37" s="441"/>
      <c r="T37" s="441"/>
      <c r="U37" s="441"/>
      <c r="V37" s="441"/>
      <c r="W37" s="441"/>
      <c r="X37" s="441"/>
      <c r="Y37" s="531"/>
      <c r="Z37" s="403"/>
    </row>
    <row r="38" spans="1:26">
      <c r="A38" s="403"/>
      <c r="B38" s="443"/>
      <c r="C38" s="443"/>
      <c r="D38" s="443"/>
      <c r="E38" s="443"/>
      <c r="F38" s="443"/>
      <c r="G38" s="443"/>
      <c r="H38" s="443"/>
      <c r="I38" s="443"/>
      <c r="J38" s="443"/>
      <c r="K38" s="443"/>
      <c r="L38" s="443"/>
      <c r="M38" s="443"/>
      <c r="N38" s="443"/>
      <c r="O38" s="443"/>
      <c r="P38" s="443"/>
      <c r="Q38" s="443"/>
      <c r="R38" s="443"/>
      <c r="S38" s="443"/>
      <c r="T38" s="403"/>
      <c r="U38" s="403"/>
      <c r="V38" s="403"/>
      <c r="W38" s="403"/>
      <c r="X38" s="403"/>
      <c r="Y38" s="403"/>
      <c r="Z38" s="403"/>
    </row>
    <row r="39" spans="1:26">
      <c r="A39" s="403"/>
      <c r="B39" s="443"/>
      <c r="C39" s="443"/>
      <c r="D39" s="443"/>
      <c r="E39" s="443"/>
      <c r="F39" s="443"/>
      <c r="G39" s="443"/>
      <c r="H39" s="443"/>
      <c r="I39" s="443"/>
      <c r="J39" s="443"/>
      <c r="K39" s="443"/>
      <c r="L39" s="443"/>
      <c r="M39" s="443"/>
      <c r="N39" s="443"/>
      <c r="O39" s="443"/>
      <c r="P39" s="443"/>
      <c r="Q39" s="443"/>
      <c r="R39" s="443"/>
      <c r="S39" s="443"/>
      <c r="T39" s="403"/>
      <c r="U39" s="403"/>
      <c r="V39" s="403"/>
      <c r="W39" s="403"/>
      <c r="X39" s="403"/>
      <c r="Y39" s="403"/>
      <c r="Z39" s="403"/>
    </row>
    <row r="40" spans="1:26">
      <c r="A40" s="403"/>
      <c r="B40" s="532"/>
      <c r="C40" s="403"/>
      <c r="D40" s="533"/>
      <c r="E40" s="533"/>
      <c r="F40" s="533"/>
      <c r="G40" s="533"/>
      <c r="H40" s="533"/>
      <c r="I40" s="533"/>
      <c r="J40" s="533"/>
      <c r="K40" s="533"/>
      <c r="L40" s="533"/>
      <c r="M40" s="533"/>
      <c r="N40" s="533"/>
      <c r="O40" s="533"/>
      <c r="P40" s="533"/>
      <c r="Q40" s="533"/>
      <c r="R40" s="533"/>
      <c r="S40" s="533"/>
      <c r="T40" s="533"/>
      <c r="U40" s="533"/>
      <c r="V40" s="403"/>
      <c r="W40" s="403"/>
      <c r="X40" s="403"/>
      <c r="Y40" s="403"/>
      <c r="Z40" s="403"/>
    </row>
  </sheetData>
  <mergeCells count="12">
    <mergeCell ref="B35:Y35"/>
    <mergeCell ref="B2:Y2"/>
    <mergeCell ref="E3:S3"/>
    <mergeCell ref="T3:Y3"/>
    <mergeCell ref="B6:Y6"/>
    <mergeCell ref="B12:Y12"/>
    <mergeCell ref="B18:Y18"/>
    <mergeCell ref="B28:Y28"/>
    <mergeCell ref="E29:R29"/>
    <mergeCell ref="T29:Y29"/>
    <mergeCell ref="E33:Q33"/>
    <mergeCell ref="R33:Y33"/>
  </mergeCells>
  <hyperlinks>
    <hyperlink ref="A1" location="Contents!B22" display="Back to contents" xr:uid="{48ED633F-69C5-4B97-8CA0-7B0D9D68B6D1}"/>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EC072-76E3-4813-842D-3D2FDDDB0082}">
  <sheetPr>
    <tabColor theme="3"/>
    <pageSetUpPr fitToPage="1"/>
  </sheetPr>
  <dimension ref="A1:Z100"/>
  <sheetViews>
    <sheetView topLeftCell="F1" zoomScaleNormal="100" workbookViewId="0">
      <selection activeCell="A4" sqref="A4"/>
    </sheetView>
  </sheetViews>
  <sheetFormatPr defaultColWidth="10.5703125" defaultRowHeight="12.75"/>
  <cols>
    <col min="1" max="1" width="10.7109375" style="520" customWidth="1"/>
    <col min="2" max="3" width="0.85546875" style="520" customWidth="1"/>
    <col min="4" max="4" width="53.28515625" style="520" customWidth="1"/>
    <col min="5" max="17" width="12.140625" style="520" customWidth="1"/>
    <col min="18" max="18" width="10.5703125" style="520"/>
    <col min="19" max="19" width="11.28515625" style="520" customWidth="1"/>
    <col min="20" max="24" width="10.5703125" style="520"/>
    <col min="25" max="30" width="11.28515625" style="520" customWidth="1"/>
    <col min="31" max="16384" width="10.5703125" style="520"/>
  </cols>
  <sheetData>
    <row r="1" spans="1:26" ht="33.75" customHeight="1" thickBot="1">
      <c r="A1" s="526" t="s">
        <v>354</v>
      </c>
      <c r="B1" s="526"/>
      <c r="C1" s="526"/>
      <c r="D1" s="402"/>
      <c r="E1" s="402"/>
      <c r="F1" s="402"/>
      <c r="G1" s="402"/>
      <c r="H1" s="402"/>
      <c r="I1" s="402"/>
      <c r="J1" s="402"/>
      <c r="K1" s="402"/>
      <c r="L1" s="402"/>
      <c r="M1" s="402"/>
      <c r="N1" s="402"/>
      <c r="O1" s="402"/>
      <c r="P1" s="402"/>
      <c r="Q1" s="402"/>
      <c r="R1" s="402"/>
      <c r="S1" s="402"/>
      <c r="T1" s="403"/>
      <c r="U1" s="403"/>
      <c r="V1" s="403"/>
      <c r="W1" s="403"/>
      <c r="X1" s="403"/>
      <c r="Y1" s="403"/>
      <c r="Z1" s="403"/>
    </row>
    <row r="2" spans="1:26" s="523" customFormat="1" ht="21" customHeight="1">
      <c r="A2" s="444"/>
      <c r="B2" s="617" t="s">
        <v>1181</v>
      </c>
      <c r="C2" s="611"/>
      <c r="D2" s="611"/>
      <c r="E2" s="611"/>
      <c r="F2" s="611"/>
      <c r="G2" s="611"/>
      <c r="H2" s="611"/>
      <c r="I2" s="611"/>
      <c r="J2" s="611"/>
      <c r="K2" s="611"/>
      <c r="L2" s="611"/>
      <c r="M2" s="611"/>
      <c r="N2" s="611"/>
      <c r="O2" s="611"/>
      <c r="P2" s="611"/>
      <c r="Q2" s="611"/>
      <c r="R2" s="611"/>
      <c r="S2" s="611"/>
      <c r="T2" s="611"/>
      <c r="U2" s="611"/>
      <c r="V2" s="611"/>
      <c r="W2" s="611"/>
      <c r="X2" s="612"/>
      <c r="Y2" s="445"/>
      <c r="Z2" s="445"/>
    </row>
    <row r="3" spans="1:26" s="523" customFormat="1" ht="18" customHeight="1">
      <c r="A3" s="444"/>
      <c r="B3" s="446"/>
      <c r="C3" s="447"/>
      <c r="D3" s="447"/>
      <c r="E3" s="599" t="s">
        <v>357</v>
      </c>
      <c r="F3" s="599"/>
      <c r="G3" s="599"/>
      <c r="H3" s="599"/>
      <c r="I3" s="599"/>
      <c r="J3" s="599"/>
      <c r="K3" s="599"/>
      <c r="L3" s="599"/>
      <c r="M3" s="599"/>
      <c r="N3" s="599"/>
      <c r="O3" s="599"/>
      <c r="P3" s="599"/>
      <c r="Q3" s="599"/>
      <c r="R3" s="599"/>
      <c r="S3" s="618" t="s">
        <v>358</v>
      </c>
      <c r="T3" s="599"/>
      <c r="U3" s="599"/>
      <c r="V3" s="599"/>
      <c r="W3" s="599"/>
      <c r="X3" s="601"/>
      <c r="Y3" s="445"/>
      <c r="Z3" s="445"/>
    </row>
    <row r="4" spans="1:26" s="523" customFormat="1" ht="13.5" customHeight="1">
      <c r="A4" s="444"/>
      <c r="B4" s="448"/>
      <c r="C4" s="449"/>
      <c r="D4" s="449"/>
      <c r="E4" s="450" t="s">
        <v>1153</v>
      </c>
      <c r="F4" s="450" t="s">
        <v>1069</v>
      </c>
      <c r="G4" s="450" t="s">
        <v>1070</v>
      </c>
      <c r="H4" s="450" t="s">
        <v>1071</v>
      </c>
      <c r="I4" s="450" t="s">
        <v>1072</v>
      </c>
      <c r="J4" s="450" t="s">
        <v>359</v>
      </c>
      <c r="K4" s="450" t="s">
        <v>360</v>
      </c>
      <c r="L4" s="450" t="s">
        <v>361</v>
      </c>
      <c r="M4" s="450" t="s">
        <v>362</v>
      </c>
      <c r="N4" s="451" t="s">
        <v>363</v>
      </c>
      <c r="O4" s="451" t="s">
        <v>364</v>
      </c>
      <c r="P4" s="451" t="s">
        <v>365</v>
      </c>
      <c r="Q4" s="451" t="s">
        <v>366</v>
      </c>
      <c r="R4" s="451" t="s">
        <v>367</v>
      </c>
      <c r="S4" s="451" t="s">
        <v>368</v>
      </c>
      <c r="T4" s="451" t="s">
        <v>369</v>
      </c>
      <c r="U4" s="451" t="s">
        <v>370</v>
      </c>
      <c r="V4" s="451" t="s">
        <v>371</v>
      </c>
      <c r="W4" s="452" t="s">
        <v>372</v>
      </c>
      <c r="X4" s="453" t="s">
        <v>373</v>
      </c>
      <c r="Y4" s="445"/>
      <c r="Z4" s="445"/>
    </row>
    <row r="5" spans="1:26">
      <c r="A5" s="404"/>
      <c r="B5" s="405"/>
      <c r="C5" s="406"/>
      <c r="D5" s="406"/>
      <c r="E5" s="407"/>
      <c r="F5" s="407"/>
      <c r="G5" s="407"/>
      <c r="H5" s="407"/>
      <c r="I5" s="407"/>
      <c r="J5" s="407"/>
      <c r="K5" s="407"/>
      <c r="L5" s="407"/>
      <c r="M5" s="407"/>
      <c r="N5" s="407"/>
      <c r="O5" s="407"/>
      <c r="P5" s="408"/>
      <c r="Q5" s="408"/>
      <c r="R5" s="408"/>
      <c r="S5" s="408"/>
      <c r="T5" s="408"/>
      <c r="U5" s="408"/>
      <c r="V5" s="408"/>
      <c r="W5" s="408"/>
      <c r="X5" s="527"/>
      <c r="Y5" s="403"/>
      <c r="Z5" s="403"/>
    </row>
    <row r="6" spans="1:26" s="523" customFormat="1" ht="18" customHeight="1">
      <c r="A6" s="454"/>
      <c r="B6" s="596" t="s">
        <v>1154</v>
      </c>
      <c r="C6" s="597"/>
      <c r="D6" s="597"/>
      <c r="E6" s="597"/>
      <c r="F6" s="597"/>
      <c r="G6" s="597"/>
      <c r="H6" s="597"/>
      <c r="I6" s="597"/>
      <c r="J6" s="597"/>
      <c r="K6" s="597"/>
      <c r="L6" s="597"/>
      <c r="M6" s="597"/>
      <c r="N6" s="597"/>
      <c r="O6" s="597"/>
      <c r="P6" s="597"/>
      <c r="Q6" s="597"/>
      <c r="R6" s="597"/>
      <c r="S6" s="597"/>
      <c r="T6" s="597"/>
      <c r="U6" s="597"/>
      <c r="V6" s="597"/>
      <c r="W6" s="597"/>
      <c r="X6" s="598"/>
      <c r="Y6" s="535"/>
      <c r="Z6" s="445"/>
    </row>
    <row r="7" spans="1:26">
      <c r="A7" s="404"/>
      <c r="B7" s="411"/>
      <c r="C7" s="410"/>
      <c r="D7" s="412" t="s">
        <v>1155</v>
      </c>
      <c r="E7" s="536">
        <v>256.07760198735463</v>
      </c>
      <c r="F7" s="536">
        <v>267.99917980422123</v>
      </c>
      <c r="G7" s="536">
        <v>285.18699360368055</v>
      </c>
      <c r="H7" s="536">
        <v>291.49790577273598</v>
      </c>
      <c r="I7" s="536">
        <v>287.0364428100936</v>
      </c>
      <c r="J7" s="536">
        <v>283.14996737838152</v>
      </c>
      <c r="K7" s="536">
        <v>287.8201082594851</v>
      </c>
      <c r="L7" s="536">
        <v>290.00803061225446</v>
      </c>
      <c r="M7" s="536">
        <v>288.6501391536072</v>
      </c>
      <c r="N7" s="536">
        <v>291.916086185957</v>
      </c>
      <c r="O7" s="536">
        <v>296.73851400685095</v>
      </c>
      <c r="P7" s="536">
        <v>304.20241481436807</v>
      </c>
      <c r="Q7" s="536">
        <v>327.07644806867478</v>
      </c>
      <c r="R7" s="536">
        <v>436.92511048962336</v>
      </c>
      <c r="S7" s="536">
        <v>405.02778150003741</v>
      </c>
      <c r="T7" s="536">
        <v>406.97511250458422</v>
      </c>
      <c r="U7" s="536">
        <v>408.01899650695265</v>
      </c>
      <c r="V7" s="536">
        <v>419.09821051639335</v>
      </c>
      <c r="W7" s="536">
        <v>435.39390625973334</v>
      </c>
      <c r="X7" s="537">
        <v>451.57824723492359</v>
      </c>
      <c r="Y7" s="403"/>
      <c r="Z7" s="403"/>
    </row>
    <row r="8" spans="1:26">
      <c r="A8" s="404"/>
      <c r="B8" s="411"/>
      <c r="C8" s="410"/>
      <c r="D8" s="412" t="s">
        <v>1185</v>
      </c>
      <c r="E8" s="536">
        <v>333.64883359063293</v>
      </c>
      <c r="F8" s="536">
        <v>339.13331087953583</v>
      </c>
      <c r="G8" s="536">
        <v>355.34428917904057</v>
      </c>
      <c r="H8" s="536">
        <v>357.19818182706177</v>
      </c>
      <c r="I8" s="536">
        <v>346.50095334521865</v>
      </c>
      <c r="J8" s="536">
        <v>335.00762895504931</v>
      </c>
      <c r="K8" s="536">
        <v>332.88275310956749</v>
      </c>
      <c r="L8" s="536">
        <v>331.6874242628395</v>
      </c>
      <c r="M8" s="536">
        <v>328.0899283465082</v>
      </c>
      <c r="N8" s="536">
        <v>324.54913608045717</v>
      </c>
      <c r="O8" s="536">
        <v>324.27408029415835</v>
      </c>
      <c r="P8" s="536">
        <v>326.18220882753974</v>
      </c>
      <c r="Q8" s="536">
        <v>342.615694797375</v>
      </c>
      <c r="R8" s="536">
        <v>432.46503082632574</v>
      </c>
      <c r="S8" s="536">
        <v>405.02778150003741</v>
      </c>
      <c r="T8" s="536">
        <v>391.11734586413888</v>
      </c>
      <c r="U8" s="536">
        <v>382.89200788036555</v>
      </c>
      <c r="V8" s="536">
        <v>386.12884032400297</v>
      </c>
      <c r="W8" s="536">
        <v>393.45804622095937</v>
      </c>
      <c r="X8" s="537">
        <v>400.07977923117909</v>
      </c>
      <c r="Y8" s="403"/>
      <c r="Z8" s="403"/>
    </row>
    <row r="9" spans="1:26">
      <c r="A9" s="417"/>
      <c r="B9" s="411"/>
      <c r="C9" s="410"/>
      <c r="D9" s="412" t="s">
        <v>1157</v>
      </c>
      <c r="E9" s="536"/>
      <c r="F9" s="536">
        <v>1.6437873406840664</v>
      </c>
      <c r="G9" s="536">
        <v>4.7801197285698205</v>
      </c>
      <c r="H9" s="536">
        <v>0.52171730473122846</v>
      </c>
      <c r="I9" s="536">
        <v>-2.9947600592833412</v>
      </c>
      <c r="J9" s="536">
        <v>-3.3169676098173784</v>
      </c>
      <c r="K9" s="536">
        <v>-0.63427685277188672</v>
      </c>
      <c r="L9" s="536">
        <v>-0.35908404252309456</v>
      </c>
      <c r="M9" s="536">
        <v>-1.0846042548422141</v>
      </c>
      <c r="N9" s="536">
        <v>-1.0792139471930029</v>
      </c>
      <c r="O9" s="536">
        <v>-8.4750121236076836E-2</v>
      </c>
      <c r="P9" s="536">
        <v>0.5884307902902508</v>
      </c>
      <c r="Q9" s="536">
        <v>5.0381306904828893</v>
      </c>
      <c r="R9" s="536">
        <v>26.22452426824411</v>
      </c>
      <c r="S9" s="536">
        <v>-6.3443856428953449</v>
      </c>
      <c r="T9" s="536">
        <v>-3.4344398757983119</v>
      </c>
      <c r="U9" s="536">
        <v>-2.103035846083523</v>
      </c>
      <c r="V9" s="536">
        <v>0.84536432649928717</v>
      </c>
      <c r="W9" s="536">
        <v>1.8981244422992205</v>
      </c>
      <c r="X9" s="537">
        <v>1.6829578334512041</v>
      </c>
      <c r="Y9" s="403"/>
      <c r="Z9" s="403"/>
    </row>
    <row r="10" spans="1:26" ht="13.5" customHeight="1">
      <c r="A10" s="417"/>
      <c r="B10" s="411"/>
      <c r="C10" s="410"/>
      <c r="D10" s="412" t="s">
        <v>1158</v>
      </c>
      <c r="E10" s="536">
        <v>16.281927831074981</v>
      </c>
      <c r="F10" s="536">
        <v>16.920753165498809</v>
      </c>
      <c r="G10" s="536">
        <v>18.202805453666294</v>
      </c>
      <c r="H10" s="536">
        <v>17.86988824175809</v>
      </c>
      <c r="I10" s="536">
        <v>17.097969817878727</v>
      </c>
      <c r="J10" s="536">
        <v>16.323749740046868</v>
      </c>
      <c r="K10" s="536">
        <v>15.832742897601277</v>
      </c>
      <c r="L10" s="536">
        <v>15.35742249282481</v>
      </c>
      <c r="M10" s="536">
        <v>14.777063753214051</v>
      </c>
      <c r="N10" s="536">
        <v>14.311008092748118</v>
      </c>
      <c r="O10" s="536">
        <v>14.051862210503907</v>
      </c>
      <c r="P10" s="536">
        <v>13.829243153368273</v>
      </c>
      <c r="Q10" s="536">
        <v>14.464728819594674</v>
      </c>
      <c r="R10" s="536">
        <v>20.399359550596671</v>
      </c>
      <c r="S10" s="536">
        <v>17.130242998099057</v>
      </c>
      <c r="T10" s="536">
        <v>16.193690535425823</v>
      </c>
      <c r="U10" s="536">
        <v>15.564131734429781</v>
      </c>
      <c r="V10" s="536">
        <v>15.373169514608426</v>
      </c>
      <c r="W10" s="536">
        <v>15.405782928788842</v>
      </c>
      <c r="X10" s="537">
        <v>15.405782928789961</v>
      </c>
      <c r="Y10" s="403"/>
      <c r="Z10" s="403"/>
    </row>
    <row r="11" spans="1:26" ht="13.5" customHeight="1">
      <c r="A11" s="417"/>
      <c r="B11" s="418"/>
      <c r="C11" s="419"/>
      <c r="D11" s="420" t="s">
        <v>1159</v>
      </c>
      <c r="E11" s="538">
        <v>5424.4566150172204</v>
      </c>
      <c r="F11" s="421">
        <v>5470.9951341727901</v>
      </c>
      <c r="G11" s="421">
        <v>5690.2656889806376</v>
      </c>
      <c r="H11" s="421">
        <v>5673.7074551507467</v>
      </c>
      <c r="I11" s="421">
        <v>5461.6535184650447</v>
      </c>
      <c r="J11" s="421">
        <v>5246.3599931884901</v>
      </c>
      <c r="K11" s="421">
        <v>5177.8511054960936</v>
      </c>
      <c r="L11" s="421">
        <v>5119.4823873225805</v>
      </c>
      <c r="M11" s="421">
        <v>5023.4249195631455</v>
      </c>
      <c r="N11" s="421">
        <v>4932.7325188913619</v>
      </c>
      <c r="O11" s="421">
        <v>4899.2510828037848</v>
      </c>
      <c r="P11" s="421">
        <v>4899.7458937234878</v>
      </c>
      <c r="Q11" s="421">
        <v>5121.0429169979898</v>
      </c>
      <c r="R11" s="421">
        <v>6447.1603911853736</v>
      </c>
      <c r="S11" s="421">
        <v>6035.4237485977037</v>
      </c>
      <c r="T11" s="421">
        <v>5812.0801881913567</v>
      </c>
      <c r="U11" s="421">
        <v>5676.5824735105534</v>
      </c>
      <c r="V11" s="421">
        <v>5712.3475748680503</v>
      </c>
      <c r="W11" s="421">
        <v>5809.4857918971384</v>
      </c>
      <c r="X11" s="422">
        <v>5896.742796174387</v>
      </c>
      <c r="Y11" s="403"/>
      <c r="Z11" s="403"/>
    </row>
    <row r="12" spans="1:26" s="523" customFormat="1" ht="18" customHeight="1">
      <c r="A12" s="455"/>
      <c r="B12" s="596" t="s">
        <v>1160</v>
      </c>
      <c r="C12" s="597"/>
      <c r="D12" s="597"/>
      <c r="E12" s="597"/>
      <c r="F12" s="597"/>
      <c r="G12" s="597"/>
      <c r="H12" s="597"/>
      <c r="I12" s="597"/>
      <c r="J12" s="597"/>
      <c r="K12" s="597"/>
      <c r="L12" s="597"/>
      <c r="M12" s="597"/>
      <c r="N12" s="597"/>
      <c r="O12" s="597"/>
      <c r="P12" s="597"/>
      <c r="Q12" s="597"/>
      <c r="R12" s="597"/>
      <c r="S12" s="597"/>
      <c r="T12" s="597"/>
      <c r="U12" s="597"/>
      <c r="V12" s="597"/>
      <c r="W12" s="597"/>
      <c r="X12" s="598"/>
      <c r="Y12" s="445"/>
      <c r="Z12" s="445"/>
    </row>
    <row r="13" spans="1:26">
      <c r="A13" s="419"/>
      <c r="B13" s="411"/>
      <c r="C13" s="410"/>
      <c r="D13" s="412" t="s">
        <v>1161</v>
      </c>
      <c r="E13" s="536">
        <v>48.393902732203536</v>
      </c>
      <c r="F13" s="536">
        <v>52.202337799439491</v>
      </c>
      <c r="G13" s="536">
        <v>59.403747293680247</v>
      </c>
      <c r="H13" s="536">
        <v>50.944261118763784</v>
      </c>
      <c r="I13" s="536">
        <v>44.004184905482461</v>
      </c>
      <c r="J13" s="536">
        <v>42.630329456124855</v>
      </c>
      <c r="K13" s="536">
        <v>46.078749583164061</v>
      </c>
      <c r="L13" s="536">
        <v>49.976395127377096</v>
      </c>
      <c r="M13" s="536">
        <v>48.113456816989761</v>
      </c>
      <c r="N13" s="536">
        <v>49.133819763685388</v>
      </c>
      <c r="O13" s="536">
        <v>52.59720169784184</v>
      </c>
      <c r="P13" s="536">
        <v>56.190223749554946</v>
      </c>
      <c r="Q13" s="536">
        <v>58.971052999999998</v>
      </c>
      <c r="R13" s="536">
        <v>72.625962000000001</v>
      </c>
      <c r="S13" s="536">
        <v>69.206219996000016</v>
      </c>
      <c r="T13" s="536">
        <v>85.991646950056989</v>
      </c>
      <c r="U13" s="536">
        <v>94.646378500647913</v>
      </c>
      <c r="V13" s="536">
        <v>94.861871876042841</v>
      </c>
      <c r="W13" s="536">
        <v>99.260826692141549</v>
      </c>
      <c r="X13" s="537">
        <v>102.94317084509956</v>
      </c>
      <c r="Y13" s="403"/>
      <c r="Z13" s="403"/>
    </row>
    <row r="14" spans="1:26">
      <c r="A14" s="419"/>
      <c r="B14" s="411"/>
      <c r="C14" s="410"/>
      <c r="D14" s="412" t="s">
        <v>1186</v>
      </c>
      <c r="E14" s="536">
        <v>63.053422377391634</v>
      </c>
      <c r="F14" s="536">
        <v>66.05823072484273</v>
      </c>
      <c r="G14" s="536">
        <v>74.017338904237249</v>
      </c>
      <c r="H14" s="536">
        <v>62.426511771692802</v>
      </c>
      <c r="I14" s="536">
        <v>53.120404752984129</v>
      </c>
      <c r="J14" s="536">
        <v>50.437885354174249</v>
      </c>
      <c r="K14" s="536">
        <v>53.293083356292911</v>
      </c>
      <c r="L14" s="536">
        <v>57.158906043897609</v>
      </c>
      <c r="M14" s="536">
        <v>54.687451895488607</v>
      </c>
      <c r="N14" s="536">
        <v>54.626447500665712</v>
      </c>
      <c r="O14" s="536">
        <v>57.477908668843128</v>
      </c>
      <c r="P14" s="536">
        <v>60.250183445545211</v>
      </c>
      <c r="Q14" s="536">
        <v>61.772739724401049</v>
      </c>
      <c r="R14" s="536">
        <v>71.884604800866626</v>
      </c>
      <c r="S14" s="536">
        <v>69.206219996000016</v>
      </c>
      <c r="T14" s="536">
        <v>82.64098636059353</v>
      </c>
      <c r="U14" s="536">
        <v>88.817781066476954</v>
      </c>
      <c r="V14" s="536">
        <v>87.399334235591567</v>
      </c>
      <c r="W14" s="536">
        <v>89.700315909495316</v>
      </c>
      <c r="X14" s="537">
        <v>91.203421150707356</v>
      </c>
      <c r="Y14" s="403"/>
      <c r="Z14" s="403"/>
    </row>
    <row r="15" spans="1:26">
      <c r="A15" s="419"/>
      <c r="B15" s="411"/>
      <c r="C15" s="410"/>
      <c r="D15" s="412" t="s">
        <v>1163</v>
      </c>
      <c r="E15" s="536"/>
      <c r="F15" s="536">
        <v>4.7654960415415948</v>
      </c>
      <c r="G15" s="536">
        <v>12.048624512132623</v>
      </c>
      <c r="H15" s="536">
        <v>-15.659610713025662</v>
      </c>
      <c r="I15" s="536">
        <v>-14.907299406289287</v>
      </c>
      <c r="J15" s="536">
        <v>-5.0498850889482032</v>
      </c>
      <c r="K15" s="536">
        <v>5.6608201990814955</v>
      </c>
      <c r="L15" s="536">
        <v>7.2538919577229022</v>
      </c>
      <c r="M15" s="536">
        <v>-4.3238303870108075</v>
      </c>
      <c r="N15" s="536">
        <v>-0.11155099151352044</v>
      </c>
      <c r="O15" s="536">
        <v>5.2199278895862067</v>
      </c>
      <c r="P15" s="536">
        <v>4.8232004972109221</v>
      </c>
      <c r="Q15" s="536">
        <v>2.5270566690173579</v>
      </c>
      <c r="R15" s="536">
        <v>16.369461871983738</v>
      </c>
      <c r="S15" s="536">
        <v>-3.7259505178977026</v>
      </c>
      <c r="T15" s="536">
        <v>19.412657367170194</v>
      </c>
      <c r="U15" s="536">
        <v>7.4742509472621288</v>
      </c>
      <c r="V15" s="536">
        <v>-1.5970302498592326</v>
      </c>
      <c r="W15" s="536">
        <v>2.6327221986626181</v>
      </c>
      <c r="X15" s="537">
        <v>1.6756967085028052</v>
      </c>
      <c r="Y15" s="403"/>
      <c r="Z15" s="403"/>
    </row>
    <row r="16" spans="1:26" ht="13.5" customHeight="1">
      <c r="A16" s="419"/>
      <c r="B16" s="411"/>
      <c r="C16" s="410"/>
      <c r="D16" s="412" t="s">
        <v>1164</v>
      </c>
      <c r="E16" s="536">
        <v>3.0769814526329013</v>
      </c>
      <c r="F16" s="536">
        <v>3.2959163278468777</v>
      </c>
      <c r="G16" s="536">
        <v>3.7915994749336352</v>
      </c>
      <c r="H16" s="536">
        <v>3.1230696163594813</v>
      </c>
      <c r="I16" s="536">
        <v>2.6212080180776134</v>
      </c>
      <c r="J16" s="536">
        <v>2.4576616971585117</v>
      </c>
      <c r="K16" s="536">
        <v>2.5347533902511699</v>
      </c>
      <c r="L16" s="536">
        <v>2.6465081433060487</v>
      </c>
      <c r="M16" s="536">
        <v>2.4631050615701184</v>
      </c>
      <c r="N16" s="536">
        <v>2.4087555483934651</v>
      </c>
      <c r="O16" s="536">
        <v>2.4907067873875381</v>
      </c>
      <c r="P16" s="536">
        <v>2.5544447684577078</v>
      </c>
      <c r="Q16" s="536">
        <v>2.6079538740491777</v>
      </c>
      <c r="R16" s="536">
        <v>3.3907941566593851</v>
      </c>
      <c r="S16" s="536">
        <v>2.9270075280287231</v>
      </c>
      <c r="T16" s="536">
        <v>3.4216394972435351</v>
      </c>
      <c r="U16" s="536">
        <v>3.6103434295507988</v>
      </c>
      <c r="V16" s="536">
        <v>3.4796799419081004</v>
      </c>
      <c r="W16" s="536">
        <v>3.5122006242297434</v>
      </c>
      <c r="X16" s="537">
        <v>3.5119498198855967</v>
      </c>
      <c r="Y16" s="403"/>
      <c r="Z16" s="403"/>
    </row>
    <row r="17" spans="1:26" ht="13.5" customHeight="1">
      <c r="A17" s="419"/>
      <c r="B17" s="418"/>
      <c r="C17" s="419"/>
      <c r="D17" s="420" t="s">
        <v>1165</v>
      </c>
      <c r="E17" s="421">
        <v>1025.1213841621511</v>
      </c>
      <c r="F17" s="421">
        <v>1065.6701871319658</v>
      </c>
      <c r="G17" s="421">
        <v>1185.2683067722576</v>
      </c>
      <c r="H17" s="421">
        <v>991.57773823605578</v>
      </c>
      <c r="I17" s="421">
        <v>837.29999216588453</v>
      </c>
      <c r="J17" s="421">
        <v>789.87844154042534</v>
      </c>
      <c r="K17" s="421">
        <v>828.95147914392123</v>
      </c>
      <c r="L17" s="421">
        <v>882.22824070193133</v>
      </c>
      <c r="M17" s="421">
        <v>837.32624778736852</v>
      </c>
      <c r="N17" s="421">
        <v>830.25226082020993</v>
      </c>
      <c r="O17" s="421">
        <v>868.39720901430189</v>
      </c>
      <c r="P17" s="421">
        <v>905.04810177884917</v>
      </c>
      <c r="Q17" s="421">
        <v>923.3110334197919</v>
      </c>
      <c r="R17" s="421">
        <v>1071.6509862603884</v>
      </c>
      <c r="S17" s="421">
        <v>1031.259787088203</v>
      </c>
      <c r="T17" s="421">
        <v>1228.0612062801317</v>
      </c>
      <c r="U17" s="421">
        <v>1316.7719590939903</v>
      </c>
      <c r="V17" s="421">
        <v>1292.9761334243656</v>
      </c>
      <c r="W17" s="421">
        <v>1324.4428873930051</v>
      </c>
      <c r="X17" s="422">
        <v>1344.2396856206328</v>
      </c>
      <c r="Y17" s="403"/>
      <c r="Z17" s="403"/>
    </row>
    <row r="18" spans="1:26" s="523" customFormat="1" ht="18.75" customHeight="1">
      <c r="A18" s="457"/>
      <c r="B18" s="596" t="s">
        <v>1166</v>
      </c>
      <c r="C18" s="597"/>
      <c r="D18" s="597"/>
      <c r="E18" s="597"/>
      <c r="F18" s="597"/>
      <c r="G18" s="597"/>
      <c r="H18" s="597"/>
      <c r="I18" s="597"/>
      <c r="J18" s="597"/>
      <c r="K18" s="597"/>
      <c r="L18" s="597"/>
      <c r="M18" s="597"/>
      <c r="N18" s="597"/>
      <c r="O18" s="597"/>
      <c r="P18" s="597"/>
      <c r="Q18" s="597"/>
      <c r="R18" s="597"/>
      <c r="S18" s="597"/>
      <c r="T18" s="597"/>
      <c r="U18" s="597"/>
      <c r="V18" s="597"/>
      <c r="W18" s="597"/>
      <c r="X18" s="598"/>
      <c r="Y18" s="445"/>
      <c r="Z18" s="445"/>
    </row>
    <row r="19" spans="1:26">
      <c r="A19" s="419"/>
      <c r="B19" s="411"/>
      <c r="C19" s="410"/>
      <c r="D19" s="412" t="s">
        <v>928</v>
      </c>
      <c r="E19" s="539">
        <v>286.76629400000002</v>
      </c>
      <c r="F19" s="539">
        <v>299.94735100000003</v>
      </c>
      <c r="G19" s="539">
        <v>318.08264200000002</v>
      </c>
      <c r="H19" s="539">
        <v>324.94498900000002</v>
      </c>
      <c r="I19" s="539">
        <v>313.267403</v>
      </c>
      <c r="J19" s="539">
        <v>309.98998599999999</v>
      </c>
      <c r="K19" s="539">
        <v>308.71881300000001</v>
      </c>
      <c r="L19" s="539">
        <v>310.64616799999999</v>
      </c>
      <c r="M19" s="539">
        <v>309.74895700000008</v>
      </c>
      <c r="N19" s="539">
        <v>286.70990599999999</v>
      </c>
      <c r="O19" s="539">
        <v>289.20227899999998</v>
      </c>
      <c r="P19" s="539">
        <v>295.63494099999997</v>
      </c>
      <c r="Q19" s="539">
        <v>321.42631599999999</v>
      </c>
      <c r="R19" s="539">
        <v>434.51770399999998</v>
      </c>
      <c r="S19" s="539">
        <v>405.02778150003741</v>
      </c>
      <c r="T19" s="539">
        <v>406.97511250458422</v>
      </c>
      <c r="U19" s="539">
        <v>408.01899650695265</v>
      </c>
      <c r="V19" s="539">
        <v>419.09821051639335</v>
      </c>
      <c r="W19" s="539">
        <v>435.39390625973334</v>
      </c>
      <c r="X19" s="540">
        <v>451.57824723492359</v>
      </c>
      <c r="Y19" s="403"/>
      <c r="Z19" s="403"/>
    </row>
    <row r="20" spans="1:26">
      <c r="A20" s="419"/>
      <c r="B20" s="425"/>
      <c r="C20" s="410"/>
      <c r="D20" s="412" t="s">
        <v>951</v>
      </c>
      <c r="E20" s="539">
        <v>43.189293280000001</v>
      </c>
      <c r="F20" s="539">
        <v>47.242335060000002</v>
      </c>
      <c r="G20" s="539">
        <v>54.660401890000003</v>
      </c>
      <c r="H20" s="539">
        <v>42.333612796000004</v>
      </c>
      <c r="I20" s="539">
        <v>42.325887692000002</v>
      </c>
      <c r="J20" s="539">
        <v>39.479622184</v>
      </c>
      <c r="K20" s="539">
        <v>41.356101916</v>
      </c>
      <c r="L20" s="539">
        <v>45.539850194000003</v>
      </c>
      <c r="M20" s="539">
        <v>44.195856389342602</v>
      </c>
      <c r="N20" s="539">
        <v>42.526187000000007</v>
      </c>
      <c r="O20" s="539">
        <v>45.004945000000006</v>
      </c>
      <c r="P20" s="539">
        <v>50.802769000000005</v>
      </c>
      <c r="Q20" s="539">
        <v>57.891052999999999</v>
      </c>
      <c r="R20" s="539">
        <v>72.625962000000001</v>
      </c>
      <c r="S20" s="539">
        <v>69.206219996000016</v>
      </c>
      <c r="T20" s="539">
        <v>85.991646950056989</v>
      </c>
      <c r="U20" s="539">
        <v>94.646378500647913</v>
      </c>
      <c r="V20" s="539">
        <v>94.861871876042841</v>
      </c>
      <c r="W20" s="539">
        <v>99.260826692141549</v>
      </c>
      <c r="X20" s="540">
        <v>102.94317084509956</v>
      </c>
      <c r="Y20" s="403"/>
      <c r="Z20" s="403"/>
    </row>
    <row r="21" spans="1:26">
      <c r="A21" s="419"/>
      <c r="B21" s="425"/>
      <c r="C21" s="410"/>
      <c r="D21" s="412" t="s">
        <v>1167</v>
      </c>
      <c r="E21" s="539">
        <v>329.95558728000003</v>
      </c>
      <c r="F21" s="539">
        <v>347.18968606000004</v>
      </c>
      <c r="G21" s="539">
        <v>372.74304389000002</v>
      </c>
      <c r="H21" s="539">
        <v>367.27860179600003</v>
      </c>
      <c r="I21" s="539">
        <v>355.59329069199998</v>
      </c>
      <c r="J21" s="539">
        <v>349.46960818399998</v>
      </c>
      <c r="K21" s="539">
        <v>350.07491491600001</v>
      </c>
      <c r="L21" s="539">
        <v>356.18601819399998</v>
      </c>
      <c r="M21" s="539">
        <v>353.9448133893427</v>
      </c>
      <c r="N21" s="539">
        <v>329.23609299999998</v>
      </c>
      <c r="O21" s="539">
        <v>334.207224</v>
      </c>
      <c r="P21" s="539">
        <v>346.43770999999998</v>
      </c>
      <c r="Q21" s="539">
        <v>379.31736899999999</v>
      </c>
      <c r="R21" s="539">
        <v>507.143666</v>
      </c>
      <c r="S21" s="539">
        <v>474.23400149603742</v>
      </c>
      <c r="T21" s="539">
        <v>492.96675945464119</v>
      </c>
      <c r="U21" s="539">
        <v>502.66537500760057</v>
      </c>
      <c r="V21" s="539">
        <v>513.96008239243622</v>
      </c>
      <c r="W21" s="539">
        <v>534.65473295187485</v>
      </c>
      <c r="X21" s="540">
        <v>554.52141808002318</v>
      </c>
      <c r="Y21" s="403"/>
      <c r="Z21" s="403"/>
    </row>
    <row r="22" spans="1:26">
      <c r="A22" s="419"/>
      <c r="B22" s="425"/>
      <c r="C22" s="410"/>
      <c r="D22" s="412" t="s">
        <v>929</v>
      </c>
      <c r="E22" s="539">
        <v>278.13770599999998</v>
      </c>
      <c r="F22" s="539">
        <v>299.39164900000003</v>
      </c>
      <c r="G22" s="539">
        <v>315.68135799999999</v>
      </c>
      <c r="H22" s="539">
        <v>337.97801099999975</v>
      </c>
      <c r="I22" s="539">
        <v>358.46559699999995</v>
      </c>
      <c r="J22" s="539">
        <v>373.44901399999998</v>
      </c>
      <c r="K22" s="539">
        <v>385.44018699999998</v>
      </c>
      <c r="L22" s="539">
        <v>394.04783199999997</v>
      </c>
      <c r="M22" s="539">
        <v>405.40704299999976</v>
      </c>
      <c r="N22" s="539">
        <v>439.69709400000005</v>
      </c>
      <c r="O22" s="539">
        <v>453.85772099999997</v>
      </c>
      <c r="P22" s="539">
        <v>465.15805899999992</v>
      </c>
      <c r="Q22" s="539">
        <v>468.22068400000018</v>
      </c>
      <c r="R22" s="539">
        <v>555.29329600000028</v>
      </c>
      <c r="S22" s="539">
        <v>528.79131053630249</v>
      </c>
      <c r="T22" s="539">
        <v>565.99556241129471</v>
      </c>
      <c r="U22" s="539">
        <v>560.75258129633744</v>
      </c>
      <c r="V22" s="539">
        <v>578.07422728012466</v>
      </c>
      <c r="W22" s="539">
        <v>595.46970280305163</v>
      </c>
      <c r="X22" s="540">
        <v>616.12204796561446</v>
      </c>
      <c r="Y22" s="403"/>
      <c r="Z22" s="403"/>
    </row>
    <row r="23" spans="1:26" ht="15.75" customHeight="1">
      <c r="A23" s="417"/>
      <c r="B23" s="425"/>
      <c r="C23" s="410"/>
      <c r="D23" s="412" t="s">
        <v>1168</v>
      </c>
      <c r="E23" s="539">
        <v>19.994706719999996</v>
      </c>
      <c r="F23" s="539">
        <v>38.893664939999994</v>
      </c>
      <c r="G23" s="539">
        <v>32.560598110000001</v>
      </c>
      <c r="H23" s="539">
        <v>38.64738720399999</v>
      </c>
      <c r="I23" s="539">
        <v>32.495112307999996</v>
      </c>
      <c r="J23" s="539">
        <v>29.727377815999994</v>
      </c>
      <c r="K23" s="539">
        <v>33.230898084000003</v>
      </c>
      <c r="L23" s="539">
        <v>36.929149805999991</v>
      </c>
      <c r="M23" s="539">
        <v>35.535143610657393</v>
      </c>
      <c r="N23" s="539">
        <v>44.887812999999966</v>
      </c>
      <c r="O23" s="539">
        <v>48.384054999999989</v>
      </c>
      <c r="P23" s="539">
        <v>45.720230999999977</v>
      </c>
      <c r="Q23" s="539">
        <v>36.349946999999972</v>
      </c>
      <c r="R23" s="539">
        <v>52.525037999999995</v>
      </c>
      <c r="S23" s="539">
        <v>24.295071313527458</v>
      </c>
      <c r="T23" s="539">
        <v>27.646958288682214</v>
      </c>
      <c r="U23" s="539">
        <v>36.871408713114974</v>
      </c>
      <c r="V23" s="539">
        <v>34.908593905860897</v>
      </c>
      <c r="W23" s="539">
        <v>35.526962982454236</v>
      </c>
      <c r="X23" s="540">
        <v>35.480859145515211</v>
      </c>
      <c r="Y23" s="403"/>
      <c r="Z23" s="403"/>
    </row>
    <row r="24" spans="1:26" ht="12.75" customHeight="1">
      <c r="A24" s="419"/>
      <c r="B24" s="425"/>
      <c r="C24" s="410"/>
      <c r="D24" s="412" t="s">
        <v>1169</v>
      </c>
      <c r="E24" s="539">
        <v>298.13241271999993</v>
      </c>
      <c r="F24" s="539">
        <v>338.28531393999998</v>
      </c>
      <c r="G24" s="539">
        <v>348.24195610999999</v>
      </c>
      <c r="H24" s="539">
        <v>376.62539820399974</v>
      </c>
      <c r="I24" s="539">
        <v>390.96070930799999</v>
      </c>
      <c r="J24" s="539">
        <v>403.17639181599998</v>
      </c>
      <c r="K24" s="539">
        <v>418.67108508399997</v>
      </c>
      <c r="L24" s="539">
        <v>430.97698180600003</v>
      </c>
      <c r="M24" s="539">
        <v>440.94218661065713</v>
      </c>
      <c r="N24" s="539">
        <v>484.58490700000004</v>
      </c>
      <c r="O24" s="539">
        <v>502.24177599999996</v>
      </c>
      <c r="P24" s="539">
        <v>510.87828999999994</v>
      </c>
      <c r="Q24" s="539">
        <v>504.57063100000016</v>
      </c>
      <c r="R24" s="539">
        <v>607.81833400000028</v>
      </c>
      <c r="S24" s="539">
        <v>553.08638184982999</v>
      </c>
      <c r="T24" s="539">
        <v>593.6425206999769</v>
      </c>
      <c r="U24" s="539">
        <v>597.62399000945209</v>
      </c>
      <c r="V24" s="539">
        <v>612.98282118598547</v>
      </c>
      <c r="W24" s="539">
        <v>630.99666578550591</v>
      </c>
      <c r="X24" s="540">
        <v>651.60290711112964</v>
      </c>
      <c r="Y24" s="403"/>
      <c r="Z24" s="403"/>
    </row>
    <row r="25" spans="1:26">
      <c r="A25" s="419"/>
      <c r="B25" s="426"/>
      <c r="C25" s="410"/>
      <c r="D25" s="412" t="s">
        <v>1170</v>
      </c>
      <c r="E25" s="539">
        <v>564.904</v>
      </c>
      <c r="F25" s="539">
        <v>599.33900000000006</v>
      </c>
      <c r="G25" s="539">
        <v>633.76400000000001</v>
      </c>
      <c r="H25" s="539">
        <v>662.92299999999977</v>
      </c>
      <c r="I25" s="539">
        <v>671.73299999999995</v>
      </c>
      <c r="J25" s="539">
        <v>683.43899999999996</v>
      </c>
      <c r="K25" s="539">
        <v>694.15899999999999</v>
      </c>
      <c r="L25" s="539">
        <v>704.69399999999996</v>
      </c>
      <c r="M25" s="539">
        <v>715.15599999999984</v>
      </c>
      <c r="N25" s="539">
        <v>726.40700000000004</v>
      </c>
      <c r="O25" s="539">
        <v>743.06</v>
      </c>
      <c r="P25" s="539">
        <v>760.79299999999989</v>
      </c>
      <c r="Q25" s="539">
        <v>789.64700000000016</v>
      </c>
      <c r="R25" s="539">
        <v>989.81100000000026</v>
      </c>
      <c r="S25" s="539">
        <v>933.81909203633995</v>
      </c>
      <c r="T25" s="539">
        <v>972.97067491587893</v>
      </c>
      <c r="U25" s="539">
        <v>968.77157780329003</v>
      </c>
      <c r="V25" s="539">
        <v>997.17243779651801</v>
      </c>
      <c r="W25" s="539">
        <v>1030.8636090627849</v>
      </c>
      <c r="X25" s="540">
        <v>1067.700295200538</v>
      </c>
      <c r="Y25" s="403"/>
      <c r="Z25" s="403"/>
    </row>
    <row r="26" spans="1:26" ht="15">
      <c r="A26" s="419"/>
      <c r="B26" s="426"/>
      <c r="C26" s="410"/>
      <c r="D26" s="412" t="s">
        <v>1171</v>
      </c>
      <c r="E26" s="539">
        <v>63.183999999999997</v>
      </c>
      <c r="F26" s="539">
        <v>86.135999999999996</v>
      </c>
      <c r="G26" s="539">
        <v>87.221000000000004</v>
      </c>
      <c r="H26" s="539">
        <v>80.980999999999995</v>
      </c>
      <c r="I26" s="539">
        <v>74.820999999999998</v>
      </c>
      <c r="J26" s="539">
        <v>69.206999999999994</v>
      </c>
      <c r="K26" s="539">
        <v>74.587000000000003</v>
      </c>
      <c r="L26" s="539">
        <v>82.468999999999994</v>
      </c>
      <c r="M26" s="539">
        <v>79.730999999999995</v>
      </c>
      <c r="N26" s="539">
        <v>87.413999999999973</v>
      </c>
      <c r="O26" s="539">
        <v>93.388999999999996</v>
      </c>
      <c r="P26" s="539">
        <v>96.522999999999982</v>
      </c>
      <c r="Q26" s="539">
        <v>94.240999999999971</v>
      </c>
      <c r="R26" s="539">
        <v>125.151</v>
      </c>
      <c r="S26" s="539">
        <v>93.501291309527474</v>
      </c>
      <c r="T26" s="539">
        <v>113.6386052387392</v>
      </c>
      <c r="U26" s="539">
        <v>131.51778721376289</v>
      </c>
      <c r="V26" s="539">
        <v>129.77046578190374</v>
      </c>
      <c r="W26" s="539">
        <v>134.78778967459579</v>
      </c>
      <c r="X26" s="540">
        <v>138.42402999061477</v>
      </c>
      <c r="Y26" s="403"/>
      <c r="Z26" s="403"/>
    </row>
    <row r="27" spans="1:26" ht="15">
      <c r="A27" s="419"/>
      <c r="B27" s="426"/>
      <c r="C27" s="410"/>
      <c r="D27" s="412" t="s">
        <v>1172</v>
      </c>
      <c r="E27" s="539">
        <v>628.08799999999997</v>
      </c>
      <c r="F27" s="539">
        <v>685.47500000000002</v>
      </c>
      <c r="G27" s="539">
        <v>720.98500000000001</v>
      </c>
      <c r="H27" s="539">
        <v>743.90399999999977</v>
      </c>
      <c r="I27" s="539">
        <v>746.55399999999997</v>
      </c>
      <c r="J27" s="539">
        <v>752.64599999999996</v>
      </c>
      <c r="K27" s="539">
        <v>768.74599999999998</v>
      </c>
      <c r="L27" s="539">
        <v>787.16300000000001</v>
      </c>
      <c r="M27" s="539">
        <v>794.88699999999983</v>
      </c>
      <c r="N27" s="539">
        <v>813.82100000000003</v>
      </c>
      <c r="O27" s="539">
        <v>836.44899999999996</v>
      </c>
      <c r="P27" s="539">
        <v>857.31599999999992</v>
      </c>
      <c r="Q27" s="539">
        <v>883.88800000000015</v>
      </c>
      <c r="R27" s="539">
        <v>1114.9620000000002</v>
      </c>
      <c r="S27" s="539">
        <v>1027.3203833458674</v>
      </c>
      <c r="T27" s="539">
        <v>1086.6092801546181</v>
      </c>
      <c r="U27" s="539">
        <v>1100.2893650170527</v>
      </c>
      <c r="V27" s="539">
        <v>1126.9429035784217</v>
      </c>
      <c r="W27" s="539">
        <v>1165.6513987373808</v>
      </c>
      <c r="X27" s="540">
        <v>1206.1243251911528</v>
      </c>
      <c r="Y27" s="403"/>
      <c r="Z27" s="403"/>
    </row>
    <row r="28" spans="1:26" s="523" customFormat="1" ht="18" customHeight="1">
      <c r="A28" s="457"/>
      <c r="B28" s="596" t="s">
        <v>1173</v>
      </c>
      <c r="C28" s="597"/>
      <c r="D28" s="597"/>
      <c r="E28" s="597"/>
      <c r="F28" s="597"/>
      <c r="G28" s="597"/>
      <c r="H28" s="597"/>
      <c r="I28" s="597"/>
      <c r="J28" s="597"/>
      <c r="K28" s="597"/>
      <c r="L28" s="597"/>
      <c r="M28" s="597"/>
      <c r="N28" s="597"/>
      <c r="O28" s="597"/>
      <c r="P28" s="597"/>
      <c r="Q28" s="597"/>
      <c r="R28" s="597"/>
      <c r="S28" s="597"/>
      <c r="T28" s="597"/>
      <c r="U28" s="597"/>
      <c r="V28" s="597"/>
      <c r="W28" s="597"/>
      <c r="X28" s="598"/>
      <c r="Y28" s="445"/>
      <c r="Z28" s="445"/>
    </row>
    <row r="29" spans="1:26" s="523" customFormat="1" ht="18" customHeight="1">
      <c r="A29" s="457"/>
      <c r="B29" s="448"/>
      <c r="C29" s="449"/>
      <c r="D29" s="449"/>
      <c r="E29" s="599" t="s">
        <v>357</v>
      </c>
      <c r="F29" s="599"/>
      <c r="G29" s="599"/>
      <c r="H29" s="599"/>
      <c r="I29" s="599"/>
      <c r="J29" s="599"/>
      <c r="K29" s="599"/>
      <c r="L29" s="599"/>
      <c r="M29" s="599"/>
      <c r="N29" s="599"/>
      <c r="O29" s="599"/>
      <c r="P29" s="599"/>
      <c r="Q29" s="599"/>
      <c r="R29" s="599"/>
      <c r="S29" s="600" t="s">
        <v>358</v>
      </c>
      <c r="T29" s="599"/>
      <c r="U29" s="599"/>
      <c r="V29" s="599"/>
      <c r="W29" s="599"/>
      <c r="X29" s="601"/>
      <c r="Y29" s="445"/>
      <c r="Z29" s="445"/>
    </row>
    <row r="30" spans="1:26" s="523" customFormat="1">
      <c r="A30" s="459"/>
      <c r="B30" s="448"/>
      <c r="C30" s="449"/>
      <c r="D30" s="449"/>
      <c r="E30" s="450" t="s">
        <v>1153</v>
      </c>
      <c r="F30" s="450" t="s">
        <v>1069</v>
      </c>
      <c r="G30" s="450" t="s">
        <v>1070</v>
      </c>
      <c r="H30" s="450" t="s">
        <v>1071</v>
      </c>
      <c r="I30" s="450" t="s">
        <v>1072</v>
      </c>
      <c r="J30" s="450" t="s">
        <v>359</v>
      </c>
      <c r="K30" s="450" t="s">
        <v>360</v>
      </c>
      <c r="L30" s="450" t="s">
        <v>361</v>
      </c>
      <c r="M30" s="450" t="s">
        <v>362</v>
      </c>
      <c r="N30" s="450" t="s">
        <v>363</v>
      </c>
      <c r="O30" s="451" t="s">
        <v>364</v>
      </c>
      <c r="P30" s="451" t="s">
        <v>365</v>
      </c>
      <c r="Q30" s="451" t="s">
        <v>366</v>
      </c>
      <c r="R30" s="451" t="s">
        <v>367</v>
      </c>
      <c r="S30" s="451" t="s">
        <v>368</v>
      </c>
      <c r="T30" s="451" t="s">
        <v>369</v>
      </c>
      <c r="U30" s="451" t="s">
        <v>370</v>
      </c>
      <c r="V30" s="451" t="s">
        <v>371</v>
      </c>
      <c r="W30" s="451" t="s">
        <v>372</v>
      </c>
      <c r="X30" s="518" t="s">
        <v>373</v>
      </c>
      <c r="Y30" s="445"/>
      <c r="Z30" s="445"/>
    </row>
    <row r="31" spans="1:26" ht="13.5" customHeight="1">
      <c r="A31" s="427"/>
      <c r="B31" s="428" t="s">
        <v>1174</v>
      </c>
      <c r="C31" s="429"/>
      <c r="D31" s="430"/>
      <c r="E31" s="541">
        <v>1572.7719999999999</v>
      </c>
      <c r="F31" s="541">
        <v>1583.8489999999999</v>
      </c>
      <c r="G31" s="541">
        <v>1566.72</v>
      </c>
      <c r="H31" s="541">
        <v>1631.2239999999999</v>
      </c>
      <c r="I31" s="541">
        <v>1678.7750000000001</v>
      </c>
      <c r="J31" s="541">
        <v>1734.5889999999999</v>
      </c>
      <c r="K31" s="541">
        <v>1817.8789999999999</v>
      </c>
      <c r="L31" s="541">
        <v>1888.39</v>
      </c>
      <c r="M31" s="541">
        <v>1953.366</v>
      </c>
      <c r="N31" s="541">
        <v>2039.8009999999999</v>
      </c>
      <c r="O31" s="541">
        <v>2111.7379999999998</v>
      </c>
      <c r="P31" s="541">
        <v>2199.7040000000002</v>
      </c>
      <c r="Q31" s="541">
        <v>2261.1999999999998</v>
      </c>
      <c r="R31" s="541">
        <v>2141.857</v>
      </c>
      <c r="S31" s="541">
        <v>2364.4018449999999</v>
      </c>
      <c r="T31" s="541">
        <v>2513.1708649999996</v>
      </c>
      <c r="U31" s="541">
        <v>2621.5339439999998</v>
      </c>
      <c r="V31" s="541">
        <v>2726.1665860000003</v>
      </c>
      <c r="W31" s="541">
        <v>2826.1718880000003</v>
      </c>
      <c r="X31" s="542">
        <v>2931.2255620000001</v>
      </c>
      <c r="Y31" s="403"/>
      <c r="Z31" s="403"/>
    </row>
    <row r="32" spans="1:26" ht="13.5" customHeight="1">
      <c r="A32" s="427"/>
      <c r="B32" s="428" t="s">
        <v>304</v>
      </c>
      <c r="C32" s="429"/>
      <c r="D32" s="430"/>
      <c r="E32" s="536">
        <v>2.791878172588838</v>
      </c>
      <c r="F32" s="536">
        <v>2.9629629629629619</v>
      </c>
      <c r="G32" s="536">
        <v>1.5587529976019141</v>
      </c>
      <c r="H32" s="536">
        <v>1.6824085005903413</v>
      </c>
      <c r="I32" s="536">
        <v>1.5094339622641684</v>
      </c>
      <c r="J32" s="536">
        <v>2.0303116957392007</v>
      </c>
      <c r="K32" s="536">
        <v>2.2982062780269104</v>
      </c>
      <c r="L32" s="536">
        <v>1.1232876712328874</v>
      </c>
      <c r="M32" s="536">
        <v>0.62313736114873564</v>
      </c>
      <c r="N32" s="536">
        <v>2.2347872913300932</v>
      </c>
      <c r="O32" s="536">
        <v>1.7382143797735097</v>
      </c>
      <c r="P32" s="536">
        <v>1.9156096298214038</v>
      </c>
      <c r="Q32" s="536">
        <v>2.3622047244094517</v>
      </c>
      <c r="R32" s="536">
        <v>5.831265508684865</v>
      </c>
      <c r="S32" s="536">
        <v>-1.0207881296407066</v>
      </c>
      <c r="T32" s="536">
        <v>4.0544779739719843</v>
      </c>
      <c r="U32" s="536">
        <v>2.4102219173580863</v>
      </c>
      <c r="V32" s="536">
        <v>1.8543270561598888</v>
      </c>
      <c r="W32" s="536">
        <v>1.9530798172427097</v>
      </c>
      <c r="X32" s="537">
        <v>2.0005459598703084</v>
      </c>
      <c r="Y32" s="403"/>
      <c r="Z32" s="403"/>
    </row>
    <row r="33" spans="1:26" s="523" customFormat="1" ht="17.25" customHeight="1">
      <c r="A33" s="459"/>
      <c r="B33" s="461"/>
      <c r="C33" s="462"/>
      <c r="D33" s="463"/>
      <c r="E33" s="607" t="s">
        <v>1175</v>
      </c>
      <c r="F33" s="607"/>
      <c r="G33" s="607"/>
      <c r="H33" s="607"/>
      <c r="I33" s="607"/>
      <c r="J33" s="607"/>
      <c r="K33" s="607"/>
      <c r="L33" s="607"/>
      <c r="M33" s="607"/>
      <c r="N33" s="607"/>
      <c r="O33" s="607"/>
      <c r="P33" s="607"/>
      <c r="Q33" s="607"/>
      <c r="R33" s="607" t="s">
        <v>1176</v>
      </c>
      <c r="S33" s="607"/>
      <c r="T33" s="607"/>
      <c r="U33" s="607"/>
      <c r="V33" s="607"/>
      <c r="W33" s="607"/>
      <c r="X33" s="613"/>
      <c r="Y33" s="445"/>
      <c r="Z33" s="445"/>
    </row>
    <row r="34" spans="1:26" ht="12.75" customHeight="1">
      <c r="A34" s="427"/>
      <c r="B34" s="543" t="s">
        <v>1187</v>
      </c>
      <c r="C34" s="544"/>
      <c r="D34" s="545"/>
      <c r="E34" s="546">
        <v>61508.25</v>
      </c>
      <c r="F34" s="546">
        <v>61987.5</v>
      </c>
      <c r="G34" s="546">
        <v>62447.75</v>
      </c>
      <c r="H34" s="546">
        <v>62956.75</v>
      </c>
      <c r="I34" s="546">
        <v>63442.5</v>
      </c>
      <c r="J34" s="546">
        <v>63855.25</v>
      </c>
      <c r="K34" s="546">
        <v>64289.75</v>
      </c>
      <c r="L34" s="546">
        <v>64789.25</v>
      </c>
      <c r="M34" s="546">
        <v>65312</v>
      </c>
      <c r="N34" s="546">
        <v>65795</v>
      </c>
      <c r="O34" s="546">
        <v>66188.5</v>
      </c>
      <c r="P34" s="546">
        <v>66571.25</v>
      </c>
      <c r="Q34" s="546">
        <v>66903.5</v>
      </c>
      <c r="R34" s="546">
        <v>67078.373204053758</v>
      </c>
      <c r="S34" s="546">
        <v>67108.424921140511</v>
      </c>
      <c r="T34" s="546">
        <v>67293.866085810048</v>
      </c>
      <c r="U34" s="546">
        <v>67451.148585810064</v>
      </c>
      <c r="V34" s="546">
        <v>67595.473710810082</v>
      </c>
      <c r="W34" s="546">
        <v>67726.828210810068</v>
      </c>
      <c r="X34" s="547">
        <v>67847.588585810066</v>
      </c>
      <c r="Y34" s="529"/>
      <c r="Z34" s="403"/>
    </row>
    <row r="35" spans="1:26" ht="13.5" customHeight="1">
      <c r="A35" s="427"/>
      <c r="B35" s="614" t="s">
        <v>1178</v>
      </c>
      <c r="C35" s="615"/>
      <c r="D35" s="615"/>
      <c r="E35" s="615"/>
      <c r="F35" s="615"/>
      <c r="G35" s="615"/>
      <c r="H35" s="615"/>
      <c r="I35" s="615"/>
      <c r="J35" s="615"/>
      <c r="K35" s="615"/>
      <c r="L35" s="615"/>
      <c r="M35" s="615"/>
      <c r="N35" s="615"/>
      <c r="O35" s="615"/>
      <c r="P35" s="615"/>
      <c r="Q35" s="615"/>
      <c r="R35" s="615"/>
      <c r="S35" s="615"/>
      <c r="T35" s="615"/>
      <c r="U35" s="615"/>
      <c r="V35" s="615"/>
      <c r="W35" s="615"/>
      <c r="X35" s="616"/>
      <c r="Y35" s="529"/>
      <c r="Z35" s="403"/>
    </row>
    <row r="36" spans="1:26" ht="13.5" customHeight="1">
      <c r="A36" s="427"/>
      <c r="B36" s="438" t="s">
        <v>1179</v>
      </c>
      <c r="C36" s="439"/>
      <c r="D36" s="439"/>
      <c r="E36" s="439"/>
      <c r="F36" s="439"/>
      <c r="G36" s="439"/>
      <c r="H36" s="439"/>
      <c r="I36" s="439"/>
      <c r="J36" s="439"/>
      <c r="K36" s="439"/>
      <c r="L36" s="439"/>
      <c r="M36" s="439"/>
      <c r="N36" s="439"/>
      <c r="O36" s="439"/>
      <c r="P36" s="439"/>
      <c r="Q36" s="439"/>
      <c r="R36" s="439"/>
      <c r="S36" s="439"/>
      <c r="T36" s="439"/>
      <c r="U36" s="439"/>
      <c r="V36" s="439"/>
      <c r="W36" s="439"/>
      <c r="X36" s="530"/>
      <c r="Y36" s="403"/>
      <c r="Z36" s="403"/>
    </row>
    <row r="37" spans="1:26" ht="15.75" customHeight="1" thickBot="1">
      <c r="A37" s="403"/>
      <c r="B37" s="440" t="s">
        <v>1180</v>
      </c>
      <c r="C37" s="441"/>
      <c r="D37" s="441"/>
      <c r="E37" s="441"/>
      <c r="F37" s="441"/>
      <c r="G37" s="441"/>
      <c r="H37" s="441"/>
      <c r="I37" s="441"/>
      <c r="J37" s="441"/>
      <c r="K37" s="441"/>
      <c r="L37" s="441"/>
      <c r="M37" s="441"/>
      <c r="N37" s="441"/>
      <c r="O37" s="441"/>
      <c r="P37" s="441"/>
      <c r="Q37" s="441"/>
      <c r="R37" s="441"/>
      <c r="S37" s="441"/>
      <c r="T37" s="441"/>
      <c r="U37" s="441"/>
      <c r="V37" s="441"/>
      <c r="W37" s="441"/>
      <c r="X37" s="531"/>
      <c r="Y37" s="403"/>
      <c r="Z37" s="403"/>
    </row>
    <row r="38" spans="1:26">
      <c r="A38" s="403"/>
      <c r="B38" s="443"/>
      <c r="C38" s="443"/>
      <c r="D38" s="443"/>
      <c r="E38" s="443"/>
      <c r="F38" s="443"/>
      <c r="G38" s="443"/>
      <c r="H38" s="443"/>
      <c r="I38" s="443"/>
      <c r="J38" s="443"/>
      <c r="K38" s="443"/>
      <c r="L38" s="443"/>
      <c r="M38" s="443"/>
      <c r="N38" s="443"/>
      <c r="O38" s="443"/>
      <c r="P38" s="443"/>
      <c r="Q38" s="443"/>
      <c r="R38" s="443"/>
      <c r="S38" s="443"/>
      <c r="T38" s="403"/>
      <c r="U38" s="403"/>
      <c r="V38" s="403"/>
      <c r="W38" s="403"/>
      <c r="X38" s="403"/>
      <c r="Y38" s="403"/>
      <c r="Z38" s="403"/>
    </row>
    <row r="39" spans="1:26">
      <c r="A39" s="403"/>
      <c r="B39" s="443"/>
      <c r="C39" s="443"/>
      <c r="D39" s="443"/>
      <c r="E39" s="443"/>
      <c r="F39" s="443"/>
      <c r="G39" s="443"/>
      <c r="H39" s="443"/>
      <c r="I39" s="443"/>
      <c r="J39" s="443"/>
      <c r="K39" s="443"/>
      <c r="L39" s="443"/>
      <c r="M39" s="443"/>
      <c r="N39" s="443"/>
      <c r="O39" s="443"/>
      <c r="P39" s="443"/>
      <c r="Q39" s="443"/>
      <c r="R39" s="443"/>
      <c r="S39" s="443"/>
      <c r="T39" s="403"/>
      <c r="U39" s="403"/>
      <c r="V39" s="403"/>
      <c r="W39" s="403"/>
      <c r="X39" s="403"/>
      <c r="Y39" s="403"/>
      <c r="Z39" s="403"/>
    </row>
    <row r="40" spans="1:26">
      <c r="A40" s="403"/>
      <c r="B40" s="532"/>
      <c r="C40" s="403"/>
      <c r="D40" s="533"/>
      <c r="E40" s="533"/>
      <c r="F40" s="533"/>
      <c r="G40" s="533"/>
      <c r="H40" s="533"/>
      <c r="I40" s="533"/>
      <c r="J40" s="533"/>
      <c r="K40" s="533"/>
      <c r="L40" s="533"/>
      <c r="M40" s="533"/>
      <c r="N40" s="533"/>
      <c r="O40" s="533"/>
      <c r="P40" s="533"/>
      <c r="Q40" s="533"/>
      <c r="R40" s="533"/>
      <c r="S40" s="533"/>
      <c r="T40" s="533"/>
      <c r="U40" s="533"/>
      <c r="V40" s="403"/>
      <c r="W40" s="403"/>
      <c r="X40" s="403"/>
      <c r="Y40" s="403"/>
      <c r="Z40" s="403"/>
    </row>
    <row r="41" spans="1:26">
      <c r="A41" s="403"/>
      <c r="B41" s="532"/>
      <c r="C41" s="403"/>
      <c r="D41" s="533"/>
      <c r="E41" s="548"/>
      <c r="F41" s="548"/>
      <c r="G41" s="548"/>
      <c r="H41" s="548"/>
      <c r="I41" s="548"/>
      <c r="J41" s="548"/>
      <c r="K41" s="548"/>
      <c r="L41" s="548"/>
      <c r="M41" s="548"/>
      <c r="N41" s="548"/>
      <c r="O41" s="548"/>
      <c r="P41" s="548"/>
      <c r="Q41" s="548"/>
      <c r="R41" s="548"/>
      <c r="S41" s="548"/>
      <c r="T41" s="548"/>
      <c r="U41" s="548"/>
      <c r="V41" s="548"/>
      <c r="W41" s="548"/>
      <c r="X41" s="548"/>
      <c r="Y41" s="403"/>
      <c r="Z41" s="403"/>
    </row>
    <row r="42" spans="1:26">
      <c r="A42" s="403"/>
      <c r="B42" s="532"/>
      <c r="C42" s="403"/>
      <c r="D42" s="533"/>
      <c r="E42" s="548"/>
      <c r="F42" s="548"/>
      <c r="G42" s="548"/>
      <c r="H42" s="548"/>
      <c r="I42" s="548"/>
      <c r="J42" s="548"/>
      <c r="K42" s="548"/>
      <c r="L42" s="548"/>
      <c r="M42" s="548"/>
      <c r="N42" s="548"/>
      <c r="O42" s="548"/>
      <c r="P42" s="548"/>
      <c r="Q42" s="548"/>
      <c r="R42" s="548"/>
      <c r="S42" s="548"/>
      <c r="T42" s="548"/>
      <c r="U42" s="548"/>
      <c r="V42" s="548"/>
      <c r="W42" s="548"/>
      <c r="X42" s="548"/>
      <c r="Y42" s="403"/>
      <c r="Z42" s="403"/>
    </row>
    <row r="43" spans="1:26">
      <c r="A43" s="403"/>
      <c r="B43" s="532"/>
      <c r="C43" s="403"/>
      <c r="D43" s="533"/>
      <c r="E43" s="548"/>
      <c r="F43" s="548"/>
      <c r="G43" s="548"/>
      <c r="H43" s="548"/>
      <c r="I43" s="548"/>
      <c r="J43" s="548"/>
      <c r="K43" s="548"/>
      <c r="L43" s="548"/>
      <c r="M43" s="548"/>
      <c r="N43" s="548"/>
      <c r="O43" s="548"/>
      <c r="P43" s="548"/>
      <c r="Q43" s="548"/>
      <c r="R43" s="548"/>
      <c r="S43" s="548"/>
      <c r="T43" s="548"/>
      <c r="U43" s="548"/>
      <c r="V43" s="548"/>
      <c r="W43" s="548"/>
      <c r="X43" s="548"/>
      <c r="Y43" s="403"/>
      <c r="Z43" s="403"/>
    </row>
    <row r="44" spans="1:26">
      <c r="A44" s="403"/>
      <c r="B44" s="532"/>
      <c r="C44" s="403"/>
      <c r="D44" s="533"/>
      <c r="E44" s="548"/>
      <c r="F44" s="548"/>
      <c r="G44" s="548"/>
      <c r="H44" s="548"/>
      <c r="I44" s="548"/>
      <c r="J44" s="548"/>
      <c r="K44" s="548"/>
      <c r="L44" s="548"/>
      <c r="M44" s="548"/>
      <c r="N44" s="548"/>
      <c r="O44" s="548"/>
      <c r="P44" s="548"/>
      <c r="Q44" s="548"/>
      <c r="R44" s="548"/>
      <c r="S44" s="548"/>
      <c r="T44" s="548"/>
      <c r="U44" s="548"/>
      <c r="V44" s="548"/>
      <c r="W44" s="548"/>
      <c r="X44" s="548"/>
      <c r="Y44" s="403"/>
      <c r="Z44" s="403"/>
    </row>
    <row r="45" spans="1:26">
      <c r="A45" s="528"/>
      <c r="B45" s="532"/>
      <c r="C45" s="403"/>
      <c r="D45" s="533"/>
      <c r="E45" s="548"/>
      <c r="F45" s="548"/>
      <c r="G45" s="548"/>
      <c r="H45" s="548"/>
      <c r="I45" s="548"/>
      <c r="J45" s="548"/>
      <c r="K45" s="548"/>
      <c r="L45" s="548"/>
      <c r="M45" s="548"/>
      <c r="N45" s="548"/>
      <c r="O45" s="548"/>
      <c r="P45" s="548"/>
      <c r="Q45" s="548"/>
      <c r="R45" s="548"/>
      <c r="S45" s="548"/>
      <c r="T45" s="548"/>
      <c r="U45" s="548"/>
      <c r="V45" s="548"/>
      <c r="W45" s="548"/>
      <c r="X45" s="548"/>
      <c r="Y45" s="403"/>
      <c r="Z45" s="403"/>
    </row>
    <row r="46" spans="1:26">
      <c r="A46" s="403"/>
      <c r="B46" s="532"/>
      <c r="C46" s="403"/>
      <c r="D46" s="533"/>
      <c r="E46" s="548"/>
      <c r="F46" s="548"/>
      <c r="G46" s="548"/>
      <c r="H46" s="548"/>
      <c r="I46" s="548"/>
      <c r="J46" s="548"/>
      <c r="K46" s="548"/>
      <c r="L46" s="548"/>
      <c r="M46" s="548"/>
      <c r="N46" s="548"/>
      <c r="O46" s="548"/>
      <c r="P46" s="548"/>
      <c r="Q46" s="548"/>
      <c r="R46" s="548"/>
      <c r="S46" s="548"/>
      <c r="T46" s="548"/>
      <c r="U46" s="548"/>
      <c r="V46" s="548"/>
      <c r="W46" s="548"/>
      <c r="X46" s="548"/>
      <c r="Y46" s="403"/>
      <c r="Z46" s="403"/>
    </row>
    <row r="47" spans="1:26">
      <c r="A47" s="403"/>
      <c r="B47" s="532"/>
      <c r="C47" s="403"/>
      <c r="D47" s="533"/>
      <c r="E47" s="548"/>
      <c r="F47" s="548"/>
      <c r="G47" s="548"/>
      <c r="H47" s="548"/>
      <c r="I47" s="548"/>
      <c r="J47" s="548"/>
      <c r="K47" s="548"/>
      <c r="L47" s="548"/>
      <c r="M47" s="548"/>
      <c r="N47" s="548"/>
      <c r="O47" s="548"/>
      <c r="P47" s="548"/>
      <c r="Q47" s="548"/>
      <c r="R47" s="548"/>
      <c r="S47" s="548"/>
      <c r="T47" s="548"/>
      <c r="U47" s="548"/>
      <c r="V47" s="548"/>
      <c r="W47" s="548"/>
      <c r="X47" s="548"/>
      <c r="Y47" s="403"/>
      <c r="Z47" s="403"/>
    </row>
    <row r="48" spans="1:26">
      <c r="A48" s="403"/>
      <c r="B48" s="532"/>
      <c r="C48" s="403"/>
      <c r="D48" s="403"/>
      <c r="E48" s="548"/>
      <c r="F48" s="548"/>
      <c r="G48" s="548"/>
      <c r="H48" s="548"/>
      <c r="I48" s="548"/>
      <c r="J48" s="548"/>
      <c r="K48" s="548"/>
      <c r="L48" s="548"/>
      <c r="M48" s="548"/>
      <c r="N48" s="548"/>
      <c r="O48" s="548"/>
      <c r="P48" s="548"/>
      <c r="Q48" s="548"/>
      <c r="R48" s="548"/>
      <c r="S48" s="548"/>
      <c r="T48" s="548"/>
      <c r="U48" s="548"/>
      <c r="V48" s="548"/>
      <c r="W48" s="548"/>
      <c r="X48" s="548"/>
      <c r="Y48" s="403"/>
      <c r="Z48" s="403"/>
    </row>
    <row r="49" spans="1:26">
      <c r="A49" s="403"/>
      <c r="B49" s="403"/>
      <c r="C49" s="403"/>
      <c r="D49" s="403"/>
      <c r="E49" s="403"/>
      <c r="F49" s="403"/>
      <c r="G49" s="403"/>
      <c r="H49" s="403"/>
      <c r="I49" s="403"/>
      <c r="J49" s="403"/>
      <c r="K49" s="403"/>
      <c r="L49" s="403"/>
      <c r="M49" s="403"/>
      <c r="N49" s="403"/>
      <c r="O49" s="403"/>
      <c r="P49" s="403"/>
      <c r="Q49" s="403"/>
      <c r="R49" s="403"/>
      <c r="S49" s="403"/>
      <c r="T49" s="403"/>
      <c r="U49" s="403"/>
      <c r="V49" s="403"/>
      <c r="W49" s="403"/>
      <c r="X49" s="403"/>
      <c r="Y49" s="403"/>
      <c r="Z49" s="403"/>
    </row>
    <row r="50" spans="1:26">
      <c r="A50" s="403"/>
      <c r="B50" s="528"/>
      <c r="C50" s="528"/>
      <c r="D50" s="528"/>
      <c r="E50" s="528"/>
      <c r="F50" s="528"/>
      <c r="G50" s="528"/>
      <c r="H50" s="528"/>
      <c r="I50" s="528"/>
      <c r="J50" s="528"/>
      <c r="K50" s="528"/>
      <c r="L50" s="403"/>
      <c r="M50" s="403"/>
      <c r="N50" s="403"/>
      <c r="O50" s="403"/>
      <c r="P50" s="403"/>
      <c r="Q50" s="403"/>
      <c r="R50" s="403"/>
      <c r="S50" s="403"/>
      <c r="T50" s="403"/>
      <c r="U50" s="403"/>
      <c r="V50" s="403"/>
      <c r="W50" s="403"/>
      <c r="X50" s="403"/>
      <c r="Y50" s="403"/>
      <c r="Z50" s="403"/>
    </row>
    <row r="51" spans="1:26">
      <c r="A51" s="403"/>
      <c r="B51" s="532"/>
      <c r="C51" s="403"/>
      <c r="D51" s="403"/>
      <c r="E51" s="548"/>
      <c r="F51" s="548"/>
      <c r="G51" s="548"/>
      <c r="H51" s="548"/>
      <c r="I51" s="548"/>
      <c r="J51" s="548"/>
      <c r="K51" s="548"/>
      <c r="L51" s="548"/>
      <c r="M51" s="548"/>
      <c r="N51" s="548"/>
      <c r="O51" s="548"/>
      <c r="P51" s="548"/>
      <c r="Q51" s="548"/>
      <c r="R51" s="548"/>
      <c r="S51" s="548"/>
      <c r="T51" s="548"/>
      <c r="U51" s="548"/>
      <c r="V51" s="548"/>
      <c r="W51" s="548"/>
      <c r="X51" s="548"/>
      <c r="Y51" s="403"/>
      <c r="Z51" s="403"/>
    </row>
    <row r="52" spans="1:26">
      <c r="A52" s="403"/>
      <c r="B52" s="532"/>
      <c r="C52" s="403"/>
      <c r="D52" s="403"/>
      <c r="E52" s="548"/>
      <c r="F52" s="548"/>
      <c r="G52" s="548"/>
      <c r="H52" s="548"/>
      <c r="I52" s="548"/>
      <c r="J52" s="548"/>
      <c r="K52" s="548"/>
      <c r="L52" s="548"/>
      <c r="M52" s="548"/>
      <c r="N52" s="548"/>
      <c r="O52" s="548"/>
      <c r="P52" s="548"/>
      <c r="Q52" s="548"/>
      <c r="R52" s="548"/>
      <c r="S52" s="548"/>
      <c r="T52" s="548"/>
      <c r="U52" s="548"/>
      <c r="V52" s="548"/>
      <c r="W52" s="548"/>
      <c r="X52" s="548"/>
      <c r="Y52" s="403"/>
      <c r="Z52" s="403"/>
    </row>
    <row r="53" spans="1:26">
      <c r="A53" s="549"/>
      <c r="B53" s="549"/>
      <c r="C53" s="549"/>
      <c r="D53" s="549"/>
      <c r="E53" s="549"/>
      <c r="F53" s="549"/>
      <c r="G53" s="549"/>
      <c r="H53" s="549"/>
      <c r="I53" s="549"/>
      <c r="J53" s="549"/>
      <c r="K53" s="549"/>
      <c r="L53" s="549"/>
      <c r="M53" s="549"/>
      <c r="N53" s="549"/>
      <c r="O53" s="549"/>
      <c r="P53" s="549"/>
      <c r="Q53" s="549"/>
      <c r="R53" s="549"/>
      <c r="S53" s="549"/>
      <c r="T53" s="549"/>
      <c r="U53" s="549"/>
      <c r="V53" s="549"/>
      <c r="W53" s="549"/>
      <c r="X53" s="549"/>
      <c r="Y53" s="403"/>
      <c r="Z53" s="403"/>
    </row>
    <row r="54" spans="1:26">
      <c r="A54" s="549"/>
      <c r="B54" s="549"/>
      <c r="C54" s="549"/>
      <c r="D54" s="549"/>
      <c r="E54" s="549"/>
      <c r="F54" s="549"/>
      <c r="G54" s="549"/>
      <c r="H54" s="549"/>
      <c r="I54" s="550"/>
      <c r="J54" s="550"/>
      <c r="K54" s="550"/>
      <c r="L54" s="550"/>
      <c r="M54" s="550"/>
      <c r="N54" s="550"/>
      <c r="O54" s="550"/>
      <c r="P54" s="550"/>
      <c r="Q54" s="550"/>
      <c r="R54" s="550"/>
      <c r="S54" s="550"/>
      <c r="T54" s="550"/>
      <c r="U54" s="550"/>
      <c r="V54" s="550"/>
      <c r="W54" s="550"/>
      <c r="X54" s="550"/>
      <c r="Y54" s="403"/>
      <c r="Z54" s="403"/>
    </row>
    <row r="55" spans="1:26">
      <c r="A55" s="549"/>
      <c r="B55" s="549"/>
      <c r="C55" s="549"/>
      <c r="D55" s="549"/>
      <c r="E55" s="549"/>
      <c r="F55" s="549"/>
      <c r="G55" s="549"/>
      <c r="H55" s="549"/>
      <c r="I55" s="550"/>
      <c r="J55" s="550"/>
      <c r="K55" s="550"/>
      <c r="L55" s="550"/>
      <c r="M55" s="550"/>
      <c r="N55" s="550"/>
      <c r="O55" s="550"/>
      <c r="P55" s="550"/>
      <c r="Q55" s="550"/>
      <c r="R55" s="550"/>
      <c r="S55" s="550"/>
      <c r="T55" s="550"/>
      <c r="U55" s="550"/>
      <c r="V55" s="550"/>
      <c r="W55" s="550"/>
      <c r="X55" s="550"/>
      <c r="Y55" s="403"/>
      <c r="Z55" s="403"/>
    </row>
    <row r="56" spans="1:26">
      <c r="A56" s="549"/>
      <c r="B56" s="549"/>
      <c r="C56" s="549"/>
      <c r="D56" s="549"/>
      <c r="E56" s="549"/>
      <c r="F56" s="549"/>
      <c r="G56" s="549"/>
      <c r="H56" s="549"/>
      <c r="I56" s="549"/>
      <c r="J56" s="549"/>
      <c r="K56" s="549"/>
      <c r="L56" s="549"/>
      <c r="M56" s="549"/>
      <c r="N56" s="549"/>
      <c r="O56" s="549"/>
      <c r="P56" s="549"/>
      <c r="Q56" s="549"/>
      <c r="R56" s="549"/>
      <c r="S56" s="549"/>
      <c r="T56" s="549"/>
      <c r="U56" s="549"/>
      <c r="V56" s="549"/>
      <c r="W56" s="549"/>
      <c r="X56" s="549"/>
      <c r="Y56" s="403"/>
      <c r="Z56" s="403"/>
    </row>
    <row r="57" spans="1:26">
      <c r="A57" s="549"/>
      <c r="B57" s="549"/>
      <c r="C57" s="549"/>
      <c r="D57" s="549"/>
      <c r="E57" s="549"/>
      <c r="F57" s="549"/>
      <c r="G57" s="549"/>
      <c r="H57" s="549"/>
      <c r="I57" s="549"/>
      <c r="J57" s="549"/>
      <c r="K57" s="549"/>
      <c r="L57" s="549"/>
      <c r="M57" s="549"/>
      <c r="N57" s="549"/>
      <c r="O57" s="549"/>
      <c r="P57" s="549"/>
      <c r="Q57" s="549"/>
      <c r="R57" s="549"/>
      <c r="S57" s="549"/>
      <c r="T57" s="549"/>
      <c r="U57" s="549"/>
      <c r="V57" s="549"/>
      <c r="W57" s="549"/>
      <c r="X57" s="549"/>
      <c r="Y57" s="403"/>
      <c r="Z57" s="403"/>
    </row>
    <row r="58" spans="1:26">
      <c r="A58" s="549"/>
      <c r="B58" s="549"/>
      <c r="C58" s="549"/>
      <c r="D58" s="549"/>
      <c r="E58" s="549"/>
      <c r="F58" s="549"/>
      <c r="G58" s="549"/>
      <c r="H58" s="549"/>
      <c r="I58" s="549"/>
      <c r="J58" s="549"/>
      <c r="K58" s="549"/>
      <c r="L58" s="549"/>
      <c r="M58" s="549"/>
      <c r="N58" s="549"/>
      <c r="O58" s="549"/>
      <c r="P58" s="549"/>
      <c r="Q58" s="549"/>
      <c r="R58" s="549"/>
      <c r="S58" s="549"/>
      <c r="T58" s="549"/>
      <c r="U58" s="549"/>
      <c r="V58" s="549"/>
      <c r="W58" s="549"/>
      <c r="X58" s="549"/>
      <c r="Y58" s="403"/>
      <c r="Z58" s="403"/>
    </row>
    <row r="59" spans="1:26">
      <c r="A59" s="403"/>
      <c r="B59" s="403"/>
      <c r="C59" s="403"/>
      <c r="D59" s="403"/>
      <c r="E59" s="403"/>
      <c r="F59" s="403"/>
      <c r="G59" s="403"/>
      <c r="H59" s="403"/>
      <c r="I59" s="403"/>
      <c r="J59" s="403"/>
      <c r="K59" s="403"/>
      <c r="L59" s="403"/>
      <c r="M59" s="403"/>
      <c r="N59" s="403"/>
      <c r="O59" s="403"/>
      <c r="P59" s="403"/>
      <c r="Q59" s="403"/>
      <c r="R59" s="403"/>
      <c r="S59" s="403"/>
      <c r="T59" s="403"/>
      <c r="U59" s="403"/>
      <c r="V59" s="403"/>
      <c r="W59" s="403"/>
      <c r="X59" s="403"/>
      <c r="Y59" s="403"/>
      <c r="Z59" s="403"/>
    </row>
    <row r="60" spans="1:26">
      <c r="A60" s="403"/>
      <c r="B60" s="403"/>
      <c r="C60" s="403"/>
      <c r="D60" s="403"/>
      <c r="E60" s="403"/>
      <c r="F60" s="403"/>
      <c r="G60" s="403"/>
      <c r="H60" s="403"/>
      <c r="I60" s="403"/>
      <c r="J60" s="403"/>
      <c r="K60" s="403"/>
      <c r="L60" s="403"/>
      <c r="M60" s="403"/>
      <c r="N60" s="403"/>
      <c r="O60" s="403"/>
      <c r="P60" s="403"/>
      <c r="Q60" s="403"/>
      <c r="R60" s="403"/>
      <c r="S60" s="403"/>
      <c r="T60" s="403"/>
      <c r="U60" s="403"/>
      <c r="V60" s="403"/>
      <c r="W60" s="403"/>
      <c r="X60" s="403"/>
      <c r="Y60" s="403"/>
      <c r="Z60" s="403"/>
    </row>
    <row r="61" spans="1:26">
      <c r="A61" s="403"/>
      <c r="B61" s="403"/>
      <c r="C61" s="403"/>
      <c r="D61" s="403"/>
      <c r="E61" s="403"/>
      <c r="F61" s="403"/>
      <c r="G61" s="403"/>
      <c r="H61" s="403"/>
      <c r="I61" s="403"/>
      <c r="J61" s="403"/>
      <c r="K61" s="403"/>
      <c r="L61" s="403"/>
      <c r="M61" s="403"/>
      <c r="N61" s="403"/>
      <c r="O61" s="403"/>
      <c r="P61" s="403"/>
      <c r="Q61" s="403"/>
      <c r="R61" s="403"/>
      <c r="S61" s="403"/>
      <c r="T61" s="403"/>
      <c r="U61" s="403"/>
      <c r="V61" s="403"/>
      <c r="W61" s="403"/>
      <c r="X61" s="403"/>
      <c r="Y61" s="403"/>
      <c r="Z61" s="403"/>
    </row>
    <row r="62" spans="1:26">
      <c r="A62" s="403"/>
      <c r="B62" s="403"/>
      <c r="C62" s="403"/>
      <c r="D62" s="403"/>
      <c r="E62" s="403"/>
      <c r="F62" s="403"/>
      <c r="G62" s="403"/>
      <c r="H62" s="403"/>
      <c r="I62" s="403"/>
      <c r="J62" s="403"/>
      <c r="K62" s="403"/>
      <c r="L62" s="403"/>
      <c r="M62" s="403"/>
      <c r="N62" s="403"/>
      <c r="O62" s="403"/>
      <c r="P62" s="403"/>
      <c r="Q62" s="403"/>
      <c r="R62" s="403"/>
      <c r="S62" s="403"/>
      <c r="T62" s="403"/>
      <c r="U62" s="403"/>
      <c r="V62" s="403"/>
      <c r="W62" s="403"/>
      <c r="X62" s="403"/>
      <c r="Y62" s="403"/>
      <c r="Z62" s="403"/>
    </row>
    <row r="63" spans="1:26">
      <c r="A63" s="403"/>
      <c r="B63" s="403"/>
      <c r="C63" s="403"/>
      <c r="D63" s="403"/>
      <c r="E63" s="403"/>
      <c r="F63" s="403"/>
      <c r="G63" s="403"/>
      <c r="H63" s="403"/>
      <c r="I63" s="403"/>
      <c r="J63" s="403"/>
      <c r="K63" s="403"/>
      <c r="L63" s="403"/>
      <c r="M63" s="403"/>
      <c r="N63" s="403"/>
      <c r="O63" s="403"/>
      <c r="P63" s="403"/>
      <c r="Q63" s="403"/>
      <c r="R63" s="403"/>
      <c r="S63" s="403"/>
      <c r="T63" s="403"/>
      <c r="U63" s="403"/>
      <c r="V63" s="403"/>
      <c r="W63" s="403"/>
      <c r="X63" s="403"/>
      <c r="Y63" s="403"/>
      <c r="Z63" s="403"/>
    </row>
    <row r="64" spans="1:26">
      <c r="A64" s="403"/>
      <c r="B64" s="403"/>
      <c r="C64" s="403"/>
      <c r="D64" s="403"/>
      <c r="E64" s="403"/>
      <c r="F64" s="403"/>
      <c r="G64" s="403"/>
      <c r="H64" s="403"/>
      <c r="I64" s="403"/>
      <c r="J64" s="403"/>
      <c r="K64" s="403"/>
      <c r="L64" s="403"/>
      <c r="M64" s="403"/>
      <c r="N64" s="403"/>
      <c r="O64" s="403"/>
      <c r="P64" s="403"/>
      <c r="Q64" s="403"/>
      <c r="R64" s="403"/>
      <c r="S64" s="403"/>
      <c r="T64" s="403"/>
      <c r="U64" s="403"/>
      <c r="V64" s="403"/>
      <c r="W64" s="403"/>
      <c r="X64" s="403"/>
      <c r="Y64" s="403"/>
      <c r="Z64" s="403"/>
    </row>
    <row r="65" spans="1:26">
      <c r="A65" s="403"/>
      <c r="B65" s="403"/>
      <c r="C65" s="403"/>
      <c r="D65" s="403"/>
      <c r="E65" s="403"/>
      <c r="F65" s="403"/>
      <c r="G65" s="403"/>
      <c r="H65" s="403"/>
      <c r="I65" s="403"/>
      <c r="J65" s="403"/>
      <c r="K65" s="403"/>
      <c r="L65" s="403"/>
      <c r="M65" s="403"/>
      <c r="N65" s="403"/>
      <c r="O65" s="403"/>
      <c r="P65" s="403"/>
      <c r="Q65" s="403"/>
      <c r="R65" s="403"/>
      <c r="S65" s="403"/>
      <c r="T65" s="403"/>
      <c r="U65" s="403"/>
      <c r="V65" s="403"/>
      <c r="W65" s="403"/>
      <c r="X65" s="403"/>
      <c r="Y65" s="403"/>
      <c r="Z65" s="403"/>
    </row>
    <row r="66" spans="1:26">
      <c r="A66" s="403"/>
      <c r="B66" s="403"/>
      <c r="C66" s="403"/>
      <c r="D66" s="403"/>
      <c r="E66" s="403"/>
      <c r="F66" s="403"/>
      <c r="G66" s="403"/>
      <c r="H66" s="403"/>
      <c r="I66" s="403"/>
      <c r="J66" s="403"/>
      <c r="K66" s="403"/>
      <c r="L66" s="403"/>
      <c r="M66" s="403"/>
      <c r="N66" s="403"/>
      <c r="O66" s="403"/>
      <c r="P66" s="403"/>
      <c r="Q66" s="403"/>
      <c r="R66" s="403"/>
      <c r="S66" s="403"/>
      <c r="T66" s="403"/>
      <c r="U66" s="403"/>
      <c r="V66" s="403"/>
      <c r="W66" s="403"/>
      <c r="X66" s="403"/>
      <c r="Y66" s="403"/>
      <c r="Z66" s="403"/>
    </row>
    <row r="67" spans="1:26">
      <c r="A67" s="403"/>
      <c r="B67" s="403"/>
      <c r="C67" s="403"/>
      <c r="D67" s="403"/>
      <c r="E67" s="403"/>
      <c r="F67" s="403"/>
      <c r="G67" s="403"/>
      <c r="H67" s="403"/>
      <c r="I67" s="403"/>
      <c r="J67" s="403"/>
      <c r="K67" s="403"/>
      <c r="L67" s="403"/>
      <c r="M67" s="403"/>
      <c r="N67" s="403"/>
      <c r="O67" s="403"/>
      <c r="P67" s="403"/>
      <c r="Q67" s="403"/>
      <c r="R67" s="403"/>
      <c r="S67" s="403"/>
      <c r="T67" s="403"/>
      <c r="U67" s="403"/>
      <c r="V67" s="403"/>
      <c r="W67" s="403"/>
      <c r="X67" s="403"/>
      <c r="Y67" s="403"/>
      <c r="Z67" s="403"/>
    </row>
    <row r="68" spans="1:26">
      <c r="A68" s="403"/>
      <c r="B68" s="403"/>
      <c r="C68" s="403"/>
      <c r="D68" s="403"/>
      <c r="E68" s="403"/>
      <c r="F68" s="403"/>
      <c r="G68" s="403"/>
      <c r="H68" s="403"/>
      <c r="I68" s="403"/>
      <c r="J68" s="403"/>
      <c r="K68" s="403"/>
      <c r="L68" s="403"/>
      <c r="M68" s="403"/>
      <c r="N68" s="403"/>
      <c r="O68" s="403"/>
      <c r="P68" s="403"/>
      <c r="Q68" s="403"/>
      <c r="R68" s="403"/>
      <c r="S68" s="403"/>
      <c r="T68" s="403"/>
      <c r="U68" s="403"/>
      <c r="V68" s="403"/>
      <c r="W68" s="403"/>
      <c r="X68" s="403"/>
      <c r="Y68" s="403"/>
      <c r="Z68" s="403"/>
    </row>
    <row r="69" spans="1:26">
      <c r="A69" s="403"/>
      <c r="B69" s="403"/>
      <c r="C69" s="403"/>
      <c r="D69" s="403"/>
      <c r="E69" s="403"/>
      <c r="F69" s="403"/>
      <c r="G69" s="403"/>
      <c r="H69" s="403"/>
      <c r="I69" s="403"/>
      <c r="J69" s="403"/>
      <c r="K69" s="403"/>
      <c r="L69" s="403"/>
      <c r="M69" s="403"/>
      <c r="N69" s="403"/>
      <c r="O69" s="403"/>
      <c r="P69" s="403"/>
      <c r="Q69" s="403"/>
      <c r="R69" s="403"/>
      <c r="S69" s="403"/>
      <c r="T69" s="403"/>
      <c r="U69" s="403"/>
      <c r="V69" s="403"/>
      <c r="W69" s="403"/>
      <c r="X69" s="403"/>
      <c r="Y69" s="403"/>
      <c r="Z69" s="403"/>
    </row>
    <row r="70" spans="1:26">
      <c r="A70" s="403"/>
      <c r="B70" s="403"/>
      <c r="C70" s="403"/>
      <c r="D70" s="403"/>
      <c r="E70" s="403"/>
      <c r="F70" s="403"/>
      <c r="G70" s="403"/>
      <c r="H70" s="403"/>
      <c r="I70" s="403"/>
      <c r="J70" s="403"/>
      <c r="K70" s="403"/>
      <c r="L70" s="403"/>
      <c r="M70" s="403"/>
      <c r="N70" s="403"/>
      <c r="O70" s="403"/>
      <c r="P70" s="403"/>
      <c r="Q70" s="403"/>
      <c r="R70" s="403"/>
      <c r="S70" s="403"/>
      <c r="T70" s="403"/>
      <c r="U70" s="403"/>
      <c r="V70" s="403"/>
      <c r="W70" s="403"/>
      <c r="X70" s="403"/>
      <c r="Y70" s="403"/>
      <c r="Z70" s="403"/>
    </row>
    <row r="71" spans="1:26">
      <c r="A71" s="403"/>
      <c r="B71" s="403"/>
      <c r="C71" s="403"/>
      <c r="D71" s="403"/>
      <c r="E71" s="403"/>
      <c r="F71" s="403"/>
      <c r="G71" s="403"/>
      <c r="H71" s="403"/>
      <c r="I71" s="403"/>
      <c r="J71" s="403"/>
      <c r="K71" s="403"/>
      <c r="L71" s="403"/>
      <c r="M71" s="403"/>
      <c r="N71" s="403"/>
      <c r="O71" s="403"/>
      <c r="P71" s="403"/>
      <c r="Q71" s="403"/>
      <c r="R71" s="403"/>
      <c r="S71" s="403"/>
      <c r="T71" s="403"/>
      <c r="U71" s="403"/>
      <c r="V71" s="403"/>
      <c r="W71" s="403"/>
      <c r="X71" s="403"/>
      <c r="Y71" s="403"/>
      <c r="Z71" s="403"/>
    </row>
    <row r="72" spans="1:26">
      <c r="A72" s="403"/>
      <c r="B72" s="403"/>
      <c r="C72" s="403"/>
      <c r="D72" s="403"/>
      <c r="E72" s="403"/>
      <c r="F72" s="403"/>
      <c r="G72" s="403"/>
      <c r="H72" s="403"/>
      <c r="I72" s="403"/>
      <c r="J72" s="403"/>
      <c r="K72" s="403"/>
      <c r="L72" s="403"/>
      <c r="M72" s="403"/>
      <c r="N72" s="403"/>
      <c r="O72" s="403"/>
      <c r="P72" s="403"/>
      <c r="Q72" s="403"/>
      <c r="R72" s="403"/>
      <c r="S72" s="403"/>
      <c r="T72" s="403"/>
      <c r="U72" s="403"/>
      <c r="V72" s="403"/>
      <c r="W72" s="403"/>
      <c r="X72" s="403"/>
      <c r="Y72" s="403"/>
      <c r="Z72" s="403"/>
    </row>
    <row r="73" spans="1:26">
      <c r="A73" s="403"/>
      <c r="B73" s="403"/>
      <c r="C73" s="403"/>
      <c r="D73" s="403"/>
      <c r="E73" s="403"/>
      <c r="F73" s="403"/>
      <c r="G73" s="403"/>
      <c r="H73" s="403"/>
      <c r="I73" s="403"/>
      <c r="J73" s="403"/>
      <c r="K73" s="403"/>
      <c r="L73" s="403"/>
      <c r="M73" s="403"/>
      <c r="N73" s="403"/>
      <c r="O73" s="403"/>
      <c r="P73" s="403"/>
      <c r="Q73" s="403"/>
      <c r="R73" s="403"/>
      <c r="S73" s="403"/>
      <c r="T73" s="403"/>
      <c r="U73" s="403"/>
      <c r="V73" s="403"/>
      <c r="W73" s="403"/>
      <c r="X73" s="403"/>
      <c r="Y73" s="403"/>
      <c r="Z73" s="403"/>
    </row>
    <row r="74" spans="1:26">
      <c r="A74" s="403"/>
      <c r="B74" s="403"/>
      <c r="C74" s="403"/>
      <c r="D74" s="403"/>
      <c r="E74" s="403"/>
      <c r="F74" s="403"/>
      <c r="G74" s="403"/>
      <c r="H74" s="403"/>
      <c r="I74" s="403"/>
      <c r="J74" s="403"/>
      <c r="K74" s="403"/>
      <c r="L74" s="403"/>
      <c r="M74" s="403"/>
      <c r="N74" s="403"/>
      <c r="O74" s="403"/>
      <c r="P74" s="403"/>
      <c r="Q74" s="403"/>
      <c r="R74" s="403"/>
      <c r="S74" s="403"/>
      <c r="T74" s="403"/>
      <c r="U74" s="403"/>
      <c r="V74" s="403"/>
      <c r="W74" s="403"/>
      <c r="X74" s="403"/>
      <c r="Y74" s="403"/>
      <c r="Z74" s="403"/>
    </row>
    <row r="75" spans="1:26">
      <c r="A75" s="403"/>
      <c r="B75" s="403"/>
      <c r="C75" s="403"/>
      <c r="D75" s="403"/>
      <c r="E75" s="403"/>
      <c r="F75" s="403"/>
      <c r="G75" s="403"/>
      <c r="H75" s="403"/>
      <c r="I75" s="403"/>
      <c r="J75" s="403"/>
      <c r="K75" s="403"/>
      <c r="L75" s="403"/>
      <c r="M75" s="403"/>
      <c r="N75" s="403"/>
      <c r="O75" s="403"/>
      <c r="P75" s="403"/>
      <c r="Q75" s="403"/>
      <c r="R75" s="403"/>
      <c r="S75" s="403"/>
      <c r="T75" s="403"/>
      <c r="U75" s="403"/>
      <c r="V75" s="403"/>
      <c r="W75" s="403"/>
      <c r="X75" s="403"/>
      <c r="Y75" s="403"/>
      <c r="Z75" s="403"/>
    </row>
    <row r="76" spans="1:26">
      <c r="A76" s="403"/>
      <c r="B76" s="403"/>
      <c r="C76" s="403"/>
      <c r="D76" s="403"/>
      <c r="E76" s="403"/>
      <c r="F76" s="403"/>
      <c r="G76" s="403"/>
      <c r="H76" s="403"/>
      <c r="I76" s="403"/>
      <c r="J76" s="403"/>
      <c r="K76" s="403"/>
      <c r="L76" s="403"/>
      <c r="M76" s="403"/>
      <c r="N76" s="403"/>
      <c r="O76" s="403"/>
      <c r="P76" s="403"/>
      <c r="Q76" s="403"/>
      <c r="R76" s="403"/>
      <c r="S76" s="403"/>
      <c r="T76" s="403"/>
      <c r="U76" s="403"/>
      <c r="V76" s="403"/>
      <c r="W76" s="403"/>
      <c r="X76" s="403"/>
      <c r="Y76" s="403"/>
      <c r="Z76" s="403"/>
    </row>
    <row r="77" spans="1:26">
      <c r="A77" s="403"/>
      <c r="B77" s="403"/>
      <c r="C77" s="403"/>
      <c r="D77" s="403"/>
      <c r="E77" s="403"/>
      <c r="F77" s="403"/>
      <c r="G77" s="403"/>
      <c r="H77" s="403"/>
      <c r="I77" s="403"/>
      <c r="J77" s="403"/>
      <c r="K77" s="403"/>
      <c r="L77" s="403"/>
      <c r="M77" s="403"/>
      <c r="N77" s="403"/>
      <c r="O77" s="403"/>
      <c r="P77" s="403"/>
      <c r="Q77" s="403"/>
      <c r="R77" s="403"/>
      <c r="S77" s="403"/>
      <c r="T77" s="403"/>
      <c r="U77" s="403"/>
      <c r="V77" s="403"/>
      <c r="W77" s="403"/>
      <c r="X77" s="403"/>
      <c r="Y77" s="403"/>
      <c r="Z77" s="403"/>
    </row>
    <row r="78" spans="1:26">
      <c r="A78" s="403"/>
      <c r="B78" s="403"/>
      <c r="C78" s="403"/>
      <c r="D78" s="403"/>
      <c r="E78" s="403"/>
      <c r="F78" s="403"/>
      <c r="G78" s="403"/>
      <c r="H78" s="403"/>
      <c r="I78" s="403"/>
      <c r="J78" s="403"/>
      <c r="K78" s="403"/>
      <c r="L78" s="403"/>
      <c r="M78" s="403"/>
      <c r="N78" s="403"/>
      <c r="O78" s="403"/>
      <c r="P78" s="403"/>
      <c r="Q78" s="403"/>
      <c r="R78" s="403"/>
      <c r="S78" s="403"/>
      <c r="T78" s="403"/>
      <c r="U78" s="403"/>
      <c r="V78" s="403"/>
      <c r="W78" s="403"/>
      <c r="X78" s="403"/>
      <c r="Y78" s="403"/>
      <c r="Z78" s="403"/>
    </row>
    <row r="79" spans="1:26">
      <c r="A79" s="403"/>
      <c r="B79" s="403"/>
      <c r="C79" s="403"/>
      <c r="D79" s="403"/>
      <c r="E79" s="403"/>
      <c r="F79" s="403"/>
      <c r="G79" s="403"/>
      <c r="H79" s="403"/>
      <c r="I79" s="403"/>
      <c r="J79" s="403"/>
      <c r="K79" s="403"/>
      <c r="L79" s="403"/>
      <c r="M79" s="403"/>
      <c r="N79" s="403"/>
      <c r="O79" s="403"/>
      <c r="P79" s="403"/>
      <c r="Q79" s="403"/>
      <c r="R79" s="403"/>
      <c r="S79" s="403"/>
      <c r="T79" s="403"/>
      <c r="U79" s="403"/>
      <c r="V79" s="403"/>
      <c r="W79" s="403"/>
      <c r="X79" s="403"/>
      <c r="Y79" s="403"/>
      <c r="Z79" s="403"/>
    </row>
    <row r="80" spans="1:26">
      <c r="A80" s="403"/>
      <c r="B80" s="403"/>
      <c r="C80" s="403"/>
      <c r="D80" s="403"/>
      <c r="E80" s="403"/>
      <c r="F80" s="403"/>
      <c r="G80" s="403"/>
      <c r="H80" s="403"/>
      <c r="I80" s="403"/>
      <c r="J80" s="403"/>
      <c r="K80" s="403"/>
      <c r="L80" s="403"/>
      <c r="M80" s="403"/>
      <c r="N80" s="403"/>
      <c r="O80" s="403"/>
      <c r="P80" s="403"/>
      <c r="Q80" s="403"/>
      <c r="R80" s="403"/>
      <c r="S80" s="403"/>
      <c r="T80" s="403"/>
      <c r="U80" s="403"/>
      <c r="V80" s="403"/>
      <c r="W80" s="403"/>
      <c r="X80" s="403"/>
      <c r="Y80" s="403"/>
      <c r="Z80" s="403"/>
    </row>
    <row r="81" spans="1:26">
      <c r="A81" s="403"/>
      <c r="B81" s="403"/>
      <c r="C81" s="403"/>
      <c r="D81" s="403"/>
      <c r="E81" s="403"/>
      <c r="F81" s="403"/>
      <c r="G81" s="403"/>
      <c r="H81" s="403"/>
      <c r="I81" s="403"/>
      <c r="J81" s="403"/>
      <c r="K81" s="403"/>
      <c r="L81" s="403"/>
      <c r="M81" s="403"/>
      <c r="N81" s="403"/>
      <c r="O81" s="403"/>
      <c r="P81" s="403"/>
      <c r="Q81" s="403"/>
      <c r="R81" s="403"/>
      <c r="S81" s="403"/>
      <c r="T81" s="403"/>
      <c r="U81" s="403"/>
      <c r="V81" s="403"/>
      <c r="W81" s="403"/>
      <c r="X81" s="403"/>
      <c r="Y81" s="403"/>
      <c r="Z81" s="403"/>
    </row>
    <row r="82" spans="1:26">
      <c r="A82" s="403"/>
      <c r="B82" s="403"/>
      <c r="C82" s="403"/>
      <c r="D82" s="403"/>
      <c r="E82" s="403"/>
      <c r="F82" s="403"/>
      <c r="G82" s="403"/>
      <c r="H82" s="403"/>
      <c r="I82" s="403"/>
      <c r="J82" s="403"/>
      <c r="K82" s="403"/>
      <c r="L82" s="403"/>
      <c r="M82" s="403"/>
      <c r="N82" s="403"/>
      <c r="O82" s="403"/>
      <c r="P82" s="403"/>
      <c r="Q82" s="403"/>
      <c r="R82" s="403"/>
      <c r="S82" s="403"/>
      <c r="T82" s="403"/>
      <c r="U82" s="403"/>
      <c r="V82" s="403"/>
      <c r="W82" s="403"/>
      <c r="X82" s="403"/>
      <c r="Y82" s="403"/>
      <c r="Z82" s="403"/>
    </row>
    <row r="83" spans="1:26">
      <c r="A83" s="403"/>
      <c r="B83" s="403"/>
      <c r="C83" s="403"/>
      <c r="D83" s="403"/>
      <c r="E83" s="403"/>
      <c r="F83" s="403"/>
      <c r="G83" s="403"/>
      <c r="H83" s="403"/>
      <c r="I83" s="403"/>
      <c r="J83" s="403"/>
      <c r="K83" s="403"/>
      <c r="L83" s="403"/>
      <c r="M83" s="403"/>
      <c r="N83" s="403"/>
      <c r="O83" s="403"/>
      <c r="P83" s="403"/>
      <c r="Q83" s="403"/>
      <c r="R83" s="403"/>
      <c r="S83" s="403"/>
      <c r="T83" s="403"/>
      <c r="U83" s="403"/>
      <c r="V83" s="403"/>
      <c r="W83" s="403"/>
      <c r="X83" s="403"/>
      <c r="Y83" s="403"/>
      <c r="Z83" s="403"/>
    </row>
    <row r="84" spans="1:26">
      <c r="A84" s="403"/>
      <c r="B84" s="403"/>
      <c r="C84" s="403"/>
      <c r="D84" s="403"/>
      <c r="E84" s="403"/>
      <c r="F84" s="403"/>
      <c r="G84" s="403"/>
      <c r="H84" s="403"/>
      <c r="I84" s="403"/>
      <c r="J84" s="403"/>
      <c r="K84" s="403"/>
      <c r="L84" s="403"/>
      <c r="M84" s="403"/>
      <c r="N84" s="403"/>
      <c r="O84" s="403"/>
      <c r="P84" s="403"/>
      <c r="Q84" s="403"/>
      <c r="R84" s="403"/>
      <c r="S84" s="403"/>
      <c r="T84" s="403"/>
      <c r="U84" s="403"/>
      <c r="V84" s="403"/>
      <c r="W84" s="403"/>
      <c r="X84" s="403"/>
      <c r="Y84" s="403"/>
      <c r="Z84" s="403"/>
    </row>
    <row r="85" spans="1:26">
      <c r="A85" s="403"/>
      <c r="B85" s="403"/>
      <c r="C85" s="403"/>
      <c r="D85" s="403"/>
      <c r="E85" s="403"/>
      <c r="F85" s="403"/>
      <c r="G85" s="403"/>
      <c r="H85" s="403"/>
      <c r="I85" s="403"/>
      <c r="J85" s="403"/>
      <c r="K85" s="403"/>
      <c r="L85" s="403"/>
      <c r="M85" s="403"/>
      <c r="N85" s="403"/>
      <c r="O85" s="403"/>
      <c r="P85" s="403"/>
      <c r="Q85" s="403"/>
      <c r="R85" s="403"/>
      <c r="S85" s="403"/>
      <c r="T85" s="403"/>
      <c r="U85" s="403"/>
      <c r="V85" s="403"/>
      <c r="W85" s="403"/>
      <c r="X85" s="403"/>
      <c r="Y85" s="403"/>
      <c r="Z85" s="403"/>
    </row>
    <row r="86" spans="1:26">
      <c r="A86" s="403"/>
      <c r="B86" s="403"/>
      <c r="C86" s="403"/>
      <c r="D86" s="403"/>
      <c r="E86" s="403"/>
      <c r="F86" s="403"/>
      <c r="G86" s="403"/>
      <c r="H86" s="403"/>
      <c r="I86" s="403"/>
      <c r="J86" s="403"/>
      <c r="K86" s="403"/>
      <c r="L86" s="403"/>
      <c r="M86" s="403"/>
      <c r="N86" s="403"/>
      <c r="O86" s="403"/>
      <c r="P86" s="403"/>
      <c r="Q86" s="403"/>
      <c r="R86" s="403"/>
      <c r="S86" s="403"/>
      <c r="T86" s="403"/>
      <c r="U86" s="403"/>
      <c r="V86" s="403"/>
      <c r="W86" s="403"/>
      <c r="X86" s="403"/>
      <c r="Y86" s="403"/>
      <c r="Z86" s="403"/>
    </row>
    <row r="87" spans="1:26">
      <c r="A87" s="403"/>
      <c r="B87" s="403"/>
      <c r="C87" s="403"/>
      <c r="D87" s="403"/>
      <c r="E87" s="403"/>
      <c r="F87" s="403"/>
      <c r="G87" s="403"/>
      <c r="H87" s="403"/>
      <c r="I87" s="403"/>
      <c r="J87" s="403"/>
      <c r="K87" s="403"/>
      <c r="L87" s="403"/>
      <c r="M87" s="403"/>
      <c r="N87" s="403"/>
      <c r="O87" s="403"/>
      <c r="P87" s="403"/>
      <c r="Q87" s="403"/>
      <c r="R87" s="403"/>
      <c r="S87" s="403"/>
      <c r="T87" s="403"/>
      <c r="U87" s="403"/>
      <c r="V87" s="403"/>
      <c r="W87" s="403"/>
      <c r="X87" s="403"/>
      <c r="Y87" s="403"/>
      <c r="Z87" s="403"/>
    </row>
    <row r="88" spans="1:26">
      <c r="A88" s="403"/>
      <c r="B88" s="403"/>
      <c r="C88" s="403"/>
      <c r="D88" s="403"/>
      <c r="E88" s="403"/>
      <c r="F88" s="403"/>
      <c r="G88" s="403"/>
      <c r="H88" s="403"/>
      <c r="I88" s="403"/>
      <c r="J88" s="403"/>
      <c r="K88" s="403"/>
      <c r="L88" s="403"/>
      <c r="M88" s="403"/>
      <c r="N88" s="403"/>
      <c r="O88" s="403"/>
      <c r="P88" s="403"/>
      <c r="Q88" s="403"/>
      <c r="R88" s="403"/>
      <c r="S88" s="403"/>
      <c r="T88" s="403"/>
      <c r="U88" s="403"/>
      <c r="V88" s="403"/>
      <c r="W88" s="403"/>
      <c r="X88" s="403"/>
      <c r="Y88" s="403"/>
      <c r="Z88" s="403"/>
    </row>
    <row r="89" spans="1:26">
      <c r="A89" s="403"/>
      <c r="B89" s="403"/>
      <c r="C89" s="403"/>
      <c r="D89" s="403"/>
      <c r="E89" s="403"/>
      <c r="F89" s="403"/>
      <c r="G89" s="403"/>
      <c r="H89" s="403"/>
      <c r="I89" s="403"/>
      <c r="J89" s="403"/>
      <c r="K89" s="403"/>
      <c r="L89" s="403"/>
      <c r="M89" s="403"/>
      <c r="N89" s="403"/>
      <c r="O89" s="403"/>
      <c r="P89" s="403"/>
      <c r="Q89" s="403"/>
      <c r="R89" s="403"/>
      <c r="S89" s="403"/>
      <c r="T89" s="403"/>
      <c r="U89" s="403"/>
      <c r="V89" s="403"/>
      <c r="W89" s="403"/>
      <c r="X89" s="403"/>
      <c r="Y89" s="403"/>
      <c r="Z89" s="403"/>
    </row>
    <row r="90" spans="1:26">
      <c r="A90" s="403"/>
      <c r="B90" s="403"/>
      <c r="C90" s="403"/>
      <c r="D90" s="403"/>
      <c r="E90" s="403"/>
      <c r="F90" s="403"/>
      <c r="G90" s="403"/>
      <c r="H90" s="403"/>
      <c r="I90" s="403"/>
      <c r="J90" s="403"/>
      <c r="K90" s="403"/>
      <c r="L90" s="403"/>
      <c r="M90" s="403"/>
      <c r="N90" s="403"/>
      <c r="O90" s="403"/>
      <c r="P90" s="403"/>
      <c r="Q90" s="403"/>
      <c r="R90" s="403"/>
      <c r="S90" s="403"/>
      <c r="T90" s="403"/>
      <c r="U90" s="403"/>
      <c r="V90" s="403"/>
      <c r="W90" s="403"/>
      <c r="X90" s="403"/>
      <c r="Y90" s="403"/>
      <c r="Z90" s="403"/>
    </row>
    <row r="91" spans="1:26">
      <c r="A91" s="403"/>
      <c r="B91" s="403"/>
      <c r="C91" s="403"/>
      <c r="D91" s="403"/>
      <c r="E91" s="403"/>
      <c r="F91" s="403"/>
      <c r="G91" s="403"/>
      <c r="H91" s="403"/>
      <c r="I91" s="403"/>
      <c r="J91" s="403"/>
      <c r="K91" s="403"/>
      <c r="L91" s="403"/>
      <c r="M91" s="403"/>
      <c r="N91" s="403"/>
      <c r="O91" s="403"/>
      <c r="P91" s="403"/>
      <c r="Q91" s="403"/>
      <c r="R91" s="403"/>
      <c r="S91" s="403"/>
      <c r="T91" s="403"/>
      <c r="U91" s="403"/>
      <c r="V91" s="403"/>
      <c r="W91" s="403"/>
      <c r="X91" s="403"/>
      <c r="Y91" s="403"/>
      <c r="Z91" s="403"/>
    </row>
    <row r="92" spans="1:26">
      <c r="A92" s="403"/>
      <c r="B92" s="403"/>
      <c r="C92" s="403"/>
      <c r="D92" s="403"/>
      <c r="E92" s="403"/>
      <c r="F92" s="403"/>
      <c r="G92" s="403"/>
      <c r="H92" s="403"/>
      <c r="I92" s="403"/>
      <c r="J92" s="403"/>
      <c r="K92" s="403"/>
      <c r="L92" s="403"/>
      <c r="M92" s="403"/>
      <c r="N92" s="403"/>
      <c r="O92" s="403"/>
      <c r="P92" s="403"/>
      <c r="Q92" s="403"/>
      <c r="R92" s="403"/>
      <c r="S92" s="403"/>
      <c r="T92" s="403"/>
      <c r="U92" s="403"/>
      <c r="V92" s="403"/>
      <c r="W92" s="403"/>
      <c r="X92" s="403"/>
      <c r="Y92" s="403"/>
      <c r="Z92" s="403"/>
    </row>
    <row r="93" spans="1:26">
      <c r="A93" s="403"/>
      <c r="B93" s="403"/>
      <c r="C93" s="403"/>
      <c r="D93" s="403"/>
      <c r="E93" s="403"/>
      <c r="F93" s="403"/>
      <c r="G93" s="403"/>
      <c r="H93" s="403"/>
      <c r="I93" s="403"/>
      <c r="J93" s="403"/>
      <c r="K93" s="403"/>
      <c r="L93" s="403"/>
      <c r="M93" s="403"/>
      <c r="N93" s="403"/>
      <c r="O93" s="403"/>
      <c r="P93" s="403"/>
      <c r="Q93" s="403"/>
      <c r="R93" s="403"/>
      <c r="S93" s="403"/>
      <c r="T93" s="403"/>
      <c r="U93" s="403"/>
      <c r="V93" s="403"/>
      <c r="W93" s="403"/>
      <c r="X93" s="403"/>
      <c r="Y93" s="403"/>
      <c r="Z93" s="403"/>
    </row>
    <row r="94" spans="1:26">
      <c r="A94" s="403"/>
      <c r="B94" s="403"/>
      <c r="C94" s="403"/>
      <c r="D94" s="403"/>
      <c r="E94" s="403"/>
      <c r="F94" s="403"/>
      <c r="G94" s="403"/>
      <c r="H94" s="403"/>
      <c r="I94" s="403"/>
      <c r="J94" s="403"/>
      <c r="K94" s="403"/>
      <c r="L94" s="403"/>
      <c r="M94" s="403"/>
      <c r="N94" s="403"/>
      <c r="O94" s="403"/>
      <c r="P94" s="403"/>
      <c r="Q94" s="403"/>
      <c r="R94" s="403"/>
      <c r="S94" s="403"/>
      <c r="T94" s="403"/>
      <c r="U94" s="403"/>
      <c r="V94" s="403"/>
      <c r="W94" s="403"/>
      <c r="X94" s="403"/>
      <c r="Y94" s="403"/>
      <c r="Z94" s="403"/>
    </row>
    <row r="95" spans="1:26">
      <c r="A95" s="403"/>
      <c r="B95" s="403"/>
      <c r="C95" s="403"/>
      <c r="D95" s="403"/>
      <c r="E95" s="403"/>
      <c r="F95" s="403"/>
      <c r="G95" s="403"/>
      <c r="H95" s="403"/>
      <c r="I95" s="403"/>
      <c r="J95" s="403"/>
      <c r="K95" s="403"/>
      <c r="L95" s="403"/>
      <c r="M95" s="403"/>
      <c r="N95" s="403"/>
      <c r="O95" s="403"/>
      <c r="P95" s="403"/>
      <c r="Q95" s="403"/>
      <c r="R95" s="403"/>
      <c r="S95" s="403"/>
      <c r="T95" s="403"/>
      <c r="U95" s="403"/>
      <c r="V95" s="403"/>
      <c r="W95" s="403"/>
      <c r="X95" s="403"/>
      <c r="Y95" s="403"/>
      <c r="Z95" s="403"/>
    </row>
    <row r="96" spans="1:26">
      <c r="A96" s="403"/>
      <c r="B96" s="403"/>
      <c r="C96" s="403"/>
      <c r="D96" s="403"/>
      <c r="E96" s="403"/>
      <c r="F96" s="403"/>
      <c r="G96" s="403"/>
      <c r="H96" s="403"/>
      <c r="I96" s="403"/>
      <c r="J96" s="403"/>
      <c r="K96" s="403"/>
      <c r="L96" s="403"/>
      <c r="M96" s="403"/>
      <c r="N96" s="403"/>
      <c r="O96" s="403"/>
      <c r="P96" s="403"/>
      <c r="Q96" s="403"/>
      <c r="R96" s="403"/>
      <c r="S96" s="403"/>
      <c r="T96" s="403"/>
      <c r="U96" s="403"/>
      <c r="V96" s="403"/>
      <c r="W96" s="403"/>
      <c r="X96" s="403"/>
      <c r="Y96" s="403"/>
      <c r="Z96" s="403"/>
    </row>
    <row r="97" spans="1:26">
      <c r="A97" s="403"/>
      <c r="B97" s="403"/>
      <c r="C97" s="403"/>
      <c r="D97" s="403"/>
      <c r="E97" s="403"/>
      <c r="F97" s="403"/>
      <c r="G97" s="403"/>
      <c r="H97" s="403"/>
      <c r="I97" s="403"/>
      <c r="J97" s="403"/>
      <c r="K97" s="403"/>
      <c r="L97" s="403"/>
      <c r="M97" s="403"/>
      <c r="N97" s="403"/>
      <c r="O97" s="403"/>
      <c r="P97" s="403"/>
      <c r="Q97" s="403"/>
      <c r="R97" s="403"/>
      <c r="S97" s="403"/>
      <c r="T97" s="403"/>
      <c r="U97" s="403"/>
      <c r="V97" s="403"/>
      <c r="W97" s="403"/>
      <c r="X97" s="403"/>
      <c r="Y97" s="403"/>
      <c r="Z97" s="403"/>
    </row>
    <row r="98" spans="1:26">
      <c r="A98" s="403"/>
      <c r="B98" s="403"/>
      <c r="C98" s="403"/>
      <c r="D98" s="403"/>
      <c r="E98" s="403"/>
      <c r="F98" s="403"/>
      <c r="G98" s="403"/>
      <c r="H98" s="403"/>
      <c r="I98" s="403"/>
      <c r="J98" s="403"/>
      <c r="K98" s="403"/>
      <c r="L98" s="403"/>
      <c r="M98" s="403"/>
      <c r="N98" s="403"/>
      <c r="O98" s="403"/>
      <c r="P98" s="403"/>
      <c r="Q98" s="403"/>
      <c r="R98" s="403"/>
      <c r="S98" s="403"/>
      <c r="T98" s="403"/>
      <c r="U98" s="403"/>
      <c r="V98" s="403"/>
      <c r="W98" s="403"/>
      <c r="X98" s="403"/>
      <c r="Y98" s="403"/>
      <c r="Z98" s="403"/>
    </row>
    <row r="99" spans="1:26">
      <c r="A99" s="403"/>
      <c r="B99" s="403"/>
      <c r="C99" s="403"/>
      <c r="D99" s="403"/>
      <c r="E99" s="403"/>
      <c r="F99" s="403"/>
      <c r="G99" s="403"/>
      <c r="H99" s="403"/>
      <c r="I99" s="403"/>
      <c r="J99" s="403"/>
      <c r="K99" s="403"/>
      <c r="L99" s="403"/>
      <c r="M99" s="403"/>
      <c r="N99" s="403"/>
      <c r="O99" s="403"/>
      <c r="P99" s="403"/>
      <c r="Q99" s="403"/>
      <c r="R99" s="403"/>
      <c r="S99" s="403"/>
      <c r="T99" s="403"/>
      <c r="U99" s="403"/>
      <c r="V99" s="403"/>
      <c r="W99" s="403"/>
      <c r="X99" s="403"/>
      <c r="Y99" s="403"/>
      <c r="Z99" s="403"/>
    </row>
    <row r="100" spans="1:26">
      <c r="A100" s="403"/>
      <c r="B100" s="403"/>
      <c r="C100" s="403"/>
      <c r="D100" s="403"/>
      <c r="E100" s="403"/>
      <c r="F100" s="403"/>
      <c r="G100" s="403"/>
      <c r="H100" s="403"/>
      <c r="I100" s="403"/>
      <c r="J100" s="403"/>
      <c r="K100" s="403"/>
      <c r="L100" s="403"/>
      <c r="M100" s="403"/>
      <c r="N100" s="403"/>
      <c r="O100" s="403"/>
      <c r="P100" s="403"/>
      <c r="Q100" s="403"/>
      <c r="R100" s="403"/>
      <c r="S100" s="403"/>
      <c r="T100" s="403"/>
      <c r="U100" s="403"/>
      <c r="V100" s="403"/>
      <c r="W100" s="403"/>
      <c r="X100" s="403"/>
      <c r="Y100" s="403"/>
      <c r="Z100" s="403"/>
    </row>
  </sheetData>
  <mergeCells count="12">
    <mergeCell ref="B35:X35"/>
    <mergeCell ref="B2:X2"/>
    <mergeCell ref="E3:R3"/>
    <mergeCell ref="S3:X3"/>
    <mergeCell ref="B6:X6"/>
    <mergeCell ref="B12:X12"/>
    <mergeCell ref="B18:X18"/>
    <mergeCell ref="B28:X28"/>
    <mergeCell ref="E29:R29"/>
    <mergeCell ref="S29:X29"/>
    <mergeCell ref="E33:Q33"/>
    <mergeCell ref="R33:X33"/>
  </mergeCells>
  <hyperlinks>
    <hyperlink ref="A1" location="Contents!B22" display="Back to contents" xr:uid="{69B737FF-217F-472D-A0C0-CA5D5D8DA4D4}"/>
  </hyperlinks>
  <pageMargins left="0.74803149606299213" right="0.74803149606299213" top="0.98425196850393704" bottom="0.98425196850393704" header="0.51181102362204722" footer="0.51181102362204722"/>
  <pageSetup paperSize="9" scale="34" orientation="landscape" r:id="rId1"/>
  <headerFooter alignWithMargins="0">
    <oddHeader>&amp;C&amp;"Futura Bk BT,Book"&amp;8March 2014 &amp;"Futura Bk BT,Book Italic"Economic and fiscal outlook&amp;"Futura Bk BT,Book": Fiscal supplementary tables</oddHeader>
  </headerFooter>
  <colBreaks count="1" manualBreakCount="1">
    <brk id="21"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8C9E4-5482-4ED4-A432-BC3FD0CAFEFE}">
  <dimension ref="A1:J47"/>
  <sheetViews>
    <sheetView showGridLines="0" workbookViewId="0">
      <selection activeCell="J30" sqref="J30"/>
    </sheetView>
  </sheetViews>
  <sheetFormatPr defaultColWidth="10.140625" defaultRowHeight="12.75"/>
  <cols>
    <col min="1" max="1" width="10.140625" style="218"/>
    <col min="2" max="2" width="31.5703125" style="218" customWidth="1"/>
    <col min="3" max="9" width="7.140625" style="218" customWidth="1"/>
    <col min="10" max="16384" width="10.140625" style="218"/>
  </cols>
  <sheetData>
    <row r="1" spans="1:10" ht="39.950000000000003" customHeight="1">
      <c r="A1" s="217" t="s">
        <v>354</v>
      </c>
    </row>
    <row r="2" spans="1:10" ht="17.25">
      <c r="B2" s="219" t="s">
        <v>926</v>
      </c>
    </row>
    <row r="3" spans="1:10" ht="13.5" thickBot="1">
      <c r="B3" s="360"/>
      <c r="C3" s="360"/>
      <c r="D3" s="360"/>
      <c r="E3" s="360"/>
      <c r="F3" s="360"/>
      <c r="G3" s="360"/>
      <c r="H3" s="360"/>
      <c r="I3" s="360"/>
    </row>
    <row r="4" spans="1:10">
      <c r="B4" s="361"/>
      <c r="C4" s="619" t="s">
        <v>915</v>
      </c>
      <c r="D4" s="619"/>
      <c r="E4" s="619"/>
      <c r="F4" s="619"/>
      <c r="G4" s="619"/>
      <c r="H4" s="619"/>
      <c r="I4" s="620"/>
      <c r="J4" s="362"/>
    </row>
    <row r="5" spans="1:10">
      <c r="B5" s="363"/>
      <c r="C5" s="364" t="s">
        <v>357</v>
      </c>
      <c r="D5" s="621" t="s">
        <v>358</v>
      </c>
      <c r="E5" s="621"/>
      <c r="F5" s="621"/>
      <c r="G5" s="621"/>
      <c r="H5" s="621"/>
      <c r="I5" s="622"/>
      <c r="J5" s="362"/>
    </row>
    <row r="6" spans="1:10">
      <c r="B6" s="365"/>
      <c r="C6" s="366" t="s">
        <v>369</v>
      </c>
      <c r="D6" s="366" t="s">
        <v>370</v>
      </c>
      <c r="E6" s="366" t="s">
        <v>371</v>
      </c>
      <c r="F6" s="366" t="s">
        <v>372</v>
      </c>
      <c r="G6" s="366" t="s">
        <v>373</v>
      </c>
      <c r="H6" s="366" t="s">
        <v>374</v>
      </c>
      <c r="I6" s="367" t="s">
        <v>375</v>
      </c>
    </row>
    <row r="7" spans="1:10">
      <c r="B7" s="368" t="s">
        <v>927</v>
      </c>
      <c r="C7" s="369"/>
      <c r="D7" s="369"/>
      <c r="E7" s="369"/>
      <c r="F7" s="369"/>
      <c r="G7" s="370"/>
      <c r="H7" s="370"/>
      <c r="I7" s="371"/>
    </row>
    <row r="8" spans="1:10">
      <c r="B8" s="372" t="s">
        <v>928</v>
      </c>
      <c r="C8" s="373">
        <v>411.53610400000002</v>
      </c>
      <c r="D8" s="373">
        <v>426.51629477390128</v>
      </c>
      <c r="E8" s="373">
        <v>435.4519784752199</v>
      </c>
      <c r="F8" s="373">
        <v>445.26190231649491</v>
      </c>
      <c r="G8" s="373">
        <v>456.91761233802708</v>
      </c>
      <c r="H8" s="373">
        <v>469.94190104306637</v>
      </c>
      <c r="I8" s="374">
        <v>483.64675452966623</v>
      </c>
    </row>
    <row r="9" spans="1:10">
      <c r="B9" s="375" t="s">
        <v>929</v>
      </c>
      <c r="C9" s="373">
        <v>634.96689599999979</v>
      </c>
      <c r="D9" s="373">
        <v>662.97386859083042</v>
      </c>
      <c r="E9" s="373">
        <v>667.08864663085956</v>
      </c>
      <c r="F9" s="373">
        <v>688.98558157504397</v>
      </c>
      <c r="G9" s="373">
        <v>713.81489702033275</v>
      </c>
      <c r="H9" s="373">
        <v>733.024807585394</v>
      </c>
      <c r="I9" s="374">
        <v>758.8223367557614</v>
      </c>
    </row>
    <row r="10" spans="1:10">
      <c r="B10" s="372" t="s">
        <v>382</v>
      </c>
      <c r="C10" s="373"/>
      <c r="D10" s="373"/>
      <c r="E10" s="373"/>
      <c r="F10" s="373"/>
      <c r="G10" s="373"/>
      <c r="H10" s="373"/>
      <c r="I10" s="374"/>
    </row>
    <row r="11" spans="1:10">
      <c r="B11" s="376" t="s">
        <v>930</v>
      </c>
      <c r="C11" s="373">
        <v>261.47908924529941</v>
      </c>
      <c r="D11" s="373">
        <v>295.3691924643407</v>
      </c>
      <c r="E11" s="373">
        <v>316.42805752065374</v>
      </c>
      <c r="F11" s="373">
        <v>333.90156548884516</v>
      </c>
      <c r="G11" s="373">
        <v>343.16005133761655</v>
      </c>
      <c r="H11" s="373">
        <v>350.86961902324646</v>
      </c>
      <c r="I11" s="374">
        <v>361.68412411287022</v>
      </c>
    </row>
    <row r="12" spans="1:10">
      <c r="B12" s="377" t="s">
        <v>931</v>
      </c>
      <c r="C12" s="373">
        <v>60.346916612354008</v>
      </c>
      <c r="D12" s="373">
        <v>62.207691151007708</v>
      </c>
      <c r="E12" s="373">
        <v>63.778229200008454</v>
      </c>
      <c r="F12" s="373">
        <v>66.255644792523611</v>
      </c>
      <c r="G12" s="373">
        <v>69.335173326110066</v>
      </c>
      <c r="H12" s="373">
        <v>72.128505709188047</v>
      </c>
      <c r="I12" s="374">
        <v>75.287812387697031</v>
      </c>
    </row>
    <row r="13" spans="1:10" ht="27.75">
      <c r="B13" s="378" t="s">
        <v>1114</v>
      </c>
      <c r="C13" s="373">
        <v>111.20812402546927</v>
      </c>
      <c r="D13" s="373">
        <v>116.2222931694014</v>
      </c>
      <c r="E13" s="373">
        <v>106.17499347658867</v>
      </c>
      <c r="F13" s="373">
        <v>101.89326564182748</v>
      </c>
      <c r="G13" s="373">
        <v>108.84889096681179</v>
      </c>
      <c r="H13" s="373">
        <v>115.16560432737325</v>
      </c>
      <c r="I13" s="374">
        <v>122.4809255427944</v>
      </c>
    </row>
    <row r="14" spans="1:10">
      <c r="B14" s="379" t="s">
        <v>933</v>
      </c>
      <c r="C14" s="373">
        <v>39.586038000000002</v>
      </c>
      <c r="D14" s="373">
        <v>42.030645317784476</v>
      </c>
      <c r="E14" s="373">
        <v>43.521798032458705</v>
      </c>
      <c r="F14" s="373">
        <v>44.891365191369729</v>
      </c>
      <c r="G14" s="373">
        <v>45.940013651572755</v>
      </c>
      <c r="H14" s="373">
        <v>47.173893772222094</v>
      </c>
      <c r="I14" s="374">
        <v>48.799638067698567</v>
      </c>
    </row>
    <row r="15" spans="1:10">
      <c r="B15" s="377" t="s">
        <v>934</v>
      </c>
      <c r="C15" s="373">
        <v>8.8096666927323266</v>
      </c>
      <c r="D15" s="373">
        <v>7.7611438763990126</v>
      </c>
      <c r="E15" s="373">
        <v>0.84577798038933638</v>
      </c>
      <c r="F15" s="373">
        <v>0.76194183521366354</v>
      </c>
      <c r="G15" s="373">
        <v>0.46893936309008877</v>
      </c>
      <c r="H15" s="373">
        <v>0.35241556621759107</v>
      </c>
      <c r="I15" s="374">
        <v>0.76366701867368947</v>
      </c>
    </row>
    <row r="16" spans="1:10">
      <c r="B16" s="377" t="s">
        <v>935</v>
      </c>
      <c r="C16" s="373">
        <v>3.6085466018972863</v>
      </c>
      <c r="D16" s="373">
        <v>5.5954102339553993</v>
      </c>
      <c r="E16" s="373">
        <v>3.1840666856751079</v>
      </c>
      <c r="F16" s="373">
        <v>4.1450653817738443</v>
      </c>
      <c r="G16" s="373">
        <v>3.2702938561698609</v>
      </c>
      <c r="H16" s="373">
        <v>2.3657090594120711</v>
      </c>
      <c r="I16" s="374">
        <v>0.80981286503136474</v>
      </c>
    </row>
    <row r="17" spans="2:9">
      <c r="B17" s="377" t="s">
        <v>936</v>
      </c>
      <c r="C17" s="373">
        <v>9.2172945787307654</v>
      </c>
      <c r="D17" s="373">
        <v>10.063529775969887</v>
      </c>
      <c r="E17" s="373">
        <v>10.338587980723117</v>
      </c>
      <c r="F17" s="373">
        <v>10.456469053043067</v>
      </c>
      <c r="G17" s="373">
        <v>10.69962039703549</v>
      </c>
      <c r="H17" s="373">
        <v>11.021550208253119</v>
      </c>
      <c r="I17" s="374">
        <v>11.194048571868786</v>
      </c>
    </row>
    <row r="18" spans="2:9">
      <c r="B18" s="377" t="s">
        <v>937</v>
      </c>
      <c r="C18" s="373">
        <v>4.2258646399601894</v>
      </c>
      <c r="D18" s="373">
        <v>4.2019715435645262</v>
      </c>
      <c r="E18" s="373">
        <v>4.3593487134119098</v>
      </c>
      <c r="F18" s="373">
        <v>4.373645109108109</v>
      </c>
      <c r="G18" s="373">
        <v>4.6555975746540614</v>
      </c>
      <c r="H18" s="373">
        <v>4.6323024663719083</v>
      </c>
      <c r="I18" s="374">
        <v>4.6833084758345711</v>
      </c>
    </row>
    <row r="19" spans="2:9">
      <c r="B19" s="377" t="s">
        <v>938</v>
      </c>
      <c r="C19" s="373">
        <v>1.2853600000000001</v>
      </c>
      <c r="D19" s="373">
        <v>1.387704</v>
      </c>
      <c r="E19" s="373">
        <v>1.5951089999999999</v>
      </c>
      <c r="F19" s="373">
        <v>1.6079319999999999</v>
      </c>
      <c r="G19" s="373">
        <v>1.4793179999999999</v>
      </c>
      <c r="H19" s="373">
        <v>1.4023019999999999</v>
      </c>
      <c r="I19" s="374">
        <v>1.4082939999999999</v>
      </c>
    </row>
    <row r="20" spans="2:9">
      <c r="B20" s="377" t="s">
        <v>939</v>
      </c>
      <c r="C20" s="373">
        <v>3.3853899077747083</v>
      </c>
      <c r="D20" s="373">
        <v>1.6944179410298843</v>
      </c>
      <c r="E20" s="373">
        <v>1.7547382412666359</v>
      </c>
      <c r="F20" s="373">
        <v>1.7991860865401432</v>
      </c>
      <c r="G20" s="373">
        <v>1.8532570841130669</v>
      </c>
      <c r="H20" s="373">
        <v>1.9139111252238341</v>
      </c>
      <c r="I20" s="374">
        <v>1.9772928460430774</v>
      </c>
    </row>
    <row r="21" spans="2:9">
      <c r="B21" s="380" t="s">
        <v>940</v>
      </c>
      <c r="C21" s="373">
        <v>0.53900000000000003</v>
      </c>
      <c r="D21" s="373">
        <v>0.52800000000000002</v>
      </c>
      <c r="E21" s="373">
        <v>0.52800000000000002</v>
      </c>
      <c r="F21" s="373">
        <v>0.52800000000000002</v>
      </c>
      <c r="G21" s="373">
        <v>0.52800000000000002</v>
      </c>
      <c r="H21" s="373">
        <v>0.52800000000000002</v>
      </c>
      <c r="I21" s="374">
        <v>0.52800000000000002</v>
      </c>
    </row>
    <row r="22" spans="2:9">
      <c r="B22" s="380" t="s">
        <v>941</v>
      </c>
      <c r="C22" s="373">
        <v>6.6630000000000003</v>
      </c>
      <c r="D22" s="373">
        <v>0.55200000000000005</v>
      </c>
      <c r="E22" s="373">
        <v>0</v>
      </c>
      <c r="F22" s="373">
        <v>0</v>
      </c>
      <c r="G22" s="373">
        <v>0</v>
      </c>
      <c r="H22" s="373">
        <v>0</v>
      </c>
      <c r="I22" s="374">
        <v>0</v>
      </c>
    </row>
    <row r="23" spans="2:9">
      <c r="B23" s="380" t="s">
        <v>942</v>
      </c>
      <c r="C23" s="373">
        <v>20.279</v>
      </c>
      <c r="D23" s="373">
        <v>4.3443028866512376</v>
      </c>
      <c r="E23" s="373">
        <v>0</v>
      </c>
      <c r="F23" s="373">
        <v>0</v>
      </c>
      <c r="G23" s="373">
        <v>0</v>
      </c>
      <c r="H23" s="373">
        <v>0</v>
      </c>
      <c r="I23" s="374">
        <v>0</v>
      </c>
    </row>
    <row r="24" spans="2:9">
      <c r="B24" s="380" t="s">
        <v>943</v>
      </c>
      <c r="C24" s="373">
        <v>17.640400000000003</v>
      </c>
      <c r="D24" s="373">
        <v>17.480552456224547</v>
      </c>
      <c r="E24" s="373">
        <v>18.33795632673926</v>
      </c>
      <c r="F24" s="373">
        <v>19.197064693317728</v>
      </c>
      <c r="G24" s="373">
        <v>20.095757709645198</v>
      </c>
      <c r="H24" s="373">
        <v>21.035465247164769</v>
      </c>
      <c r="I24" s="374">
        <v>22.017788055086637</v>
      </c>
    </row>
    <row r="25" spans="2:9">
      <c r="B25" s="377" t="s">
        <v>944</v>
      </c>
      <c r="C25" s="373">
        <v>50.777000000000001</v>
      </c>
      <c r="D25" s="373">
        <v>54.550653553273925</v>
      </c>
      <c r="E25" s="373">
        <v>57.497510206303865</v>
      </c>
      <c r="F25" s="373">
        <v>59.797352829881085</v>
      </c>
      <c r="G25" s="373">
        <v>62.13391827890031</v>
      </c>
      <c r="H25" s="373">
        <v>64.624816765154321</v>
      </c>
      <c r="I25" s="374">
        <v>67.025821011462256</v>
      </c>
    </row>
    <row r="26" spans="2:9">
      <c r="B26" s="377" t="s">
        <v>945</v>
      </c>
      <c r="C26" s="373">
        <v>21.652712521893235</v>
      </c>
      <c r="D26" s="373">
        <v>24.141927036000265</v>
      </c>
      <c r="E26" s="373">
        <v>24.724949812392577</v>
      </c>
      <c r="F26" s="373">
        <v>25.749324917400717</v>
      </c>
      <c r="G26" s="373">
        <v>26.409082837063302</v>
      </c>
      <c r="H26" s="373">
        <v>27.137703206113024</v>
      </c>
      <c r="I26" s="374">
        <v>28.041122451647716</v>
      </c>
    </row>
    <row r="27" spans="2:9">
      <c r="B27" s="377" t="s">
        <v>946</v>
      </c>
      <c r="C27" s="373">
        <v>8.3667835885332664</v>
      </c>
      <c r="D27" s="373">
        <v>10.775977701310886</v>
      </c>
      <c r="E27" s="373">
        <v>11.535834304707386</v>
      </c>
      <c r="F27" s="373">
        <v>12.578865195744951</v>
      </c>
      <c r="G27" s="373">
        <v>14.292480372897311</v>
      </c>
      <c r="H27" s="373">
        <v>12.20735043139344</v>
      </c>
      <c r="I27" s="374">
        <v>11.876693269696684</v>
      </c>
    </row>
    <row r="28" spans="2:9">
      <c r="B28" s="377" t="s">
        <v>947</v>
      </c>
      <c r="C28" s="373">
        <v>7.1450572113332953</v>
      </c>
      <c r="D28" s="373">
        <v>3.1246094805581492</v>
      </c>
      <c r="E28" s="373">
        <v>2.3542787019100331</v>
      </c>
      <c r="F28" s="373">
        <v>1.2726424023790912</v>
      </c>
      <c r="G28" s="373">
        <v>1.0882536882091642</v>
      </c>
      <c r="H28" s="373">
        <v>1.0878701209537098</v>
      </c>
      <c r="I28" s="374">
        <v>1.1046488716335716</v>
      </c>
    </row>
    <row r="29" spans="2:9">
      <c r="B29" s="381" t="s">
        <v>948</v>
      </c>
      <c r="C29" s="382">
        <v>-1.24834762597798</v>
      </c>
      <c r="D29" s="373">
        <v>0.94184600335847113</v>
      </c>
      <c r="E29" s="373">
        <v>0.12941044763076526</v>
      </c>
      <c r="F29" s="373">
        <v>-0.22374904392440736</v>
      </c>
      <c r="G29" s="373">
        <v>-0.44375142355624109</v>
      </c>
      <c r="H29" s="373">
        <v>-0.62221144289368457</v>
      </c>
      <c r="I29" s="374">
        <v>-0.86066079227716719</v>
      </c>
    </row>
    <row r="30" spans="2:9" ht="25.5">
      <c r="B30" s="383" t="s">
        <v>949</v>
      </c>
      <c r="C30" s="384">
        <v>1046.5029999999997</v>
      </c>
      <c r="D30" s="384">
        <v>1089.4901633647316</v>
      </c>
      <c r="E30" s="384">
        <v>1102.5406251060795</v>
      </c>
      <c r="F30" s="384">
        <v>1134.2474838915389</v>
      </c>
      <c r="G30" s="384">
        <v>1170.7325093583599</v>
      </c>
      <c r="H30" s="384">
        <v>1202.9667086284603</v>
      </c>
      <c r="I30" s="385">
        <v>1242.4690912854276</v>
      </c>
    </row>
    <row r="31" spans="2:9">
      <c r="B31" s="386" t="s">
        <v>950</v>
      </c>
      <c r="C31" s="373"/>
      <c r="D31" s="373"/>
      <c r="E31" s="373"/>
      <c r="F31" s="373"/>
      <c r="G31" s="373"/>
      <c r="H31" s="373"/>
      <c r="I31" s="374"/>
    </row>
    <row r="32" spans="2:9">
      <c r="B32" s="375" t="s">
        <v>951</v>
      </c>
      <c r="C32" s="373">
        <v>89.791732999999994</v>
      </c>
      <c r="D32" s="373">
        <v>96.000287999999955</v>
      </c>
      <c r="E32" s="373">
        <v>99.196272696154978</v>
      </c>
      <c r="F32" s="373">
        <v>97.22172541754756</v>
      </c>
      <c r="G32" s="373">
        <v>97.509019993063717</v>
      </c>
      <c r="H32" s="373">
        <v>97.597215690126333</v>
      </c>
      <c r="I32" s="374">
        <v>97.357557247573965</v>
      </c>
    </row>
    <row r="33" spans="2:9">
      <c r="B33" s="375" t="s">
        <v>952</v>
      </c>
      <c r="C33" s="373">
        <v>15.130267000000007</v>
      </c>
      <c r="D33" s="373">
        <v>36.842211732274372</v>
      </c>
      <c r="E33" s="373">
        <v>35.019618312892653</v>
      </c>
      <c r="F33" s="373">
        <v>33.056960166555434</v>
      </c>
      <c r="G33" s="373">
        <v>33.067781954683419</v>
      </c>
      <c r="H33" s="373">
        <v>33.000512590488427</v>
      </c>
      <c r="I33" s="374">
        <v>33.210587300056396</v>
      </c>
    </row>
    <row r="34" spans="2:9">
      <c r="B34" s="375" t="s">
        <v>382</v>
      </c>
      <c r="C34" s="373"/>
      <c r="D34" s="373"/>
      <c r="E34" s="373"/>
      <c r="F34" s="373"/>
      <c r="G34" s="373"/>
      <c r="H34" s="373"/>
      <c r="I34" s="374"/>
    </row>
    <row r="35" spans="2:9">
      <c r="B35" s="387" t="s">
        <v>953</v>
      </c>
      <c r="C35" s="373">
        <v>8.9063424363007755</v>
      </c>
      <c r="D35" s="373">
        <v>8.000983375446161</v>
      </c>
      <c r="E35" s="373">
        <v>7.7546752950377309</v>
      </c>
      <c r="F35" s="373">
        <v>7.6208402281192598</v>
      </c>
      <c r="G35" s="373">
        <v>7.5367127473916575</v>
      </c>
      <c r="H35" s="373">
        <v>7.5805600558890296</v>
      </c>
      <c r="I35" s="374">
        <v>7.6676733689872787</v>
      </c>
    </row>
    <row r="36" spans="2:9">
      <c r="B36" s="388" t="s">
        <v>954</v>
      </c>
      <c r="C36" s="373">
        <v>11.217757035000002</v>
      </c>
      <c r="D36" s="373">
        <v>10.965825259980068</v>
      </c>
      <c r="E36" s="373">
        <v>11.529719447155337</v>
      </c>
      <c r="F36" s="373">
        <v>11.83301347488416</v>
      </c>
      <c r="G36" s="373">
        <v>11.953604481137184</v>
      </c>
      <c r="H36" s="373">
        <v>12.038981338291746</v>
      </c>
      <c r="I36" s="374">
        <v>12.139001961412163</v>
      </c>
    </row>
    <row r="37" spans="2:9">
      <c r="B37" s="378" t="s">
        <v>955</v>
      </c>
      <c r="C37" s="373">
        <v>0.48799999999999999</v>
      </c>
      <c r="D37" s="373">
        <v>10.399782072081479</v>
      </c>
      <c r="E37" s="373">
        <v>9.1567831976452556</v>
      </c>
      <c r="F37" s="373">
        <v>7.9688424497003361</v>
      </c>
      <c r="G37" s="373">
        <v>7.2013316296606789</v>
      </c>
      <c r="H37" s="373">
        <v>7.1741199986172433</v>
      </c>
      <c r="I37" s="374">
        <v>7.224277593687253</v>
      </c>
    </row>
    <row r="38" spans="2:9">
      <c r="B38" s="377" t="s">
        <v>943</v>
      </c>
      <c r="C38" s="373">
        <v>-4.8540000000000001</v>
      </c>
      <c r="D38" s="373">
        <v>0.71152891099545623</v>
      </c>
      <c r="E38" s="373">
        <v>0.71152891099545623</v>
      </c>
      <c r="F38" s="373">
        <v>0.71152891099545623</v>
      </c>
      <c r="G38" s="373">
        <v>0.71152891099545623</v>
      </c>
      <c r="H38" s="373">
        <v>0.71152891099545623</v>
      </c>
      <c r="I38" s="374">
        <v>0.71152891099545623</v>
      </c>
    </row>
    <row r="39" spans="2:9">
      <c r="B39" s="377" t="s">
        <v>956</v>
      </c>
      <c r="C39" s="373">
        <v>4.5694809999999997</v>
      </c>
      <c r="D39" s="373">
        <v>5.3680798576600015</v>
      </c>
      <c r="E39" s="373">
        <v>5.263016650723868</v>
      </c>
      <c r="F39" s="373">
        <v>5.1607518226177342</v>
      </c>
      <c r="G39" s="373">
        <v>5.1540360475324967</v>
      </c>
      <c r="H39" s="373">
        <v>5.1460267739014363</v>
      </c>
      <c r="I39" s="374">
        <v>5.1238010724456373</v>
      </c>
    </row>
    <row r="40" spans="2:9">
      <c r="B40" s="378" t="s">
        <v>957</v>
      </c>
      <c r="C40" s="373">
        <v>0</v>
      </c>
      <c r="D40" s="373">
        <v>0.82350000000000045</v>
      </c>
      <c r="E40" s="373">
        <v>1.2033960000000004</v>
      </c>
      <c r="F40" s="373">
        <v>0.63406324999999997</v>
      </c>
      <c r="G40" s="373">
        <v>0.63406324999999997</v>
      </c>
      <c r="H40" s="373">
        <v>0.63406324999999997</v>
      </c>
      <c r="I40" s="374">
        <v>0.63406324999999997</v>
      </c>
    </row>
    <row r="41" spans="2:9">
      <c r="B41" s="378" t="s">
        <v>958</v>
      </c>
      <c r="C41" s="373">
        <v>0.38972929700273545</v>
      </c>
      <c r="D41" s="373">
        <v>1.4051943056799949</v>
      </c>
      <c r="E41" s="373">
        <v>0.95227044598883825</v>
      </c>
      <c r="F41" s="373">
        <v>0.91446000680423078</v>
      </c>
      <c r="G41" s="373">
        <v>0.83070779905319636</v>
      </c>
      <c r="H41" s="373">
        <v>0.67033174692829278</v>
      </c>
      <c r="I41" s="374">
        <v>0.60671338083198445</v>
      </c>
    </row>
    <row r="42" spans="2:9" ht="25.5">
      <c r="B42" s="389" t="s">
        <v>959</v>
      </c>
      <c r="C42" s="382">
        <v>-5.5870427683035038</v>
      </c>
      <c r="D42" s="382">
        <v>-0.83268204956879077</v>
      </c>
      <c r="E42" s="382">
        <v>-1.5517716346538277</v>
      </c>
      <c r="F42" s="382">
        <v>-1.7865399765657428</v>
      </c>
      <c r="G42" s="382">
        <v>-0.95420291108724664</v>
      </c>
      <c r="H42" s="382">
        <v>-0.95509948413477108</v>
      </c>
      <c r="I42" s="390">
        <v>-0.89647223830337341</v>
      </c>
    </row>
    <row r="43" spans="2:9">
      <c r="B43" s="391" t="s">
        <v>960</v>
      </c>
      <c r="C43" s="384">
        <v>104.922</v>
      </c>
      <c r="D43" s="384">
        <v>132.84249973227432</v>
      </c>
      <c r="E43" s="384">
        <v>134.21589100904762</v>
      </c>
      <c r="F43" s="384">
        <v>130.27868558410299</v>
      </c>
      <c r="G43" s="384">
        <v>130.57680194774713</v>
      </c>
      <c r="H43" s="384">
        <v>130.59772828061477</v>
      </c>
      <c r="I43" s="385">
        <v>130.56814454763037</v>
      </c>
    </row>
    <row r="44" spans="2:9">
      <c r="B44" s="372" t="s">
        <v>961</v>
      </c>
      <c r="C44" s="373">
        <v>-57.23</v>
      </c>
      <c r="D44" s="373">
        <v>-61.200497949407982</v>
      </c>
      <c r="E44" s="373">
        <v>-64.313704610201327</v>
      </c>
      <c r="F44" s="373">
        <v>-66.65730932041096</v>
      </c>
      <c r="G44" s="373">
        <v>-69.002934100177498</v>
      </c>
      <c r="H44" s="373">
        <v>-71.46737673034383</v>
      </c>
      <c r="I44" s="374">
        <v>-73.760377523411023</v>
      </c>
    </row>
    <row r="45" spans="2:9">
      <c r="B45" s="392" t="s">
        <v>962</v>
      </c>
      <c r="C45" s="382">
        <v>47.692</v>
      </c>
      <c r="D45" s="382">
        <v>71.642001782866345</v>
      </c>
      <c r="E45" s="382">
        <v>69.902186398846297</v>
      </c>
      <c r="F45" s="382">
        <v>63.621376263692028</v>
      </c>
      <c r="G45" s="382">
        <v>61.57386784756963</v>
      </c>
      <c r="H45" s="382">
        <v>59.130351550270944</v>
      </c>
      <c r="I45" s="390">
        <v>56.807767024219345</v>
      </c>
    </row>
    <row r="46" spans="2:9">
      <c r="B46" s="393" t="s">
        <v>963</v>
      </c>
      <c r="C46" s="394">
        <v>1151.4249999999997</v>
      </c>
      <c r="D46" s="394">
        <v>1222.3326630970059</v>
      </c>
      <c r="E46" s="394">
        <v>1236.7565161151272</v>
      </c>
      <c r="F46" s="394">
        <v>1264.5261694756418</v>
      </c>
      <c r="G46" s="394">
        <v>1301.309311306107</v>
      </c>
      <c r="H46" s="394">
        <v>1333.5644369090751</v>
      </c>
      <c r="I46" s="395">
        <v>1373.0372358330578</v>
      </c>
    </row>
    <row r="47" spans="2:9" ht="13.5" thickBot="1">
      <c r="B47" s="396" t="s">
        <v>964</v>
      </c>
      <c r="C47" s="397"/>
      <c r="D47" s="397"/>
      <c r="E47" s="397"/>
      <c r="F47" s="397"/>
      <c r="G47" s="397"/>
      <c r="H47" s="398"/>
      <c r="I47" s="399"/>
    </row>
  </sheetData>
  <mergeCells count="2">
    <mergeCell ref="C4:I4"/>
    <mergeCell ref="D5:I5"/>
  </mergeCells>
  <conditionalFormatting sqref="C46:I46 C30:I30">
    <cfRule type="cellIs" dxfId="3" priority="1" operator="greaterThan">
      <formula>1000</formula>
    </cfRule>
  </conditionalFormatting>
  <hyperlinks>
    <hyperlink ref="A1" location="Contents!A1" display="Contents!A1" xr:uid="{366E49F2-C00A-41EA-A4D2-E21EF0E32122}"/>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59167-FD7D-4130-81AC-55F179F197B4}">
  <sheetPr>
    <tabColor theme="6"/>
  </sheetPr>
  <dimension ref="A1:V161"/>
  <sheetViews>
    <sheetView topLeftCell="I33" zoomScaleNormal="100" zoomScaleSheetLayoutView="85" workbookViewId="0">
      <selection activeCell="G32" sqref="G32"/>
    </sheetView>
  </sheetViews>
  <sheetFormatPr defaultColWidth="10.140625" defaultRowHeight="15"/>
  <cols>
    <col min="1" max="2" width="10.5703125" style="161" customWidth="1"/>
    <col min="3" max="4" width="12.5703125" style="161" bestFit="1" customWidth="1"/>
    <col min="5" max="5" width="11.140625" style="161" customWidth="1"/>
    <col min="6" max="6" width="11.28515625" style="161" customWidth="1"/>
    <col min="7" max="7" width="10.5703125" style="161" customWidth="1"/>
    <col min="8" max="8" width="11.7109375" style="161" customWidth="1"/>
    <col min="9" max="9" width="10.5703125" style="161" customWidth="1"/>
    <col min="10" max="10" width="14.5703125" style="161" bestFit="1" customWidth="1"/>
    <col min="11" max="11" width="10.5703125" style="161" customWidth="1"/>
    <col min="12" max="12" width="11.7109375" style="161" customWidth="1"/>
    <col min="13" max="14" width="10.5703125" style="161" customWidth="1"/>
    <col min="15" max="15" width="11.42578125" style="161" bestFit="1" customWidth="1"/>
    <col min="16" max="16" width="10.5703125" style="161" customWidth="1"/>
    <col min="17" max="17" width="11.7109375" style="161" bestFit="1" customWidth="1"/>
    <col min="18" max="19" width="10.5703125" style="161" customWidth="1"/>
    <col min="20" max="20" width="10.140625" style="161"/>
    <col min="21" max="21" width="17.42578125" style="161" bestFit="1" customWidth="1"/>
    <col min="22" max="22" width="16.140625" style="161" bestFit="1" customWidth="1"/>
    <col min="23" max="16384" width="10.140625" style="161"/>
  </cols>
  <sheetData>
    <row r="1" spans="1:22" ht="33.75" customHeight="1" thickBot="1">
      <c r="A1" s="158" t="s">
        <v>354</v>
      </c>
      <c r="B1" s="159"/>
      <c r="C1" s="159"/>
      <c r="D1" s="159"/>
      <c r="E1" s="159"/>
      <c r="F1" s="159"/>
      <c r="G1" s="159"/>
      <c r="H1" s="159"/>
      <c r="I1" s="159"/>
      <c r="J1" s="159"/>
      <c r="K1" s="159"/>
      <c r="L1" s="159"/>
      <c r="M1" s="159"/>
      <c r="N1" s="159"/>
      <c r="O1" s="159"/>
      <c r="P1" s="159"/>
      <c r="Q1" s="159"/>
      <c r="R1" s="159"/>
      <c r="S1" s="160"/>
    </row>
    <row r="2" spans="1:22" s="163" customFormat="1" ht="34.5" customHeight="1" thickBot="1">
      <c r="A2" s="162"/>
      <c r="B2" s="575" t="s">
        <v>965</v>
      </c>
      <c r="C2" s="576"/>
      <c r="D2" s="576"/>
      <c r="E2" s="576"/>
      <c r="F2" s="576"/>
      <c r="G2" s="576"/>
      <c r="H2" s="576"/>
      <c r="I2" s="576"/>
      <c r="J2" s="576"/>
      <c r="K2" s="576"/>
      <c r="L2" s="576"/>
      <c r="M2" s="576"/>
      <c r="N2" s="576"/>
      <c r="O2" s="576"/>
      <c r="P2" s="576"/>
      <c r="Q2" s="576"/>
      <c r="R2" s="576"/>
      <c r="S2" s="577"/>
    </row>
    <row r="3" spans="1:22" s="168" customFormat="1" ht="38.25" customHeight="1">
      <c r="A3" s="164"/>
      <c r="B3" s="165" t="s">
        <v>966</v>
      </c>
      <c r="C3" s="578" t="s">
        <v>967</v>
      </c>
      <c r="D3" s="578" t="s">
        <v>968</v>
      </c>
      <c r="E3" s="166" t="s">
        <v>969</v>
      </c>
      <c r="F3" s="167"/>
      <c r="G3" s="167"/>
      <c r="H3" s="167"/>
      <c r="I3" s="167"/>
      <c r="J3" s="578" t="s">
        <v>970</v>
      </c>
      <c r="K3" s="578" t="s">
        <v>971</v>
      </c>
      <c r="L3" s="578" t="s">
        <v>972</v>
      </c>
      <c r="M3" s="578" t="s">
        <v>973</v>
      </c>
      <c r="N3" s="578" t="s">
        <v>974</v>
      </c>
      <c r="O3" s="578" t="s">
        <v>975</v>
      </c>
      <c r="P3" s="571" t="s">
        <v>976</v>
      </c>
      <c r="Q3" s="571" t="s">
        <v>977</v>
      </c>
      <c r="R3" s="571" t="s">
        <v>978</v>
      </c>
      <c r="S3" s="572" t="s">
        <v>979</v>
      </c>
    </row>
    <row r="4" spans="1:22" s="168" customFormat="1" ht="30.75" customHeight="1">
      <c r="A4" s="164"/>
      <c r="B4" s="165"/>
      <c r="C4" s="578"/>
      <c r="D4" s="578"/>
      <c r="E4" s="169" t="s">
        <v>382</v>
      </c>
      <c r="F4" s="169" t="s">
        <v>980</v>
      </c>
      <c r="G4" s="169" t="s">
        <v>981</v>
      </c>
      <c r="H4" s="169" t="s">
        <v>982</v>
      </c>
      <c r="I4" s="169" t="s">
        <v>983</v>
      </c>
      <c r="J4" s="578"/>
      <c r="K4" s="578"/>
      <c r="L4" s="578"/>
      <c r="M4" s="578"/>
      <c r="N4" s="578"/>
      <c r="O4" s="578"/>
      <c r="P4" s="571"/>
      <c r="Q4" s="571"/>
      <c r="R4" s="571"/>
      <c r="S4" s="573"/>
    </row>
    <row r="5" spans="1:22" ht="15.75" customHeight="1">
      <c r="A5" s="170"/>
      <c r="B5" s="171" t="s">
        <v>984</v>
      </c>
      <c r="C5" s="172">
        <v>308.10399999999998</v>
      </c>
      <c r="D5" s="172">
        <v>93.322999999999993</v>
      </c>
      <c r="E5" s="172">
        <v>84.846999999999994</v>
      </c>
      <c r="F5" s="172">
        <v>45.209000000000003</v>
      </c>
      <c r="G5" s="172">
        <v>24.954000000000001</v>
      </c>
      <c r="H5" s="172">
        <v>13.731999999999999</v>
      </c>
      <c r="I5" s="172">
        <v>1.494</v>
      </c>
      <c r="J5" s="172">
        <v>0.253</v>
      </c>
      <c r="K5" s="172">
        <v>486.52699999999999</v>
      </c>
      <c r="L5" s="172">
        <v>-2.6880000000000002</v>
      </c>
      <c r="M5" s="172">
        <v>483.839</v>
      </c>
      <c r="N5" s="172">
        <v>140.286</v>
      </c>
      <c r="O5" s="172">
        <v>626.48900000000003</v>
      </c>
      <c r="P5" s="172">
        <v>137.10300000000001</v>
      </c>
      <c r="Q5" s="172">
        <v>0</v>
      </c>
      <c r="R5" s="172">
        <v>489.78300000000002</v>
      </c>
      <c r="S5" s="173">
        <v>426.40499999999997</v>
      </c>
      <c r="T5" s="174"/>
      <c r="U5" s="175"/>
      <c r="V5" s="175"/>
    </row>
    <row r="6" spans="1:22">
      <c r="A6" s="170"/>
      <c r="B6" s="171" t="s">
        <v>985</v>
      </c>
      <c r="C6" s="172">
        <v>304.49400000000003</v>
      </c>
      <c r="D6" s="172">
        <v>92.738</v>
      </c>
      <c r="E6" s="172">
        <v>85.799000000000007</v>
      </c>
      <c r="F6" s="172">
        <v>46.924999999999997</v>
      </c>
      <c r="G6" s="172">
        <v>23.782</v>
      </c>
      <c r="H6" s="172">
        <v>14.129</v>
      </c>
      <c r="I6" s="172">
        <v>1.4500000000000002</v>
      </c>
      <c r="J6" s="172">
        <v>-0.42199999999999999</v>
      </c>
      <c r="K6" s="172">
        <v>482.60899999999998</v>
      </c>
      <c r="L6" s="172">
        <v>-1.2310000000000001</v>
      </c>
      <c r="M6" s="172">
        <v>481.37799999999999</v>
      </c>
      <c r="N6" s="172">
        <v>140.30500000000001</v>
      </c>
      <c r="O6" s="172">
        <v>623.24099999999999</v>
      </c>
      <c r="P6" s="172">
        <v>136.25299999999999</v>
      </c>
      <c r="Q6" s="172">
        <v>0</v>
      </c>
      <c r="R6" s="172">
        <v>487.38600000000002</v>
      </c>
      <c r="S6" s="173">
        <v>424.84100000000001</v>
      </c>
      <c r="U6" s="175"/>
      <c r="V6" s="175"/>
    </row>
    <row r="7" spans="1:22">
      <c r="A7" s="170"/>
      <c r="B7" s="171" t="s">
        <v>986</v>
      </c>
      <c r="C7" s="172">
        <v>299.63299999999998</v>
      </c>
      <c r="D7" s="172">
        <v>94.397000000000006</v>
      </c>
      <c r="E7" s="172">
        <v>81.322999999999993</v>
      </c>
      <c r="F7" s="172">
        <v>45.148000000000003</v>
      </c>
      <c r="G7" s="172">
        <v>19.579999999999998</v>
      </c>
      <c r="H7" s="172">
        <v>14.145</v>
      </c>
      <c r="I7" s="172">
        <v>2.7749999999999999</v>
      </c>
      <c r="J7" s="172">
        <v>-0.98399999999999999</v>
      </c>
      <c r="K7" s="172">
        <v>474.36900000000003</v>
      </c>
      <c r="L7" s="172">
        <v>-3.2130000000000001</v>
      </c>
      <c r="M7" s="172">
        <v>471.15600000000001</v>
      </c>
      <c r="N7" s="172">
        <v>140.846</v>
      </c>
      <c r="O7" s="172">
        <v>613.27200000000005</v>
      </c>
      <c r="P7" s="172">
        <v>133.81100000000001</v>
      </c>
      <c r="Q7" s="172">
        <v>0</v>
      </c>
      <c r="R7" s="172">
        <v>479.87200000000001</v>
      </c>
      <c r="S7" s="173">
        <v>418.25099999999998</v>
      </c>
      <c r="U7" s="175"/>
      <c r="V7" s="175"/>
    </row>
    <row r="8" spans="1:22">
      <c r="A8" s="170"/>
      <c r="B8" s="171" t="s">
        <v>987</v>
      </c>
      <c r="C8" s="172">
        <v>292.37299999999999</v>
      </c>
      <c r="D8" s="172">
        <v>95.402000000000001</v>
      </c>
      <c r="E8" s="172">
        <v>79.977999999999994</v>
      </c>
      <c r="F8" s="172">
        <v>43.616999999999997</v>
      </c>
      <c r="G8" s="172">
        <v>18.727</v>
      </c>
      <c r="H8" s="172">
        <v>15.192</v>
      </c>
      <c r="I8" s="172">
        <v>2.722</v>
      </c>
      <c r="J8" s="172">
        <v>0.11</v>
      </c>
      <c r="K8" s="172">
        <v>467.863</v>
      </c>
      <c r="L8" s="172">
        <v>-5.6559999999999997</v>
      </c>
      <c r="M8" s="172">
        <v>462.20699999999999</v>
      </c>
      <c r="N8" s="172">
        <v>135.42400000000001</v>
      </c>
      <c r="O8" s="172">
        <v>596.03099999999995</v>
      </c>
      <c r="P8" s="172">
        <v>126.724</v>
      </c>
      <c r="Q8" s="172">
        <v>0</v>
      </c>
      <c r="R8" s="172">
        <v>469.69400000000002</v>
      </c>
      <c r="S8" s="173">
        <v>409.32100000000003</v>
      </c>
      <c r="U8" s="175"/>
      <c r="V8" s="175"/>
    </row>
    <row r="9" spans="1:22">
      <c r="A9" s="170"/>
      <c r="B9" s="171" t="s">
        <v>988</v>
      </c>
      <c r="C9" s="172">
        <v>291.28399999999999</v>
      </c>
      <c r="D9" s="172">
        <v>94.802000000000007</v>
      </c>
      <c r="E9" s="172">
        <v>75.260999999999996</v>
      </c>
      <c r="F9" s="172">
        <v>39.697000000000003</v>
      </c>
      <c r="G9" s="172">
        <v>17.619</v>
      </c>
      <c r="H9" s="172">
        <v>15.489000000000001</v>
      </c>
      <c r="I9" s="172">
        <v>2.681</v>
      </c>
      <c r="J9" s="172">
        <v>1.3080000000000001</v>
      </c>
      <c r="K9" s="172">
        <v>462.65499999999997</v>
      </c>
      <c r="L9" s="172">
        <v>-9.3940000000000001</v>
      </c>
      <c r="M9" s="172">
        <v>453.26100000000002</v>
      </c>
      <c r="N9" s="172">
        <v>126.723</v>
      </c>
      <c r="O9" s="172">
        <v>581.25800000000004</v>
      </c>
      <c r="P9" s="172">
        <v>121.718</v>
      </c>
      <c r="Q9" s="172">
        <v>0</v>
      </c>
      <c r="R9" s="172">
        <v>460.10500000000002</v>
      </c>
      <c r="S9" s="173">
        <v>401.25099999999998</v>
      </c>
      <c r="U9" s="175"/>
      <c r="V9" s="175"/>
    </row>
    <row r="10" spans="1:22" ht="15.75">
      <c r="A10" s="160"/>
      <c r="B10" s="171" t="s">
        <v>989</v>
      </c>
      <c r="C10" s="172">
        <v>291.11</v>
      </c>
      <c r="D10" s="172">
        <v>94.563999999999993</v>
      </c>
      <c r="E10" s="172">
        <v>72.063000000000002</v>
      </c>
      <c r="F10" s="172">
        <v>37.613999999999997</v>
      </c>
      <c r="G10" s="172">
        <v>17.123999999999999</v>
      </c>
      <c r="H10" s="172">
        <v>14.824</v>
      </c>
      <c r="I10" s="172">
        <v>2.6440000000000001</v>
      </c>
      <c r="J10" s="172">
        <v>0.61699999999999999</v>
      </c>
      <c r="K10" s="172">
        <v>458.35399999999998</v>
      </c>
      <c r="L10" s="172">
        <v>-8.9619999999999997</v>
      </c>
      <c r="M10" s="172">
        <v>449.392</v>
      </c>
      <c r="N10" s="172">
        <v>125.42</v>
      </c>
      <c r="O10" s="172">
        <v>580.02800000000002</v>
      </c>
      <c r="P10" s="172">
        <v>122.009</v>
      </c>
      <c r="Q10" s="172">
        <v>0</v>
      </c>
      <c r="R10" s="172">
        <v>458.59899999999999</v>
      </c>
      <c r="S10" s="173">
        <v>399.49900000000002</v>
      </c>
      <c r="U10" s="175"/>
      <c r="V10" s="175"/>
    </row>
    <row r="11" spans="1:22" ht="15.75">
      <c r="A11" s="160"/>
      <c r="B11" s="171" t="s">
        <v>990</v>
      </c>
      <c r="C11" s="172">
        <v>292.73200000000003</v>
      </c>
      <c r="D11" s="172">
        <v>95.361999999999995</v>
      </c>
      <c r="E11" s="172">
        <v>72.551000000000002</v>
      </c>
      <c r="F11" s="172">
        <v>36.801000000000002</v>
      </c>
      <c r="G11" s="172">
        <v>17.177</v>
      </c>
      <c r="H11" s="172">
        <v>16.068999999999999</v>
      </c>
      <c r="I11" s="172">
        <v>2.6749999999999998</v>
      </c>
      <c r="J11" s="172">
        <v>1.036</v>
      </c>
      <c r="K11" s="172">
        <v>461.68099999999998</v>
      </c>
      <c r="L11" s="172">
        <v>-9.2690000000000001</v>
      </c>
      <c r="M11" s="172">
        <v>452.41199999999998</v>
      </c>
      <c r="N11" s="172">
        <v>124.828</v>
      </c>
      <c r="O11" s="172">
        <v>583.70899999999995</v>
      </c>
      <c r="P11" s="172">
        <v>125.31100000000001</v>
      </c>
      <c r="Q11" s="172">
        <v>0</v>
      </c>
      <c r="R11" s="172">
        <v>458.875</v>
      </c>
      <c r="S11" s="173">
        <v>400.202</v>
      </c>
      <c r="U11" s="175"/>
      <c r="V11" s="175"/>
    </row>
    <row r="12" spans="1:22" ht="15.75">
      <c r="A12" s="160"/>
      <c r="B12" s="171" t="s">
        <v>991</v>
      </c>
      <c r="C12" s="172">
        <v>294.90899999999999</v>
      </c>
      <c r="D12" s="172">
        <v>96.11</v>
      </c>
      <c r="E12" s="172">
        <v>71.334999999999994</v>
      </c>
      <c r="F12" s="172">
        <v>36.481999999999999</v>
      </c>
      <c r="G12" s="172">
        <v>16.393999999999998</v>
      </c>
      <c r="H12" s="172">
        <v>15.851000000000001</v>
      </c>
      <c r="I12" s="172">
        <v>2.7280000000000002</v>
      </c>
      <c r="J12" s="172">
        <v>-0.22800000000000001</v>
      </c>
      <c r="K12" s="172">
        <v>462.12599999999998</v>
      </c>
      <c r="L12" s="172">
        <v>-7.4059999999999997</v>
      </c>
      <c r="M12" s="172">
        <v>454.72</v>
      </c>
      <c r="N12" s="172">
        <v>130.66300000000001</v>
      </c>
      <c r="O12" s="172">
        <v>587.16600000000005</v>
      </c>
      <c r="P12" s="172">
        <v>127.35</v>
      </c>
      <c r="Q12" s="172">
        <v>0</v>
      </c>
      <c r="R12" s="172">
        <v>460.238</v>
      </c>
      <c r="S12" s="173">
        <v>401.68099999999998</v>
      </c>
      <c r="U12" s="175"/>
      <c r="V12" s="175"/>
    </row>
    <row r="13" spans="1:22" ht="18.75" customHeight="1">
      <c r="A13" s="160"/>
      <c r="B13" s="171" t="s">
        <v>992</v>
      </c>
      <c r="C13" s="172">
        <v>293.46499999999997</v>
      </c>
      <c r="D13" s="172">
        <v>94.805000000000007</v>
      </c>
      <c r="E13" s="172">
        <v>75.138000000000005</v>
      </c>
      <c r="F13" s="172">
        <v>38.204000000000001</v>
      </c>
      <c r="G13" s="172">
        <v>17.617000000000001</v>
      </c>
      <c r="H13" s="172">
        <v>16.792000000000002</v>
      </c>
      <c r="I13" s="172">
        <v>2.7089999999999996</v>
      </c>
      <c r="J13" s="172">
        <v>-0.36599999999999999</v>
      </c>
      <c r="K13" s="172">
        <v>463.04199999999997</v>
      </c>
      <c r="L13" s="172">
        <v>-2.1960000000000002</v>
      </c>
      <c r="M13" s="172">
        <v>460.846</v>
      </c>
      <c r="N13" s="172">
        <v>130.58199999999999</v>
      </c>
      <c r="O13" s="172">
        <v>593.83399999999995</v>
      </c>
      <c r="P13" s="172">
        <v>129.67699999999999</v>
      </c>
      <c r="Q13" s="172">
        <v>0</v>
      </c>
      <c r="R13" s="172">
        <v>464.54300000000001</v>
      </c>
      <c r="S13" s="173">
        <v>405.88400000000001</v>
      </c>
      <c r="U13" s="175"/>
      <c r="V13" s="175"/>
    </row>
    <row r="14" spans="1:22" ht="15.75">
      <c r="A14" s="160"/>
      <c r="B14" s="171" t="s">
        <v>993</v>
      </c>
      <c r="C14" s="172">
        <v>300.59199999999998</v>
      </c>
      <c r="D14" s="172">
        <v>95.123000000000005</v>
      </c>
      <c r="E14" s="172">
        <v>74.022000000000006</v>
      </c>
      <c r="F14" s="172">
        <v>37.630000000000003</v>
      </c>
      <c r="G14" s="172">
        <v>18.596</v>
      </c>
      <c r="H14" s="172">
        <v>15.355</v>
      </c>
      <c r="I14" s="172">
        <v>2.698</v>
      </c>
      <c r="J14" s="172">
        <v>-0.57699999999999996</v>
      </c>
      <c r="K14" s="172">
        <v>469.16</v>
      </c>
      <c r="L14" s="172">
        <v>-1.663</v>
      </c>
      <c r="M14" s="172">
        <v>467.49700000000001</v>
      </c>
      <c r="N14" s="172">
        <v>134.89400000000001</v>
      </c>
      <c r="O14" s="172">
        <v>603.08500000000004</v>
      </c>
      <c r="P14" s="172">
        <v>133.785</v>
      </c>
      <c r="Q14" s="172">
        <v>0</v>
      </c>
      <c r="R14" s="172">
        <v>469.60599999999999</v>
      </c>
      <c r="S14" s="173">
        <v>410.79300000000001</v>
      </c>
      <c r="U14" s="175"/>
      <c r="V14" s="175"/>
    </row>
    <row r="15" spans="1:22" ht="15.75">
      <c r="A15" s="160"/>
      <c r="B15" s="171" t="s">
        <v>994</v>
      </c>
      <c r="C15" s="172">
        <v>300.84100000000001</v>
      </c>
      <c r="D15" s="172">
        <v>95.137</v>
      </c>
      <c r="E15" s="172">
        <v>76.899000000000001</v>
      </c>
      <c r="F15" s="172">
        <v>39.313000000000002</v>
      </c>
      <c r="G15" s="172">
        <v>19.559999999999999</v>
      </c>
      <c r="H15" s="172">
        <v>15.628</v>
      </c>
      <c r="I15" s="172">
        <v>2.6779999999999999</v>
      </c>
      <c r="J15" s="172">
        <v>0.52400000000000002</v>
      </c>
      <c r="K15" s="172">
        <v>473.40100000000001</v>
      </c>
      <c r="L15" s="172">
        <v>-0.65800000000000003</v>
      </c>
      <c r="M15" s="172">
        <v>472.74299999999999</v>
      </c>
      <c r="N15" s="172">
        <v>136.309</v>
      </c>
      <c r="O15" s="172">
        <v>610.10599999999999</v>
      </c>
      <c r="P15" s="172">
        <v>138.10400000000001</v>
      </c>
      <c r="Q15" s="172">
        <v>0</v>
      </c>
      <c r="R15" s="172">
        <v>472.19900000000001</v>
      </c>
      <c r="S15" s="173">
        <v>413.47800000000001</v>
      </c>
      <c r="U15" s="175"/>
      <c r="V15" s="175"/>
    </row>
    <row r="16" spans="1:22" ht="15.75">
      <c r="A16" s="160"/>
      <c r="B16" s="171" t="s">
        <v>995</v>
      </c>
      <c r="C16" s="172">
        <v>300.34199999999998</v>
      </c>
      <c r="D16" s="172">
        <v>95.695999999999998</v>
      </c>
      <c r="E16" s="172">
        <v>78.972999999999999</v>
      </c>
      <c r="F16" s="172">
        <v>41.914000000000001</v>
      </c>
      <c r="G16" s="172">
        <v>19.064</v>
      </c>
      <c r="H16" s="172">
        <v>15.547000000000001</v>
      </c>
      <c r="I16" s="172">
        <v>2.6180000000000003</v>
      </c>
      <c r="J16" s="172">
        <v>0.41799999999999998</v>
      </c>
      <c r="K16" s="172">
        <v>475.42899999999997</v>
      </c>
      <c r="L16" s="172">
        <v>-4.0460000000000003</v>
      </c>
      <c r="M16" s="172">
        <v>471.38299999999998</v>
      </c>
      <c r="N16" s="172">
        <v>139.07599999999999</v>
      </c>
      <c r="O16" s="172">
        <v>611.77300000000002</v>
      </c>
      <c r="P16" s="172">
        <v>139.31800000000001</v>
      </c>
      <c r="Q16" s="172">
        <v>0</v>
      </c>
      <c r="R16" s="172">
        <v>472.61200000000002</v>
      </c>
      <c r="S16" s="173">
        <v>414.37099999999998</v>
      </c>
      <c r="U16" s="175"/>
      <c r="V16" s="175"/>
    </row>
    <row r="17" spans="1:22" ht="18.75" customHeight="1">
      <c r="A17" s="160"/>
      <c r="B17" s="171" t="s">
        <v>996</v>
      </c>
      <c r="C17" s="172">
        <v>297.72399999999999</v>
      </c>
      <c r="D17" s="172">
        <v>96.262</v>
      </c>
      <c r="E17" s="172">
        <v>75.921999999999997</v>
      </c>
      <c r="F17" s="172">
        <v>39</v>
      </c>
      <c r="G17" s="172">
        <v>18.108000000000001</v>
      </c>
      <c r="H17" s="172">
        <v>16.457000000000001</v>
      </c>
      <c r="I17" s="172">
        <v>2.6239999999999997</v>
      </c>
      <c r="J17" s="172">
        <v>-2.3090000000000002</v>
      </c>
      <c r="K17" s="172">
        <v>467.59899999999999</v>
      </c>
      <c r="L17" s="172">
        <v>-2.2589999999999999</v>
      </c>
      <c r="M17" s="172">
        <v>465.34</v>
      </c>
      <c r="N17" s="172">
        <v>144.79499999999999</v>
      </c>
      <c r="O17" s="172">
        <v>609.55999999999995</v>
      </c>
      <c r="P17" s="172">
        <v>136.03100000000001</v>
      </c>
      <c r="Q17" s="172">
        <v>0</v>
      </c>
      <c r="R17" s="172">
        <v>473.81900000000002</v>
      </c>
      <c r="S17" s="173">
        <v>416.13200000000001</v>
      </c>
      <c r="U17" s="175"/>
      <c r="V17" s="175"/>
    </row>
    <row r="18" spans="1:22" ht="15.75">
      <c r="A18" s="160"/>
      <c r="B18" s="171" t="s">
        <v>997</v>
      </c>
      <c r="C18" s="172">
        <v>297.01100000000002</v>
      </c>
      <c r="D18" s="172">
        <v>94.581000000000003</v>
      </c>
      <c r="E18" s="172">
        <v>75.106999999999999</v>
      </c>
      <c r="F18" s="172">
        <v>41.219000000000001</v>
      </c>
      <c r="G18" s="172">
        <v>17.670999999999999</v>
      </c>
      <c r="H18" s="172">
        <v>13.757999999999999</v>
      </c>
      <c r="I18" s="172">
        <v>2.5529999999999999</v>
      </c>
      <c r="J18" s="172">
        <v>0.16400000000000001</v>
      </c>
      <c r="K18" s="172">
        <v>466.863</v>
      </c>
      <c r="L18" s="172">
        <v>4.468</v>
      </c>
      <c r="M18" s="172">
        <v>471.33100000000002</v>
      </c>
      <c r="N18" s="172">
        <v>142.702</v>
      </c>
      <c r="O18" s="172">
        <v>614.34</v>
      </c>
      <c r="P18" s="172">
        <v>140.09</v>
      </c>
      <c r="Q18" s="172">
        <v>0</v>
      </c>
      <c r="R18" s="172">
        <v>474.36500000000001</v>
      </c>
      <c r="S18" s="173">
        <v>417.07100000000003</v>
      </c>
      <c r="U18" s="175"/>
      <c r="V18" s="175"/>
    </row>
    <row r="19" spans="1:22" ht="15.75">
      <c r="A19" s="160"/>
      <c r="B19" s="171" t="s">
        <v>998</v>
      </c>
      <c r="C19" s="172">
        <v>298.00599999999997</v>
      </c>
      <c r="D19" s="172">
        <v>94.423000000000002</v>
      </c>
      <c r="E19" s="172">
        <v>76.823999999999998</v>
      </c>
      <c r="F19" s="172">
        <v>42.597000000000001</v>
      </c>
      <c r="G19" s="172">
        <v>17.817</v>
      </c>
      <c r="H19" s="172">
        <v>14.055</v>
      </c>
      <c r="I19" s="172">
        <v>2.4249999999999998</v>
      </c>
      <c r="J19" s="172">
        <v>1.393</v>
      </c>
      <c r="K19" s="172">
        <v>470.64600000000002</v>
      </c>
      <c r="L19" s="172">
        <v>0.248</v>
      </c>
      <c r="M19" s="172">
        <v>470.89400000000001</v>
      </c>
      <c r="N19" s="172">
        <v>144.333</v>
      </c>
      <c r="O19" s="172">
        <v>615.51199999999994</v>
      </c>
      <c r="P19" s="172">
        <v>139.83699999999999</v>
      </c>
      <c r="Q19" s="172">
        <v>0</v>
      </c>
      <c r="R19" s="172">
        <v>475.81299999999999</v>
      </c>
      <c r="S19" s="173">
        <v>418.94900000000001</v>
      </c>
      <c r="U19" s="175"/>
      <c r="V19" s="175"/>
    </row>
    <row r="20" spans="1:22" ht="15.75">
      <c r="A20" s="160"/>
      <c r="B20" s="171" t="s">
        <v>999</v>
      </c>
      <c r="C20" s="172">
        <v>298.529</v>
      </c>
      <c r="D20" s="172">
        <v>95.248999999999995</v>
      </c>
      <c r="E20" s="172">
        <v>77.501000000000005</v>
      </c>
      <c r="F20" s="172">
        <v>43.649000000000001</v>
      </c>
      <c r="G20" s="172">
        <v>17.79</v>
      </c>
      <c r="H20" s="172">
        <v>13.685</v>
      </c>
      <c r="I20" s="172">
        <v>2.367</v>
      </c>
      <c r="J20" s="172">
        <v>4.7E-2</v>
      </c>
      <c r="K20" s="172">
        <v>471.32600000000002</v>
      </c>
      <c r="L20" s="172">
        <v>-6.2409999999999997</v>
      </c>
      <c r="M20" s="172">
        <v>465.08499999999998</v>
      </c>
      <c r="N20" s="172">
        <v>146.50299999999999</v>
      </c>
      <c r="O20" s="172">
        <v>617.14300000000003</v>
      </c>
      <c r="P20" s="172">
        <v>140.76499999999999</v>
      </c>
      <c r="Q20" s="172">
        <v>0</v>
      </c>
      <c r="R20" s="172">
        <v>476.47899999999998</v>
      </c>
      <c r="S20" s="173">
        <v>420.06099999999998</v>
      </c>
      <c r="U20" s="175"/>
      <c r="V20" s="175"/>
    </row>
    <row r="21" spans="1:22" ht="18.75" customHeight="1">
      <c r="A21" s="160"/>
      <c r="B21" s="171" t="s">
        <v>1000</v>
      </c>
      <c r="C21" s="172">
        <v>298.56900000000002</v>
      </c>
      <c r="D21" s="172">
        <v>98.227999999999994</v>
      </c>
      <c r="E21" s="172">
        <v>78.655000000000001</v>
      </c>
      <c r="F21" s="172">
        <v>45.274000000000001</v>
      </c>
      <c r="G21" s="172">
        <v>16.864999999999998</v>
      </c>
      <c r="H21" s="172">
        <v>14.096</v>
      </c>
      <c r="I21" s="172">
        <v>2.2949999999999999</v>
      </c>
      <c r="J21" s="172">
        <v>-1.964</v>
      </c>
      <c r="K21" s="172">
        <v>473.488</v>
      </c>
      <c r="L21" s="172">
        <v>-4.7169999999999996</v>
      </c>
      <c r="M21" s="172">
        <v>468.77100000000002</v>
      </c>
      <c r="N21" s="172">
        <v>150.065</v>
      </c>
      <c r="O21" s="172">
        <v>622.4</v>
      </c>
      <c r="P21" s="172">
        <v>141.86600000000001</v>
      </c>
      <c r="Q21" s="172">
        <v>0</v>
      </c>
      <c r="R21" s="172">
        <v>480.63200000000001</v>
      </c>
      <c r="S21" s="173">
        <v>424.30900000000003</v>
      </c>
      <c r="U21" s="175"/>
      <c r="V21" s="175"/>
    </row>
    <row r="22" spans="1:22" ht="15.75">
      <c r="A22" s="160"/>
      <c r="B22" s="171" t="s">
        <v>1001</v>
      </c>
      <c r="C22" s="172">
        <v>300.92899999999997</v>
      </c>
      <c r="D22" s="172">
        <v>94.966999999999999</v>
      </c>
      <c r="E22" s="172">
        <v>76.644999999999996</v>
      </c>
      <c r="F22" s="172">
        <v>43.325000000000003</v>
      </c>
      <c r="G22" s="172">
        <v>17.242000000000001</v>
      </c>
      <c r="H22" s="172">
        <v>13.782999999999999</v>
      </c>
      <c r="I22" s="172">
        <v>2.3220000000000001</v>
      </c>
      <c r="J22" s="172">
        <v>0.79500000000000004</v>
      </c>
      <c r="K22" s="172">
        <v>473.33600000000001</v>
      </c>
      <c r="L22" s="172">
        <v>7.6539999999999999</v>
      </c>
      <c r="M22" s="172">
        <v>480.99</v>
      </c>
      <c r="N22" s="172">
        <v>143.02699999999999</v>
      </c>
      <c r="O22" s="172">
        <v>624.63699999999994</v>
      </c>
      <c r="P22" s="172">
        <v>144.53800000000001</v>
      </c>
      <c r="Q22" s="172">
        <v>0</v>
      </c>
      <c r="R22" s="172">
        <v>479.97899999999998</v>
      </c>
      <c r="S22" s="173">
        <v>424.38900000000001</v>
      </c>
      <c r="U22" s="175"/>
      <c r="V22" s="175"/>
    </row>
    <row r="23" spans="1:22" ht="15.75">
      <c r="A23" s="160"/>
      <c r="B23" s="171" t="s">
        <v>1002</v>
      </c>
      <c r="C23" s="172">
        <v>304.38</v>
      </c>
      <c r="D23" s="172">
        <v>95.861000000000004</v>
      </c>
      <c r="E23" s="172">
        <v>75.936000000000007</v>
      </c>
      <c r="F23" s="172">
        <v>43.521000000000001</v>
      </c>
      <c r="G23" s="172">
        <v>17.713000000000001</v>
      </c>
      <c r="H23" s="172">
        <v>12.571</v>
      </c>
      <c r="I23" s="172">
        <v>2.2410000000000001</v>
      </c>
      <c r="J23" s="172">
        <v>0.24299999999999999</v>
      </c>
      <c r="K23" s="172">
        <v>476.42</v>
      </c>
      <c r="L23" s="172">
        <v>8.0429999999999993</v>
      </c>
      <c r="M23" s="172">
        <v>484.46300000000002</v>
      </c>
      <c r="N23" s="172">
        <v>146.62299999999999</v>
      </c>
      <c r="O23" s="172">
        <v>627.65099999999995</v>
      </c>
      <c r="P23" s="172">
        <v>143.143</v>
      </c>
      <c r="Q23" s="172">
        <v>0</v>
      </c>
      <c r="R23" s="172">
        <v>484.57900000000001</v>
      </c>
      <c r="S23" s="173">
        <v>428.95299999999997</v>
      </c>
      <c r="U23" s="175"/>
      <c r="V23" s="175"/>
    </row>
    <row r="24" spans="1:22" ht="15.75">
      <c r="A24" s="160"/>
      <c r="B24" s="171" t="s">
        <v>1003</v>
      </c>
      <c r="C24" s="172">
        <v>307.92899999999997</v>
      </c>
      <c r="D24" s="172">
        <v>97.132000000000005</v>
      </c>
      <c r="E24" s="172">
        <v>78.986000000000004</v>
      </c>
      <c r="F24" s="172">
        <v>46.058999999999997</v>
      </c>
      <c r="G24" s="172">
        <v>18.106000000000002</v>
      </c>
      <c r="H24" s="172">
        <v>12.557</v>
      </c>
      <c r="I24" s="172">
        <v>2.1840000000000002</v>
      </c>
      <c r="J24" s="172">
        <v>-0.11</v>
      </c>
      <c r="K24" s="172">
        <v>483.93700000000001</v>
      </c>
      <c r="L24" s="172">
        <v>-4.6020000000000003</v>
      </c>
      <c r="M24" s="172">
        <v>479.33499999999998</v>
      </c>
      <c r="N24" s="172">
        <v>143.01400000000001</v>
      </c>
      <c r="O24" s="172">
        <v>624.66200000000003</v>
      </c>
      <c r="P24" s="172">
        <v>140.83799999999999</v>
      </c>
      <c r="Q24" s="172">
        <v>0</v>
      </c>
      <c r="R24" s="172">
        <v>484.03899999999999</v>
      </c>
      <c r="S24" s="173">
        <v>429.26</v>
      </c>
      <c r="U24" s="175"/>
      <c r="V24" s="175"/>
    </row>
    <row r="25" spans="1:22" ht="18.75" customHeight="1">
      <c r="A25" s="160"/>
      <c r="B25" s="171" t="s">
        <v>1004</v>
      </c>
      <c r="C25" s="172">
        <v>306.27100000000002</v>
      </c>
      <c r="D25" s="172">
        <v>95.903999999999996</v>
      </c>
      <c r="E25" s="172">
        <v>76.694999999999993</v>
      </c>
      <c r="F25" s="172">
        <v>44.731000000000002</v>
      </c>
      <c r="G25" s="172">
        <v>17.989999999999998</v>
      </c>
      <c r="H25" s="172">
        <v>11.813000000000001</v>
      </c>
      <c r="I25" s="172">
        <v>2.0979999999999999</v>
      </c>
      <c r="J25" s="172">
        <v>0.76100000000000001</v>
      </c>
      <c r="K25" s="172">
        <v>479.63099999999997</v>
      </c>
      <c r="L25" s="172">
        <v>1.1539999999999999</v>
      </c>
      <c r="M25" s="172">
        <v>480.78500000000003</v>
      </c>
      <c r="N25" s="172">
        <v>146.11699999999999</v>
      </c>
      <c r="O25" s="172">
        <v>626.423</v>
      </c>
      <c r="P25" s="172">
        <v>141.21100000000001</v>
      </c>
      <c r="Q25" s="172">
        <v>0</v>
      </c>
      <c r="R25" s="172">
        <v>485.40899999999999</v>
      </c>
      <c r="S25" s="173">
        <v>430.435</v>
      </c>
      <c r="U25" s="175"/>
      <c r="V25" s="175"/>
    </row>
    <row r="26" spans="1:22" ht="15.75">
      <c r="A26" s="160"/>
      <c r="B26" s="171" t="s">
        <v>1005</v>
      </c>
      <c r="C26" s="172">
        <v>309.29899999999998</v>
      </c>
      <c r="D26" s="172">
        <v>96.483000000000004</v>
      </c>
      <c r="E26" s="172">
        <v>79.896000000000001</v>
      </c>
      <c r="F26" s="172">
        <v>45.627000000000002</v>
      </c>
      <c r="G26" s="172">
        <v>19.876999999999999</v>
      </c>
      <c r="H26" s="172">
        <v>12.205</v>
      </c>
      <c r="I26" s="172">
        <v>2.1789999999999998</v>
      </c>
      <c r="J26" s="172">
        <v>3.3260000000000001</v>
      </c>
      <c r="K26" s="172">
        <v>489.00400000000002</v>
      </c>
      <c r="L26" s="172">
        <v>1.704</v>
      </c>
      <c r="M26" s="172">
        <v>490.70800000000003</v>
      </c>
      <c r="N26" s="172">
        <v>147.523</v>
      </c>
      <c r="O26" s="172">
        <v>637.41999999999996</v>
      </c>
      <c r="P26" s="172">
        <v>148.363</v>
      </c>
      <c r="Q26" s="172">
        <v>0</v>
      </c>
      <c r="R26" s="172">
        <v>488.93</v>
      </c>
      <c r="S26" s="173">
        <v>433.72500000000002</v>
      </c>
      <c r="U26" s="175"/>
      <c r="V26" s="175"/>
    </row>
    <row r="27" spans="1:22" ht="15.75">
      <c r="A27" s="160"/>
      <c r="B27" s="171" t="s">
        <v>1006</v>
      </c>
      <c r="C27" s="172">
        <v>312.94</v>
      </c>
      <c r="D27" s="172">
        <v>96.424999999999997</v>
      </c>
      <c r="E27" s="172">
        <v>81.861999999999995</v>
      </c>
      <c r="F27" s="172">
        <v>47.234000000000002</v>
      </c>
      <c r="G27" s="172">
        <v>19.832000000000001</v>
      </c>
      <c r="H27" s="172">
        <v>12.617000000000001</v>
      </c>
      <c r="I27" s="172">
        <v>2.1310000000000002</v>
      </c>
      <c r="J27" s="172">
        <v>-1.51</v>
      </c>
      <c r="K27" s="172">
        <v>489.71699999999998</v>
      </c>
      <c r="L27" s="172">
        <v>1.3320000000000001</v>
      </c>
      <c r="M27" s="172">
        <v>491.04899999999998</v>
      </c>
      <c r="N27" s="172">
        <v>147.03200000000001</v>
      </c>
      <c r="O27" s="172">
        <v>641.04600000000005</v>
      </c>
      <c r="P27" s="172">
        <v>147.99100000000001</v>
      </c>
      <c r="Q27" s="172">
        <v>0</v>
      </c>
      <c r="R27" s="172">
        <v>493.00200000000001</v>
      </c>
      <c r="S27" s="173">
        <v>436.68299999999999</v>
      </c>
      <c r="U27" s="175"/>
      <c r="V27" s="175"/>
    </row>
    <row r="28" spans="1:22" ht="15.75">
      <c r="A28" s="160"/>
      <c r="B28" s="171" t="s">
        <v>1007</v>
      </c>
      <c r="C28" s="172">
        <v>313.93799999999999</v>
      </c>
      <c r="D28" s="172">
        <v>98.238</v>
      </c>
      <c r="E28" s="172">
        <v>81.849999999999994</v>
      </c>
      <c r="F28" s="172">
        <v>47.058999999999997</v>
      </c>
      <c r="G28" s="172">
        <v>19.689</v>
      </c>
      <c r="H28" s="172">
        <v>12.968</v>
      </c>
      <c r="I28" s="172">
        <v>2.1040000000000001</v>
      </c>
      <c r="J28" s="172">
        <v>4.4450000000000003</v>
      </c>
      <c r="K28" s="172">
        <v>498.471</v>
      </c>
      <c r="L28" s="172">
        <v>2.5939999999999999</v>
      </c>
      <c r="M28" s="172">
        <v>501.065</v>
      </c>
      <c r="N28" s="172">
        <v>143.715</v>
      </c>
      <c r="O28" s="172">
        <v>647.96600000000001</v>
      </c>
      <c r="P28" s="172">
        <v>151.31899999999999</v>
      </c>
      <c r="Q28" s="172">
        <v>0</v>
      </c>
      <c r="R28" s="172">
        <v>496.46600000000001</v>
      </c>
      <c r="S28" s="173">
        <v>439.5</v>
      </c>
      <c r="U28" s="175"/>
      <c r="V28" s="175"/>
    </row>
    <row r="29" spans="1:22" ht="18.75" customHeight="1">
      <c r="A29" s="160"/>
      <c r="B29" s="171" t="s">
        <v>1008</v>
      </c>
      <c r="C29" s="172">
        <v>314.87900000000002</v>
      </c>
      <c r="D29" s="172">
        <v>98.813000000000002</v>
      </c>
      <c r="E29" s="172">
        <v>84.61</v>
      </c>
      <c r="F29" s="172">
        <v>47.997</v>
      </c>
      <c r="G29" s="172">
        <v>20.361000000000001</v>
      </c>
      <c r="H29" s="172">
        <v>14.106999999999999</v>
      </c>
      <c r="I29" s="172">
        <v>2.1280000000000001</v>
      </c>
      <c r="J29" s="172">
        <v>1.5820000000000001</v>
      </c>
      <c r="K29" s="172">
        <v>499.88400000000001</v>
      </c>
      <c r="L29" s="172">
        <v>-1.3660000000000001</v>
      </c>
      <c r="M29" s="172">
        <v>498.51799999999997</v>
      </c>
      <c r="N29" s="172">
        <v>144.64699999999999</v>
      </c>
      <c r="O29" s="172">
        <v>649.59100000000001</v>
      </c>
      <c r="P29" s="172">
        <v>148.99299999999999</v>
      </c>
      <c r="Q29" s="172">
        <v>0</v>
      </c>
      <c r="R29" s="172">
        <v>500.55200000000002</v>
      </c>
      <c r="S29" s="173">
        <v>443.178</v>
      </c>
      <c r="U29" s="175"/>
      <c r="V29" s="175"/>
    </row>
    <row r="30" spans="1:22" ht="15.75">
      <c r="A30" s="160"/>
      <c r="B30" s="171" t="s">
        <v>1009</v>
      </c>
      <c r="C30" s="172">
        <v>316.44200000000001</v>
      </c>
      <c r="D30" s="172">
        <v>99.424000000000007</v>
      </c>
      <c r="E30" s="172">
        <v>84.340999999999994</v>
      </c>
      <c r="F30" s="172">
        <v>48.16</v>
      </c>
      <c r="G30" s="172">
        <v>20.364999999999998</v>
      </c>
      <c r="H30" s="172">
        <v>13.253</v>
      </c>
      <c r="I30" s="172">
        <v>2.5220000000000002</v>
      </c>
      <c r="J30" s="172">
        <v>-3.1429999999999998</v>
      </c>
      <c r="K30" s="172">
        <v>497.06400000000002</v>
      </c>
      <c r="L30" s="172">
        <v>4.2380000000000004</v>
      </c>
      <c r="M30" s="172">
        <v>501.30200000000002</v>
      </c>
      <c r="N30" s="172">
        <v>146.83500000000001</v>
      </c>
      <c r="O30" s="172">
        <v>654.78599999999994</v>
      </c>
      <c r="P30" s="172">
        <v>149.83099999999999</v>
      </c>
      <c r="Q30" s="172">
        <v>0</v>
      </c>
      <c r="R30" s="172">
        <v>504.93900000000002</v>
      </c>
      <c r="S30" s="173">
        <v>447.64499999999998</v>
      </c>
      <c r="U30" s="175"/>
      <c r="V30" s="175"/>
    </row>
    <row r="31" spans="1:22" ht="15.75">
      <c r="A31" s="160"/>
      <c r="B31" s="171" t="s">
        <v>1010</v>
      </c>
      <c r="C31" s="172">
        <v>321.476</v>
      </c>
      <c r="D31" s="172">
        <v>99.522999999999996</v>
      </c>
      <c r="E31" s="172">
        <v>85.843999999999994</v>
      </c>
      <c r="F31" s="172">
        <v>48.5</v>
      </c>
      <c r="G31" s="172">
        <v>20.829000000000001</v>
      </c>
      <c r="H31" s="172">
        <v>13.927</v>
      </c>
      <c r="I31" s="172">
        <v>2.585</v>
      </c>
      <c r="J31" s="172">
        <v>1.5629999999999999</v>
      </c>
      <c r="K31" s="172">
        <v>508.40600000000001</v>
      </c>
      <c r="L31" s="172">
        <v>5.2539999999999996</v>
      </c>
      <c r="M31" s="172">
        <v>513.66</v>
      </c>
      <c r="N31" s="172">
        <v>147.27500000000001</v>
      </c>
      <c r="O31" s="172">
        <v>664.15200000000004</v>
      </c>
      <c r="P31" s="172">
        <v>155.251</v>
      </c>
      <c r="Q31" s="172">
        <v>0</v>
      </c>
      <c r="R31" s="172">
        <v>508.74099999999999</v>
      </c>
      <c r="S31" s="173">
        <v>451.76100000000002</v>
      </c>
      <c r="U31" s="175"/>
      <c r="V31" s="175"/>
    </row>
    <row r="32" spans="1:22" ht="15.75">
      <c r="A32" s="160"/>
      <c r="B32" s="171" t="s">
        <v>1011</v>
      </c>
      <c r="C32" s="172">
        <v>323.3</v>
      </c>
      <c r="D32" s="172">
        <v>99.308999999999997</v>
      </c>
      <c r="E32" s="172">
        <v>88.045000000000002</v>
      </c>
      <c r="F32" s="172">
        <v>50.225999999999999</v>
      </c>
      <c r="G32" s="172">
        <v>20.869</v>
      </c>
      <c r="H32" s="172">
        <v>14.292999999999999</v>
      </c>
      <c r="I32" s="172">
        <v>2.6270000000000002</v>
      </c>
      <c r="J32" s="172">
        <v>6.069</v>
      </c>
      <c r="K32" s="172">
        <v>516.72299999999996</v>
      </c>
      <c r="L32" s="172">
        <v>7.2229999999999999</v>
      </c>
      <c r="M32" s="172">
        <v>523.94600000000003</v>
      </c>
      <c r="N32" s="172">
        <v>151.50299999999999</v>
      </c>
      <c r="O32" s="172">
        <v>677.58299999999997</v>
      </c>
      <c r="P32" s="172">
        <v>164.81299999999999</v>
      </c>
      <c r="Q32" s="172">
        <v>0</v>
      </c>
      <c r="R32" s="172">
        <v>512.33399999999995</v>
      </c>
      <c r="S32" s="173">
        <v>454.62700000000001</v>
      </c>
      <c r="U32" s="175"/>
      <c r="V32" s="175"/>
    </row>
    <row r="33" spans="1:22" ht="18.75" customHeight="1">
      <c r="A33" s="160"/>
      <c r="B33" s="171" t="s">
        <v>1012</v>
      </c>
      <c r="C33" s="172">
        <v>324.87200000000001</v>
      </c>
      <c r="D33" s="172">
        <v>99.537999999999997</v>
      </c>
      <c r="E33" s="172">
        <v>91.126999999999995</v>
      </c>
      <c r="F33" s="172">
        <v>53.46</v>
      </c>
      <c r="G33" s="172">
        <v>20.402999999999999</v>
      </c>
      <c r="H33" s="172">
        <v>14.603999999999999</v>
      </c>
      <c r="I33" s="172">
        <v>2.6079999999999997</v>
      </c>
      <c r="J33" s="172">
        <v>2.9390000000000001</v>
      </c>
      <c r="K33" s="172">
        <v>518.476</v>
      </c>
      <c r="L33" s="172">
        <v>5.1440000000000001</v>
      </c>
      <c r="M33" s="172">
        <v>523.62</v>
      </c>
      <c r="N33" s="172">
        <v>150.95099999999999</v>
      </c>
      <c r="O33" s="172">
        <v>677.702</v>
      </c>
      <c r="P33" s="172">
        <v>163.58799999999999</v>
      </c>
      <c r="Q33" s="172">
        <v>0</v>
      </c>
      <c r="R33" s="172">
        <v>513.85</v>
      </c>
      <c r="S33" s="173">
        <v>455.411</v>
      </c>
      <c r="U33" s="175"/>
      <c r="V33" s="175"/>
    </row>
    <row r="34" spans="1:22" ht="15.75">
      <c r="A34" s="160"/>
      <c r="B34" s="171" t="s">
        <v>1013</v>
      </c>
      <c r="C34" s="172">
        <v>326.76100000000002</v>
      </c>
      <c r="D34" s="172">
        <v>100.405</v>
      </c>
      <c r="E34" s="172">
        <v>91.528999999999996</v>
      </c>
      <c r="F34" s="172">
        <v>52.037999999999997</v>
      </c>
      <c r="G34" s="172">
        <v>22.562000000000001</v>
      </c>
      <c r="H34" s="172">
        <v>14.59</v>
      </c>
      <c r="I34" s="172">
        <v>2.3109999999999999</v>
      </c>
      <c r="J34" s="172">
        <v>0.17499999999999999</v>
      </c>
      <c r="K34" s="172">
        <v>518.87</v>
      </c>
      <c r="L34" s="172">
        <v>-4.3390000000000004</v>
      </c>
      <c r="M34" s="172">
        <v>514.53099999999995</v>
      </c>
      <c r="N34" s="172">
        <v>155.70099999999999</v>
      </c>
      <c r="O34" s="172">
        <v>677.02200000000005</v>
      </c>
      <c r="P34" s="172">
        <v>159.96700000000001</v>
      </c>
      <c r="Q34" s="172">
        <v>0</v>
      </c>
      <c r="R34" s="172">
        <v>516.87599999999998</v>
      </c>
      <c r="S34" s="173">
        <v>457.07100000000003</v>
      </c>
      <c r="U34" s="175"/>
      <c r="V34" s="175"/>
    </row>
    <row r="35" spans="1:22" ht="15.75">
      <c r="A35" s="160"/>
      <c r="B35" s="171" t="s">
        <v>1014</v>
      </c>
      <c r="C35" s="172">
        <v>330.75099999999998</v>
      </c>
      <c r="D35" s="172">
        <v>101.277</v>
      </c>
      <c r="E35" s="172">
        <v>90.849000000000004</v>
      </c>
      <c r="F35" s="172">
        <v>52.162999999999997</v>
      </c>
      <c r="G35" s="172">
        <v>22.437999999999999</v>
      </c>
      <c r="H35" s="172">
        <v>13.835000000000001</v>
      </c>
      <c r="I35" s="172">
        <v>2.3930000000000002</v>
      </c>
      <c r="J35" s="172">
        <v>0.309</v>
      </c>
      <c r="K35" s="172">
        <v>523.18600000000004</v>
      </c>
      <c r="L35" s="172">
        <v>-3.06</v>
      </c>
      <c r="M35" s="172">
        <v>520.12599999999998</v>
      </c>
      <c r="N35" s="172">
        <v>150.77600000000001</v>
      </c>
      <c r="O35" s="172">
        <v>678.83100000000002</v>
      </c>
      <c r="P35" s="172">
        <v>159.785</v>
      </c>
      <c r="Q35" s="172">
        <v>0</v>
      </c>
      <c r="R35" s="172">
        <v>518.91499999999996</v>
      </c>
      <c r="S35" s="173">
        <v>458.39400000000001</v>
      </c>
      <c r="U35" s="175"/>
      <c r="V35" s="175"/>
    </row>
    <row r="36" spans="1:22" ht="15.75">
      <c r="A36" s="160"/>
      <c r="B36" s="171" t="s">
        <v>1015</v>
      </c>
      <c r="C36" s="172">
        <v>329.82900000000001</v>
      </c>
      <c r="D36" s="172">
        <v>100.928</v>
      </c>
      <c r="E36" s="172">
        <v>93.834999999999994</v>
      </c>
      <c r="F36" s="172">
        <v>55.62</v>
      </c>
      <c r="G36" s="172">
        <v>22.34</v>
      </c>
      <c r="H36" s="172">
        <v>13.519</v>
      </c>
      <c r="I36" s="172">
        <v>2.3340000000000001</v>
      </c>
      <c r="J36" s="172">
        <v>-3.03</v>
      </c>
      <c r="K36" s="172">
        <v>521.56200000000001</v>
      </c>
      <c r="L36" s="172">
        <v>14.36</v>
      </c>
      <c r="M36" s="172">
        <v>535.92200000000003</v>
      </c>
      <c r="N36" s="172">
        <v>155.10499999999999</v>
      </c>
      <c r="O36" s="172">
        <v>688.23199999999997</v>
      </c>
      <c r="P36" s="172">
        <v>166.21799999999999</v>
      </c>
      <c r="Q36" s="172">
        <v>0</v>
      </c>
      <c r="R36" s="172">
        <v>521.91999999999996</v>
      </c>
      <c r="S36" s="173">
        <v>460.488</v>
      </c>
      <c r="U36" s="175"/>
      <c r="V36" s="175"/>
    </row>
    <row r="37" spans="1:22" ht="18.75" customHeight="1">
      <c r="A37" s="160"/>
      <c r="B37" s="171" t="s">
        <v>1016</v>
      </c>
      <c r="C37" s="172">
        <v>336.62700000000001</v>
      </c>
      <c r="D37" s="172">
        <v>101.15</v>
      </c>
      <c r="E37" s="172">
        <v>94.837999999999994</v>
      </c>
      <c r="F37" s="172">
        <v>56.947000000000003</v>
      </c>
      <c r="G37" s="172">
        <v>22.327000000000002</v>
      </c>
      <c r="H37" s="172">
        <v>13.169</v>
      </c>
      <c r="I37" s="172">
        <v>2.3820000000000001</v>
      </c>
      <c r="J37" s="172">
        <v>1.2350000000000001</v>
      </c>
      <c r="K37" s="172">
        <v>533.85</v>
      </c>
      <c r="L37" s="172">
        <v>0.52500000000000002</v>
      </c>
      <c r="M37" s="172">
        <v>534.375</v>
      </c>
      <c r="N37" s="172">
        <v>154.52500000000001</v>
      </c>
      <c r="O37" s="172">
        <v>689.48299999999995</v>
      </c>
      <c r="P37" s="172">
        <v>165.54499999999999</v>
      </c>
      <c r="Q37" s="172">
        <v>0</v>
      </c>
      <c r="R37" s="172">
        <v>523.81299999999999</v>
      </c>
      <c r="S37" s="173">
        <v>462.51799999999997</v>
      </c>
      <c r="U37" s="175"/>
      <c r="V37" s="175"/>
    </row>
    <row r="38" spans="1:22" ht="15.75">
      <c r="A38" s="160"/>
      <c r="B38" s="171" t="s">
        <v>1017</v>
      </c>
      <c r="C38" s="172">
        <v>339.39600000000002</v>
      </c>
      <c r="D38" s="172">
        <v>101.277</v>
      </c>
      <c r="E38" s="172">
        <v>95.631</v>
      </c>
      <c r="F38" s="172">
        <v>56.795999999999999</v>
      </c>
      <c r="G38" s="172">
        <v>22.762</v>
      </c>
      <c r="H38" s="172">
        <v>13.584</v>
      </c>
      <c r="I38" s="172">
        <v>2.4889999999999999</v>
      </c>
      <c r="J38" s="172">
        <v>-0.86599999999999999</v>
      </c>
      <c r="K38" s="172">
        <v>535.43799999999999</v>
      </c>
      <c r="L38" s="172">
        <v>-0.19500000000000001</v>
      </c>
      <c r="M38" s="172">
        <v>535.24300000000005</v>
      </c>
      <c r="N38" s="172">
        <v>159.18299999999999</v>
      </c>
      <c r="O38" s="172">
        <v>694.327</v>
      </c>
      <c r="P38" s="172">
        <v>167.52199999999999</v>
      </c>
      <c r="Q38" s="172">
        <v>0</v>
      </c>
      <c r="R38" s="172">
        <v>526.75</v>
      </c>
      <c r="S38" s="173">
        <v>465.48399999999998</v>
      </c>
      <c r="U38" s="175"/>
      <c r="V38" s="175"/>
    </row>
    <row r="39" spans="1:22" ht="15.75">
      <c r="A39" s="160"/>
      <c r="B39" s="171" t="s">
        <v>1018</v>
      </c>
      <c r="C39" s="172">
        <v>342.22</v>
      </c>
      <c r="D39" s="172">
        <v>101.465</v>
      </c>
      <c r="E39" s="172">
        <v>98.328999999999994</v>
      </c>
      <c r="F39" s="172">
        <v>58.177</v>
      </c>
      <c r="G39" s="172">
        <v>23.783000000000001</v>
      </c>
      <c r="H39" s="172">
        <v>13.94</v>
      </c>
      <c r="I39" s="172">
        <v>2.4239999999999999</v>
      </c>
      <c r="J39" s="172">
        <v>3.1539999999999999</v>
      </c>
      <c r="K39" s="172">
        <v>545.16800000000001</v>
      </c>
      <c r="L39" s="172">
        <v>1.923</v>
      </c>
      <c r="M39" s="172">
        <v>547.09100000000001</v>
      </c>
      <c r="N39" s="172">
        <v>154.845</v>
      </c>
      <c r="O39" s="172">
        <v>701.69899999999996</v>
      </c>
      <c r="P39" s="172">
        <v>173.18899999999999</v>
      </c>
      <c r="Q39" s="172">
        <v>0</v>
      </c>
      <c r="R39" s="172">
        <v>528.71199999999999</v>
      </c>
      <c r="S39" s="173">
        <v>467.61200000000002</v>
      </c>
      <c r="U39" s="175"/>
      <c r="V39" s="175"/>
    </row>
    <row r="40" spans="1:22" ht="15.75">
      <c r="A40" s="160"/>
      <c r="B40" s="171" t="s">
        <v>1019</v>
      </c>
      <c r="C40" s="172">
        <v>342.26100000000002</v>
      </c>
      <c r="D40" s="172">
        <v>101.092</v>
      </c>
      <c r="E40" s="172">
        <v>97.427000000000007</v>
      </c>
      <c r="F40" s="172">
        <v>56.045000000000002</v>
      </c>
      <c r="G40" s="172">
        <v>25.056000000000001</v>
      </c>
      <c r="H40" s="172">
        <v>13.885999999999999</v>
      </c>
      <c r="I40" s="172">
        <v>2.4470000000000001</v>
      </c>
      <c r="J40" s="172">
        <v>-1.9239999999999999</v>
      </c>
      <c r="K40" s="172">
        <v>538.85599999999999</v>
      </c>
      <c r="L40" s="172">
        <v>2.7829999999999999</v>
      </c>
      <c r="M40" s="172">
        <v>541.63900000000001</v>
      </c>
      <c r="N40" s="172">
        <v>160.97399999999999</v>
      </c>
      <c r="O40" s="172">
        <v>701.26199999999994</v>
      </c>
      <c r="P40" s="172">
        <v>169.13200000000001</v>
      </c>
      <c r="Q40" s="172">
        <v>0</v>
      </c>
      <c r="R40" s="172">
        <v>532.08199999999999</v>
      </c>
      <c r="S40" s="173">
        <v>471.39400000000001</v>
      </c>
      <c r="U40" s="175"/>
      <c r="V40" s="175"/>
    </row>
    <row r="41" spans="1:22" ht="18.75" customHeight="1">
      <c r="A41" s="160"/>
      <c r="B41" s="171" t="s">
        <v>1020</v>
      </c>
      <c r="C41" s="172">
        <v>344.69799999999998</v>
      </c>
      <c r="D41" s="172">
        <v>101.33499999999999</v>
      </c>
      <c r="E41" s="172">
        <v>99.076999999999998</v>
      </c>
      <c r="F41" s="172">
        <v>57.344999999999999</v>
      </c>
      <c r="G41" s="172">
        <v>25.297000000000001</v>
      </c>
      <c r="H41" s="172">
        <v>13.962999999999999</v>
      </c>
      <c r="I41" s="172">
        <v>2.4740000000000002</v>
      </c>
      <c r="J41" s="172">
        <v>-0.49299999999999999</v>
      </c>
      <c r="K41" s="172">
        <v>544.61699999999996</v>
      </c>
      <c r="L41" s="172">
        <v>5.1070000000000002</v>
      </c>
      <c r="M41" s="172">
        <v>549.72400000000005</v>
      </c>
      <c r="N41" s="172">
        <v>163.631</v>
      </c>
      <c r="O41" s="172">
        <v>707.72799999999995</v>
      </c>
      <c r="P41" s="172">
        <v>171.12899999999999</v>
      </c>
      <c r="Q41" s="172">
        <v>0</v>
      </c>
      <c r="R41" s="172">
        <v>536.56600000000003</v>
      </c>
      <c r="S41" s="173">
        <v>475.48</v>
      </c>
      <c r="U41" s="221">
        <f>D41*1000</f>
        <v>101335</v>
      </c>
      <c r="V41" s="221">
        <f>H41*1000</f>
        <v>13963</v>
      </c>
    </row>
    <row r="42" spans="1:22" ht="15.75">
      <c r="A42" s="160"/>
      <c r="B42" s="171" t="s">
        <v>1021</v>
      </c>
      <c r="C42" s="172">
        <v>344.75799999999998</v>
      </c>
      <c r="D42" s="172">
        <v>101.85899999999999</v>
      </c>
      <c r="E42" s="172">
        <v>100.304</v>
      </c>
      <c r="F42" s="172">
        <v>57.03</v>
      </c>
      <c r="G42" s="172">
        <v>24.943999999999999</v>
      </c>
      <c r="H42" s="172">
        <v>15.742000000000001</v>
      </c>
      <c r="I42" s="172">
        <v>2.5759999999999996</v>
      </c>
      <c r="J42" s="172">
        <v>0.20300000000000001</v>
      </c>
      <c r="K42" s="172">
        <v>547.12400000000002</v>
      </c>
      <c r="L42" s="172">
        <v>6.2</v>
      </c>
      <c r="M42" s="172">
        <v>553.32399999999996</v>
      </c>
      <c r="N42" s="172">
        <v>168.01599999999999</v>
      </c>
      <c r="O42" s="172">
        <v>715.65800000000002</v>
      </c>
      <c r="P42" s="172">
        <v>175.70699999999999</v>
      </c>
      <c r="Q42" s="172">
        <v>0</v>
      </c>
      <c r="R42" s="172">
        <v>540.02</v>
      </c>
      <c r="S42" s="173">
        <v>478.45</v>
      </c>
      <c r="U42" s="221">
        <f t="shared" ref="U42:U89" si="0">D42*1000</f>
        <v>101859</v>
      </c>
      <c r="V42" s="221">
        <f t="shared" ref="V42:V89" si="1">H42*1000</f>
        <v>15742</v>
      </c>
    </row>
    <row r="43" spans="1:22" ht="15.75">
      <c r="A43" s="160"/>
      <c r="B43" s="171" t="s">
        <v>1022</v>
      </c>
      <c r="C43" s="172">
        <v>347.00599999999997</v>
      </c>
      <c r="D43" s="172">
        <v>102.258</v>
      </c>
      <c r="E43" s="172">
        <v>99.418999999999997</v>
      </c>
      <c r="F43" s="172">
        <v>56.048000000000002</v>
      </c>
      <c r="G43" s="172">
        <v>25.459</v>
      </c>
      <c r="H43" s="172">
        <v>15.337</v>
      </c>
      <c r="I43" s="172">
        <v>2.5619999999999998</v>
      </c>
      <c r="J43" s="172">
        <v>1.7000000000000001E-2</v>
      </c>
      <c r="K43" s="172">
        <v>548.70000000000005</v>
      </c>
      <c r="L43" s="172">
        <v>1.73</v>
      </c>
      <c r="M43" s="172">
        <v>550.42999999999995</v>
      </c>
      <c r="N43" s="172">
        <v>172.089</v>
      </c>
      <c r="O43" s="172">
        <v>719.947</v>
      </c>
      <c r="P43" s="172">
        <v>176.56700000000001</v>
      </c>
      <c r="Q43" s="172">
        <v>0</v>
      </c>
      <c r="R43" s="172">
        <v>543.452</v>
      </c>
      <c r="S43" s="173">
        <v>481.04399999999998</v>
      </c>
      <c r="U43" s="221">
        <f t="shared" si="0"/>
        <v>102258</v>
      </c>
      <c r="V43" s="221">
        <f t="shared" si="1"/>
        <v>15337</v>
      </c>
    </row>
    <row r="44" spans="1:22" ht="15.75">
      <c r="A44" s="160"/>
      <c r="B44" s="171" t="s">
        <v>1023</v>
      </c>
      <c r="C44" s="172">
        <v>348.916</v>
      </c>
      <c r="D44" s="172">
        <v>102.18</v>
      </c>
      <c r="E44" s="172">
        <v>100.952</v>
      </c>
      <c r="F44" s="172">
        <v>57.021999999999998</v>
      </c>
      <c r="G44" s="172">
        <v>26.452999999999999</v>
      </c>
      <c r="H44" s="172">
        <v>15.47</v>
      </c>
      <c r="I44" s="172">
        <v>2</v>
      </c>
      <c r="J44" s="172">
        <v>0.879</v>
      </c>
      <c r="K44" s="172">
        <v>552.92700000000002</v>
      </c>
      <c r="L44" s="172">
        <v>0.27</v>
      </c>
      <c r="M44" s="172">
        <v>553.197</v>
      </c>
      <c r="N44" s="172">
        <v>168.38200000000001</v>
      </c>
      <c r="O44" s="172">
        <v>720.77200000000005</v>
      </c>
      <c r="P44" s="172">
        <v>173.358</v>
      </c>
      <c r="Q44" s="172">
        <v>0</v>
      </c>
      <c r="R44" s="172">
        <v>547.37699999999995</v>
      </c>
      <c r="S44" s="173">
        <v>484.08</v>
      </c>
      <c r="U44" s="221">
        <f t="shared" si="0"/>
        <v>102180</v>
      </c>
      <c r="V44" s="221">
        <f t="shared" si="1"/>
        <v>15470</v>
      </c>
    </row>
    <row r="45" spans="1:22" ht="18.75" customHeight="1">
      <c r="A45" s="160"/>
      <c r="B45" s="171" t="s">
        <v>1024</v>
      </c>
      <c r="C45" s="172">
        <v>351.12</v>
      </c>
      <c r="D45" s="172">
        <v>101.88500000000001</v>
      </c>
      <c r="E45" s="172">
        <v>100.378</v>
      </c>
      <c r="F45" s="172">
        <v>56.689</v>
      </c>
      <c r="G45" s="172">
        <v>26.63</v>
      </c>
      <c r="H45" s="172">
        <v>15.693</v>
      </c>
      <c r="I45" s="172">
        <v>1.389</v>
      </c>
      <c r="J45" s="172">
        <v>0.497</v>
      </c>
      <c r="K45" s="172">
        <v>553.88</v>
      </c>
      <c r="L45" s="172">
        <v>-0.76100000000000001</v>
      </c>
      <c r="M45" s="172">
        <v>553.11900000000003</v>
      </c>
      <c r="N45" s="172">
        <v>171.69800000000001</v>
      </c>
      <c r="O45" s="172">
        <v>724.27099999999996</v>
      </c>
      <c r="P45" s="172">
        <v>176.57900000000001</v>
      </c>
      <c r="Q45" s="172">
        <v>0</v>
      </c>
      <c r="R45" s="172">
        <v>547.68799999999999</v>
      </c>
      <c r="S45" s="173">
        <v>484.21100000000001</v>
      </c>
      <c r="U45" s="221">
        <f t="shared" si="0"/>
        <v>101885</v>
      </c>
      <c r="V45" s="221">
        <f t="shared" si="1"/>
        <v>15693</v>
      </c>
    </row>
    <row r="46" spans="1:22" ht="15.75">
      <c r="A46" s="160"/>
      <c r="B46" s="171" t="s">
        <v>1025</v>
      </c>
      <c r="C46" s="172">
        <v>350.70600000000002</v>
      </c>
      <c r="D46" s="172">
        <v>101.964</v>
      </c>
      <c r="E46" s="172">
        <v>99.210999999999999</v>
      </c>
      <c r="F46" s="172">
        <v>55.518999999999998</v>
      </c>
      <c r="G46" s="172">
        <v>27.800999999999998</v>
      </c>
      <c r="H46" s="172">
        <v>14.55</v>
      </c>
      <c r="I46" s="172">
        <v>1.369</v>
      </c>
      <c r="J46" s="172">
        <v>1.2230000000000001</v>
      </c>
      <c r="K46" s="172">
        <v>553.10400000000004</v>
      </c>
      <c r="L46" s="172">
        <v>3.242</v>
      </c>
      <c r="M46" s="172">
        <v>556.346</v>
      </c>
      <c r="N46" s="172">
        <v>172.68799999999999</v>
      </c>
      <c r="O46" s="172">
        <v>726.36300000000006</v>
      </c>
      <c r="P46" s="172">
        <v>177.77600000000001</v>
      </c>
      <c r="Q46" s="172">
        <v>0</v>
      </c>
      <c r="R46" s="172">
        <v>548.6</v>
      </c>
      <c r="S46" s="173">
        <v>484.94299999999998</v>
      </c>
      <c r="U46" s="221">
        <f t="shared" si="0"/>
        <v>101964</v>
      </c>
      <c r="V46" s="221">
        <f t="shared" si="1"/>
        <v>14550</v>
      </c>
    </row>
    <row r="47" spans="1:22" ht="15.75">
      <c r="A47" s="160"/>
      <c r="B47" s="171" t="s">
        <v>1026</v>
      </c>
      <c r="C47" s="172">
        <v>353.46800000000002</v>
      </c>
      <c r="D47" s="172">
        <v>102.53700000000001</v>
      </c>
      <c r="E47" s="172">
        <v>99.191000000000003</v>
      </c>
      <c r="F47" s="172">
        <v>55.578000000000003</v>
      </c>
      <c r="G47" s="172">
        <v>27.062999999999999</v>
      </c>
      <c r="H47" s="172">
        <v>15.198</v>
      </c>
      <c r="I47" s="172">
        <v>1.351</v>
      </c>
      <c r="J47" s="172">
        <v>1.0900000000000001</v>
      </c>
      <c r="K47" s="172">
        <v>556.28599999999994</v>
      </c>
      <c r="L47" s="172">
        <v>-2.4649999999999999</v>
      </c>
      <c r="M47" s="172">
        <v>553.82100000000003</v>
      </c>
      <c r="N47" s="172">
        <v>174.98099999999999</v>
      </c>
      <c r="O47" s="172">
        <v>729.07500000000005</v>
      </c>
      <c r="P47" s="172">
        <v>178.67400000000001</v>
      </c>
      <c r="Q47" s="172">
        <v>0</v>
      </c>
      <c r="R47" s="172">
        <v>550.42499999999995</v>
      </c>
      <c r="S47" s="173">
        <v>486.83300000000003</v>
      </c>
      <c r="U47" s="221">
        <f t="shared" si="0"/>
        <v>102537</v>
      </c>
      <c r="V47" s="221">
        <f t="shared" si="1"/>
        <v>15198</v>
      </c>
    </row>
    <row r="48" spans="1:22" ht="15.75">
      <c r="A48" s="160"/>
      <c r="B48" s="171" t="s">
        <v>1027</v>
      </c>
      <c r="C48" s="172">
        <v>357.30599999999998</v>
      </c>
      <c r="D48" s="172">
        <v>103.785</v>
      </c>
      <c r="E48" s="172">
        <v>99.058000000000007</v>
      </c>
      <c r="F48" s="172">
        <v>55.984000000000002</v>
      </c>
      <c r="G48" s="172">
        <v>26.765999999999998</v>
      </c>
      <c r="H48" s="172">
        <v>15.07</v>
      </c>
      <c r="I48" s="172">
        <v>1.238</v>
      </c>
      <c r="J48" s="172">
        <v>0.32700000000000001</v>
      </c>
      <c r="K48" s="172">
        <v>560.476</v>
      </c>
      <c r="L48" s="172">
        <v>0.92500000000000004</v>
      </c>
      <c r="M48" s="172">
        <v>561.40099999999995</v>
      </c>
      <c r="N48" s="172">
        <v>173.49299999999999</v>
      </c>
      <c r="O48" s="172">
        <v>736.43100000000004</v>
      </c>
      <c r="P48" s="172">
        <v>185.31800000000001</v>
      </c>
      <c r="Q48" s="172">
        <v>0</v>
      </c>
      <c r="R48" s="172">
        <v>551.12800000000004</v>
      </c>
      <c r="S48" s="173">
        <v>487.50599999999997</v>
      </c>
      <c r="U48" s="221">
        <f t="shared" si="0"/>
        <v>103785</v>
      </c>
      <c r="V48" s="221">
        <f t="shared" si="1"/>
        <v>15070</v>
      </c>
    </row>
    <row r="49" spans="1:22" ht="18.75" customHeight="1">
      <c r="A49" s="160"/>
      <c r="B49" s="171" t="s">
        <v>1028</v>
      </c>
      <c r="C49" s="172">
        <v>356.97500000000002</v>
      </c>
      <c r="D49" s="172">
        <v>105.264</v>
      </c>
      <c r="E49" s="172">
        <v>102.105</v>
      </c>
      <c r="F49" s="172">
        <v>56.579000000000001</v>
      </c>
      <c r="G49" s="172">
        <v>27.783999999999999</v>
      </c>
      <c r="H49" s="172">
        <v>16.349</v>
      </c>
      <c r="I49" s="172">
        <v>1.41246925</v>
      </c>
      <c r="J49" s="172">
        <v>12.051</v>
      </c>
      <c r="K49" s="172">
        <v>576.39499999999998</v>
      </c>
      <c r="L49" s="172">
        <v>6.7240000000000002</v>
      </c>
      <c r="M49" s="172">
        <v>583.11900000000003</v>
      </c>
      <c r="N49" s="172">
        <v>171.53399999999999</v>
      </c>
      <c r="O49" s="172">
        <v>753.59699999999998</v>
      </c>
      <c r="P49" s="172">
        <v>198.38900000000001</v>
      </c>
      <c r="Q49" s="172">
        <v>0</v>
      </c>
      <c r="R49" s="172">
        <v>555.14099999999996</v>
      </c>
      <c r="S49" s="173">
        <v>491.23700000000002</v>
      </c>
      <c r="U49" s="221">
        <f t="shared" si="0"/>
        <v>105264</v>
      </c>
      <c r="V49" s="221">
        <f t="shared" si="1"/>
        <v>16349</v>
      </c>
    </row>
    <row r="50" spans="1:22" ht="15.75" customHeight="1">
      <c r="A50" s="574"/>
      <c r="B50" s="171" t="s">
        <v>1029</v>
      </c>
      <c r="C50" s="172">
        <v>357.952</v>
      </c>
      <c r="D50" s="172">
        <v>107.139</v>
      </c>
      <c r="E50" s="172">
        <v>101.27500000000001</v>
      </c>
      <c r="F50" s="172">
        <v>57.469000000000001</v>
      </c>
      <c r="G50" s="172">
        <v>27.184000000000001</v>
      </c>
      <c r="H50" s="172">
        <v>15.196</v>
      </c>
      <c r="I50" s="172">
        <v>1.41536178</v>
      </c>
      <c r="J50" s="172">
        <v>1.776</v>
      </c>
      <c r="K50" s="172">
        <v>568.14200000000005</v>
      </c>
      <c r="L50" s="172">
        <v>-3.714</v>
      </c>
      <c r="M50" s="172">
        <v>564.428</v>
      </c>
      <c r="N50" s="172">
        <v>169.39599999999999</v>
      </c>
      <c r="O50" s="172">
        <v>736.85599999999999</v>
      </c>
      <c r="P50" s="172">
        <v>179.95400000000001</v>
      </c>
      <c r="Q50" s="172">
        <v>0</v>
      </c>
      <c r="R50" s="172">
        <v>556.93200000000002</v>
      </c>
      <c r="S50" s="173">
        <v>492.94</v>
      </c>
      <c r="U50" s="221">
        <f t="shared" si="0"/>
        <v>107139</v>
      </c>
      <c r="V50" s="221">
        <f t="shared" si="1"/>
        <v>15196</v>
      </c>
    </row>
    <row r="51" spans="1:22">
      <c r="A51" s="574"/>
      <c r="B51" s="171" t="s">
        <v>1030</v>
      </c>
      <c r="C51" s="172">
        <v>357.25</v>
      </c>
      <c r="D51" s="172">
        <v>106.851</v>
      </c>
      <c r="E51" s="172">
        <v>102.1</v>
      </c>
      <c r="F51" s="172">
        <v>57.24</v>
      </c>
      <c r="G51" s="172">
        <v>28.12</v>
      </c>
      <c r="H51" s="172">
        <v>15.266</v>
      </c>
      <c r="I51" s="172">
        <v>1.4490349699999998</v>
      </c>
      <c r="J51" s="172">
        <v>1.024</v>
      </c>
      <c r="K51" s="172">
        <v>567.22500000000002</v>
      </c>
      <c r="L51" s="172">
        <v>-1.014</v>
      </c>
      <c r="M51" s="172">
        <v>566.21100000000001</v>
      </c>
      <c r="N51" s="172">
        <v>179.40799999999999</v>
      </c>
      <c r="O51" s="172">
        <v>743.601</v>
      </c>
      <c r="P51" s="172">
        <v>182.62200000000001</v>
      </c>
      <c r="Q51" s="172">
        <v>0</v>
      </c>
      <c r="R51" s="172">
        <v>560.98699999999997</v>
      </c>
      <c r="S51" s="173">
        <v>496.98399999999998</v>
      </c>
      <c r="U51" s="221">
        <f t="shared" si="0"/>
        <v>106851</v>
      </c>
      <c r="V51" s="221">
        <f t="shared" si="1"/>
        <v>15266</v>
      </c>
    </row>
    <row r="52" spans="1:22">
      <c r="A52" s="574"/>
      <c r="B52" s="171" t="s">
        <v>1031</v>
      </c>
      <c r="C52" s="172">
        <v>355.76299999999998</v>
      </c>
      <c r="D52" s="172">
        <v>107.33799999999999</v>
      </c>
      <c r="E52" s="172">
        <v>100.943</v>
      </c>
      <c r="F52" s="172">
        <v>57.292999999999999</v>
      </c>
      <c r="G52" s="172">
        <v>26.821000000000002</v>
      </c>
      <c r="H52" s="172">
        <v>15.329000000000001</v>
      </c>
      <c r="I52" s="172">
        <v>1.4667324900000001</v>
      </c>
      <c r="J52" s="172">
        <v>-11.971</v>
      </c>
      <c r="K52" s="172">
        <v>552.07299999999998</v>
      </c>
      <c r="L52" s="172">
        <v>-0.73399999999999999</v>
      </c>
      <c r="M52" s="172">
        <v>551.33900000000006</v>
      </c>
      <c r="N52" s="172">
        <v>186.358</v>
      </c>
      <c r="O52" s="172">
        <v>737.73900000000003</v>
      </c>
      <c r="P52" s="172">
        <v>176.90700000000001</v>
      </c>
      <c r="Q52" s="172">
        <v>0</v>
      </c>
      <c r="R52" s="172">
        <v>560.86099999999999</v>
      </c>
      <c r="S52" s="173">
        <v>497.03100000000001</v>
      </c>
      <c r="U52" s="221">
        <f t="shared" si="0"/>
        <v>107338</v>
      </c>
      <c r="V52" s="221">
        <f t="shared" si="1"/>
        <v>15329</v>
      </c>
    </row>
    <row r="53" spans="1:22">
      <c r="A53" s="574"/>
      <c r="B53" s="176" t="s">
        <v>1032</v>
      </c>
      <c r="C53" s="172">
        <v>345.66899999999998</v>
      </c>
      <c r="D53" s="172">
        <v>103.574</v>
      </c>
      <c r="E53" s="172">
        <v>97.191000000000003</v>
      </c>
      <c r="F53" s="172">
        <v>55.991999999999997</v>
      </c>
      <c r="G53" s="172">
        <v>25.151</v>
      </c>
      <c r="H53" s="172">
        <v>14.769</v>
      </c>
      <c r="I53" s="172">
        <v>1.2775995299999998</v>
      </c>
      <c r="J53" s="172">
        <v>0.626</v>
      </c>
      <c r="K53" s="172">
        <v>547.05999999999995</v>
      </c>
      <c r="L53" s="172">
        <v>-2.0499999999999998</v>
      </c>
      <c r="M53" s="172">
        <v>545.01</v>
      </c>
      <c r="N53" s="172">
        <v>170.31700000000001</v>
      </c>
      <c r="O53" s="172">
        <v>715.327</v>
      </c>
      <c r="P53" s="172">
        <v>169.73</v>
      </c>
      <c r="Q53" s="172">
        <v>0</v>
      </c>
      <c r="R53" s="172">
        <v>545.59699999999998</v>
      </c>
      <c r="S53" s="173">
        <v>484.49200000000002</v>
      </c>
      <c r="U53" s="221">
        <f t="shared" si="0"/>
        <v>103574</v>
      </c>
      <c r="V53" s="221">
        <f t="shared" si="1"/>
        <v>14769</v>
      </c>
    </row>
    <row r="54" spans="1:22">
      <c r="A54" s="574"/>
      <c r="B54" s="176" t="s">
        <v>1033</v>
      </c>
      <c r="C54" s="172">
        <v>264.64699999999999</v>
      </c>
      <c r="D54" s="172">
        <v>84.623999999999995</v>
      </c>
      <c r="E54" s="172">
        <v>78.563000000000002</v>
      </c>
      <c r="F54" s="172">
        <v>45.262</v>
      </c>
      <c r="G54" s="172">
        <v>15.904</v>
      </c>
      <c r="H54" s="172">
        <v>16.302</v>
      </c>
      <c r="I54" s="172">
        <v>0.80659440300000007</v>
      </c>
      <c r="J54" s="172">
        <v>-8.7249999999999996</v>
      </c>
      <c r="K54" s="172">
        <v>419.10899999999998</v>
      </c>
      <c r="L54" s="172">
        <v>-5.7469999999999999</v>
      </c>
      <c r="M54" s="172">
        <v>413.36200000000002</v>
      </c>
      <c r="N54" s="172">
        <v>148.83099999999999</v>
      </c>
      <c r="O54" s="172">
        <v>562.19299999999998</v>
      </c>
      <c r="P54" s="172">
        <v>127.47499999999999</v>
      </c>
      <c r="Q54" s="172">
        <v>0</v>
      </c>
      <c r="R54" s="172">
        <v>434.71800000000002</v>
      </c>
      <c r="S54" s="173">
        <v>384.94600000000003</v>
      </c>
      <c r="U54" s="221">
        <f t="shared" si="0"/>
        <v>84624</v>
      </c>
      <c r="V54" s="221">
        <f t="shared" si="1"/>
        <v>16302</v>
      </c>
    </row>
    <row r="55" spans="1:22" ht="15.75">
      <c r="A55" s="177"/>
      <c r="B55" s="176" t="s">
        <v>1034</v>
      </c>
      <c r="C55" s="172">
        <v>316.84500000000003</v>
      </c>
      <c r="D55" s="172">
        <v>99.933999999999997</v>
      </c>
      <c r="E55" s="172">
        <v>90.756</v>
      </c>
      <c r="F55" s="172">
        <v>50.14</v>
      </c>
      <c r="G55" s="172">
        <v>23.2</v>
      </c>
      <c r="H55" s="172">
        <v>16.282</v>
      </c>
      <c r="I55" s="172">
        <v>1.2106952100000001</v>
      </c>
      <c r="J55" s="172">
        <v>1.208</v>
      </c>
      <c r="K55" s="172">
        <v>508.74299999999999</v>
      </c>
      <c r="L55" s="172">
        <v>0.36799999999999999</v>
      </c>
      <c r="M55" s="172">
        <v>509.11099999999999</v>
      </c>
      <c r="N55" s="172">
        <v>148.90100000000001</v>
      </c>
      <c r="O55" s="172">
        <v>658.01199999999994</v>
      </c>
      <c r="P55" s="172">
        <v>150.369</v>
      </c>
      <c r="Q55" s="172">
        <v>0</v>
      </c>
      <c r="R55" s="172">
        <v>507.64299999999997</v>
      </c>
      <c r="S55" s="173">
        <v>451.28899999999999</v>
      </c>
      <c r="U55" s="221">
        <f t="shared" si="0"/>
        <v>99934</v>
      </c>
      <c r="V55" s="221">
        <f t="shared" si="1"/>
        <v>16282</v>
      </c>
    </row>
    <row r="56" spans="1:22" ht="15.75">
      <c r="A56" s="177"/>
      <c r="B56" s="176" t="s">
        <v>1035</v>
      </c>
      <c r="C56" s="172">
        <v>311.779</v>
      </c>
      <c r="D56" s="172">
        <v>104.83499999999999</v>
      </c>
      <c r="E56" s="172">
        <v>96.147000000000006</v>
      </c>
      <c r="F56" s="172">
        <v>52.905999999999999</v>
      </c>
      <c r="G56" s="172">
        <v>24.960999999999999</v>
      </c>
      <c r="H56" s="172">
        <v>17.055</v>
      </c>
      <c r="I56" s="172">
        <v>1.27414614</v>
      </c>
      <c r="J56" s="172">
        <v>6.4459999999999997</v>
      </c>
      <c r="K56" s="172">
        <v>519.20699999999999</v>
      </c>
      <c r="L56" s="172">
        <v>9.952</v>
      </c>
      <c r="M56" s="172">
        <v>529.15899999999999</v>
      </c>
      <c r="N56" s="172">
        <v>157.59100000000001</v>
      </c>
      <c r="O56" s="172">
        <v>686.75</v>
      </c>
      <c r="P56" s="172">
        <v>172.21899999999999</v>
      </c>
      <c r="Q56" s="172">
        <v>0</v>
      </c>
      <c r="R56" s="172">
        <v>514.53099999999995</v>
      </c>
      <c r="S56" s="173">
        <v>458.54700000000003</v>
      </c>
      <c r="U56" s="221">
        <f t="shared" si="0"/>
        <v>104835</v>
      </c>
      <c r="V56" s="221">
        <f t="shared" si="1"/>
        <v>17055</v>
      </c>
    </row>
    <row r="57" spans="1:22" ht="15.75">
      <c r="A57" s="177"/>
      <c r="B57" s="176" t="s">
        <v>1036</v>
      </c>
      <c r="C57" s="172">
        <v>300.98</v>
      </c>
      <c r="D57" s="172">
        <v>105.864</v>
      </c>
      <c r="E57" s="172">
        <v>93.777000000000001</v>
      </c>
      <c r="F57" s="172">
        <v>48.113</v>
      </c>
      <c r="G57" s="172">
        <v>25.125</v>
      </c>
      <c r="H57" s="172">
        <v>19.283000000000001</v>
      </c>
      <c r="I57" s="172">
        <v>1.3006366000000003</v>
      </c>
      <c r="J57" s="172">
        <v>6.9790000000000001</v>
      </c>
      <c r="K57" s="172">
        <v>507.6</v>
      </c>
      <c r="L57" s="172">
        <v>2.6190000000000002</v>
      </c>
      <c r="M57" s="172">
        <v>510.21899999999999</v>
      </c>
      <c r="N57" s="172">
        <v>154.70699999999999</v>
      </c>
      <c r="O57" s="172">
        <v>664.92600000000004</v>
      </c>
      <c r="P57" s="172">
        <v>155.66499999999999</v>
      </c>
      <c r="Q57" s="172">
        <v>0</v>
      </c>
      <c r="R57" s="172">
        <v>509.26100000000002</v>
      </c>
      <c r="S57" s="173">
        <v>453.61099999999999</v>
      </c>
      <c r="U57" s="221">
        <f t="shared" si="0"/>
        <v>105864</v>
      </c>
      <c r="V57" s="221">
        <f t="shared" si="1"/>
        <v>19283</v>
      </c>
    </row>
    <row r="58" spans="1:22" ht="15.75">
      <c r="A58" s="160"/>
      <c r="B58" s="176" t="s">
        <v>1037</v>
      </c>
      <c r="C58" s="172">
        <v>336.45100000000002</v>
      </c>
      <c r="D58" s="172">
        <v>114.096</v>
      </c>
      <c r="E58" s="172">
        <v>98.872</v>
      </c>
      <c r="F58" s="172">
        <v>53.704999999999998</v>
      </c>
      <c r="G58" s="172">
        <v>26.835999999999999</v>
      </c>
      <c r="H58" s="172">
        <v>16.890999999999998</v>
      </c>
      <c r="I58" s="172">
        <v>1.5307151300000001</v>
      </c>
      <c r="J58" s="172">
        <v>-0.54500000000000004</v>
      </c>
      <c r="K58" s="172">
        <v>548.87400000000002</v>
      </c>
      <c r="L58" s="172">
        <v>-7.4569999999999999</v>
      </c>
      <c r="M58" s="172">
        <v>541.41700000000003</v>
      </c>
      <c r="N58" s="172">
        <v>166.78700000000001</v>
      </c>
      <c r="O58" s="172">
        <v>708.20399999999995</v>
      </c>
      <c r="P58" s="172">
        <v>161.625</v>
      </c>
      <c r="Q58" s="172">
        <v>0</v>
      </c>
      <c r="R58" s="172">
        <v>546.57899999999995</v>
      </c>
      <c r="S58" s="173">
        <v>486.94799999999998</v>
      </c>
      <c r="U58" s="221">
        <f t="shared" si="0"/>
        <v>114096</v>
      </c>
      <c r="V58" s="221">
        <f t="shared" si="1"/>
        <v>16891</v>
      </c>
    </row>
    <row r="59" spans="1:22" ht="15.75">
      <c r="A59" s="160"/>
      <c r="B59" s="176" t="s">
        <v>1038</v>
      </c>
      <c r="C59" s="172">
        <v>346.34300000000002</v>
      </c>
      <c r="D59" s="172">
        <v>115.146</v>
      </c>
      <c r="E59" s="172">
        <v>98.233000000000004</v>
      </c>
      <c r="F59" s="172">
        <v>53.034999999999997</v>
      </c>
      <c r="G59" s="172">
        <v>26.42</v>
      </c>
      <c r="H59" s="172">
        <v>17.338000000000001</v>
      </c>
      <c r="I59" s="172">
        <v>1.5039418099999999</v>
      </c>
      <c r="J59" s="172">
        <v>3.1179999999999999</v>
      </c>
      <c r="K59" s="172">
        <v>562.84</v>
      </c>
      <c r="L59" s="172">
        <v>2.1080000000000001</v>
      </c>
      <c r="M59" s="172">
        <v>564.94799999999998</v>
      </c>
      <c r="N59" s="172">
        <v>159.49700000000001</v>
      </c>
      <c r="O59" s="172">
        <v>724.44500000000005</v>
      </c>
      <c r="P59" s="172">
        <v>168.489</v>
      </c>
      <c r="Q59" s="172">
        <v>0</v>
      </c>
      <c r="R59" s="172">
        <v>555.95600000000002</v>
      </c>
      <c r="S59" s="173">
        <v>493.95699999999999</v>
      </c>
      <c r="U59" s="221">
        <f t="shared" si="0"/>
        <v>115146</v>
      </c>
      <c r="V59" s="221">
        <f t="shared" si="1"/>
        <v>17338</v>
      </c>
    </row>
    <row r="60" spans="1:22" ht="15.75">
      <c r="A60" s="160"/>
      <c r="B60" s="176" t="s">
        <v>1039</v>
      </c>
      <c r="C60" s="172">
        <v>347.33100000000002</v>
      </c>
      <c r="D60" s="172">
        <v>116.404</v>
      </c>
      <c r="E60" s="172">
        <v>98.77</v>
      </c>
      <c r="F60" s="172">
        <v>53.441000000000003</v>
      </c>
      <c r="G60" s="172">
        <v>26.524999999999999</v>
      </c>
      <c r="H60" s="172">
        <v>17.338999999999999</v>
      </c>
      <c r="I60" s="172">
        <v>1.5097378699999999</v>
      </c>
      <c r="J60" s="172">
        <v>-2.593</v>
      </c>
      <c r="K60" s="172">
        <v>559.91200000000003</v>
      </c>
      <c r="L60" s="172">
        <v>1.016</v>
      </c>
      <c r="M60" s="172">
        <v>560.928</v>
      </c>
      <c r="N60" s="172">
        <v>175.56299999999999</v>
      </c>
      <c r="O60" s="172">
        <v>736.49099999999999</v>
      </c>
      <c r="P60" s="172">
        <v>172.084</v>
      </c>
      <c r="Q60" s="172">
        <v>0</v>
      </c>
      <c r="R60" s="172">
        <v>564.40700000000004</v>
      </c>
      <c r="S60" s="173">
        <v>500.928</v>
      </c>
      <c r="U60" s="221">
        <f t="shared" si="0"/>
        <v>116404</v>
      </c>
      <c r="V60" s="221">
        <f t="shared" si="1"/>
        <v>17339</v>
      </c>
    </row>
    <row r="61" spans="1:22" ht="15.75">
      <c r="A61" s="160"/>
      <c r="B61" s="176" t="s">
        <v>1040</v>
      </c>
      <c r="C61" s="172">
        <v>350.392</v>
      </c>
      <c r="D61" s="172">
        <v>117.297</v>
      </c>
      <c r="E61" s="172">
        <v>104.443</v>
      </c>
      <c r="F61" s="172">
        <v>55.875</v>
      </c>
      <c r="G61" s="172">
        <v>27.957000000000001</v>
      </c>
      <c r="H61" s="172">
        <v>19.099</v>
      </c>
      <c r="I61" s="172">
        <v>1.5736617100000001</v>
      </c>
      <c r="J61" s="172">
        <v>5.7619999999999996</v>
      </c>
      <c r="K61" s="172">
        <v>577.89400000000001</v>
      </c>
      <c r="L61" s="172">
        <v>9.1769999999999996</v>
      </c>
      <c r="M61" s="172">
        <v>587.07100000000003</v>
      </c>
      <c r="N61" s="172">
        <v>161.89400000000001</v>
      </c>
      <c r="O61" s="172">
        <v>748.96500000000003</v>
      </c>
      <c r="P61" s="172">
        <v>188.09399999999999</v>
      </c>
      <c r="Q61" s="172">
        <v>6.5010000000000003</v>
      </c>
      <c r="R61" s="172">
        <v>567.37199999999996</v>
      </c>
      <c r="S61" s="173">
        <v>503.339</v>
      </c>
      <c r="U61" s="221">
        <f t="shared" si="0"/>
        <v>117297</v>
      </c>
      <c r="V61" s="221">
        <f t="shared" si="1"/>
        <v>19099</v>
      </c>
    </row>
    <row r="62" spans="1:22" ht="15.75">
      <c r="A62" s="160"/>
      <c r="B62" s="176" t="s">
        <v>1041</v>
      </c>
      <c r="C62" s="172">
        <v>351.83300000000003</v>
      </c>
      <c r="D62" s="172">
        <v>114.908</v>
      </c>
      <c r="E62" s="172">
        <v>104.512</v>
      </c>
      <c r="F62" s="172">
        <v>56.96</v>
      </c>
      <c r="G62" s="172">
        <v>29.138999999999999</v>
      </c>
      <c r="H62" s="172">
        <v>16.841000000000001</v>
      </c>
      <c r="I62" s="172">
        <v>1.6022412099999999</v>
      </c>
      <c r="J62" s="172">
        <v>1.8480000000000001</v>
      </c>
      <c r="K62" s="172">
        <v>573.101</v>
      </c>
      <c r="L62" s="172">
        <v>8.1549999999999994</v>
      </c>
      <c r="M62" s="172">
        <v>581.25599999999997</v>
      </c>
      <c r="N62" s="172">
        <v>170.89699999999999</v>
      </c>
      <c r="O62" s="172">
        <v>752.15300000000002</v>
      </c>
      <c r="P62" s="172">
        <v>191.59899999999999</v>
      </c>
      <c r="Q62" s="172">
        <v>7.3239999999999998</v>
      </c>
      <c r="R62" s="172">
        <v>567.87800000000004</v>
      </c>
      <c r="S62" s="173">
        <v>503.642</v>
      </c>
      <c r="U62" s="221">
        <f t="shared" si="0"/>
        <v>114908</v>
      </c>
      <c r="V62" s="221">
        <f t="shared" si="1"/>
        <v>16841</v>
      </c>
    </row>
    <row r="63" spans="1:22" ht="15.75">
      <c r="A63" s="160"/>
      <c r="B63" s="176" t="s">
        <v>1042</v>
      </c>
      <c r="C63" s="172">
        <v>348.89100000000002</v>
      </c>
      <c r="D63" s="172">
        <v>115.748</v>
      </c>
      <c r="E63" s="172">
        <v>105.80800000000001</v>
      </c>
      <c r="F63" s="172">
        <v>57.966000000000001</v>
      </c>
      <c r="G63" s="172">
        <v>29.27</v>
      </c>
      <c r="H63" s="172">
        <v>16.992999999999999</v>
      </c>
      <c r="I63" s="172">
        <v>1.6098252399999999</v>
      </c>
      <c r="J63" s="172">
        <v>-11.384</v>
      </c>
      <c r="K63" s="172">
        <v>559.06299999999999</v>
      </c>
      <c r="L63" s="172">
        <v>-2.9279999999999999</v>
      </c>
      <c r="M63" s="172">
        <v>556.13499999999999</v>
      </c>
      <c r="N63" s="172">
        <v>189.79900000000001</v>
      </c>
      <c r="O63" s="172">
        <v>745.93399999999997</v>
      </c>
      <c r="P63" s="172">
        <v>185.178</v>
      </c>
      <c r="Q63" s="172">
        <v>6.6360000000000001</v>
      </c>
      <c r="R63" s="172">
        <v>567.39200000000005</v>
      </c>
      <c r="S63" s="173">
        <v>503.363</v>
      </c>
      <c r="U63" s="221">
        <f t="shared" si="0"/>
        <v>115748</v>
      </c>
      <c r="V63" s="221">
        <f t="shared" si="1"/>
        <v>16993</v>
      </c>
    </row>
    <row r="64" spans="1:22" ht="15.75">
      <c r="A64" s="160"/>
      <c r="B64" s="176" t="s">
        <v>1043</v>
      </c>
      <c r="C64" s="172">
        <v>348.589</v>
      </c>
      <c r="D64" s="172">
        <v>114.896</v>
      </c>
      <c r="E64" s="172">
        <v>105.83799999999999</v>
      </c>
      <c r="F64" s="172">
        <v>57.459000000000003</v>
      </c>
      <c r="G64" s="172">
        <v>28.448</v>
      </c>
      <c r="H64" s="172">
        <v>18.384</v>
      </c>
      <c r="I64" s="172">
        <v>1.5797704400000001</v>
      </c>
      <c r="J64" s="172">
        <v>-15.683999999999999</v>
      </c>
      <c r="K64" s="172">
        <v>553.63900000000001</v>
      </c>
      <c r="L64" s="172">
        <v>2.7810000000000001</v>
      </c>
      <c r="M64" s="172">
        <v>556.41999999999996</v>
      </c>
      <c r="N64" s="172">
        <v>190.15100000000001</v>
      </c>
      <c r="O64" s="172">
        <v>746.57100000000003</v>
      </c>
      <c r="P64" s="172">
        <v>186.054</v>
      </c>
      <c r="Q64" s="172">
        <v>7.6340000000000003</v>
      </c>
      <c r="R64" s="172">
        <v>568.15099999999995</v>
      </c>
      <c r="S64" s="173">
        <v>504.47</v>
      </c>
      <c r="U64" s="221">
        <f t="shared" si="0"/>
        <v>114896</v>
      </c>
      <c r="V64" s="221">
        <f t="shared" si="1"/>
        <v>18384</v>
      </c>
    </row>
    <row r="65" spans="1:22" ht="15.75">
      <c r="A65" s="160"/>
      <c r="B65" s="178" t="s">
        <v>1044</v>
      </c>
      <c r="C65" s="172">
        <v>350.94600000000003</v>
      </c>
      <c r="D65" s="172">
        <v>113.54600000000001</v>
      </c>
      <c r="E65" s="172">
        <v>108.477</v>
      </c>
      <c r="F65" s="172">
        <v>59.774999999999999</v>
      </c>
      <c r="G65" s="172">
        <v>27.815000000000001</v>
      </c>
      <c r="H65" s="172">
        <v>19.335000000000001</v>
      </c>
      <c r="I65" s="172">
        <v>1.53113527</v>
      </c>
      <c r="J65" s="172">
        <v>-5.1070000000000002</v>
      </c>
      <c r="K65" s="172">
        <v>567.86199999999997</v>
      </c>
      <c r="L65" s="172">
        <v>-0.74199999999999999</v>
      </c>
      <c r="M65" s="172">
        <v>567.12</v>
      </c>
      <c r="N65" s="172">
        <v>177.929</v>
      </c>
      <c r="O65" s="172">
        <v>745.04899999999998</v>
      </c>
      <c r="P65" s="172">
        <v>182.73699999999999</v>
      </c>
      <c r="Q65" s="172">
        <v>7.6609999999999996</v>
      </c>
      <c r="R65" s="172">
        <v>569.97299999999996</v>
      </c>
      <c r="S65" s="173">
        <v>506.53399999999999</v>
      </c>
      <c r="U65" s="221">
        <f t="shared" si="0"/>
        <v>113546</v>
      </c>
      <c r="V65" s="221">
        <f t="shared" si="1"/>
        <v>19335</v>
      </c>
    </row>
    <row r="66" spans="1:22" ht="15.75">
      <c r="A66" s="160"/>
      <c r="B66" s="178" t="s">
        <v>1045</v>
      </c>
      <c r="C66" s="172">
        <v>352.18900000000002</v>
      </c>
      <c r="D66" s="172">
        <v>116.414</v>
      </c>
      <c r="E66" s="172">
        <v>109.37</v>
      </c>
      <c r="F66" s="172">
        <v>62.207999999999998</v>
      </c>
      <c r="G66" s="172">
        <v>27.193000000000001</v>
      </c>
      <c r="H66" s="172">
        <v>18.48</v>
      </c>
      <c r="I66" s="172">
        <v>1.5745962</v>
      </c>
      <c r="J66" s="172">
        <v>-2.1219999999999999</v>
      </c>
      <c r="K66" s="172">
        <v>575.851</v>
      </c>
      <c r="L66" s="172">
        <v>-2.024</v>
      </c>
      <c r="M66" s="172">
        <v>573.827</v>
      </c>
      <c r="N66" s="172">
        <v>176.328</v>
      </c>
      <c r="O66" s="172">
        <v>750.15499999999997</v>
      </c>
      <c r="P66" s="172">
        <v>186.78899999999999</v>
      </c>
      <c r="Q66" s="172">
        <v>7.6769999999999996</v>
      </c>
      <c r="R66" s="172">
        <v>571.04300000000001</v>
      </c>
      <c r="S66" s="173">
        <v>507.202</v>
      </c>
      <c r="U66" s="221">
        <f t="shared" si="0"/>
        <v>116414</v>
      </c>
      <c r="V66" s="221">
        <f t="shared" si="1"/>
        <v>18480</v>
      </c>
    </row>
    <row r="67" spans="1:22" ht="15.6" customHeight="1">
      <c r="A67" s="160"/>
      <c r="B67" s="178" t="s">
        <v>1046</v>
      </c>
      <c r="C67" s="172">
        <v>351.84044599999999</v>
      </c>
      <c r="D67" s="172">
        <v>117.34531200000001</v>
      </c>
      <c r="E67" s="172">
        <v>106.84013890636848</v>
      </c>
      <c r="F67" s="172">
        <v>59.906474299999999</v>
      </c>
      <c r="G67" s="172">
        <v>26.060306014613598</v>
      </c>
      <c r="H67" s="172">
        <v>19.357491200000002</v>
      </c>
      <c r="I67" s="172">
        <v>1.5158673859410823</v>
      </c>
      <c r="J67" s="172">
        <v>-1.59175</v>
      </c>
      <c r="K67" s="172">
        <v>574.4341469063686</v>
      </c>
      <c r="L67" s="172">
        <v>-0.56038800100000008</v>
      </c>
      <c r="M67" s="172">
        <v>573.8737589053685</v>
      </c>
      <c r="N67" s="172">
        <v>175.35621446936716</v>
      </c>
      <c r="O67" s="172">
        <v>749.22997299999997</v>
      </c>
      <c r="P67" s="172">
        <v>185.98326265178613</v>
      </c>
      <c r="Q67" s="172">
        <v>7.6769999999999996</v>
      </c>
      <c r="R67" s="172">
        <v>570.92371072278979</v>
      </c>
      <c r="S67" s="173">
        <v>507.15025300000002</v>
      </c>
      <c r="U67" s="221">
        <f t="shared" si="0"/>
        <v>117345.31200000001</v>
      </c>
      <c r="V67" s="221">
        <f t="shared" si="1"/>
        <v>19357.4912</v>
      </c>
    </row>
    <row r="68" spans="1:22" ht="15.6" customHeight="1">
      <c r="A68" s="160"/>
      <c r="B68" s="178" t="s">
        <v>1047</v>
      </c>
      <c r="C68" s="172">
        <v>351.87991899999997</v>
      </c>
      <c r="D68" s="172">
        <v>118.63611</v>
      </c>
      <c r="E68" s="172">
        <v>105.7655995472246</v>
      </c>
      <c r="F68" s="172">
        <v>58.7196991</v>
      </c>
      <c r="G68" s="172">
        <v>25.712531933801074</v>
      </c>
      <c r="H68" s="172">
        <v>19.834346699999994</v>
      </c>
      <c r="I68" s="172">
        <v>1.4990218049134403</v>
      </c>
      <c r="J68" s="172">
        <v>-1.59175</v>
      </c>
      <c r="K68" s="172">
        <v>574.68987854722457</v>
      </c>
      <c r="L68" s="172">
        <v>-0.31599223799999998</v>
      </c>
      <c r="M68" s="172">
        <v>574.37388630922453</v>
      </c>
      <c r="N68" s="172">
        <v>174.57161730621939</v>
      </c>
      <c r="O68" s="172">
        <v>748.94550399999991</v>
      </c>
      <c r="P68" s="172">
        <v>185.18780566807388</v>
      </c>
      <c r="Q68" s="172">
        <v>7.6769999999999996</v>
      </c>
      <c r="R68" s="172">
        <v>571.43469794709983</v>
      </c>
      <c r="S68" s="173">
        <v>507.65519699999999</v>
      </c>
      <c r="U68" s="221">
        <f t="shared" si="0"/>
        <v>118636.11</v>
      </c>
      <c r="V68" s="221">
        <f t="shared" si="1"/>
        <v>19834.346699999995</v>
      </c>
    </row>
    <row r="69" spans="1:22" ht="15.6" customHeight="1">
      <c r="A69" s="160"/>
      <c r="B69" s="178" t="s">
        <v>1048</v>
      </c>
      <c r="C69" s="172">
        <v>352.47715199999999</v>
      </c>
      <c r="D69" s="172">
        <v>119.82247199999999</v>
      </c>
      <c r="E69" s="172">
        <v>104.07066503178652</v>
      </c>
      <c r="F69" s="172">
        <v>57.297981800000002</v>
      </c>
      <c r="G69" s="172">
        <v>25.447555911232772</v>
      </c>
      <c r="H69" s="172">
        <v>19.839276900000002</v>
      </c>
      <c r="I69" s="172">
        <v>1.4858503978858382</v>
      </c>
      <c r="J69" s="172">
        <v>-1.59175</v>
      </c>
      <c r="K69" s="172">
        <v>574.77853903178652</v>
      </c>
      <c r="L69" s="172">
        <v>0.194154031</v>
      </c>
      <c r="M69" s="172">
        <v>574.97269306278645</v>
      </c>
      <c r="N69" s="172">
        <v>174.47741539166165</v>
      </c>
      <c r="O69" s="172">
        <v>749.450108</v>
      </c>
      <c r="P69" s="172">
        <v>184.57779498897813</v>
      </c>
      <c r="Q69" s="172">
        <v>7.6769999999999996</v>
      </c>
      <c r="R69" s="172">
        <v>572.54931346554383</v>
      </c>
      <c r="S69" s="173">
        <v>508.693535</v>
      </c>
      <c r="U69" s="221">
        <f t="shared" si="0"/>
        <v>119822.47199999999</v>
      </c>
      <c r="V69" s="221">
        <f t="shared" si="1"/>
        <v>19839.276900000001</v>
      </c>
    </row>
    <row r="70" spans="1:22" ht="15.6" customHeight="1">
      <c r="A70" s="160"/>
      <c r="B70" s="178" t="s">
        <v>1049</v>
      </c>
      <c r="C70" s="172">
        <v>353.17573900000002</v>
      </c>
      <c r="D70" s="172">
        <v>120.85294500000001</v>
      </c>
      <c r="E70" s="172">
        <v>102.74393743346428</v>
      </c>
      <c r="F70" s="172">
        <v>56.581163399999994</v>
      </c>
      <c r="G70" s="172">
        <v>25.189674868803923</v>
      </c>
      <c r="H70" s="172">
        <v>19.503865000000005</v>
      </c>
      <c r="I70" s="172">
        <v>1.4692341696611626</v>
      </c>
      <c r="J70" s="172">
        <v>-1.59175</v>
      </c>
      <c r="K70" s="172">
        <v>575.18087143346429</v>
      </c>
      <c r="L70" s="172">
        <v>0.67055174399999995</v>
      </c>
      <c r="M70" s="172">
        <v>575.85142317746443</v>
      </c>
      <c r="N70" s="172">
        <v>174.3791998100036</v>
      </c>
      <c r="O70" s="172">
        <v>750.23062300000004</v>
      </c>
      <c r="P70" s="172">
        <v>183.9673432082632</v>
      </c>
      <c r="Q70" s="172">
        <v>7.6769999999999996</v>
      </c>
      <c r="R70" s="172">
        <v>573.94027977897429</v>
      </c>
      <c r="S70" s="173">
        <v>509.98047800000001</v>
      </c>
      <c r="U70" s="221">
        <f t="shared" si="0"/>
        <v>120852.94500000001</v>
      </c>
      <c r="V70" s="221">
        <f t="shared" si="1"/>
        <v>19503.865000000005</v>
      </c>
    </row>
    <row r="71" spans="1:22" ht="15.6" customHeight="1">
      <c r="A71" s="160"/>
      <c r="B71" s="178" t="s">
        <v>1050</v>
      </c>
      <c r="C71" s="172">
        <v>353.91958</v>
      </c>
      <c r="D71" s="172">
        <v>121.578062</v>
      </c>
      <c r="E71" s="172">
        <v>102.04054343111393</v>
      </c>
      <c r="F71" s="172">
        <v>56.625955300000001</v>
      </c>
      <c r="G71" s="172">
        <v>24.933221677120077</v>
      </c>
      <c r="H71" s="172">
        <v>19.029411</v>
      </c>
      <c r="I71" s="172">
        <v>1.4519554216324846</v>
      </c>
      <c r="J71" s="172">
        <v>-1.59175</v>
      </c>
      <c r="K71" s="172">
        <v>575.94643543111397</v>
      </c>
      <c r="L71" s="172">
        <v>0.98423677099999995</v>
      </c>
      <c r="M71" s="172">
        <v>576.9306722021139</v>
      </c>
      <c r="N71" s="172">
        <v>174.3613503468396</v>
      </c>
      <c r="O71" s="172">
        <v>751.29202300000009</v>
      </c>
      <c r="P71" s="172">
        <v>183.35642292245845</v>
      </c>
      <c r="Q71" s="172">
        <v>7.6769999999999996</v>
      </c>
      <c r="R71" s="172">
        <v>575.61259962627196</v>
      </c>
      <c r="S71" s="173">
        <v>511.520511</v>
      </c>
      <c r="U71" s="221">
        <f t="shared" si="0"/>
        <v>121578.06200000001</v>
      </c>
      <c r="V71" s="221">
        <f t="shared" si="1"/>
        <v>19029.411</v>
      </c>
    </row>
    <row r="72" spans="1:22" ht="15.6" customHeight="1">
      <c r="A72" s="160"/>
      <c r="B72" s="178" t="s">
        <v>1051</v>
      </c>
      <c r="C72" s="172">
        <v>354.68154300000003</v>
      </c>
      <c r="D72" s="172">
        <v>122.2589</v>
      </c>
      <c r="E72" s="172">
        <v>101.57827286436672</v>
      </c>
      <c r="F72" s="172">
        <v>56.532823900000004</v>
      </c>
      <c r="G72" s="172">
        <v>24.829876555655595</v>
      </c>
      <c r="H72" s="172">
        <v>18.7707336</v>
      </c>
      <c r="I72" s="172">
        <v>1.4448387655392791</v>
      </c>
      <c r="J72" s="172">
        <v>-1.59175</v>
      </c>
      <c r="K72" s="172">
        <v>576.92696586436671</v>
      </c>
      <c r="L72" s="172">
        <v>1.21328609</v>
      </c>
      <c r="M72" s="172">
        <v>578.1402519543667</v>
      </c>
      <c r="N72" s="172">
        <v>174.3394492530536</v>
      </c>
      <c r="O72" s="172">
        <v>752.47970099999998</v>
      </c>
      <c r="P72" s="172">
        <v>182.74500692701159</v>
      </c>
      <c r="Q72" s="172">
        <v>7.6769999999999996</v>
      </c>
      <c r="R72" s="172">
        <v>577.41169427690306</v>
      </c>
      <c r="S72" s="173">
        <v>513.17562099999998</v>
      </c>
      <c r="U72" s="221">
        <f t="shared" si="0"/>
        <v>122258.9</v>
      </c>
      <c r="V72" s="221">
        <f t="shared" si="1"/>
        <v>18770.7336</v>
      </c>
    </row>
    <row r="73" spans="1:22" ht="15.6" customHeight="1">
      <c r="A73" s="160"/>
      <c r="B73" s="178" t="s">
        <v>1052</v>
      </c>
      <c r="C73" s="172">
        <v>355.578397</v>
      </c>
      <c r="D73" s="172">
        <v>122.857968</v>
      </c>
      <c r="E73" s="172">
        <v>101.48172638518608</v>
      </c>
      <c r="F73" s="172">
        <v>56.605864600000004</v>
      </c>
      <c r="G73" s="172">
        <v>24.873726821479789</v>
      </c>
      <c r="H73" s="172">
        <v>18.558730999999998</v>
      </c>
      <c r="I73" s="172">
        <v>1.443403984790989</v>
      </c>
      <c r="J73" s="172">
        <v>-1.59175</v>
      </c>
      <c r="K73" s="172">
        <v>578.32634138518608</v>
      </c>
      <c r="L73" s="172">
        <v>1.3157629799999999</v>
      </c>
      <c r="M73" s="172">
        <v>579.64210436518601</v>
      </c>
      <c r="N73" s="172">
        <v>174.51626605025925</v>
      </c>
      <c r="O73" s="172">
        <v>754.15836999999999</v>
      </c>
      <c r="P73" s="172">
        <v>182.48040651885333</v>
      </c>
      <c r="Q73" s="172">
        <v>7.6769999999999996</v>
      </c>
      <c r="R73" s="172">
        <v>579.35496389432535</v>
      </c>
      <c r="S73" s="173">
        <v>514.96136200000001</v>
      </c>
      <c r="U73" s="221">
        <f t="shared" si="0"/>
        <v>122857.96799999999</v>
      </c>
      <c r="V73" s="221">
        <f t="shared" si="1"/>
        <v>18558.731</v>
      </c>
    </row>
    <row r="74" spans="1:22" ht="15.6" customHeight="1">
      <c r="A74" s="160"/>
      <c r="B74" s="178" t="s">
        <v>1053</v>
      </c>
      <c r="C74" s="172">
        <v>356.55621100000002</v>
      </c>
      <c r="D74" s="172">
        <v>123.44219699999999</v>
      </c>
      <c r="E74" s="172">
        <v>101.89628777421511</v>
      </c>
      <c r="F74" s="172">
        <v>57.145009599999995</v>
      </c>
      <c r="G74" s="172">
        <v>24.989573439440385</v>
      </c>
      <c r="H74" s="172">
        <v>18.316269199999997</v>
      </c>
      <c r="I74" s="172">
        <v>1.4454355645722823</v>
      </c>
      <c r="J74" s="172">
        <v>-1.59175</v>
      </c>
      <c r="K74" s="172">
        <v>580.30294577421512</v>
      </c>
      <c r="L74" s="172">
        <v>1.02965397</v>
      </c>
      <c r="M74" s="172">
        <v>581.33259974421514</v>
      </c>
      <c r="N74" s="172">
        <v>174.69976094685344</v>
      </c>
      <c r="O74" s="172">
        <v>756.03236100000004</v>
      </c>
      <c r="P74" s="172">
        <v>182.21949712710179</v>
      </c>
      <c r="Q74" s="172">
        <v>7.6769999999999996</v>
      </c>
      <c r="R74" s="172">
        <v>581.48986356285593</v>
      </c>
      <c r="S74" s="173">
        <v>516.91539599999999</v>
      </c>
      <c r="U74" s="221">
        <f t="shared" si="0"/>
        <v>123442.197</v>
      </c>
      <c r="V74" s="221">
        <f t="shared" si="1"/>
        <v>18316.269199999999</v>
      </c>
    </row>
    <row r="75" spans="1:22" ht="15.6" customHeight="1">
      <c r="A75" s="160"/>
      <c r="B75" s="178" t="s">
        <v>1054</v>
      </c>
      <c r="C75" s="172">
        <v>357.71566200000001</v>
      </c>
      <c r="D75" s="172">
        <v>123.914925</v>
      </c>
      <c r="E75" s="172">
        <v>102.33373713554019</v>
      </c>
      <c r="F75" s="172">
        <v>57.658579700000004</v>
      </c>
      <c r="G75" s="172">
        <v>25.156858915376588</v>
      </c>
      <c r="H75" s="172">
        <v>18.0673365</v>
      </c>
      <c r="I75" s="172">
        <v>1.4509620882615968</v>
      </c>
      <c r="J75" s="172">
        <v>-1.59175</v>
      </c>
      <c r="K75" s="172">
        <v>582.37257413554016</v>
      </c>
      <c r="L75" s="172">
        <v>0.957168884</v>
      </c>
      <c r="M75" s="172">
        <v>583.32974301954016</v>
      </c>
      <c r="N75" s="172">
        <v>174.89028640567838</v>
      </c>
      <c r="O75" s="172">
        <v>758.22002899999995</v>
      </c>
      <c r="P75" s="172">
        <v>182.04913006752093</v>
      </c>
      <c r="Q75" s="172">
        <v>7.6769999999999996</v>
      </c>
      <c r="R75" s="172">
        <v>583.84789935773097</v>
      </c>
      <c r="S75" s="173">
        <v>519.065696</v>
      </c>
      <c r="U75" s="221">
        <f t="shared" si="0"/>
        <v>123914.925</v>
      </c>
      <c r="V75" s="221">
        <f t="shared" si="1"/>
        <v>18067.336500000001</v>
      </c>
    </row>
    <row r="76" spans="1:22" ht="15.6" customHeight="1">
      <c r="A76" s="160"/>
      <c r="B76" s="178" t="s">
        <v>1055</v>
      </c>
      <c r="C76" s="172">
        <v>358.989284</v>
      </c>
      <c r="D76" s="172">
        <v>124.39293499999999</v>
      </c>
      <c r="E76" s="172">
        <v>103.10626945227732</v>
      </c>
      <c r="F76" s="172">
        <v>58.323846700000004</v>
      </c>
      <c r="G76" s="172">
        <v>25.422230003566423</v>
      </c>
      <c r="H76" s="172">
        <v>17.896136200000001</v>
      </c>
      <c r="I76" s="172">
        <v>1.4640565902434686</v>
      </c>
      <c r="J76" s="172">
        <v>-1.59175</v>
      </c>
      <c r="K76" s="172">
        <v>584.8967384522773</v>
      </c>
      <c r="L76" s="172">
        <v>0.80997918400000002</v>
      </c>
      <c r="M76" s="172">
        <v>585.70671763627729</v>
      </c>
      <c r="N76" s="172">
        <v>175.08819755235007</v>
      </c>
      <c r="O76" s="172">
        <v>760.79491500000006</v>
      </c>
      <c r="P76" s="172">
        <v>181.91735283166165</v>
      </c>
      <c r="Q76" s="172">
        <v>7.6769999999999996</v>
      </c>
      <c r="R76" s="172">
        <v>586.55456235669419</v>
      </c>
      <c r="S76" s="173">
        <v>521.52415999999994</v>
      </c>
      <c r="U76" s="221">
        <f t="shared" si="0"/>
        <v>124392.935</v>
      </c>
      <c r="V76" s="221">
        <f t="shared" si="1"/>
        <v>17896.136200000001</v>
      </c>
    </row>
    <row r="77" spans="1:22" ht="15.6" customHeight="1">
      <c r="A77" s="160"/>
      <c r="B77" s="178" t="s">
        <v>1056</v>
      </c>
      <c r="C77" s="172">
        <v>360.44093800000002</v>
      </c>
      <c r="D77" s="172">
        <v>124.876167</v>
      </c>
      <c r="E77" s="172">
        <v>103.89960915107541</v>
      </c>
      <c r="F77" s="172">
        <v>58.984363500000001</v>
      </c>
      <c r="G77" s="172">
        <v>25.677161862660878</v>
      </c>
      <c r="H77" s="172">
        <v>17.760955000000006</v>
      </c>
      <c r="I77" s="172">
        <v>1.4771287436768967</v>
      </c>
      <c r="J77" s="172">
        <v>-1.59175</v>
      </c>
      <c r="K77" s="172">
        <v>587.62496415107546</v>
      </c>
      <c r="L77" s="172">
        <v>0.76399391800000005</v>
      </c>
      <c r="M77" s="172">
        <v>588.38895806907544</v>
      </c>
      <c r="N77" s="172">
        <v>175.37893441588795</v>
      </c>
      <c r="O77" s="172">
        <v>763.76789199999996</v>
      </c>
      <c r="P77" s="172">
        <v>181.84163974043648</v>
      </c>
      <c r="Q77" s="172">
        <v>7.6769999999999996</v>
      </c>
      <c r="R77" s="172">
        <v>589.60325274417937</v>
      </c>
      <c r="S77" s="173">
        <v>524.28472999999997</v>
      </c>
      <c r="U77" s="221">
        <f t="shared" si="0"/>
        <v>124876.167</v>
      </c>
      <c r="V77" s="221">
        <f t="shared" si="1"/>
        <v>17760.955000000005</v>
      </c>
    </row>
    <row r="78" spans="1:22" ht="15.6" customHeight="1">
      <c r="A78" s="160"/>
      <c r="B78" s="178" t="s">
        <v>1057</v>
      </c>
      <c r="C78" s="172">
        <v>362.07323700000001</v>
      </c>
      <c r="D78" s="172">
        <v>125.362459</v>
      </c>
      <c r="E78" s="172">
        <v>104.40498839914684</v>
      </c>
      <c r="F78" s="172">
        <v>59.320158300000003</v>
      </c>
      <c r="G78" s="172">
        <v>25.913278254499367</v>
      </c>
      <c r="H78" s="172">
        <v>17.6819256</v>
      </c>
      <c r="I78" s="172">
        <v>1.489626238302268</v>
      </c>
      <c r="J78" s="172">
        <v>-1.59175</v>
      </c>
      <c r="K78" s="172">
        <v>590.24893439914683</v>
      </c>
      <c r="L78" s="172">
        <v>0.96675570500000008</v>
      </c>
      <c r="M78" s="172">
        <v>591.2156901041468</v>
      </c>
      <c r="N78" s="172">
        <v>175.66337172307294</v>
      </c>
      <c r="O78" s="172">
        <v>766.87906200000009</v>
      </c>
      <c r="P78" s="172">
        <v>181.79684480486807</v>
      </c>
      <c r="Q78" s="172">
        <v>7.6769999999999996</v>
      </c>
      <c r="R78" s="172">
        <v>592.75921702205983</v>
      </c>
      <c r="S78" s="173">
        <v>527.14434600000004</v>
      </c>
      <c r="U78" s="221">
        <f t="shared" si="0"/>
        <v>125362.459</v>
      </c>
      <c r="V78" s="221">
        <f t="shared" si="1"/>
        <v>17681.925599999999</v>
      </c>
    </row>
    <row r="79" spans="1:22" ht="15.6" customHeight="1">
      <c r="A79" s="160"/>
      <c r="B79" s="178" t="s">
        <v>1058</v>
      </c>
      <c r="C79" s="172">
        <v>363.83282199999996</v>
      </c>
      <c r="D79" s="172">
        <v>125.84196799999999</v>
      </c>
      <c r="E79" s="172">
        <v>104.87472393155892</v>
      </c>
      <c r="F79" s="172">
        <v>59.5658551</v>
      </c>
      <c r="G79" s="172">
        <v>26.17646946386833</v>
      </c>
      <c r="H79" s="172">
        <v>17.628090400000001</v>
      </c>
      <c r="I79" s="172">
        <v>1.504308960333663</v>
      </c>
      <c r="J79" s="172">
        <v>-1.59175</v>
      </c>
      <c r="K79" s="172">
        <v>592.95776393155893</v>
      </c>
      <c r="L79" s="172">
        <v>1.1110227400000001</v>
      </c>
      <c r="M79" s="172">
        <v>594.068786671559</v>
      </c>
      <c r="N79" s="172">
        <v>175.92115394492319</v>
      </c>
      <c r="O79" s="172">
        <v>769.98994100000004</v>
      </c>
      <c r="P79" s="172">
        <v>181.77192091573664</v>
      </c>
      <c r="Q79" s="172">
        <v>7.6769999999999996</v>
      </c>
      <c r="R79" s="172">
        <v>595.89501970251933</v>
      </c>
      <c r="S79" s="173">
        <v>529.99850800000002</v>
      </c>
      <c r="U79" s="221">
        <f t="shared" si="0"/>
        <v>125841.96799999999</v>
      </c>
      <c r="V79" s="221">
        <f t="shared" si="1"/>
        <v>17628.090400000001</v>
      </c>
    </row>
    <row r="80" spans="1:22" ht="15.6" customHeight="1">
      <c r="A80" s="160"/>
      <c r="B80" s="178" t="s">
        <v>1059</v>
      </c>
      <c r="C80" s="172">
        <v>365.73556400000001</v>
      </c>
      <c r="D80" s="172">
        <v>126.32174400000001</v>
      </c>
      <c r="E80" s="172">
        <v>105.18469701915582</v>
      </c>
      <c r="F80" s="172">
        <v>59.695511599999996</v>
      </c>
      <c r="G80" s="172">
        <v>26.380826451918232</v>
      </c>
      <c r="H80" s="172">
        <v>17.5933803</v>
      </c>
      <c r="I80" s="172">
        <v>1.5149786254329507</v>
      </c>
      <c r="J80" s="172">
        <v>-1.59175</v>
      </c>
      <c r="K80" s="172">
        <v>595.65025501915579</v>
      </c>
      <c r="L80" s="172">
        <v>1.16907198</v>
      </c>
      <c r="M80" s="172">
        <v>596.81932699915581</v>
      </c>
      <c r="N80" s="172">
        <v>176.18270408587614</v>
      </c>
      <c r="O80" s="172">
        <v>773.00203099999999</v>
      </c>
      <c r="P80" s="172">
        <v>181.78342989154109</v>
      </c>
      <c r="Q80" s="172">
        <v>7.6769999999999996</v>
      </c>
      <c r="R80" s="172">
        <v>598.8956011946218</v>
      </c>
      <c r="S80" s="173">
        <v>532.73057900000003</v>
      </c>
      <c r="U80" s="221">
        <f t="shared" si="0"/>
        <v>126321.74400000001</v>
      </c>
      <c r="V80" s="221">
        <f t="shared" si="1"/>
        <v>17593.380300000001</v>
      </c>
    </row>
    <row r="81" spans="1:22" ht="15.75">
      <c r="A81" s="160"/>
      <c r="B81" s="178" t="s">
        <v>1060</v>
      </c>
      <c r="C81" s="172">
        <v>367.77743400000003</v>
      </c>
      <c r="D81" s="172">
        <v>126.801783</v>
      </c>
      <c r="E81" s="172">
        <v>105.54211674267748</v>
      </c>
      <c r="F81" s="172">
        <v>59.865538299999997</v>
      </c>
      <c r="G81" s="172">
        <v>26.611085542572344</v>
      </c>
      <c r="H81" s="172">
        <v>17.5380638</v>
      </c>
      <c r="I81" s="172">
        <v>1.5274290439178309</v>
      </c>
      <c r="J81" s="172">
        <v>-1.59175</v>
      </c>
      <c r="K81" s="172">
        <v>598.52958374267746</v>
      </c>
      <c r="L81" s="172">
        <v>0.96555471400000004</v>
      </c>
      <c r="M81" s="172">
        <v>599.49513845667741</v>
      </c>
      <c r="N81" s="172">
        <v>176.46511716881255</v>
      </c>
      <c r="O81" s="172">
        <v>775.96025600000007</v>
      </c>
      <c r="P81" s="172">
        <v>181.8313867037638</v>
      </c>
      <c r="Q81" s="172">
        <v>7.6769999999999996</v>
      </c>
      <c r="R81" s="172">
        <v>601.80586892169379</v>
      </c>
      <c r="S81" s="173">
        <v>535.38069299999995</v>
      </c>
      <c r="U81" s="221">
        <f t="shared" si="0"/>
        <v>126801.783</v>
      </c>
      <c r="V81" s="221">
        <f t="shared" si="1"/>
        <v>17538.0638</v>
      </c>
    </row>
    <row r="82" spans="1:22" ht="15.75">
      <c r="A82" s="160"/>
      <c r="B82" s="178" t="s">
        <v>1061</v>
      </c>
      <c r="C82" s="172">
        <v>369.72382599999997</v>
      </c>
      <c r="D82" s="172">
        <v>127.25766</v>
      </c>
      <c r="E82" s="172">
        <v>105.7554233946899</v>
      </c>
      <c r="F82" s="172">
        <v>59.911063199999994</v>
      </c>
      <c r="G82" s="172">
        <v>26.836981139528149</v>
      </c>
      <c r="H82" s="172">
        <v>17.467847600000002</v>
      </c>
      <c r="I82" s="172">
        <v>1.5395314578935553</v>
      </c>
      <c r="J82" s="172">
        <v>-1.59175</v>
      </c>
      <c r="K82" s="172">
        <v>601.14515939468993</v>
      </c>
      <c r="L82" s="172">
        <v>0.98021695499999995</v>
      </c>
      <c r="M82" s="172">
        <v>602.12537634968987</v>
      </c>
      <c r="N82" s="172">
        <v>176.75123458447035</v>
      </c>
      <c r="O82" s="172">
        <v>778.87661100000003</v>
      </c>
      <c r="P82" s="172">
        <v>181.91582818282572</v>
      </c>
      <c r="Q82" s="172">
        <v>7.6769999999999996</v>
      </c>
      <c r="R82" s="172">
        <v>604.63778275171512</v>
      </c>
      <c r="S82" s="173">
        <v>537.95956200000001</v>
      </c>
      <c r="U82" s="221">
        <f t="shared" si="0"/>
        <v>127257.66</v>
      </c>
      <c r="V82" s="221">
        <f t="shared" si="1"/>
        <v>17467.847600000001</v>
      </c>
    </row>
    <row r="83" spans="1:22" ht="15.75">
      <c r="A83" s="160"/>
      <c r="B83" s="178" t="s">
        <v>1062</v>
      </c>
      <c r="C83" s="172">
        <v>371.59210100000001</v>
      </c>
      <c r="D83" s="172">
        <v>127.73418099999999</v>
      </c>
      <c r="E83" s="172">
        <v>105.97426367148695</v>
      </c>
      <c r="F83" s="172">
        <v>59.976522900000006</v>
      </c>
      <c r="G83" s="172">
        <v>27.071756790750779</v>
      </c>
      <c r="H83" s="172">
        <v>17.373767300000001</v>
      </c>
      <c r="I83" s="172">
        <v>1.552216722436722</v>
      </c>
      <c r="J83" s="172">
        <v>-1.59175</v>
      </c>
      <c r="K83" s="172">
        <v>603.708795671487</v>
      </c>
      <c r="L83" s="172">
        <v>1.0202849899999999</v>
      </c>
      <c r="M83" s="172">
        <v>604.72908066148693</v>
      </c>
      <c r="N83" s="172">
        <v>177.04098886621361</v>
      </c>
      <c r="O83" s="172">
        <v>781.77006999999992</v>
      </c>
      <c r="P83" s="172">
        <v>182.05418345751085</v>
      </c>
      <c r="Q83" s="172">
        <v>7.6769999999999996</v>
      </c>
      <c r="R83" s="172">
        <v>607.3928860731902</v>
      </c>
      <c r="S83" s="173">
        <v>540.46859699999993</v>
      </c>
      <c r="U83" s="221">
        <f t="shared" si="0"/>
        <v>127734.181</v>
      </c>
      <c r="V83" s="221">
        <f t="shared" si="1"/>
        <v>17373.7673</v>
      </c>
    </row>
    <row r="84" spans="1:22" ht="15.75">
      <c r="A84" s="160"/>
      <c r="B84" s="178" t="s">
        <v>1063</v>
      </c>
      <c r="C84" s="172">
        <v>373.41817400000002</v>
      </c>
      <c r="D84" s="172">
        <v>128.23317500000002</v>
      </c>
      <c r="E84" s="172">
        <v>106.16245227438625</v>
      </c>
      <c r="F84" s="172">
        <v>60.0163151</v>
      </c>
      <c r="G84" s="172">
        <v>27.306374578884853</v>
      </c>
      <c r="H84" s="172">
        <v>17.2749138</v>
      </c>
      <c r="I84" s="172">
        <v>1.564848815957846</v>
      </c>
      <c r="J84" s="172">
        <v>-1.59175</v>
      </c>
      <c r="K84" s="172">
        <v>606.22205127438622</v>
      </c>
      <c r="L84" s="172">
        <v>1.06480358</v>
      </c>
      <c r="M84" s="172">
        <v>607.28685485438621</v>
      </c>
      <c r="N84" s="172">
        <v>177.33431428237185</v>
      </c>
      <c r="O84" s="172">
        <v>784.62116900000001</v>
      </c>
      <c r="P84" s="172">
        <v>182.2466027136756</v>
      </c>
      <c r="Q84" s="172">
        <v>7.6769999999999996</v>
      </c>
      <c r="R84" s="172">
        <v>610.05156642666066</v>
      </c>
      <c r="S84" s="173">
        <v>542.89031499999999</v>
      </c>
      <c r="U84" s="221">
        <f t="shared" si="0"/>
        <v>128233.17500000002</v>
      </c>
      <c r="V84" s="221">
        <f t="shared" si="1"/>
        <v>17274.913799999998</v>
      </c>
    </row>
    <row r="85" spans="1:22" ht="15.75">
      <c r="A85" s="160"/>
      <c r="B85" s="178" t="s">
        <v>1064</v>
      </c>
      <c r="C85" s="172">
        <v>375.23869100000002</v>
      </c>
      <c r="D85" s="172">
        <v>128.75438600000001</v>
      </c>
      <c r="E85" s="172">
        <v>106.40325995115097</v>
      </c>
      <c r="F85" s="172">
        <v>60.093714999999996</v>
      </c>
      <c r="G85" s="172">
        <v>27.559431227846655</v>
      </c>
      <c r="H85" s="172">
        <v>17.171378700000002</v>
      </c>
      <c r="I85" s="172">
        <v>1.578735019204027</v>
      </c>
      <c r="J85" s="172">
        <v>-1.59175</v>
      </c>
      <c r="K85" s="172">
        <v>608.80458695115101</v>
      </c>
      <c r="L85" s="172">
        <v>1.0977542699999998</v>
      </c>
      <c r="M85" s="172">
        <v>609.902341221151</v>
      </c>
      <c r="N85" s="172">
        <v>177.57917230837432</v>
      </c>
      <c r="O85" s="172">
        <v>787.48151399999995</v>
      </c>
      <c r="P85" s="172">
        <v>182.49328447050152</v>
      </c>
      <c r="Q85" s="172">
        <v>7.6769999999999996</v>
      </c>
      <c r="R85" s="172">
        <v>612.66522905922636</v>
      </c>
      <c r="S85" s="173">
        <v>545.27065000000005</v>
      </c>
      <c r="U85" s="221">
        <f t="shared" si="0"/>
        <v>128754.38600000001</v>
      </c>
      <c r="V85" s="221">
        <f t="shared" si="1"/>
        <v>17171.378700000001</v>
      </c>
    </row>
    <row r="86" spans="1:22" ht="15.75">
      <c r="A86" s="160"/>
      <c r="B86" s="178" t="s">
        <v>1065</v>
      </c>
      <c r="C86" s="172">
        <v>377.04943900000001</v>
      </c>
      <c r="D86" s="172">
        <v>129.281452</v>
      </c>
      <c r="E86" s="172">
        <v>106.65541363261444</v>
      </c>
      <c r="F86" s="172">
        <v>60.1808902</v>
      </c>
      <c r="G86" s="172">
        <v>27.813779037061021</v>
      </c>
      <c r="H86" s="172">
        <v>17.0680753</v>
      </c>
      <c r="I86" s="172">
        <v>1.5926690096384715</v>
      </c>
      <c r="J86" s="172">
        <v>-1.59175</v>
      </c>
      <c r="K86" s="172">
        <v>611.39455463261447</v>
      </c>
      <c r="L86" s="172">
        <v>1.2045138899999999</v>
      </c>
      <c r="M86" s="172">
        <v>612.5990685226144</v>
      </c>
      <c r="N86" s="172">
        <v>177.82725154902931</v>
      </c>
      <c r="O86" s="172">
        <v>790.42631999999992</v>
      </c>
      <c r="P86" s="172">
        <v>182.79447588731307</v>
      </c>
      <c r="Q86" s="172">
        <v>7.6769999999999996</v>
      </c>
      <c r="R86" s="172">
        <v>615.30884418214771</v>
      </c>
      <c r="S86" s="173">
        <v>547.67657599999995</v>
      </c>
      <c r="U86" s="221">
        <f t="shared" si="0"/>
        <v>129281.452</v>
      </c>
      <c r="V86" s="221">
        <f t="shared" si="1"/>
        <v>17068.0753</v>
      </c>
    </row>
    <row r="87" spans="1:22" ht="15.75">
      <c r="A87" s="160"/>
      <c r="B87" s="178" t="s">
        <v>1066</v>
      </c>
      <c r="C87" s="172">
        <v>378.85629899999998</v>
      </c>
      <c r="D87" s="172">
        <v>129.80604700000001</v>
      </c>
      <c r="E87" s="172">
        <v>106.94088161244403</v>
      </c>
      <c r="F87" s="172">
        <v>60.294359999999998</v>
      </c>
      <c r="G87" s="172">
        <v>28.085388675057249</v>
      </c>
      <c r="H87" s="172">
        <v>16.953359499999998</v>
      </c>
      <c r="I87" s="172">
        <v>1.6077734091213629</v>
      </c>
      <c r="J87" s="172">
        <v>-1.59175</v>
      </c>
      <c r="K87" s="172">
        <v>614.01147761244408</v>
      </c>
      <c r="L87" s="172">
        <v>1.2306456299999999</v>
      </c>
      <c r="M87" s="172">
        <v>615.24212324244411</v>
      </c>
      <c r="N87" s="172">
        <v>178.07849050173689</v>
      </c>
      <c r="O87" s="172">
        <v>793.32061399999998</v>
      </c>
      <c r="P87" s="172">
        <v>183.15047314290649</v>
      </c>
      <c r="Q87" s="172">
        <v>7.6769999999999996</v>
      </c>
      <c r="R87" s="172">
        <v>617.84714060524595</v>
      </c>
      <c r="S87" s="173">
        <v>549.98733100000004</v>
      </c>
      <c r="U87" s="221">
        <f t="shared" si="0"/>
        <v>129806.04700000001</v>
      </c>
      <c r="V87" s="221">
        <f t="shared" si="1"/>
        <v>16953.359499999999</v>
      </c>
    </row>
    <row r="88" spans="1:22" ht="15.75">
      <c r="A88" s="160"/>
      <c r="B88" s="178" t="s">
        <v>1067</v>
      </c>
      <c r="C88" s="172">
        <v>380.66422600000004</v>
      </c>
      <c r="D88" s="172">
        <v>130.33315099999999</v>
      </c>
      <c r="E88" s="172">
        <v>107.18428490130484</v>
      </c>
      <c r="F88" s="172">
        <v>60.3283524</v>
      </c>
      <c r="G88" s="172">
        <v>28.374902879680306</v>
      </c>
      <c r="H88" s="172">
        <v>16.856936699999995</v>
      </c>
      <c r="I88" s="172">
        <v>1.624092924898989</v>
      </c>
      <c r="J88" s="172">
        <v>-1.59175</v>
      </c>
      <c r="K88" s="172">
        <v>616.58991190130484</v>
      </c>
      <c r="L88" s="172">
        <v>1.27043602</v>
      </c>
      <c r="M88" s="172">
        <v>617.86034792130488</v>
      </c>
      <c r="N88" s="172">
        <v>178.33282923099964</v>
      </c>
      <c r="O88" s="172">
        <v>796.19317699999999</v>
      </c>
      <c r="P88" s="172">
        <v>183.56162188817092</v>
      </c>
      <c r="Q88" s="172">
        <v>7.6769999999999996</v>
      </c>
      <c r="R88" s="172">
        <v>620.30855526770836</v>
      </c>
      <c r="S88" s="173">
        <v>552.22833400000002</v>
      </c>
      <c r="U88" s="221">
        <f t="shared" si="0"/>
        <v>130333.15099999998</v>
      </c>
      <c r="V88" s="221">
        <f t="shared" si="1"/>
        <v>16856.936699999995</v>
      </c>
    </row>
    <row r="89" spans="1:22" ht="15.75">
      <c r="A89" s="160"/>
      <c r="B89" s="179" t="s">
        <v>1068</v>
      </c>
      <c r="C89" s="180">
        <v>382.50505800000002</v>
      </c>
      <c r="D89" s="180">
        <v>130.86273499999999</v>
      </c>
      <c r="E89" s="180">
        <v>107.45162669814128</v>
      </c>
      <c r="F89" s="180">
        <v>60.3573716</v>
      </c>
      <c r="G89" s="180">
        <v>28.674677320051675</v>
      </c>
      <c r="H89" s="180">
        <v>16.778488199999998</v>
      </c>
      <c r="I89" s="180">
        <v>1.6410895207273828</v>
      </c>
      <c r="J89" s="180">
        <v>-1.59175</v>
      </c>
      <c r="K89" s="180">
        <v>619.22766969814131</v>
      </c>
      <c r="L89" s="180">
        <v>1.38809819</v>
      </c>
      <c r="M89" s="180">
        <v>620.61576788814136</v>
      </c>
      <c r="N89" s="180">
        <v>178.52035395648909</v>
      </c>
      <c r="O89" s="180">
        <v>799.136122</v>
      </c>
      <c r="P89" s="180">
        <v>184.02831777293468</v>
      </c>
      <c r="Q89" s="180">
        <v>7.6769999999999996</v>
      </c>
      <c r="R89" s="180">
        <v>622.78480407098016</v>
      </c>
      <c r="S89" s="181">
        <v>554.48151300000006</v>
      </c>
      <c r="U89" s="221">
        <f t="shared" si="0"/>
        <v>130862.73499999999</v>
      </c>
      <c r="V89" s="221">
        <f t="shared" si="1"/>
        <v>16778.4882</v>
      </c>
    </row>
    <row r="90" spans="1:22" ht="15.75">
      <c r="A90" s="160"/>
      <c r="B90" s="178">
        <v>2008</v>
      </c>
      <c r="C90" s="172">
        <v>1204.604</v>
      </c>
      <c r="D90" s="172">
        <v>375.86</v>
      </c>
      <c r="E90" s="172">
        <v>331.947</v>
      </c>
      <c r="F90" s="172">
        <v>180.899</v>
      </c>
      <c r="G90" s="172">
        <v>87.043000000000006</v>
      </c>
      <c r="H90" s="172">
        <v>57.198</v>
      </c>
      <c r="I90" s="172">
        <v>8.4409999999999989</v>
      </c>
      <c r="J90" s="172">
        <v>-1.0429999999999999</v>
      </c>
      <c r="K90" s="172">
        <v>1911.3679999999999</v>
      </c>
      <c r="L90" s="172">
        <v>-12.788</v>
      </c>
      <c r="M90" s="172">
        <v>1898.58</v>
      </c>
      <c r="N90" s="172">
        <v>556.86099999999999</v>
      </c>
      <c r="O90" s="172">
        <v>2459.0329999999999</v>
      </c>
      <c r="P90" s="172">
        <v>533.89099999999996</v>
      </c>
      <c r="Q90" s="172">
        <v>0</v>
      </c>
      <c r="R90" s="172">
        <v>1926.7349999999999</v>
      </c>
      <c r="S90" s="173">
        <v>1678.818</v>
      </c>
      <c r="U90" s="175"/>
      <c r="V90" s="175"/>
    </row>
    <row r="91" spans="1:22" ht="15.75">
      <c r="A91" s="160"/>
      <c r="B91" s="178">
        <v>2009</v>
      </c>
      <c r="C91" s="172">
        <v>1170.0350000000001</v>
      </c>
      <c r="D91" s="172">
        <v>380.83800000000002</v>
      </c>
      <c r="E91" s="172">
        <v>291.20999999999998</v>
      </c>
      <c r="F91" s="172">
        <v>150.59399999999999</v>
      </c>
      <c r="G91" s="172">
        <v>68.313999999999993</v>
      </c>
      <c r="H91" s="172">
        <v>62.232999999999997</v>
      </c>
      <c r="I91" s="172">
        <v>10.728</v>
      </c>
      <c r="J91" s="172">
        <v>2.7330000000000001</v>
      </c>
      <c r="K91" s="172">
        <v>1844.816</v>
      </c>
      <c r="L91" s="172">
        <v>-35.030999999999999</v>
      </c>
      <c r="M91" s="172">
        <v>1809.7850000000001</v>
      </c>
      <c r="N91" s="172">
        <v>507.63400000000001</v>
      </c>
      <c r="O91" s="172">
        <v>2332.1610000000001</v>
      </c>
      <c r="P91" s="172">
        <v>496.38799999999998</v>
      </c>
      <c r="Q91" s="172">
        <v>0</v>
      </c>
      <c r="R91" s="172">
        <v>1837.817</v>
      </c>
      <c r="S91" s="173">
        <v>1602.633</v>
      </c>
    </row>
    <row r="92" spans="1:22" ht="15.75">
      <c r="A92" s="160"/>
      <c r="B92" s="178">
        <v>2010</v>
      </c>
      <c r="C92" s="172">
        <v>1195.24</v>
      </c>
      <c r="D92" s="172">
        <v>380.76100000000002</v>
      </c>
      <c r="E92" s="172">
        <v>305.03199999999998</v>
      </c>
      <c r="F92" s="172">
        <v>157.06100000000001</v>
      </c>
      <c r="G92" s="172">
        <v>74.837000000000003</v>
      </c>
      <c r="H92" s="172">
        <v>63.322000000000003</v>
      </c>
      <c r="I92" s="172">
        <v>10.702999999999999</v>
      </c>
      <c r="J92" s="172">
        <v>-1E-3</v>
      </c>
      <c r="K92" s="172">
        <v>1881.0319999999999</v>
      </c>
      <c r="L92" s="172">
        <v>-8.5630000000000006</v>
      </c>
      <c r="M92" s="172">
        <v>1872.4690000000001</v>
      </c>
      <c r="N92" s="172">
        <v>540.86099999999999</v>
      </c>
      <c r="O92" s="172">
        <v>2418.7979999999998</v>
      </c>
      <c r="P92" s="172">
        <v>540.88400000000001</v>
      </c>
      <c r="Q92" s="172">
        <v>0</v>
      </c>
      <c r="R92" s="172">
        <v>1878.96</v>
      </c>
      <c r="S92" s="173">
        <v>1644.5260000000001</v>
      </c>
    </row>
    <row r="93" spans="1:22" ht="15.75">
      <c r="A93" s="160"/>
      <c r="B93" s="178">
        <v>2011</v>
      </c>
      <c r="C93" s="172">
        <v>1191.27</v>
      </c>
      <c r="D93" s="172">
        <v>380.51499999999999</v>
      </c>
      <c r="E93" s="172">
        <v>305.35399999999998</v>
      </c>
      <c r="F93" s="172">
        <v>166.465</v>
      </c>
      <c r="G93" s="172">
        <v>71.385999999999996</v>
      </c>
      <c r="H93" s="172">
        <v>57.954999999999998</v>
      </c>
      <c r="I93" s="172">
        <v>9.9690000000000012</v>
      </c>
      <c r="J93" s="172">
        <v>-0.70499999999999996</v>
      </c>
      <c r="K93" s="172">
        <v>1876.434</v>
      </c>
      <c r="L93" s="172">
        <v>-3.7839999999999998</v>
      </c>
      <c r="M93" s="172">
        <v>1872.65</v>
      </c>
      <c r="N93" s="172">
        <v>578.33299999999997</v>
      </c>
      <c r="O93" s="172">
        <v>2456.5549999999998</v>
      </c>
      <c r="P93" s="172">
        <v>556.72299999999996</v>
      </c>
      <c r="Q93" s="172">
        <v>0</v>
      </c>
      <c r="R93" s="172">
        <v>1900.4760000000001</v>
      </c>
      <c r="S93" s="173">
        <v>1672.213</v>
      </c>
    </row>
    <row r="94" spans="1:22" ht="15.75">
      <c r="A94" s="160"/>
      <c r="B94" s="178">
        <v>2012</v>
      </c>
      <c r="C94" s="172">
        <v>1211.807</v>
      </c>
      <c r="D94" s="172">
        <v>386.18799999999999</v>
      </c>
      <c r="E94" s="172">
        <v>310.22199999999998</v>
      </c>
      <c r="F94" s="172">
        <v>178.179</v>
      </c>
      <c r="G94" s="172">
        <v>69.926000000000002</v>
      </c>
      <c r="H94" s="172">
        <v>53.006999999999998</v>
      </c>
      <c r="I94" s="172">
        <v>9.0419999999999998</v>
      </c>
      <c r="J94" s="172">
        <v>-1.036</v>
      </c>
      <c r="K94" s="172">
        <v>1907.181</v>
      </c>
      <c r="L94" s="172">
        <v>6.3780000000000001</v>
      </c>
      <c r="M94" s="172">
        <v>1913.559</v>
      </c>
      <c r="N94" s="172">
        <v>582.72900000000004</v>
      </c>
      <c r="O94" s="172">
        <v>2499.35</v>
      </c>
      <c r="P94" s="172">
        <v>570.38499999999999</v>
      </c>
      <c r="Q94" s="172">
        <v>0</v>
      </c>
      <c r="R94" s="172">
        <v>1929.229</v>
      </c>
      <c r="S94" s="173">
        <v>1706.9110000000001</v>
      </c>
    </row>
    <row r="95" spans="1:22" ht="15.75">
      <c r="A95" s="160"/>
      <c r="B95" s="178">
        <v>2013</v>
      </c>
      <c r="C95" s="172">
        <v>1242.4480000000001</v>
      </c>
      <c r="D95" s="172">
        <v>387.05</v>
      </c>
      <c r="E95" s="172">
        <v>320.303</v>
      </c>
      <c r="F95" s="172">
        <v>184.65100000000001</v>
      </c>
      <c r="G95" s="172">
        <v>77.388000000000005</v>
      </c>
      <c r="H95" s="172">
        <v>49.603000000000002</v>
      </c>
      <c r="I95" s="172">
        <v>8.5120000000000005</v>
      </c>
      <c r="J95" s="172">
        <v>7.0220000000000002</v>
      </c>
      <c r="K95" s="172">
        <v>1956.8230000000001</v>
      </c>
      <c r="L95" s="172">
        <v>6.7839999999999998</v>
      </c>
      <c r="M95" s="172">
        <v>1963.607</v>
      </c>
      <c r="N95" s="172">
        <v>584.38699999999994</v>
      </c>
      <c r="O95" s="172">
        <v>2552.855</v>
      </c>
      <c r="P95" s="172">
        <v>588.88400000000001</v>
      </c>
      <c r="Q95" s="172">
        <v>0</v>
      </c>
      <c r="R95" s="172">
        <v>1963.807</v>
      </c>
      <c r="S95" s="173">
        <v>1740.3430000000001</v>
      </c>
    </row>
    <row r="96" spans="1:22" ht="15.75">
      <c r="A96" s="160"/>
      <c r="B96" s="178">
        <v>2014</v>
      </c>
      <c r="C96" s="172">
        <v>1276.097</v>
      </c>
      <c r="D96" s="172">
        <v>397.06900000000002</v>
      </c>
      <c r="E96" s="172">
        <v>342.84</v>
      </c>
      <c r="F96" s="172">
        <v>194.88300000000001</v>
      </c>
      <c r="G96" s="172">
        <v>82.424000000000007</v>
      </c>
      <c r="H96" s="172">
        <v>55.58</v>
      </c>
      <c r="I96" s="172">
        <v>9.8620000000000001</v>
      </c>
      <c r="J96" s="172">
        <v>6.0709999999999997</v>
      </c>
      <c r="K96" s="172">
        <v>2022.077</v>
      </c>
      <c r="L96" s="172">
        <v>15.349</v>
      </c>
      <c r="M96" s="172">
        <v>2037.4259999999999</v>
      </c>
      <c r="N96" s="172">
        <v>590.26</v>
      </c>
      <c r="O96" s="172">
        <v>2646.1120000000001</v>
      </c>
      <c r="P96" s="172">
        <v>618.88800000000003</v>
      </c>
      <c r="Q96" s="172">
        <v>0</v>
      </c>
      <c r="R96" s="172">
        <v>2026.566</v>
      </c>
      <c r="S96" s="173">
        <v>1797.211</v>
      </c>
    </row>
    <row r="97" spans="1:20" ht="15.75">
      <c r="A97" s="160"/>
      <c r="B97" s="178">
        <v>2015</v>
      </c>
      <c r="C97" s="172">
        <v>1312.213</v>
      </c>
      <c r="D97" s="172">
        <v>402.14800000000002</v>
      </c>
      <c r="E97" s="172">
        <v>367.34</v>
      </c>
      <c r="F97" s="172">
        <v>213.28100000000001</v>
      </c>
      <c r="G97" s="172">
        <v>87.742999999999995</v>
      </c>
      <c r="H97" s="172">
        <v>56.548000000000002</v>
      </c>
      <c r="I97" s="172">
        <v>9.6460000000000008</v>
      </c>
      <c r="J97" s="172">
        <v>0.39300000000000002</v>
      </c>
      <c r="K97" s="172">
        <v>2082.0940000000001</v>
      </c>
      <c r="L97" s="172">
        <v>12.105</v>
      </c>
      <c r="M97" s="172">
        <v>2094.1990000000001</v>
      </c>
      <c r="N97" s="172">
        <v>612.53300000000002</v>
      </c>
      <c r="O97" s="172">
        <v>2721.7869999999998</v>
      </c>
      <c r="P97" s="172">
        <v>649.55799999999999</v>
      </c>
      <c r="Q97" s="172">
        <v>0</v>
      </c>
      <c r="R97" s="172">
        <v>2071.5610000000001</v>
      </c>
      <c r="S97" s="173">
        <v>1831.364</v>
      </c>
    </row>
    <row r="98" spans="1:20" ht="15.75">
      <c r="A98" s="160"/>
      <c r="B98" s="178">
        <v>2016</v>
      </c>
      <c r="C98" s="172">
        <v>1360.5039999999999</v>
      </c>
      <c r="D98" s="172">
        <v>404.98399999999998</v>
      </c>
      <c r="E98" s="172">
        <v>386.22500000000002</v>
      </c>
      <c r="F98" s="172">
        <v>227.965</v>
      </c>
      <c r="G98" s="172">
        <v>93.927999999999997</v>
      </c>
      <c r="H98" s="172">
        <v>54.579000000000001</v>
      </c>
      <c r="I98" s="172">
        <v>9.7419999999999991</v>
      </c>
      <c r="J98" s="172">
        <v>1.599</v>
      </c>
      <c r="K98" s="172">
        <v>2153.3119999999999</v>
      </c>
      <c r="L98" s="172">
        <v>5.0359999999999996</v>
      </c>
      <c r="M98" s="172">
        <v>2158.348</v>
      </c>
      <c r="N98" s="172">
        <v>629.52700000000004</v>
      </c>
      <c r="O98" s="172">
        <v>2786.7710000000002</v>
      </c>
      <c r="P98" s="172">
        <v>675.38800000000003</v>
      </c>
      <c r="Q98" s="172">
        <v>0</v>
      </c>
      <c r="R98" s="172">
        <v>2111.357</v>
      </c>
      <c r="S98" s="173">
        <v>1867.008</v>
      </c>
    </row>
    <row r="99" spans="1:20" ht="15.75">
      <c r="A99" s="160"/>
      <c r="B99" s="178">
        <v>2017</v>
      </c>
      <c r="C99" s="172">
        <v>1385.3779999999999</v>
      </c>
      <c r="D99" s="172">
        <v>407.63200000000001</v>
      </c>
      <c r="E99" s="172">
        <v>399.75200000000001</v>
      </c>
      <c r="F99" s="172">
        <v>227.44499999999999</v>
      </c>
      <c r="G99" s="172">
        <v>102.15300000000001</v>
      </c>
      <c r="H99" s="172">
        <v>60.512</v>
      </c>
      <c r="I99" s="172">
        <v>9.6120000000000001</v>
      </c>
      <c r="J99" s="172">
        <v>0.60599999999999998</v>
      </c>
      <c r="K99" s="172">
        <v>2193.3679999999999</v>
      </c>
      <c r="L99" s="172">
        <v>13.307</v>
      </c>
      <c r="M99" s="172">
        <v>2206.6750000000002</v>
      </c>
      <c r="N99" s="172">
        <v>672.11800000000005</v>
      </c>
      <c r="O99" s="172">
        <v>2864.105</v>
      </c>
      <c r="P99" s="172">
        <v>696.76099999999997</v>
      </c>
      <c r="Q99" s="172">
        <v>0</v>
      </c>
      <c r="R99" s="172">
        <v>2167.415</v>
      </c>
      <c r="S99" s="173">
        <v>1919.0540000000001</v>
      </c>
    </row>
    <row r="100" spans="1:20" ht="15.75">
      <c r="A100" s="160"/>
      <c r="B100" s="178">
        <v>2018</v>
      </c>
      <c r="C100" s="172">
        <v>1412.6</v>
      </c>
      <c r="D100" s="172">
        <v>410.17099999999999</v>
      </c>
      <c r="E100" s="172">
        <v>397.83800000000002</v>
      </c>
      <c r="F100" s="172">
        <v>223.77</v>
      </c>
      <c r="G100" s="172">
        <v>108.26</v>
      </c>
      <c r="H100" s="172">
        <v>60.511000000000003</v>
      </c>
      <c r="I100" s="172">
        <v>5.3470000000000004</v>
      </c>
      <c r="J100" s="172">
        <v>3.137</v>
      </c>
      <c r="K100" s="172">
        <v>2223.7460000000001</v>
      </c>
      <c r="L100" s="172">
        <v>0.94099999999999995</v>
      </c>
      <c r="M100" s="172">
        <v>2224.6869999999999</v>
      </c>
      <c r="N100" s="172">
        <v>692.86</v>
      </c>
      <c r="O100" s="172">
        <v>2916.14</v>
      </c>
      <c r="P100" s="172">
        <v>718.34699999999998</v>
      </c>
      <c r="Q100" s="172">
        <v>0</v>
      </c>
      <c r="R100" s="172">
        <v>2197.8409999999999</v>
      </c>
      <c r="S100" s="173">
        <v>1943.4929999999999</v>
      </c>
    </row>
    <row r="101" spans="1:20" ht="15.75">
      <c r="A101" s="160"/>
      <c r="B101" s="178">
        <v>2019</v>
      </c>
      <c r="C101" s="172">
        <v>1427.94</v>
      </c>
      <c r="D101" s="172">
        <v>426.59199999999998</v>
      </c>
      <c r="E101" s="172">
        <v>406.423</v>
      </c>
      <c r="F101" s="172">
        <v>228.58099999999999</v>
      </c>
      <c r="G101" s="172">
        <v>109.90900000000001</v>
      </c>
      <c r="H101" s="172">
        <v>62.14</v>
      </c>
      <c r="I101" s="172">
        <v>5.7435984900000001</v>
      </c>
      <c r="J101" s="172">
        <v>2.88</v>
      </c>
      <c r="K101" s="172">
        <v>2263.835</v>
      </c>
      <c r="L101" s="172">
        <v>1.262</v>
      </c>
      <c r="M101" s="172">
        <v>2265.0970000000002</v>
      </c>
      <c r="N101" s="172">
        <v>706.69600000000003</v>
      </c>
      <c r="O101" s="172">
        <v>2971.7930000000001</v>
      </c>
      <c r="P101" s="172">
        <v>737.87199999999996</v>
      </c>
      <c r="Q101" s="172">
        <v>0</v>
      </c>
      <c r="R101" s="172">
        <v>2233.9209999999998</v>
      </c>
      <c r="S101" s="173">
        <v>1978.192</v>
      </c>
    </row>
    <row r="102" spans="1:20" ht="15.75">
      <c r="A102" s="160"/>
      <c r="B102" s="178">
        <v>2020</v>
      </c>
      <c r="C102" s="172">
        <v>1238.94</v>
      </c>
      <c r="D102" s="172">
        <v>392.96699999999998</v>
      </c>
      <c r="E102" s="172">
        <v>362.65699999999998</v>
      </c>
      <c r="F102" s="172">
        <v>204.3</v>
      </c>
      <c r="G102" s="172">
        <v>89.215999999999994</v>
      </c>
      <c r="H102" s="172">
        <v>64.408000000000001</v>
      </c>
      <c r="I102" s="172">
        <v>4.5690352829999998</v>
      </c>
      <c r="J102" s="172">
        <v>-0.44500000000000001</v>
      </c>
      <c r="K102" s="172">
        <v>1994.1189999999999</v>
      </c>
      <c r="L102" s="172">
        <v>2.5230000000000001</v>
      </c>
      <c r="M102" s="172">
        <v>1996.6420000000001</v>
      </c>
      <c r="N102" s="172">
        <v>625.64</v>
      </c>
      <c r="O102" s="172">
        <v>2622.2820000000002</v>
      </c>
      <c r="P102" s="172">
        <v>619.79300000000001</v>
      </c>
      <c r="Q102" s="172">
        <v>0</v>
      </c>
      <c r="R102" s="172">
        <v>2002.489</v>
      </c>
      <c r="S102" s="173">
        <v>1779.2739999999999</v>
      </c>
    </row>
    <row r="103" spans="1:20" ht="15.75">
      <c r="A103" s="160"/>
      <c r="B103" s="178">
        <v>2021</v>
      </c>
      <c r="C103" s="172">
        <v>1331.105</v>
      </c>
      <c r="D103" s="172">
        <v>451.51</v>
      </c>
      <c r="E103" s="172">
        <v>389.65199999999999</v>
      </c>
      <c r="F103" s="172">
        <v>208.29400000000001</v>
      </c>
      <c r="G103" s="172">
        <v>104.90600000000001</v>
      </c>
      <c r="H103" s="172">
        <v>70.850999999999999</v>
      </c>
      <c r="I103" s="172">
        <v>5.8450314100000007</v>
      </c>
      <c r="J103" s="172">
        <v>6.9589999999999996</v>
      </c>
      <c r="K103" s="172">
        <v>2179.2260000000001</v>
      </c>
      <c r="L103" s="172">
        <v>-1.714</v>
      </c>
      <c r="M103" s="172">
        <v>2177.5120000000002</v>
      </c>
      <c r="N103" s="172">
        <v>656.55399999999997</v>
      </c>
      <c r="O103" s="172">
        <v>2834.0659999999998</v>
      </c>
      <c r="P103" s="172">
        <v>657.86300000000006</v>
      </c>
      <c r="Q103" s="172">
        <v>0</v>
      </c>
      <c r="R103" s="172">
        <v>2176.203</v>
      </c>
      <c r="S103" s="173">
        <v>1935.444</v>
      </c>
    </row>
    <row r="104" spans="1:20" ht="15.75">
      <c r="A104" s="160"/>
      <c r="B104" s="178">
        <v>2022</v>
      </c>
      <c r="C104" s="172">
        <v>1399.7049999999999</v>
      </c>
      <c r="D104" s="172">
        <v>462.84899999999999</v>
      </c>
      <c r="E104" s="172">
        <v>420.601</v>
      </c>
      <c r="F104" s="172">
        <v>228.26</v>
      </c>
      <c r="G104" s="172">
        <v>114.81399999999999</v>
      </c>
      <c r="H104" s="172">
        <v>71.316999999999993</v>
      </c>
      <c r="I104" s="172">
        <v>6.3654985999999996</v>
      </c>
      <c r="J104" s="172">
        <v>-19.457999999999998</v>
      </c>
      <c r="K104" s="172">
        <v>2263.6970000000001</v>
      </c>
      <c r="L104" s="172">
        <v>17.184999999999999</v>
      </c>
      <c r="M104" s="172">
        <v>2280.8820000000001</v>
      </c>
      <c r="N104" s="172">
        <v>712.74099999999999</v>
      </c>
      <c r="O104" s="172">
        <v>2993.623</v>
      </c>
      <c r="P104" s="172">
        <v>750.92499999999995</v>
      </c>
      <c r="Q104" s="172">
        <v>28.094999999999999</v>
      </c>
      <c r="R104" s="172">
        <v>2270.7930000000001</v>
      </c>
      <c r="S104" s="173">
        <v>2014.8140000000001</v>
      </c>
    </row>
    <row r="105" spans="1:20" ht="15.75">
      <c r="A105" s="160"/>
      <c r="B105" s="178">
        <v>2023</v>
      </c>
      <c r="C105" s="172">
        <v>1406.8553649999999</v>
      </c>
      <c r="D105" s="172">
        <v>465.94142200000005</v>
      </c>
      <c r="E105" s="172">
        <v>430.45273845359304</v>
      </c>
      <c r="F105" s="172">
        <v>240.6091734</v>
      </c>
      <c r="G105" s="172">
        <v>106.78083794841467</v>
      </c>
      <c r="H105" s="172">
        <v>77.006837899999994</v>
      </c>
      <c r="I105" s="172">
        <v>6.1206206608545228</v>
      </c>
      <c r="J105" s="172">
        <v>-10.4125</v>
      </c>
      <c r="K105" s="172">
        <v>2292.837025453593</v>
      </c>
      <c r="L105" s="172">
        <v>-3.642380239</v>
      </c>
      <c r="M105" s="172">
        <v>2289.194645214593</v>
      </c>
      <c r="N105" s="172">
        <v>704.18483177558653</v>
      </c>
      <c r="O105" s="172">
        <v>2993.379477</v>
      </c>
      <c r="P105" s="172">
        <v>740.69706831985991</v>
      </c>
      <c r="Q105" s="172">
        <v>30.692</v>
      </c>
      <c r="R105" s="172">
        <v>2283.3744086698894</v>
      </c>
      <c r="S105" s="173">
        <v>2028.5414499999999</v>
      </c>
    </row>
    <row r="106" spans="1:20" ht="15.75">
      <c r="A106" s="160"/>
      <c r="B106" s="178">
        <v>2024</v>
      </c>
      <c r="C106" s="172">
        <v>1414.2540140000001</v>
      </c>
      <c r="D106" s="172">
        <v>484.51237900000007</v>
      </c>
      <c r="E106" s="172">
        <v>410.4334187607314</v>
      </c>
      <c r="F106" s="172">
        <v>227.03792440000001</v>
      </c>
      <c r="G106" s="172">
        <v>100.40032901281238</v>
      </c>
      <c r="H106" s="172">
        <v>77.143286500000002</v>
      </c>
      <c r="I106" s="172">
        <v>5.8518787547187641</v>
      </c>
      <c r="J106" s="172">
        <v>-6.367</v>
      </c>
      <c r="K106" s="172">
        <v>2302.8328117607316</v>
      </c>
      <c r="L106" s="172">
        <v>3.0622286359999999</v>
      </c>
      <c r="M106" s="172">
        <v>2305.8950403967315</v>
      </c>
      <c r="N106" s="172">
        <v>697.55741480155848</v>
      </c>
      <c r="O106" s="172">
        <v>3003.4524550000001</v>
      </c>
      <c r="P106" s="172">
        <v>734.64656804671142</v>
      </c>
      <c r="Q106" s="172">
        <v>30.707999999999998</v>
      </c>
      <c r="R106" s="172">
        <v>2299.5138871476929</v>
      </c>
      <c r="S106" s="173">
        <v>2043.3701450000001</v>
      </c>
    </row>
    <row r="107" spans="1:20" ht="15.75">
      <c r="A107" s="160"/>
      <c r="B107" s="178">
        <v>2025</v>
      </c>
      <c r="C107" s="172">
        <v>1428.8395539999999</v>
      </c>
      <c r="D107" s="172">
        <v>494.60802499999994</v>
      </c>
      <c r="E107" s="172">
        <v>408.81802074721867</v>
      </c>
      <c r="F107" s="172">
        <v>229.73330059999998</v>
      </c>
      <c r="G107" s="172">
        <v>100.44238917986318</v>
      </c>
      <c r="H107" s="172">
        <v>72.838472899999999</v>
      </c>
      <c r="I107" s="172">
        <v>5.8038582278683366</v>
      </c>
      <c r="J107" s="172">
        <v>-6.367</v>
      </c>
      <c r="K107" s="172">
        <v>2325.8985997472187</v>
      </c>
      <c r="L107" s="172">
        <v>4.1125650180000006</v>
      </c>
      <c r="M107" s="172">
        <v>2330.0111647652188</v>
      </c>
      <c r="N107" s="172">
        <v>699.19451095514114</v>
      </c>
      <c r="O107" s="172">
        <v>3029.2056750000002</v>
      </c>
      <c r="P107" s="172">
        <v>728.6663865451377</v>
      </c>
      <c r="Q107" s="172">
        <v>30.707999999999998</v>
      </c>
      <c r="R107" s="172">
        <v>2331.2472891716061</v>
      </c>
      <c r="S107" s="173">
        <v>2072.4666139999999</v>
      </c>
    </row>
    <row r="108" spans="1:20" ht="15.75">
      <c r="A108" s="160"/>
      <c r="B108" s="178">
        <v>2026</v>
      </c>
      <c r="C108" s="172">
        <v>1452.0825609999999</v>
      </c>
      <c r="D108" s="172">
        <v>502.40233799999999</v>
      </c>
      <c r="E108" s="172">
        <v>418.36401850093705</v>
      </c>
      <c r="F108" s="172">
        <v>237.5658885</v>
      </c>
      <c r="G108" s="172">
        <v>104.1477360329468</v>
      </c>
      <c r="H108" s="172">
        <v>70.664351300000007</v>
      </c>
      <c r="I108" s="172">
        <v>5.9860425677457787</v>
      </c>
      <c r="J108" s="172">
        <v>-6.367</v>
      </c>
      <c r="K108" s="172">
        <v>2366.481917500937</v>
      </c>
      <c r="L108" s="172">
        <v>4.0108443429999996</v>
      </c>
      <c r="M108" s="172">
        <v>2370.4927618439369</v>
      </c>
      <c r="N108" s="172">
        <v>703.14616416976014</v>
      </c>
      <c r="O108" s="172">
        <v>3073.6389260000001</v>
      </c>
      <c r="P108" s="172">
        <v>727.19383535258237</v>
      </c>
      <c r="Q108" s="172">
        <v>30.707999999999998</v>
      </c>
      <c r="R108" s="172">
        <v>2377.1530906633798</v>
      </c>
      <c r="S108" s="173">
        <v>2114.1581629999996</v>
      </c>
    </row>
    <row r="109" spans="1:20" ht="15.75">
      <c r="A109" s="160"/>
      <c r="B109" s="178">
        <v>2027</v>
      </c>
      <c r="C109" s="172">
        <v>1482.5115350000001</v>
      </c>
      <c r="D109" s="172">
        <v>510.02679899999998</v>
      </c>
      <c r="E109" s="172">
        <v>423.43425608324054</v>
      </c>
      <c r="F109" s="172">
        <v>239.7694395</v>
      </c>
      <c r="G109" s="172">
        <v>107.82619805173614</v>
      </c>
      <c r="H109" s="172">
        <v>69.654592499999993</v>
      </c>
      <c r="I109" s="172">
        <v>6.1840260402059535</v>
      </c>
      <c r="J109" s="172">
        <v>-6.367</v>
      </c>
      <c r="K109" s="172">
        <v>2409.6055900832412</v>
      </c>
      <c r="L109" s="172">
        <v>4.0308602389999999</v>
      </c>
      <c r="M109" s="172">
        <v>2413.6364503222412</v>
      </c>
      <c r="N109" s="172">
        <v>707.59165490186842</v>
      </c>
      <c r="O109" s="172">
        <v>3121.2281059999996</v>
      </c>
      <c r="P109" s="172">
        <v>728.04800105777599</v>
      </c>
      <c r="Q109" s="172">
        <v>30.707999999999998</v>
      </c>
      <c r="R109" s="172">
        <v>2423.8881041732598</v>
      </c>
      <c r="S109" s="173">
        <v>2156.6991669999998</v>
      </c>
    </row>
    <row r="110" spans="1:20" ht="15.75">
      <c r="A110" s="160"/>
      <c r="B110" s="179">
        <v>2028</v>
      </c>
      <c r="C110" s="180">
        <v>1511.808655</v>
      </c>
      <c r="D110" s="180">
        <v>518.17503599999998</v>
      </c>
      <c r="E110" s="180">
        <v>427.18384009751435</v>
      </c>
      <c r="F110" s="180">
        <v>240.89731759999998</v>
      </c>
      <c r="G110" s="180">
        <v>111.83350181964524</v>
      </c>
      <c r="H110" s="180">
        <v>68.049750199999991</v>
      </c>
      <c r="I110" s="180">
        <v>6.40327036286285</v>
      </c>
      <c r="J110" s="180">
        <v>-6.367</v>
      </c>
      <c r="K110" s="180">
        <v>2450.8005310975145</v>
      </c>
      <c r="L110" s="180">
        <v>4.8033498099999994</v>
      </c>
      <c r="M110" s="180">
        <v>2455.6038809075144</v>
      </c>
      <c r="N110" s="180">
        <v>711.81774359014025</v>
      </c>
      <c r="O110" s="180">
        <v>3167.4216249999999</v>
      </c>
      <c r="P110" s="180">
        <v>731.99985538889212</v>
      </c>
      <c r="Q110" s="180">
        <v>30.707999999999998</v>
      </c>
      <c r="R110" s="180">
        <v>2466.1297691143286</v>
      </c>
      <c r="S110" s="181">
        <v>2195.1628909999999</v>
      </c>
      <c r="T110" s="182"/>
    </row>
    <row r="111" spans="1:20" ht="15.75">
      <c r="A111" s="160"/>
      <c r="B111" s="178" t="s">
        <v>1069</v>
      </c>
      <c r="C111" s="172">
        <v>1187.7840000000001</v>
      </c>
      <c r="D111" s="172">
        <v>377.339</v>
      </c>
      <c r="E111" s="172">
        <v>322.36099999999999</v>
      </c>
      <c r="F111" s="172">
        <v>175.387</v>
      </c>
      <c r="G111" s="172">
        <v>79.707999999999998</v>
      </c>
      <c r="H111" s="172">
        <v>58.954999999999998</v>
      </c>
      <c r="I111" s="172">
        <v>9.6280000000000001</v>
      </c>
      <c r="J111" s="172">
        <v>1.2E-2</v>
      </c>
      <c r="K111" s="172">
        <v>1887.4960000000001</v>
      </c>
      <c r="L111" s="172">
        <v>-19.494</v>
      </c>
      <c r="M111" s="172">
        <v>1868.002</v>
      </c>
      <c r="N111" s="172">
        <v>543.298</v>
      </c>
      <c r="O111" s="172">
        <v>2413.8020000000001</v>
      </c>
      <c r="P111" s="172">
        <v>518.50599999999997</v>
      </c>
      <c r="Q111" s="172">
        <v>0</v>
      </c>
      <c r="R111" s="172">
        <v>1897.057</v>
      </c>
      <c r="S111" s="173">
        <v>1653.664</v>
      </c>
    </row>
    <row r="112" spans="1:20" ht="15.75">
      <c r="A112" s="160"/>
      <c r="B112" s="178" t="s">
        <v>1070</v>
      </c>
      <c r="C112" s="172">
        <v>1172.2159999999999</v>
      </c>
      <c r="D112" s="172">
        <v>380.84100000000001</v>
      </c>
      <c r="E112" s="172">
        <v>291.08699999999999</v>
      </c>
      <c r="F112" s="172">
        <v>149.101</v>
      </c>
      <c r="G112" s="172">
        <v>68.311999999999998</v>
      </c>
      <c r="H112" s="172">
        <v>63.536000000000001</v>
      </c>
      <c r="I112" s="172">
        <v>10.756</v>
      </c>
      <c r="J112" s="172">
        <v>1.0589999999999999</v>
      </c>
      <c r="K112" s="172">
        <v>1845.203</v>
      </c>
      <c r="L112" s="172">
        <v>-27.832999999999998</v>
      </c>
      <c r="M112" s="172">
        <v>1817.37</v>
      </c>
      <c r="N112" s="172">
        <v>511.49299999999999</v>
      </c>
      <c r="O112" s="172">
        <v>2344.7370000000001</v>
      </c>
      <c r="P112" s="172">
        <v>504.34699999999998</v>
      </c>
      <c r="Q112" s="172">
        <v>0</v>
      </c>
      <c r="R112" s="172">
        <v>1842.2550000000001</v>
      </c>
      <c r="S112" s="173">
        <v>1607.2660000000001</v>
      </c>
    </row>
    <row r="113" spans="1:19" ht="15.75">
      <c r="A113" s="160"/>
      <c r="B113" s="178" t="s">
        <v>1071</v>
      </c>
      <c r="C113" s="172">
        <v>1199.499</v>
      </c>
      <c r="D113" s="172">
        <v>382.21800000000002</v>
      </c>
      <c r="E113" s="172">
        <v>305.81599999999997</v>
      </c>
      <c r="F113" s="172">
        <v>157.857</v>
      </c>
      <c r="G113" s="172">
        <v>75.328000000000003</v>
      </c>
      <c r="H113" s="172">
        <v>62.987000000000002</v>
      </c>
      <c r="I113" s="172">
        <v>10.617999999999999</v>
      </c>
      <c r="J113" s="172">
        <v>-1.944</v>
      </c>
      <c r="K113" s="172">
        <v>1885.5889999999999</v>
      </c>
      <c r="L113" s="172">
        <v>-8.6259999999999994</v>
      </c>
      <c r="M113" s="172">
        <v>1876.963</v>
      </c>
      <c r="N113" s="172">
        <v>555.07399999999996</v>
      </c>
      <c r="O113" s="172">
        <v>2434.5239999999999</v>
      </c>
      <c r="P113" s="172">
        <v>547.23800000000006</v>
      </c>
      <c r="Q113" s="172">
        <v>0</v>
      </c>
      <c r="R113" s="172">
        <v>1888.2360000000001</v>
      </c>
      <c r="S113" s="173">
        <v>1654.7739999999999</v>
      </c>
    </row>
    <row r="114" spans="1:19">
      <c r="B114" s="178" t="s">
        <v>1072</v>
      </c>
      <c r="C114" s="172">
        <v>1192.115</v>
      </c>
      <c r="D114" s="172">
        <v>382.48099999999999</v>
      </c>
      <c r="E114" s="172">
        <v>308.08699999999999</v>
      </c>
      <c r="F114" s="172">
        <v>172.739</v>
      </c>
      <c r="G114" s="172">
        <v>70.143000000000001</v>
      </c>
      <c r="H114" s="172">
        <v>55.594000000000001</v>
      </c>
      <c r="I114" s="172">
        <v>9.64</v>
      </c>
      <c r="J114" s="172">
        <v>-0.36</v>
      </c>
      <c r="K114" s="172">
        <v>1882.3230000000001</v>
      </c>
      <c r="L114" s="172">
        <v>-6.242</v>
      </c>
      <c r="M114" s="172">
        <v>1876.0809999999999</v>
      </c>
      <c r="N114" s="172">
        <v>583.60299999999995</v>
      </c>
      <c r="O114" s="172">
        <v>2469.395</v>
      </c>
      <c r="P114" s="172">
        <v>562.55799999999999</v>
      </c>
      <c r="Q114" s="172">
        <v>0</v>
      </c>
      <c r="R114" s="172">
        <v>1907.289</v>
      </c>
      <c r="S114" s="173">
        <v>1680.39</v>
      </c>
    </row>
    <row r="115" spans="1:19">
      <c r="B115" s="176" t="s">
        <v>359</v>
      </c>
      <c r="C115" s="172">
        <v>1219.509</v>
      </c>
      <c r="D115" s="172">
        <v>383.86399999999998</v>
      </c>
      <c r="E115" s="172">
        <v>308.262</v>
      </c>
      <c r="F115" s="172">
        <v>177.636</v>
      </c>
      <c r="G115" s="172">
        <v>71.051000000000002</v>
      </c>
      <c r="H115" s="172">
        <v>50.723999999999997</v>
      </c>
      <c r="I115" s="172">
        <v>8.8449999999999989</v>
      </c>
      <c r="J115" s="172">
        <v>1.6890000000000001</v>
      </c>
      <c r="K115" s="172">
        <v>1913.3240000000001</v>
      </c>
      <c r="L115" s="172">
        <v>12.249000000000001</v>
      </c>
      <c r="M115" s="172">
        <v>1925.5730000000001</v>
      </c>
      <c r="N115" s="172">
        <v>578.78099999999995</v>
      </c>
      <c r="O115" s="172">
        <v>2503.373</v>
      </c>
      <c r="P115" s="172">
        <v>569.73</v>
      </c>
      <c r="Q115" s="172">
        <v>0</v>
      </c>
      <c r="R115" s="172">
        <v>1934.0060000000001</v>
      </c>
      <c r="S115" s="173">
        <v>1713.037</v>
      </c>
    </row>
    <row r="116" spans="1:19">
      <c r="B116" s="176" t="s">
        <v>360</v>
      </c>
      <c r="C116" s="172">
        <v>1251.056</v>
      </c>
      <c r="D116" s="172">
        <v>389.959</v>
      </c>
      <c r="E116" s="172">
        <v>328.21800000000002</v>
      </c>
      <c r="F116" s="172">
        <v>187.917</v>
      </c>
      <c r="G116" s="172">
        <v>79.759</v>
      </c>
      <c r="H116" s="172">
        <v>51.896999999999998</v>
      </c>
      <c r="I116" s="172">
        <v>8.5419999999999998</v>
      </c>
      <c r="J116" s="172">
        <v>7.843</v>
      </c>
      <c r="K116" s="172">
        <v>1977.076</v>
      </c>
      <c r="L116" s="172">
        <v>4.2640000000000002</v>
      </c>
      <c r="M116" s="172">
        <v>1981.34</v>
      </c>
      <c r="N116" s="172">
        <v>582.91700000000003</v>
      </c>
      <c r="O116" s="172">
        <v>2576.0230000000001</v>
      </c>
      <c r="P116" s="172">
        <v>596.66600000000005</v>
      </c>
      <c r="Q116" s="172">
        <v>0</v>
      </c>
      <c r="R116" s="172">
        <v>1978.95</v>
      </c>
      <c r="S116" s="173">
        <v>1753.086</v>
      </c>
    </row>
    <row r="117" spans="1:19">
      <c r="B117" s="176" t="s">
        <v>361</v>
      </c>
      <c r="C117" s="172">
        <v>1286.0899999999999</v>
      </c>
      <c r="D117" s="172">
        <v>397.79399999999998</v>
      </c>
      <c r="E117" s="172">
        <v>349.35700000000003</v>
      </c>
      <c r="F117" s="172">
        <v>200.346</v>
      </c>
      <c r="G117" s="172">
        <v>82.465999999999994</v>
      </c>
      <c r="H117" s="172">
        <v>56.076999999999998</v>
      </c>
      <c r="I117" s="172">
        <v>10.342000000000001</v>
      </c>
      <c r="J117" s="172">
        <v>7.4279999999999999</v>
      </c>
      <c r="K117" s="172">
        <v>2040.6690000000001</v>
      </c>
      <c r="L117" s="172">
        <v>21.859000000000002</v>
      </c>
      <c r="M117" s="172">
        <v>2062.5279999999998</v>
      </c>
      <c r="N117" s="172">
        <v>596.56399999999996</v>
      </c>
      <c r="O117" s="172">
        <v>2674.223</v>
      </c>
      <c r="P117" s="172">
        <v>633.48299999999995</v>
      </c>
      <c r="Q117" s="172">
        <v>0</v>
      </c>
      <c r="R117" s="172">
        <v>2039.864</v>
      </c>
      <c r="S117" s="173">
        <v>1809.444</v>
      </c>
    </row>
    <row r="118" spans="1:19">
      <c r="B118" s="176" t="s">
        <v>362</v>
      </c>
      <c r="C118" s="172">
        <v>1323.9680000000001</v>
      </c>
      <c r="D118" s="172">
        <v>403.76</v>
      </c>
      <c r="E118" s="172">
        <v>371.05099999999999</v>
      </c>
      <c r="F118" s="172">
        <v>216.768</v>
      </c>
      <c r="G118" s="172">
        <v>89.667000000000002</v>
      </c>
      <c r="H118" s="172">
        <v>55.113</v>
      </c>
      <c r="I118" s="172">
        <v>9.42</v>
      </c>
      <c r="J118" s="172">
        <v>-1.3109999999999999</v>
      </c>
      <c r="K118" s="172">
        <v>2097.4679999999998</v>
      </c>
      <c r="L118" s="172">
        <v>7.4859999999999998</v>
      </c>
      <c r="M118" s="172">
        <v>2104.9540000000002</v>
      </c>
      <c r="N118" s="172">
        <v>616.10699999999997</v>
      </c>
      <c r="O118" s="172">
        <v>2733.5680000000002</v>
      </c>
      <c r="P118" s="172">
        <v>651.51499999999999</v>
      </c>
      <c r="Q118" s="172">
        <v>0</v>
      </c>
      <c r="R118" s="172">
        <v>2081.5239999999999</v>
      </c>
      <c r="S118" s="173">
        <v>1838.471</v>
      </c>
    </row>
    <row r="119" spans="1:19">
      <c r="B119" s="176" t="s">
        <v>363</v>
      </c>
      <c r="C119" s="172">
        <v>1368.575</v>
      </c>
      <c r="D119" s="172">
        <v>405.16899999999998</v>
      </c>
      <c r="E119" s="172">
        <v>390.464</v>
      </c>
      <c r="F119" s="172">
        <v>228.363</v>
      </c>
      <c r="G119" s="172">
        <v>96.897999999999996</v>
      </c>
      <c r="H119" s="172">
        <v>55.372999999999998</v>
      </c>
      <c r="I119" s="172">
        <v>9.8339999999999996</v>
      </c>
      <c r="J119" s="172">
        <v>-0.129</v>
      </c>
      <c r="K119" s="172">
        <v>2164.0790000000002</v>
      </c>
      <c r="L119" s="172">
        <v>9.6180000000000003</v>
      </c>
      <c r="M119" s="172">
        <v>2173.6970000000001</v>
      </c>
      <c r="N119" s="172">
        <v>638.63300000000004</v>
      </c>
      <c r="O119" s="172">
        <v>2805.0160000000001</v>
      </c>
      <c r="P119" s="172">
        <v>680.97199999999998</v>
      </c>
      <c r="Q119" s="172">
        <v>0</v>
      </c>
      <c r="R119" s="172">
        <v>2124.11</v>
      </c>
      <c r="S119" s="173">
        <v>1879.97</v>
      </c>
    </row>
    <row r="120" spans="1:19">
      <c r="B120" s="176" t="s">
        <v>364</v>
      </c>
      <c r="C120" s="172">
        <v>1391.8</v>
      </c>
      <c r="D120" s="172">
        <v>408.18200000000002</v>
      </c>
      <c r="E120" s="172">
        <v>401.053</v>
      </c>
      <c r="F120" s="172">
        <v>226.78899999999999</v>
      </c>
      <c r="G120" s="172">
        <v>103.486</v>
      </c>
      <c r="H120" s="172">
        <v>62.241999999999997</v>
      </c>
      <c r="I120" s="172">
        <v>8.5269999999999992</v>
      </c>
      <c r="J120" s="172">
        <v>1.5960000000000001</v>
      </c>
      <c r="K120" s="172">
        <v>2202.6309999999999</v>
      </c>
      <c r="L120" s="172">
        <v>7.4390000000000001</v>
      </c>
      <c r="M120" s="172">
        <v>2210.0700000000002</v>
      </c>
      <c r="N120" s="172">
        <v>680.18499999999995</v>
      </c>
      <c r="O120" s="172">
        <v>2880.6480000000001</v>
      </c>
      <c r="P120" s="172">
        <v>702.21100000000001</v>
      </c>
      <c r="Q120" s="172">
        <v>0</v>
      </c>
      <c r="R120" s="172">
        <v>2178.5369999999998</v>
      </c>
      <c r="S120" s="173">
        <v>1927.7850000000001</v>
      </c>
    </row>
    <row r="121" spans="1:19">
      <c r="B121" s="176" t="s">
        <v>365</v>
      </c>
      <c r="C121" s="172">
        <v>1418.4549999999999</v>
      </c>
      <c r="D121" s="172">
        <v>413.55</v>
      </c>
      <c r="E121" s="172">
        <v>399.565</v>
      </c>
      <c r="F121" s="172">
        <v>223.66</v>
      </c>
      <c r="G121" s="172">
        <v>109.414</v>
      </c>
      <c r="H121" s="172">
        <v>61.167000000000002</v>
      </c>
      <c r="I121" s="172">
        <v>5.3704692500000002</v>
      </c>
      <c r="J121" s="172">
        <v>14.691000000000001</v>
      </c>
      <c r="K121" s="172">
        <v>2246.261</v>
      </c>
      <c r="L121" s="172">
        <v>8.4260000000000002</v>
      </c>
      <c r="M121" s="172">
        <v>2254.6869999999999</v>
      </c>
      <c r="N121" s="172">
        <v>692.69600000000003</v>
      </c>
      <c r="O121" s="172">
        <v>2945.4659999999999</v>
      </c>
      <c r="P121" s="172">
        <v>740.15700000000004</v>
      </c>
      <c r="Q121" s="172">
        <v>0</v>
      </c>
      <c r="R121" s="172">
        <v>2205.2939999999999</v>
      </c>
      <c r="S121" s="173">
        <v>1950.519</v>
      </c>
    </row>
    <row r="122" spans="1:19">
      <c r="B122" s="176" t="s">
        <v>366</v>
      </c>
      <c r="C122" s="172">
        <v>1416.634</v>
      </c>
      <c r="D122" s="172">
        <v>424.90199999999999</v>
      </c>
      <c r="E122" s="172">
        <v>401.50900000000001</v>
      </c>
      <c r="F122" s="172">
        <v>227.994</v>
      </c>
      <c r="G122" s="172">
        <v>107.276</v>
      </c>
      <c r="H122" s="172">
        <v>60.56</v>
      </c>
      <c r="I122" s="172">
        <v>5.608728769999999</v>
      </c>
      <c r="J122" s="172">
        <v>-8.5449999999999999</v>
      </c>
      <c r="K122" s="172">
        <v>2234.5</v>
      </c>
      <c r="L122" s="172">
        <v>-7.5119999999999996</v>
      </c>
      <c r="M122" s="172">
        <v>2226.9879999999998</v>
      </c>
      <c r="N122" s="172">
        <v>705.47900000000004</v>
      </c>
      <c r="O122" s="172">
        <v>2933.5230000000001</v>
      </c>
      <c r="P122" s="172">
        <v>709.21299999999997</v>
      </c>
      <c r="Q122" s="172">
        <v>0</v>
      </c>
      <c r="R122" s="172">
        <v>2224.377</v>
      </c>
      <c r="S122" s="173">
        <v>1971.4469999999999</v>
      </c>
    </row>
    <row r="123" spans="1:19">
      <c r="B123" s="176" t="s">
        <v>367</v>
      </c>
      <c r="C123" s="172">
        <v>1194.251</v>
      </c>
      <c r="D123" s="172">
        <v>395.25700000000001</v>
      </c>
      <c r="E123" s="172">
        <v>359.24299999999999</v>
      </c>
      <c r="F123" s="172">
        <v>196.42099999999999</v>
      </c>
      <c r="G123" s="172">
        <v>89.19</v>
      </c>
      <c r="H123" s="172">
        <v>68.921999999999997</v>
      </c>
      <c r="I123" s="172">
        <v>4.5920723530000007</v>
      </c>
      <c r="J123" s="172">
        <v>5.9080000000000004</v>
      </c>
      <c r="K123" s="172">
        <v>1954.6590000000001</v>
      </c>
      <c r="L123" s="172">
        <v>7.1920000000000002</v>
      </c>
      <c r="M123" s="172">
        <v>1961.8510000000001</v>
      </c>
      <c r="N123" s="172">
        <v>610.03</v>
      </c>
      <c r="O123" s="172">
        <v>2571.8809999999999</v>
      </c>
      <c r="P123" s="172">
        <v>605.72799999999995</v>
      </c>
      <c r="Q123" s="172">
        <v>0</v>
      </c>
      <c r="R123" s="172">
        <v>1966.153</v>
      </c>
      <c r="S123" s="173">
        <v>1748.393</v>
      </c>
    </row>
    <row r="124" spans="1:19">
      <c r="B124" s="176" t="s">
        <v>368</v>
      </c>
      <c r="C124" s="172">
        <v>1380.5170000000001</v>
      </c>
      <c r="D124" s="172">
        <v>462.94299999999998</v>
      </c>
      <c r="E124" s="172">
        <v>400.31799999999998</v>
      </c>
      <c r="F124" s="172">
        <v>216.05600000000001</v>
      </c>
      <c r="G124" s="172">
        <v>107.738</v>
      </c>
      <c r="H124" s="172">
        <v>70.667000000000002</v>
      </c>
      <c r="I124" s="172">
        <v>6.1180565199999997</v>
      </c>
      <c r="J124" s="172">
        <v>5.742</v>
      </c>
      <c r="K124" s="172">
        <v>2249.52</v>
      </c>
      <c r="L124" s="172">
        <v>4.8440000000000003</v>
      </c>
      <c r="M124" s="172">
        <v>2254.364</v>
      </c>
      <c r="N124" s="172">
        <v>663.74099999999999</v>
      </c>
      <c r="O124" s="172">
        <v>2918.105</v>
      </c>
      <c r="P124" s="172">
        <v>690.29200000000003</v>
      </c>
      <c r="Q124" s="172">
        <v>6.5010000000000003</v>
      </c>
      <c r="R124" s="172">
        <v>2234.3139999999999</v>
      </c>
      <c r="S124" s="173">
        <v>1985.172</v>
      </c>
    </row>
    <row r="125" spans="1:19">
      <c r="B125" s="176" t="s">
        <v>369</v>
      </c>
      <c r="C125" s="172">
        <v>1400.259</v>
      </c>
      <c r="D125" s="172">
        <v>459.09800000000001</v>
      </c>
      <c r="E125" s="172">
        <v>424.63499999999999</v>
      </c>
      <c r="F125" s="172">
        <v>232.16</v>
      </c>
      <c r="G125" s="172">
        <v>114.672</v>
      </c>
      <c r="H125" s="172">
        <v>71.552999999999997</v>
      </c>
      <c r="I125" s="172">
        <v>6.3229721599999991</v>
      </c>
      <c r="J125" s="172">
        <v>-30.327000000000002</v>
      </c>
      <c r="K125" s="172">
        <v>2253.665</v>
      </c>
      <c r="L125" s="172">
        <v>7.266</v>
      </c>
      <c r="M125" s="172">
        <v>2260.931</v>
      </c>
      <c r="N125" s="172">
        <v>728.77599999999995</v>
      </c>
      <c r="O125" s="172">
        <v>2989.7069999999999</v>
      </c>
      <c r="P125" s="172">
        <v>745.56799999999998</v>
      </c>
      <c r="Q125" s="172">
        <v>29.254999999999999</v>
      </c>
      <c r="R125" s="172">
        <v>2273.3939999999998</v>
      </c>
      <c r="S125" s="173">
        <v>2018.009</v>
      </c>
    </row>
    <row r="126" spans="1:19">
      <c r="B126" s="176" t="s">
        <v>370</v>
      </c>
      <c r="C126" s="172">
        <v>1408.3865169999999</v>
      </c>
      <c r="D126" s="172">
        <v>472.217894</v>
      </c>
      <c r="E126" s="172">
        <v>426.04640348537953</v>
      </c>
      <c r="F126" s="172">
        <v>238.1321552</v>
      </c>
      <c r="G126" s="172">
        <v>104.41339385964744</v>
      </c>
      <c r="H126" s="172">
        <v>77.511114800000001</v>
      </c>
      <c r="I126" s="172">
        <v>6.075335788740361</v>
      </c>
      <c r="J126" s="172">
        <v>-6.8972499999999997</v>
      </c>
      <c r="K126" s="172">
        <v>2299.7535644853797</v>
      </c>
      <c r="L126" s="172">
        <v>-2.7062262079999999</v>
      </c>
      <c r="M126" s="172">
        <v>2297.0473382773794</v>
      </c>
      <c r="N126" s="172">
        <v>700.73324716724824</v>
      </c>
      <c r="O126" s="172">
        <v>2997.780585</v>
      </c>
      <c r="P126" s="172">
        <v>742.53786330883815</v>
      </c>
      <c r="Q126" s="172">
        <v>30.707999999999998</v>
      </c>
      <c r="R126" s="172">
        <v>2285.9507221354329</v>
      </c>
      <c r="S126" s="173">
        <v>2030.7009849999999</v>
      </c>
    </row>
    <row r="127" spans="1:19">
      <c r="B127" s="176" t="s">
        <v>371</v>
      </c>
      <c r="C127" s="172">
        <v>1417.3552590000002</v>
      </c>
      <c r="D127" s="172">
        <v>487.54787499999998</v>
      </c>
      <c r="E127" s="172">
        <v>407.84448011413099</v>
      </c>
      <c r="F127" s="172">
        <v>226.34580720000002</v>
      </c>
      <c r="G127" s="172">
        <v>99.826499923059401</v>
      </c>
      <c r="H127" s="172">
        <v>75.862740600000009</v>
      </c>
      <c r="I127" s="172">
        <v>5.8094323416239151</v>
      </c>
      <c r="J127" s="172">
        <v>-6.367</v>
      </c>
      <c r="K127" s="172">
        <v>2306.3806141141308</v>
      </c>
      <c r="L127" s="172">
        <v>4.1838375849999991</v>
      </c>
      <c r="M127" s="172">
        <v>2310.5644516991306</v>
      </c>
      <c r="N127" s="172">
        <v>697.59626546015602</v>
      </c>
      <c r="O127" s="172">
        <v>3008.1607170000002</v>
      </c>
      <c r="P127" s="172">
        <v>732.54917957658643</v>
      </c>
      <c r="Q127" s="172">
        <v>30.707999999999998</v>
      </c>
      <c r="R127" s="172">
        <v>2306.3195375764744</v>
      </c>
      <c r="S127" s="173">
        <v>2049.637972</v>
      </c>
    </row>
    <row r="128" spans="1:19">
      <c r="B128" s="176" t="s">
        <v>372</v>
      </c>
      <c r="C128" s="172">
        <v>1433.7020950000001</v>
      </c>
      <c r="D128" s="172">
        <v>496.62622400000004</v>
      </c>
      <c r="E128" s="172">
        <v>411.23590351310804</v>
      </c>
      <c r="F128" s="172">
        <v>232.11179949999999</v>
      </c>
      <c r="G128" s="172">
        <v>101.24582422104429</v>
      </c>
      <c r="H128" s="172">
        <v>72.040696900000015</v>
      </c>
      <c r="I128" s="172">
        <v>5.8375829867542448</v>
      </c>
      <c r="J128" s="172">
        <v>-6.367</v>
      </c>
      <c r="K128" s="172">
        <v>2335.197222513108</v>
      </c>
      <c r="L128" s="172">
        <v>3.5607959559999998</v>
      </c>
      <c r="M128" s="172">
        <v>2338.7580184691083</v>
      </c>
      <c r="N128" s="172">
        <v>700.05717932076971</v>
      </c>
      <c r="O128" s="172">
        <v>3038.8151970000004</v>
      </c>
      <c r="P128" s="172">
        <v>728.02761976672082</v>
      </c>
      <c r="Q128" s="172">
        <v>30.707999999999998</v>
      </c>
      <c r="R128" s="172">
        <v>2341.49557802146</v>
      </c>
      <c r="S128" s="173">
        <v>2081.7899819999998</v>
      </c>
    </row>
    <row r="129" spans="2:19">
      <c r="B129" s="176" t="s">
        <v>373</v>
      </c>
      <c r="C129" s="172">
        <v>1459.4190570000001</v>
      </c>
      <c r="D129" s="172">
        <v>504.32795399999998</v>
      </c>
      <c r="E129" s="172">
        <v>420.00652609253905</v>
      </c>
      <c r="F129" s="172">
        <v>238.44706329999997</v>
      </c>
      <c r="G129" s="172">
        <v>105.08165971285827</v>
      </c>
      <c r="H129" s="172">
        <v>70.441460100000015</v>
      </c>
      <c r="I129" s="172">
        <v>6.036342867986713</v>
      </c>
      <c r="J129" s="172">
        <v>-6.367</v>
      </c>
      <c r="K129" s="172">
        <v>2377.3865370925391</v>
      </c>
      <c r="L129" s="172">
        <v>4.2124051389999995</v>
      </c>
      <c r="M129" s="172">
        <v>2381.5989422315392</v>
      </c>
      <c r="N129" s="172">
        <v>704.23234692268477</v>
      </c>
      <c r="O129" s="172">
        <v>3085.8312900000001</v>
      </c>
      <c r="P129" s="172">
        <v>727.18358231590969</v>
      </c>
      <c r="Q129" s="172">
        <v>30.707999999999998</v>
      </c>
      <c r="R129" s="172">
        <v>2389.3557068408945</v>
      </c>
      <c r="S129" s="173">
        <v>2125.2541260000003</v>
      </c>
    </row>
    <row r="130" spans="2:19">
      <c r="B130" s="176" t="s">
        <v>374</v>
      </c>
      <c r="C130" s="172">
        <v>1489.9727919999998</v>
      </c>
      <c r="D130" s="172">
        <v>511.97940199999999</v>
      </c>
      <c r="E130" s="172">
        <v>424.29539929171409</v>
      </c>
      <c r="F130" s="172">
        <v>239.99761619999998</v>
      </c>
      <c r="G130" s="172">
        <v>108.77454373701045</v>
      </c>
      <c r="H130" s="172">
        <v>69.287907399999995</v>
      </c>
      <c r="I130" s="172">
        <v>6.2353320154921503</v>
      </c>
      <c r="J130" s="172">
        <v>-6.367</v>
      </c>
      <c r="K130" s="172">
        <v>2419.8805932917139</v>
      </c>
      <c r="L130" s="172">
        <v>4.1630597949999988</v>
      </c>
      <c r="M130" s="172">
        <v>2424.0436530867141</v>
      </c>
      <c r="N130" s="172">
        <v>708.70571004143017</v>
      </c>
      <c r="O130" s="172">
        <v>3132.7493639999998</v>
      </c>
      <c r="P130" s="172">
        <v>728.70989882451363</v>
      </c>
      <c r="Q130" s="172">
        <v>30.707999999999998</v>
      </c>
      <c r="R130" s="172">
        <v>2434.7474643107921</v>
      </c>
      <c r="S130" s="173">
        <v>2166.5891239999996</v>
      </c>
    </row>
    <row r="131" spans="2:19" ht="15.75" thickBot="1">
      <c r="B131" s="183" t="s">
        <v>375</v>
      </c>
      <c r="C131" s="172">
        <v>1519.0750220000002</v>
      </c>
      <c r="D131" s="172">
        <v>520.28338499999995</v>
      </c>
      <c r="E131" s="172">
        <v>428.23220684450462</v>
      </c>
      <c r="F131" s="172">
        <v>241.1609742</v>
      </c>
      <c r="G131" s="172">
        <v>112.94874791185025</v>
      </c>
      <c r="H131" s="172">
        <v>67.656859699999998</v>
      </c>
      <c r="I131" s="172">
        <v>6.4656248643862071</v>
      </c>
      <c r="J131" s="172">
        <v>-6.367</v>
      </c>
      <c r="K131" s="172">
        <v>2461.2236138445046</v>
      </c>
      <c r="L131" s="172">
        <v>5.09369373</v>
      </c>
      <c r="M131" s="172">
        <v>2466.3173075745044</v>
      </c>
      <c r="N131" s="172">
        <v>712.75892523825496</v>
      </c>
      <c r="O131" s="172">
        <v>3179.0762330000002</v>
      </c>
      <c r="P131" s="172">
        <v>733.53488869132525</v>
      </c>
      <c r="Q131" s="172">
        <v>30.707999999999998</v>
      </c>
      <c r="R131" s="172">
        <v>2476.2493441260826</v>
      </c>
      <c r="S131" s="173">
        <v>2204.3737540000002</v>
      </c>
    </row>
    <row r="132" spans="2:19">
      <c r="B132" s="184" t="s">
        <v>1073</v>
      </c>
      <c r="C132" s="185"/>
      <c r="D132" s="185"/>
      <c r="E132" s="185"/>
      <c r="F132" s="185"/>
      <c r="G132" s="185"/>
      <c r="H132" s="185"/>
      <c r="I132" s="185"/>
      <c r="J132" s="185"/>
      <c r="K132" s="185"/>
      <c r="L132" s="185"/>
      <c r="M132" s="185"/>
      <c r="N132" s="185"/>
      <c r="O132" s="185"/>
      <c r="P132" s="185"/>
      <c r="Q132" s="185"/>
      <c r="R132" s="185"/>
      <c r="S132" s="186"/>
    </row>
    <row r="133" spans="2:19">
      <c r="B133" s="187" t="s">
        <v>1074</v>
      </c>
      <c r="C133" s="188"/>
      <c r="D133" s="188"/>
      <c r="E133" s="188"/>
      <c r="F133" s="188"/>
      <c r="G133" s="188"/>
      <c r="H133" s="188"/>
      <c r="I133" s="188"/>
      <c r="J133" s="188"/>
      <c r="K133" s="188"/>
      <c r="L133" s="188"/>
      <c r="M133" s="188"/>
      <c r="N133" s="188"/>
      <c r="O133" s="188"/>
      <c r="P133" s="188"/>
      <c r="Q133" s="188"/>
      <c r="R133" s="188"/>
      <c r="S133" s="189"/>
    </row>
    <row r="134" spans="2:19">
      <c r="B134" s="187" t="s">
        <v>1075</v>
      </c>
      <c r="C134" s="188"/>
      <c r="D134" s="188"/>
      <c r="E134" s="188"/>
      <c r="F134" s="188"/>
      <c r="G134" s="188"/>
      <c r="H134" s="188"/>
      <c r="I134" s="188"/>
      <c r="J134" s="188"/>
      <c r="K134" s="188"/>
      <c r="L134" s="188"/>
      <c r="M134" s="188"/>
      <c r="N134" s="188"/>
      <c r="O134" s="188"/>
      <c r="P134" s="188"/>
      <c r="Q134" s="188"/>
      <c r="R134" s="188"/>
      <c r="S134" s="189"/>
    </row>
    <row r="135" spans="2:19">
      <c r="B135" s="190" t="s">
        <v>1076</v>
      </c>
      <c r="C135" s="191"/>
      <c r="D135" s="191"/>
      <c r="E135" s="191"/>
      <c r="F135" s="191"/>
      <c r="G135" s="191"/>
      <c r="H135" s="191"/>
      <c r="I135" s="191"/>
      <c r="J135" s="191"/>
      <c r="K135" s="191"/>
      <c r="L135" s="191"/>
      <c r="M135" s="191"/>
      <c r="N135" s="191"/>
      <c r="O135" s="191"/>
      <c r="P135" s="191"/>
      <c r="Q135" s="191"/>
      <c r="R135" s="191"/>
      <c r="S135" s="192"/>
    </row>
    <row r="136" spans="2:19">
      <c r="B136" s="190" t="s">
        <v>1077</v>
      </c>
      <c r="C136" s="191"/>
      <c r="D136" s="191"/>
      <c r="E136" s="191"/>
      <c r="F136" s="191"/>
      <c r="G136" s="191"/>
      <c r="H136" s="191"/>
      <c r="I136" s="191"/>
      <c r="J136" s="191"/>
      <c r="K136" s="191"/>
      <c r="L136" s="191"/>
      <c r="M136" s="191"/>
      <c r="N136" s="191"/>
      <c r="O136" s="191"/>
      <c r="P136" s="191"/>
      <c r="Q136" s="191"/>
      <c r="R136" s="191"/>
      <c r="S136" s="192"/>
    </row>
    <row r="137" spans="2:19">
      <c r="B137" s="190" t="s">
        <v>1078</v>
      </c>
      <c r="C137" s="191"/>
      <c r="D137" s="191"/>
      <c r="E137" s="191"/>
      <c r="F137" s="191"/>
      <c r="G137" s="191"/>
      <c r="H137" s="191"/>
      <c r="I137" s="191"/>
      <c r="J137" s="191"/>
      <c r="K137" s="191"/>
      <c r="L137" s="191"/>
      <c r="M137" s="191"/>
      <c r="N137" s="191"/>
      <c r="O137" s="191"/>
      <c r="P137" s="191"/>
      <c r="Q137" s="191"/>
      <c r="R137" s="191"/>
      <c r="S137" s="192"/>
    </row>
    <row r="138" spans="2:19">
      <c r="B138" s="190" t="s">
        <v>1079</v>
      </c>
      <c r="C138" s="191"/>
      <c r="D138" s="191"/>
      <c r="E138" s="191"/>
      <c r="F138" s="191"/>
      <c r="G138" s="191"/>
      <c r="H138" s="191"/>
      <c r="I138" s="191"/>
      <c r="J138" s="191"/>
      <c r="K138" s="191"/>
      <c r="L138" s="191"/>
      <c r="M138" s="191"/>
      <c r="N138" s="191"/>
      <c r="O138" s="191"/>
      <c r="P138" s="191"/>
      <c r="Q138" s="191"/>
      <c r="R138" s="191"/>
      <c r="S138" s="192"/>
    </row>
    <row r="139" spans="2:19">
      <c r="B139" s="190" t="s">
        <v>1080</v>
      </c>
      <c r="C139" s="191"/>
      <c r="D139" s="191"/>
      <c r="E139" s="191"/>
      <c r="F139" s="191"/>
      <c r="G139" s="191"/>
      <c r="H139" s="191"/>
      <c r="I139" s="191"/>
      <c r="J139" s="191"/>
      <c r="K139" s="191"/>
      <c r="L139" s="191"/>
      <c r="M139" s="191"/>
      <c r="N139" s="191"/>
      <c r="O139" s="191"/>
      <c r="P139" s="191"/>
      <c r="Q139" s="191"/>
      <c r="R139" s="191"/>
      <c r="S139" s="192"/>
    </row>
    <row r="140" spans="2:19">
      <c r="B140" s="190" t="s">
        <v>1081</v>
      </c>
      <c r="C140" s="191"/>
      <c r="D140" s="191"/>
      <c r="E140" s="191"/>
      <c r="F140" s="191"/>
      <c r="G140" s="191"/>
      <c r="H140" s="191"/>
      <c r="I140" s="191"/>
      <c r="J140" s="191"/>
      <c r="K140" s="191"/>
      <c r="L140" s="191"/>
      <c r="M140" s="191"/>
      <c r="N140" s="191"/>
      <c r="O140" s="191"/>
      <c r="P140" s="191"/>
      <c r="Q140" s="191"/>
      <c r="R140" s="191"/>
      <c r="S140" s="192"/>
    </row>
    <row r="141" spans="2:19">
      <c r="B141" s="187" t="s">
        <v>1082</v>
      </c>
      <c r="C141" s="188"/>
      <c r="D141" s="188"/>
      <c r="E141" s="188"/>
      <c r="F141" s="188"/>
      <c r="G141" s="188"/>
      <c r="H141" s="188"/>
      <c r="I141" s="188"/>
      <c r="J141" s="188"/>
      <c r="K141" s="188"/>
      <c r="L141" s="188"/>
      <c r="M141" s="188"/>
      <c r="N141" s="188"/>
      <c r="O141" s="188"/>
      <c r="P141" s="188"/>
      <c r="Q141" s="188"/>
      <c r="R141" s="188"/>
      <c r="S141" s="189"/>
    </row>
    <row r="142" spans="2:19">
      <c r="B142" s="190" t="s">
        <v>1083</v>
      </c>
      <c r="C142" s="191"/>
      <c r="D142" s="191"/>
      <c r="E142" s="191"/>
      <c r="F142" s="191"/>
      <c r="G142" s="191"/>
      <c r="H142" s="191"/>
      <c r="I142" s="191"/>
      <c r="J142" s="191"/>
      <c r="K142" s="191"/>
      <c r="L142" s="191"/>
      <c r="M142" s="191"/>
      <c r="N142" s="191"/>
      <c r="O142" s="191"/>
      <c r="P142" s="191"/>
      <c r="Q142" s="191"/>
      <c r="R142" s="191"/>
      <c r="S142" s="192"/>
    </row>
    <row r="143" spans="2:19">
      <c r="B143" s="190" t="s">
        <v>1084</v>
      </c>
      <c r="C143" s="191"/>
      <c r="D143" s="191"/>
      <c r="E143" s="191"/>
      <c r="F143" s="191"/>
      <c r="G143" s="191"/>
      <c r="H143" s="191"/>
      <c r="I143" s="191"/>
      <c r="J143" s="191"/>
      <c r="K143" s="191"/>
      <c r="L143" s="191"/>
      <c r="M143" s="191"/>
      <c r="N143" s="191"/>
      <c r="O143" s="191"/>
      <c r="P143" s="191"/>
      <c r="Q143" s="191"/>
      <c r="R143" s="191"/>
      <c r="S143" s="192"/>
    </row>
    <row r="144" spans="2:19">
      <c r="B144" s="190" t="s">
        <v>1085</v>
      </c>
      <c r="C144" s="191"/>
      <c r="D144" s="191"/>
      <c r="E144" s="191"/>
      <c r="F144" s="191"/>
      <c r="G144" s="191"/>
      <c r="H144" s="191"/>
      <c r="I144" s="191"/>
      <c r="J144" s="191"/>
      <c r="K144" s="191"/>
      <c r="L144" s="191"/>
      <c r="M144" s="191"/>
      <c r="N144" s="191"/>
      <c r="O144" s="191"/>
      <c r="P144" s="191"/>
      <c r="Q144" s="191"/>
      <c r="R144" s="191"/>
      <c r="S144" s="192"/>
    </row>
    <row r="145" spans="2:19">
      <c r="B145" s="190" t="s">
        <v>1086</v>
      </c>
      <c r="C145" s="191"/>
      <c r="D145" s="191"/>
      <c r="E145" s="191"/>
      <c r="F145" s="191"/>
      <c r="G145" s="191"/>
      <c r="H145" s="191"/>
      <c r="I145" s="191"/>
      <c r="J145" s="191"/>
      <c r="K145" s="191"/>
      <c r="L145" s="191"/>
      <c r="M145" s="191"/>
      <c r="N145" s="191"/>
      <c r="O145" s="191"/>
      <c r="P145" s="191"/>
      <c r="Q145" s="191"/>
      <c r="R145" s="191"/>
      <c r="S145" s="192"/>
    </row>
    <row r="146" spans="2:19">
      <c r="B146" s="190" t="s">
        <v>1087</v>
      </c>
      <c r="C146" s="191"/>
      <c r="D146" s="191"/>
      <c r="E146" s="191"/>
      <c r="F146" s="191"/>
      <c r="G146" s="191"/>
      <c r="H146" s="191"/>
      <c r="I146" s="191"/>
      <c r="J146" s="191"/>
      <c r="K146" s="191"/>
      <c r="L146" s="191"/>
      <c r="M146" s="191"/>
      <c r="N146" s="191"/>
      <c r="O146" s="191"/>
      <c r="P146" s="191"/>
      <c r="Q146" s="191"/>
      <c r="R146" s="191"/>
      <c r="S146" s="192"/>
    </row>
    <row r="147" spans="2:19">
      <c r="B147" s="190" t="s">
        <v>1088</v>
      </c>
      <c r="C147" s="191"/>
      <c r="D147" s="191"/>
      <c r="E147" s="191"/>
      <c r="F147" s="191"/>
      <c r="G147" s="191"/>
      <c r="H147" s="191"/>
      <c r="I147" s="191"/>
      <c r="J147" s="191"/>
      <c r="K147" s="191"/>
      <c r="L147" s="191"/>
      <c r="M147" s="191"/>
      <c r="N147" s="191"/>
      <c r="O147" s="191"/>
      <c r="P147" s="191"/>
      <c r="Q147" s="191"/>
      <c r="R147" s="191"/>
      <c r="S147" s="192"/>
    </row>
    <row r="148" spans="2:19" ht="15.75" thickBot="1">
      <c r="B148" s="193" t="s">
        <v>1089</v>
      </c>
      <c r="C148" s="194"/>
      <c r="D148" s="194"/>
      <c r="E148" s="194"/>
      <c r="F148" s="194"/>
      <c r="G148" s="194"/>
      <c r="H148" s="194"/>
      <c r="I148" s="194"/>
      <c r="J148" s="194"/>
      <c r="K148" s="194"/>
      <c r="L148" s="194"/>
      <c r="M148" s="194"/>
      <c r="N148" s="194"/>
      <c r="O148" s="194"/>
      <c r="P148" s="194"/>
      <c r="Q148" s="194"/>
      <c r="R148" s="194"/>
      <c r="S148" s="195"/>
    </row>
    <row r="149" spans="2:19">
      <c r="B149" s="196"/>
      <c r="C149" s="197"/>
      <c r="D149" s="197"/>
      <c r="E149" s="197"/>
      <c r="F149" s="197"/>
      <c r="G149" s="197"/>
      <c r="H149" s="197"/>
      <c r="I149" s="197"/>
      <c r="J149" s="197"/>
      <c r="K149" s="197"/>
      <c r="L149" s="197"/>
      <c r="M149" s="197"/>
      <c r="N149" s="197"/>
      <c r="O149" s="197"/>
      <c r="P149" s="197"/>
      <c r="Q149" s="197"/>
      <c r="R149" s="197"/>
      <c r="S149" s="197"/>
    </row>
    <row r="150" spans="2:19">
      <c r="B150" s="196"/>
      <c r="C150" s="197"/>
      <c r="D150" s="197"/>
      <c r="E150" s="197"/>
      <c r="F150" s="197"/>
      <c r="G150" s="197"/>
      <c r="H150" s="197"/>
      <c r="I150" s="197"/>
      <c r="J150" s="197"/>
      <c r="K150" s="197"/>
      <c r="L150" s="197"/>
      <c r="M150" s="197"/>
      <c r="N150" s="197"/>
      <c r="O150" s="197"/>
      <c r="P150" s="197"/>
      <c r="Q150" s="197"/>
      <c r="R150" s="197"/>
      <c r="S150" s="197"/>
    </row>
    <row r="151" spans="2:19">
      <c r="B151" s="196"/>
      <c r="C151" s="197"/>
      <c r="D151" s="197"/>
      <c r="E151" s="197"/>
      <c r="F151" s="197"/>
      <c r="G151" s="197"/>
      <c r="H151" s="197"/>
      <c r="I151" s="197"/>
      <c r="J151" s="197"/>
      <c r="K151" s="197"/>
      <c r="L151" s="197"/>
      <c r="M151" s="197"/>
      <c r="N151" s="197"/>
      <c r="O151" s="197"/>
      <c r="P151" s="197"/>
      <c r="Q151" s="197"/>
      <c r="R151" s="197"/>
      <c r="S151" s="197"/>
    </row>
    <row r="152" spans="2:19">
      <c r="B152" s="196"/>
      <c r="C152" s="197"/>
      <c r="D152" s="197"/>
      <c r="E152" s="197"/>
      <c r="F152" s="197"/>
      <c r="G152" s="197"/>
      <c r="H152" s="197"/>
      <c r="I152" s="197"/>
      <c r="J152" s="197"/>
      <c r="K152" s="197"/>
      <c r="L152" s="197"/>
      <c r="M152" s="197"/>
      <c r="N152" s="197"/>
      <c r="O152" s="197"/>
      <c r="P152" s="197"/>
      <c r="Q152" s="197"/>
      <c r="R152" s="197"/>
      <c r="S152" s="197"/>
    </row>
    <row r="153" spans="2:19">
      <c r="B153" s="196"/>
      <c r="C153" s="197"/>
      <c r="D153" s="197"/>
      <c r="E153" s="197"/>
      <c r="F153" s="197"/>
      <c r="G153" s="197"/>
      <c r="H153" s="197"/>
      <c r="I153" s="197"/>
      <c r="J153" s="197"/>
      <c r="K153" s="197"/>
      <c r="L153" s="197"/>
      <c r="M153" s="197"/>
      <c r="N153" s="197"/>
      <c r="O153" s="197"/>
      <c r="P153" s="197"/>
      <c r="Q153" s="197"/>
      <c r="R153" s="197"/>
      <c r="S153" s="197"/>
    </row>
    <row r="154" spans="2:19">
      <c r="B154" s="196"/>
      <c r="C154" s="197"/>
      <c r="D154" s="197"/>
      <c r="E154" s="197"/>
      <c r="F154" s="197"/>
      <c r="G154" s="197"/>
      <c r="H154" s="197"/>
      <c r="I154" s="197"/>
      <c r="J154" s="197"/>
      <c r="K154" s="197"/>
      <c r="L154" s="197"/>
      <c r="M154" s="197"/>
      <c r="N154" s="197"/>
      <c r="O154" s="197"/>
      <c r="P154" s="197"/>
      <c r="Q154" s="197"/>
      <c r="R154" s="197"/>
      <c r="S154" s="197"/>
    </row>
    <row r="155" spans="2:19">
      <c r="C155" s="197"/>
      <c r="D155" s="197"/>
      <c r="E155" s="197"/>
      <c r="F155" s="197"/>
      <c r="G155" s="197"/>
      <c r="H155" s="197"/>
      <c r="I155" s="197"/>
      <c r="J155" s="197"/>
      <c r="K155" s="197"/>
      <c r="L155" s="197"/>
      <c r="M155" s="197"/>
      <c r="N155" s="197"/>
      <c r="O155" s="197"/>
      <c r="P155" s="197"/>
      <c r="Q155" s="197"/>
      <c r="R155" s="197"/>
      <c r="S155" s="197"/>
    </row>
    <row r="156" spans="2:19">
      <c r="C156" s="197"/>
      <c r="D156" s="197"/>
      <c r="E156" s="197"/>
      <c r="F156" s="197"/>
      <c r="G156" s="197"/>
      <c r="H156" s="197"/>
      <c r="I156" s="197"/>
      <c r="J156" s="197"/>
      <c r="K156" s="197"/>
      <c r="L156" s="197"/>
      <c r="M156" s="197"/>
      <c r="N156" s="197"/>
      <c r="O156" s="197"/>
      <c r="P156" s="197"/>
      <c r="Q156" s="197"/>
      <c r="R156" s="197"/>
      <c r="S156" s="197"/>
    </row>
    <row r="157" spans="2:19">
      <c r="C157" s="197"/>
      <c r="D157" s="197"/>
      <c r="E157" s="197"/>
      <c r="F157" s="197"/>
      <c r="G157" s="197"/>
      <c r="H157" s="197"/>
      <c r="I157" s="197"/>
      <c r="J157" s="197"/>
      <c r="K157" s="197"/>
      <c r="L157" s="197"/>
      <c r="M157" s="197"/>
      <c r="N157" s="197"/>
      <c r="O157" s="197"/>
      <c r="P157" s="197"/>
      <c r="Q157" s="197"/>
      <c r="R157" s="197"/>
      <c r="S157" s="197"/>
    </row>
    <row r="158" spans="2:19">
      <c r="C158" s="197"/>
      <c r="D158" s="197"/>
      <c r="E158" s="197"/>
      <c r="F158" s="197"/>
      <c r="G158" s="197"/>
      <c r="H158" s="197"/>
      <c r="I158" s="197"/>
      <c r="J158" s="197"/>
      <c r="K158" s="197"/>
      <c r="L158" s="197"/>
      <c r="M158" s="197"/>
      <c r="N158" s="197"/>
      <c r="O158" s="197"/>
      <c r="P158" s="197"/>
      <c r="Q158" s="197"/>
      <c r="R158" s="197"/>
      <c r="S158" s="197"/>
    </row>
    <row r="159" spans="2:19">
      <c r="C159" s="197"/>
      <c r="D159" s="197"/>
      <c r="E159" s="197"/>
      <c r="F159" s="197"/>
      <c r="G159" s="197"/>
      <c r="H159" s="197"/>
      <c r="I159" s="197"/>
      <c r="J159" s="197"/>
      <c r="K159" s="197"/>
      <c r="L159" s="197"/>
      <c r="M159" s="197"/>
      <c r="N159" s="197"/>
      <c r="O159" s="197"/>
      <c r="P159" s="197"/>
      <c r="Q159" s="197"/>
      <c r="R159" s="197"/>
      <c r="S159" s="197"/>
    </row>
    <row r="160" spans="2:19">
      <c r="C160" s="197"/>
      <c r="D160" s="197"/>
      <c r="E160" s="197"/>
      <c r="F160" s="197"/>
      <c r="G160" s="197"/>
      <c r="H160" s="197"/>
      <c r="I160" s="197"/>
      <c r="J160" s="197"/>
      <c r="K160" s="197"/>
      <c r="L160" s="197"/>
      <c r="M160" s="197"/>
      <c r="N160" s="197"/>
      <c r="O160" s="197"/>
      <c r="P160" s="197"/>
      <c r="Q160" s="197"/>
      <c r="R160" s="197"/>
      <c r="S160" s="197"/>
    </row>
    <row r="161" spans="3:19">
      <c r="C161" s="197"/>
      <c r="D161" s="197"/>
      <c r="E161" s="197"/>
      <c r="F161" s="197"/>
      <c r="G161" s="197"/>
      <c r="H161" s="197"/>
      <c r="I161" s="197"/>
      <c r="J161" s="197"/>
      <c r="K161" s="197"/>
      <c r="L161" s="197"/>
      <c r="M161" s="197"/>
      <c r="N161" s="197"/>
      <c r="O161" s="197"/>
      <c r="P161" s="197"/>
      <c r="Q161" s="197"/>
      <c r="R161" s="197"/>
      <c r="S161" s="197"/>
    </row>
  </sheetData>
  <mergeCells count="14">
    <mergeCell ref="Q3:Q4"/>
    <mergeCell ref="R3:R4"/>
    <mergeCell ref="S3:S4"/>
    <mergeCell ref="A50:A54"/>
    <mergeCell ref="B2:S2"/>
    <mergeCell ref="C3:C4"/>
    <mergeCell ref="D3:D4"/>
    <mergeCell ref="J3:J4"/>
    <mergeCell ref="K3:K4"/>
    <mergeCell ref="L3:L4"/>
    <mergeCell ref="M3:M4"/>
    <mergeCell ref="N3:N4"/>
    <mergeCell ref="O3:O4"/>
    <mergeCell ref="P3:P4"/>
  </mergeCells>
  <hyperlinks>
    <hyperlink ref="A1" location="Contents!A1" display="Back to contents" xr:uid="{D75DF87D-3E8F-4BF5-8B68-CF9604EE29D1}"/>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314EE-1980-4F58-AC24-56A2AEB7BFCC}">
  <sheetPr>
    <tabColor theme="6"/>
  </sheetPr>
  <dimension ref="A1:AE155"/>
  <sheetViews>
    <sheetView zoomScaleNormal="100" zoomScaleSheetLayoutView="100" workbookViewId="0">
      <pane xSplit="2" ySplit="4" topLeftCell="M103" activePane="bottomRight" state="frozen"/>
      <selection activeCell="G32" sqref="G32"/>
      <selection pane="topRight" activeCell="G32" sqref="G32"/>
      <selection pane="bottomLeft" activeCell="G32" sqref="G32"/>
      <selection pane="bottomRight" activeCell="G32" sqref="G32"/>
    </sheetView>
  </sheetViews>
  <sheetFormatPr defaultColWidth="10.140625" defaultRowHeight="15"/>
  <cols>
    <col min="1" max="1" width="10.5703125" style="161" customWidth="1"/>
    <col min="2" max="2" width="8.28515625" style="161" customWidth="1"/>
    <col min="3" max="3" width="11.42578125" style="161" bestFit="1" customWidth="1"/>
    <col min="4" max="4" width="12.85546875" style="161" customWidth="1"/>
    <col min="5" max="5" width="12.5703125" style="161" customWidth="1"/>
    <col min="6" max="6" width="12.42578125" style="161" customWidth="1"/>
    <col min="7" max="7" width="10" style="161" customWidth="1"/>
    <col min="8" max="8" width="10.140625" style="161" customWidth="1"/>
    <col min="9" max="9" width="10" style="161" customWidth="1"/>
    <col min="10" max="10" width="9.42578125" style="161" customWidth="1"/>
    <col min="11" max="11" width="7.140625" style="161" customWidth="1"/>
    <col min="12" max="12" width="11.42578125" style="161" customWidth="1"/>
    <col min="13" max="13" width="7.7109375" style="161" customWidth="1"/>
    <col min="14" max="14" width="12.28515625" style="161" customWidth="1"/>
    <col min="15" max="15" width="7.7109375" style="161" customWidth="1"/>
    <col min="16" max="16" width="8.85546875" style="161" customWidth="1"/>
    <col min="17" max="16384" width="10.140625" style="161"/>
  </cols>
  <sheetData>
    <row r="1" spans="1:31" ht="33.75" customHeight="1" thickBot="1">
      <c r="A1" s="158" t="s">
        <v>354</v>
      </c>
      <c r="B1" s="198"/>
      <c r="C1" s="198"/>
      <c r="D1" s="198"/>
      <c r="E1" s="198"/>
      <c r="F1" s="198"/>
      <c r="G1" s="198"/>
      <c r="H1" s="198"/>
      <c r="I1" s="198"/>
      <c r="J1" s="198"/>
      <c r="K1" s="198"/>
      <c r="L1" s="198"/>
      <c r="M1" s="198"/>
      <c r="N1" s="198"/>
      <c r="O1" s="198"/>
      <c r="P1" s="198"/>
      <c r="Q1" s="199"/>
    </row>
    <row r="2" spans="1:31" ht="19.5" thickBot="1">
      <c r="A2" s="160"/>
      <c r="B2" s="579" t="s">
        <v>1090</v>
      </c>
      <c r="C2" s="580"/>
      <c r="D2" s="580"/>
      <c r="E2" s="580"/>
      <c r="F2" s="580"/>
      <c r="G2" s="580"/>
      <c r="H2" s="580"/>
      <c r="I2" s="580"/>
      <c r="J2" s="580"/>
      <c r="K2" s="580"/>
      <c r="L2" s="580"/>
      <c r="M2" s="580"/>
      <c r="N2" s="580"/>
      <c r="O2" s="580"/>
      <c r="P2" s="581"/>
      <c r="S2" s="161" t="s">
        <v>1091</v>
      </c>
    </row>
    <row r="3" spans="1:31" s="202" customFormat="1" ht="41.25" customHeight="1">
      <c r="A3" s="200"/>
      <c r="B3" s="582" t="s">
        <v>966</v>
      </c>
      <c r="C3" s="578" t="s">
        <v>967</v>
      </c>
      <c r="D3" s="578" t="s">
        <v>968</v>
      </c>
      <c r="E3" s="201" t="s">
        <v>969</v>
      </c>
      <c r="F3" s="201"/>
      <c r="G3" s="578" t="s">
        <v>970</v>
      </c>
      <c r="H3" s="578" t="s">
        <v>971</v>
      </c>
      <c r="I3" s="578" t="s">
        <v>972</v>
      </c>
      <c r="J3" s="578" t="s">
        <v>973</v>
      </c>
      <c r="K3" s="578" t="s">
        <v>974</v>
      </c>
      <c r="L3" s="578" t="s">
        <v>975</v>
      </c>
      <c r="M3" s="578" t="s">
        <v>976</v>
      </c>
      <c r="N3" s="578" t="s">
        <v>977</v>
      </c>
      <c r="O3" s="578" t="s">
        <v>1092</v>
      </c>
      <c r="P3" s="584" t="s">
        <v>1093</v>
      </c>
      <c r="S3" s="202" t="s">
        <v>255</v>
      </c>
      <c r="T3" s="202" t="s">
        <v>1094</v>
      </c>
      <c r="U3" s="202" t="s">
        <v>1095</v>
      </c>
      <c r="V3" s="202" t="s">
        <v>1096</v>
      </c>
      <c r="W3" s="202" t="s">
        <v>1097</v>
      </c>
      <c r="X3" s="202" t="s">
        <v>246</v>
      </c>
      <c r="Z3" s="202" t="s">
        <v>255</v>
      </c>
      <c r="AA3" s="202" t="s">
        <v>1094</v>
      </c>
      <c r="AB3" s="202" t="s">
        <v>1095</v>
      </c>
      <c r="AC3" s="202" t="s">
        <v>1096</v>
      </c>
      <c r="AD3" s="202" t="s">
        <v>1097</v>
      </c>
      <c r="AE3" s="202" t="s">
        <v>246</v>
      </c>
    </row>
    <row r="4" spans="1:31" s="202" customFormat="1" ht="33" customHeight="1">
      <c r="A4" s="200"/>
      <c r="B4" s="583"/>
      <c r="C4" s="578"/>
      <c r="D4" s="578"/>
      <c r="E4" s="169" t="s">
        <v>382</v>
      </c>
      <c r="F4" s="169" t="s">
        <v>982</v>
      </c>
      <c r="G4" s="578"/>
      <c r="H4" s="578"/>
      <c r="I4" s="578"/>
      <c r="J4" s="578"/>
      <c r="K4" s="578"/>
      <c r="L4" s="578"/>
      <c r="M4" s="578"/>
      <c r="N4" s="578"/>
      <c r="O4" s="578"/>
      <c r="P4" s="585"/>
    </row>
    <row r="5" spans="1:31" ht="15.75">
      <c r="A5" s="160"/>
      <c r="B5" s="203" t="s">
        <v>984</v>
      </c>
      <c r="C5" s="172">
        <v>255.43799999999999</v>
      </c>
      <c r="D5" s="172">
        <v>80.007000000000005</v>
      </c>
      <c r="E5" s="172">
        <v>71.228999999999999</v>
      </c>
      <c r="F5" s="172">
        <v>12.058</v>
      </c>
      <c r="G5" s="172">
        <v>0.27700000000000002</v>
      </c>
      <c r="H5" s="172">
        <v>406.95100000000002</v>
      </c>
      <c r="I5" s="172">
        <v>-0.16300000000000001</v>
      </c>
      <c r="J5" s="172">
        <v>406.78800000000001</v>
      </c>
      <c r="K5" s="172">
        <v>104.955</v>
      </c>
      <c r="L5" s="172">
        <v>511.74299999999999</v>
      </c>
      <c r="M5" s="172">
        <v>114.19499999999999</v>
      </c>
      <c r="N5" s="172">
        <v>0</v>
      </c>
      <c r="O5" s="172">
        <v>397.548</v>
      </c>
      <c r="P5" s="204">
        <v>396.93599999999998</v>
      </c>
      <c r="Q5" s="205"/>
      <c r="R5" s="206"/>
      <c r="S5" s="174">
        <f>100*(C5/OBR_NOV23_1.1!C5)</f>
        <v>82.906421208423126</v>
      </c>
      <c r="T5" s="174">
        <f>100*(D5/OBR_NOV23_1.1!D5)</f>
        <v>85.731277391425493</v>
      </c>
      <c r="U5" s="174">
        <f>100*(E5/OBR_NOV23_1.1!E5)</f>
        <v>83.949933409548962</v>
      </c>
      <c r="V5" s="174">
        <f>100*(K5/OBR_NOV23_1.1!N5)</f>
        <v>74.815020743338607</v>
      </c>
      <c r="W5" s="174">
        <f>100*(M5/OBR_NOV23_1.1!P5)</f>
        <v>83.291394061399089</v>
      </c>
      <c r="X5" s="174">
        <f>100*(O5/OBR_NOV23_1.1!R5)</f>
        <v>81.16819081103263</v>
      </c>
    </row>
    <row r="6" spans="1:31" ht="15.75">
      <c r="A6" s="160"/>
      <c r="B6" s="203" t="s">
        <v>985</v>
      </c>
      <c r="C6" s="172">
        <v>256.14100000000002</v>
      </c>
      <c r="D6" s="172">
        <v>80.198999999999998</v>
      </c>
      <c r="E6" s="172">
        <v>72.373000000000005</v>
      </c>
      <c r="F6" s="172">
        <v>11.632999999999999</v>
      </c>
      <c r="G6" s="172">
        <v>-8.6999999999999994E-2</v>
      </c>
      <c r="H6" s="172">
        <v>408.62599999999998</v>
      </c>
      <c r="I6" s="172">
        <v>0.83</v>
      </c>
      <c r="J6" s="172">
        <v>409.45600000000002</v>
      </c>
      <c r="K6" s="172">
        <v>110.40900000000001</v>
      </c>
      <c r="L6" s="172">
        <v>519.86500000000001</v>
      </c>
      <c r="M6" s="172">
        <v>118.98399999999999</v>
      </c>
      <c r="N6" s="172">
        <v>0</v>
      </c>
      <c r="O6" s="172">
        <v>400.88099999999997</v>
      </c>
      <c r="P6" s="204">
        <v>396.09100000000001</v>
      </c>
      <c r="Q6" s="205"/>
      <c r="R6" s="206"/>
      <c r="S6" s="174">
        <f>100*(C6/OBR_NOV23_1.1!C6)</f>
        <v>84.12021254934416</v>
      </c>
      <c r="T6" s="174">
        <f>100*(D6/OBR_NOV23_1.1!D6)</f>
        <v>86.479113200629726</v>
      </c>
      <c r="U6" s="174">
        <f>100*(E6/OBR_NOV23_1.1!E6)</f>
        <v>84.351798972015985</v>
      </c>
      <c r="V6" s="174">
        <f>100*(K6/OBR_NOV23_1.1!N6)</f>
        <v>78.69213499162538</v>
      </c>
      <c r="W6" s="174">
        <f>100*(M6/OBR_NOV23_1.1!P6)</f>
        <v>87.325783652470051</v>
      </c>
      <c r="X6" s="174">
        <f>100*(O6/OBR_NOV23_1.1!R6)</f>
        <v>82.251234134751499</v>
      </c>
      <c r="AA6" s="174">
        <f>100*((T6/T5)-1)</f>
        <v>0.87230218883806998</v>
      </c>
    </row>
    <row r="7" spans="1:31" ht="15.75">
      <c r="A7" s="160"/>
      <c r="B7" s="203" t="s">
        <v>986</v>
      </c>
      <c r="C7" s="172">
        <v>255.81899999999999</v>
      </c>
      <c r="D7" s="172">
        <v>81.155000000000001</v>
      </c>
      <c r="E7" s="172">
        <v>69.19</v>
      </c>
      <c r="F7" s="172">
        <v>11.875</v>
      </c>
      <c r="G7" s="172">
        <v>-0.65800000000000003</v>
      </c>
      <c r="H7" s="172">
        <v>405.50599999999997</v>
      </c>
      <c r="I7" s="172">
        <v>0.85499999999999998</v>
      </c>
      <c r="J7" s="172">
        <v>406.36099999999999</v>
      </c>
      <c r="K7" s="172">
        <v>113.34</v>
      </c>
      <c r="L7" s="172">
        <v>519.70100000000002</v>
      </c>
      <c r="M7" s="172">
        <v>119.73099999999999</v>
      </c>
      <c r="N7" s="172">
        <v>0</v>
      </c>
      <c r="O7" s="172">
        <v>399.97</v>
      </c>
      <c r="P7" s="204">
        <v>395.56599999999997</v>
      </c>
      <c r="Q7" s="205"/>
      <c r="R7" s="206"/>
      <c r="S7" s="174">
        <f>100*(C7/OBR_NOV23_1.1!C7)</f>
        <v>85.377445074474451</v>
      </c>
      <c r="T7" s="174">
        <f>100*(D7/OBR_NOV23_1.1!D7)</f>
        <v>85.972011822409613</v>
      </c>
      <c r="U7" s="174">
        <f>100*(E7/OBR_NOV23_1.1!E7)</f>
        <v>85.080481536588664</v>
      </c>
      <c r="V7" s="174">
        <f>100*(K7/OBR_NOV23_1.1!N7)</f>
        <v>80.470868892265315</v>
      </c>
      <c r="W7" s="174">
        <f>100*(M7/OBR_NOV23_1.1!P7)</f>
        <v>89.477696153529976</v>
      </c>
      <c r="X7" s="174">
        <f>100*(O7/OBR_NOV23_1.1!R7)</f>
        <v>83.349309815950917</v>
      </c>
      <c r="AA7" s="174">
        <f t="shared" ref="Z7:AA70" si="0">100*((T7/T6)-1)</f>
        <v>-0.58638596009148447</v>
      </c>
    </row>
    <row r="8" spans="1:31" ht="15.75">
      <c r="A8" s="160"/>
      <c r="B8" s="203" t="s">
        <v>987</v>
      </c>
      <c r="C8" s="172">
        <v>247.92400000000001</v>
      </c>
      <c r="D8" s="172">
        <v>83.414000000000001</v>
      </c>
      <c r="E8" s="172">
        <v>68.459999999999994</v>
      </c>
      <c r="F8" s="172">
        <v>12.733000000000001</v>
      </c>
      <c r="G8" s="172">
        <v>0.27900000000000003</v>
      </c>
      <c r="H8" s="172">
        <v>400.077</v>
      </c>
      <c r="I8" s="172">
        <v>-2.2029999999999998</v>
      </c>
      <c r="J8" s="172">
        <v>397.87400000000002</v>
      </c>
      <c r="K8" s="172">
        <v>109.631</v>
      </c>
      <c r="L8" s="172">
        <v>507.505</v>
      </c>
      <c r="M8" s="172">
        <v>112.304</v>
      </c>
      <c r="N8" s="172">
        <v>0</v>
      </c>
      <c r="O8" s="172">
        <v>395.20100000000002</v>
      </c>
      <c r="P8" s="204">
        <v>383.976</v>
      </c>
      <c r="Q8" s="205"/>
      <c r="R8" s="206"/>
      <c r="S8" s="174">
        <f>100*(C8/OBR_NOV23_1.1!C8)</f>
        <v>84.797159792456895</v>
      </c>
      <c r="T8" s="174">
        <f>100*(D8/OBR_NOV23_1.1!D8)</f>
        <v>87.434225697574476</v>
      </c>
      <c r="U8" s="174">
        <f>100*(E8/OBR_NOV23_1.1!E8)</f>
        <v>85.59853959838955</v>
      </c>
      <c r="V8" s="174">
        <f>100*(K8/OBR_NOV23_1.1!N8)</f>
        <v>80.953892958412098</v>
      </c>
      <c r="W8" s="174">
        <f>100*(M8/OBR_NOV23_1.1!P8)</f>
        <v>88.620939995580954</v>
      </c>
      <c r="X8" s="174">
        <f>100*(O8/OBR_NOV23_1.1!R8)</f>
        <v>84.140099724501482</v>
      </c>
      <c r="AA8" s="174">
        <f t="shared" si="0"/>
        <v>1.7008022077991125</v>
      </c>
    </row>
    <row r="9" spans="1:31" ht="15.75">
      <c r="A9" s="160"/>
      <c r="B9" s="203" t="s">
        <v>988</v>
      </c>
      <c r="C9" s="172">
        <v>247.70699999999999</v>
      </c>
      <c r="D9" s="172">
        <v>84.238</v>
      </c>
      <c r="E9" s="172">
        <v>65.081000000000003</v>
      </c>
      <c r="F9" s="172">
        <v>13.271000000000001</v>
      </c>
      <c r="G9" s="172">
        <v>1.2809999999999999</v>
      </c>
      <c r="H9" s="172">
        <v>398.30700000000002</v>
      </c>
      <c r="I9" s="172">
        <v>-6.8570000000000002</v>
      </c>
      <c r="J9" s="172">
        <v>391.45</v>
      </c>
      <c r="K9" s="172">
        <v>103.636</v>
      </c>
      <c r="L9" s="172">
        <v>495.08600000000001</v>
      </c>
      <c r="M9" s="172">
        <v>108.34699999999999</v>
      </c>
      <c r="N9" s="172">
        <v>0</v>
      </c>
      <c r="O9" s="172">
        <v>386.73899999999998</v>
      </c>
      <c r="P9" s="204">
        <v>379.76299999999998</v>
      </c>
      <c r="Q9" s="205"/>
      <c r="R9" s="206"/>
      <c r="S9" s="174">
        <f>100*(C9/OBR_NOV23_1.1!C9)</f>
        <v>85.039686354211014</v>
      </c>
      <c r="T9" s="174">
        <f>100*(D9/OBR_NOV23_1.1!D9)</f>
        <v>88.856775173519537</v>
      </c>
      <c r="U9" s="174">
        <f>100*(E9/OBR_NOV23_1.1!E9)</f>
        <v>86.473738058224058</v>
      </c>
      <c r="V9" s="174">
        <f>100*(K9/OBR_NOV23_1.1!N9)</f>
        <v>81.781523480346891</v>
      </c>
      <c r="W9" s="174">
        <f>100*(M9/OBR_NOV23_1.1!P9)</f>
        <v>89.014771849685332</v>
      </c>
      <c r="X9" s="174">
        <f>100*(O9/OBR_NOV23_1.1!R9)</f>
        <v>84.05450929679094</v>
      </c>
      <c r="AA9" s="174">
        <f t="shared" si="0"/>
        <v>1.6269938512013749</v>
      </c>
    </row>
    <row r="10" spans="1:31" ht="15.75">
      <c r="A10" s="160"/>
      <c r="B10" s="203" t="s">
        <v>989</v>
      </c>
      <c r="C10" s="172">
        <v>248.136</v>
      </c>
      <c r="D10" s="172">
        <v>84.183999999999997</v>
      </c>
      <c r="E10" s="172">
        <v>62.024999999999999</v>
      </c>
      <c r="F10" s="172">
        <v>12.265000000000001</v>
      </c>
      <c r="G10" s="172">
        <v>0.51600000000000001</v>
      </c>
      <c r="H10" s="172">
        <v>394.86099999999999</v>
      </c>
      <c r="I10" s="172">
        <v>-3.7850000000000001</v>
      </c>
      <c r="J10" s="172">
        <v>391.07600000000002</v>
      </c>
      <c r="K10" s="172">
        <v>101.71599999999999</v>
      </c>
      <c r="L10" s="172">
        <v>492.79199999999997</v>
      </c>
      <c r="M10" s="172">
        <v>106.22799999999999</v>
      </c>
      <c r="N10" s="172">
        <v>0</v>
      </c>
      <c r="O10" s="172">
        <v>386.56400000000002</v>
      </c>
      <c r="P10" s="204">
        <v>380.72399999999999</v>
      </c>
      <c r="Q10" s="205"/>
      <c r="R10" s="206"/>
      <c r="S10" s="174">
        <f>100*(C10/OBR_NOV23_1.1!C10)</f>
        <v>85.237882587338106</v>
      </c>
      <c r="T10" s="174">
        <f>100*(D10/OBR_NOV23_1.1!D10)</f>
        <v>89.023306966710379</v>
      </c>
      <c r="U10" s="174">
        <f>100*(E10/OBR_NOV23_1.1!E10)</f>
        <v>86.07052162690978</v>
      </c>
      <c r="V10" s="174">
        <f>100*(K10/OBR_NOV23_1.1!N10)</f>
        <v>81.100302981980548</v>
      </c>
      <c r="W10" s="174">
        <f>100*(M10/OBR_NOV23_1.1!P10)</f>
        <v>87.065708267422892</v>
      </c>
      <c r="X10" s="174">
        <f>100*(O10/OBR_NOV23_1.1!R10)</f>
        <v>84.292377436496807</v>
      </c>
      <c r="AA10" s="174">
        <f t="shared" si="0"/>
        <v>0.18741597685223432</v>
      </c>
    </row>
    <row r="11" spans="1:31" ht="15.75">
      <c r="A11" s="160"/>
      <c r="B11" s="203" t="s">
        <v>990</v>
      </c>
      <c r="C11" s="172">
        <v>249.48099999999999</v>
      </c>
      <c r="D11" s="172">
        <v>86.206999999999994</v>
      </c>
      <c r="E11" s="172">
        <v>62.265000000000001</v>
      </c>
      <c r="F11" s="172">
        <v>13.497999999999999</v>
      </c>
      <c r="G11" s="172">
        <v>0.56999999999999995</v>
      </c>
      <c r="H11" s="172">
        <v>398.52300000000002</v>
      </c>
      <c r="I11" s="172">
        <v>-3.9169999999999998</v>
      </c>
      <c r="J11" s="172">
        <v>394.60599999999999</v>
      </c>
      <c r="K11" s="172">
        <v>102.63200000000001</v>
      </c>
      <c r="L11" s="172">
        <v>497.238</v>
      </c>
      <c r="M11" s="172">
        <v>108.614</v>
      </c>
      <c r="N11" s="172">
        <v>0</v>
      </c>
      <c r="O11" s="172">
        <v>388.62400000000002</v>
      </c>
      <c r="P11" s="204">
        <v>389.47899999999998</v>
      </c>
      <c r="Q11" s="205"/>
      <c r="R11" s="206"/>
      <c r="S11" s="174">
        <f>100*(C11/OBR_NOV23_1.1!C11)</f>
        <v>85.225052266236688</v>
      </c>
      <c r="T11" s="174">
        <f>100*(D11/OBR_NOV23_1.1!D11)</f>
        <v>90.399739938340218</v>
      </c>
      <c r="U11" s="174">
        <f>100*(E11/OBR_NOV23_1.1!E11)</f>
        <v>85.822387010516749</v>
      </c>
      <c r="V11" s="174">
        <f>100*(K11/OBR_NOV23_1.1!N11)</f>
        <v>82.218732976575765</v>
      </c>
      <c r="W11" s="174">
        <f>100*(M11/OBR_NOV23_1.1!P11)</f>
        <v>86.675551228543384</v>
      </c>
      <c r="X11" s="174">
        <f>100*(O11/OBR_NOV23_1.1!R11)</f>
        <v>84.690602015799513</v>
      </c>
      <c r="AA11" s="174">
        <f t="shared" si="0"/>
        <v>1.5461490013447321</v>
      </c>
    </row>
    <row r="12" spans="1:31" ht="15.75">
      <c r="A12" s="160"/>
      <c r="B12" s="203" t="s">
        <v>991</v>
      </c>
      <c r="C12" s="172">
        <v>250.34</v>
      </c>
      <c r="D12" s="172">
        <v>85.941999999999993</v>
      </c>
      <c r="E12" s="172">
        <v>60.697000000000003</v>
      </c>
      <c r="F12" s="172">
        <v>13.189</v>
      </c>
      <c r="G12" s="172">
        <v>-1.2999999999999999E-2</v>
      </c>
      <c r="H12" s="172">
        <v>396.96600000000001</v>
      </c>
      <c r="I12" s="172">
        <v>-6.0709999999999997</v>
      </c>
      <c r="J12" s="172">
        <v>390.89499999999998</v>
      </c>
      <c r="K12" s="172">
        <v>108.358</v>
      </c>
      <c r="L12" s="172">
        <v>499.25299999999999</v>
      </c>
      <c r="M12" s="172">
        <v>112.378</v>
      </c>
      <c r="N12" s="172">
        <v>0</v>
      </c>
      <c r="O12" s="172">
        <v>386.875</v>
      </c>
      <c r="P12" s="204">
        <v>385.82400000000001</v>
      </c>
      <c r="Q12" s="205"/>
      <c r="R12" s="206"/>
      <c r="S12" s="174">
        <f>100*(C12/OBR_NOV23_1.1!C12)</f>
        <v>84.88720249297242</v>
      </c>
      <c r="T12" s="174">
        <f>100*(D12/OBR_NOV23_1.1!D12)</f>
        <v>89.42045572781187</v>
      </c>
      <c r="U12" s="174">
        <f>100*(E12/OBR_NOV23_1.1!E12)</f>
        <v>85.087264316254306</v>
      </c>
      <c r="V12" s="174">
        <f>100*(K12/OBR_NOV23_1.1!N12)</f>
        <v>82.92936791593641</v>
      </c>
      <c r="W12" s="174">
        <f>100*(M12/OBR_NOV23_1.1!P12)</f>
        <v>88.243423635649791</v>
      </c>
      <c r="X12" s="174">
        <f>100*(O12/OBR_NOV23_1.1!R12)</f>
        <v>84.05976907599981</v>
      </c>
      <c r="AA12" s="174">
        <f t="shared" si="0"/>
        <v>-1.0832821103205603</v>
      </c>
    </row>
    <row r="13" spans="1:31" ht="15.75">
      <c r="A13" s="160"/>
      <c r="B13" s="203" t="s">
        <v>992</v>
      </c>
      <c r="C13" s="172">
        <v>249.15899999999999</v>
      </c>
      <c r="D13" s="172">
        <v>86.855999999999995</v>
      </c>
      <c r="E13" s="172">
        <v>63.512</v>
      </c>
      <c r="F13" s="172">
        <v>13.272</v>
      </c>
      <c r="G13" s="172">
        <v>-0.221</v>
      </c>
      <c r="H13" s="172">
        <v>399.30599999999998</v>
      </c>
      <c r="I13" s="172">
        <v>1.601</v>
      </c>
      <c r="J13" s="172">
        <v>400.90699999999998</v>
      </c>
      <c r="K13" s="172">
        <v>110.685</v>
      </c>
      <c r="L13" s="172">
        <v>511.59199999999998</v>
      </c>
      <c r="M13" s="172">
        <v>115.479</v>
      </c>
      <c r="N13" s="172">
        <v>0</v>
      </c>
      <c r="O13" s="172">
        <v>396.113</v>
      </c>
      <c r="P13" s="204">
        <v>396.24799999999999</v>
      </c>
      <c r="Q13" s="205"/>
      <c r="R13" s="206"/>
      <c r="S13" s="174">
        <f>100*(C13/OBR_NOV23_1.1!C13)</f>
        <v>84.902458555534736</v>
      </c>
      <c r="T13" s="174">
        <f>100*(D13/OBR_NOV23_1.1!D13)</f>
        <v>91.615421127577648</v>
      </c>
      <c r="U13" s="174">
        <f>100*(E13/OBR_NOV23_1.1!E13)</f>
        <v>84.527136735074123</v>
      </c>
      <c r="V13" s="174">
        <f>100*(K13/OBR_NOV23_1.1!N13)</f>
        <v>84.762831018057625</v>
      </c>
      <c r="W13" s="174">
        <f>100*(M13/OBR_NOV23_1.1!P13)</f>
        <v>89.051258125959123</v>
      </c>
      <c r="X13" s="174">
        <f>100*(O13/OBR_NOV23_1.1!R13)</f>
        <v>85.269393791317484</v>
      </c>
      <c r="AA13" s="174">
        <f t="shared" si="0"/>
        <v>2.4546569147970709</v>
      </c>
    </row>
    <row r="14" spans="1:31" ht="15.75">
      <c r="A14" s="160"/>
      <c r="B14" s="203" t="s">
        <v>993</v>
      </c>
      <c r="C14" s="172">
        <v>257.44900000000001</v>
      </c>
      <c r="D14" s="172">
        <v>86.19</v>
      </c>
      <c r="E14" s="172">
        <v>62.845999999999997</v>
      </c>
      <c r="F14" s="172">
        <v>12.714</v>
      </c>
      <c r="G14" s="172">
        <v>-0.36199999999999999</v>
      </c>
      <c r="H14" s="172">
        <v>406.12299999999999</v>
      </c>
      <c r="I14" s="172">
        <v>0.26100000000000001</v>
      </c>
      <c r="J14" s="172">
        <v>406.38400000000001</v>
      </c>
      <c r="K14" s="172">
        <v>115.919</v>
      </c>
      <c r="L14" s="172">
        <v>522.303</v>
      </c>
      <c r="M14" s="172">
        <v>120.992</v>
      </c>
      <c r="N14" s="172">
        <v>0</v>
      </c>
      <c r="O14" s="172">
        <v>401.31099999999998</v>
      </c>
      <c r="P14" s="204">
        <v>401.77499999999998</v>
      </c>
      <c r="Q14" s="205"/>
      <c r="R14" s="206"/>
      <c r="S14" s="174">
        <f>100*(C14/OBR_NOV23_1.1!C14)</f>
        <v>85.64732261670305</v>
      </c>
      <c r="T14" s="174">
        <f>100*(D14/OBR_NOV23_1.1!D14)</f>
        <v>90.609000977681518</v>
      </c>
      <c r="U14" s="174">
        <f>100*(E14/OBR_NOV23_1.1!E14)</f>
        <v>84.901785955526719</v>
      </c>
      <c r="V14" s="174">
        <f>100*(K14/OBR_NOV23_1.1!N14)</f>
        <v>85.933399558171601</v>
      </c>
      <c r="W14" s="174">
        <f>100*(M14/OBR_NOV23_1.1!P14)</f>
        <v>90.437642486078417</v>
      </c>
      <c r="X14" s="174">
        <f>100*(O14/OBR_NOV23_1.1!R14)</f>
        <v>85.456957534614119</v>
      </c>
      <c r="AA14" s="174">
        <f t="shared" si="0"/>
        <v>-1.0985270138033409</v>
      </c>
    </row>
    <row r="15" spans="1:31" ht="15.75">
      <c r="A15" s="160"/>
      <c r="B15" s="203" t="s">
        <v>994</v>
      </c>
      <c r="C15" s="172">
        <v>259.351</v>
      </c>
      <c r="D15" s="172">
        <v>85.911000000000001</v>
      </c>
      <c r="E15" s="172">
        <v>65.225999999999999</v>
      </c>
      <c r="F15" s="172">
        <v>13.003</v>
      </c>
      <c r="G15" s="172">
        <v>0.44700000000000001</v>
      </c>
      <c r="H15" s="172">
        <v>410.935</v>
      </c>
      <c r="I15" s="172">
        <v>1.0960000000000001</v>
      </c>
      <c r="J15" s="172">
        <v>412.03100000000001</v>
      </c>
      <c r="K15" s="172">
        <v>116.69799999999999</v>
      </c>
      <c r="L15" s="172">
        <v>528.72900000000004</v>
      </c>
      <c r="M15" s="172">
        <v>124.53</v>
      </c>
      <c r="N15" s="172">
        <v>0</v>
      </c>
      <c r="O15" s="172">
        <v>404.19900000000001</v>
      </c>
      <c r="P15" s="204">
        <v>403.67500000000001</v>
      </c>
      <c r="Q15" s="205"/>
      <c r="R15" s="206"/>
      <c r="S15" s="174">
        <f>100*(C15/OBR_NOV23_1.1!C15)</f>
        <v>86.208661718316321</v>
      </c>
      <c r="T15" s="174">
        <f>100*(D15/OBR_NOV23_1.1!D15)</f>
        <v>90.302406003973218</v>
      </c>
      <c r="U15" s="174">
        <f>100*(E15/OBR_NOV23_1.1!E15)</f>
        <v>84.820348769164738</v>
      </c>
      <c r="V15" s="174">
        <f>100*(K15/OBR_NOV23_1.1!N15)</f>
        <v>85.612835542774135</v>
      </c>
      <c r="W15" s="174">
        <f>100*(M15/OBR_NOV23_1.1!P15)</f>
        <v>90.171175346115959</v>
      </c>
      <c r="X15" s="174">
        <f>100*(O15/OBR_NOV23_1.1!R15)</f>
        <v>85.59929182399793</v>
      </c>
      <c r="AA15" s="174">
        <f t="shared" si="0"/>
        <v>-0.33837143153561122</v>
      </c>
    </row>
    <row r="16" spans="1:31" ht="15.75">
      <c r="A16" s="160"/>
      <c r="B16" s="203" t="s">
        <v>995</v>
      </c>
      <c r="C16" s="172">
        <v>261.15699999999998</v>
      </c>
      <c r="D16" s="172">
        <v>87.358999999999995</v>
      </c>
      <c r="E16" s="172">
        <v>66.706000000000003</v>
      </c>
      <c r="F16" s="172">
        <v>12.587999999999999</v>
      </c>
      <c r="G16" s="172">
        <v>0.57399999999999995</v>
      </c>
      <c r="H16" s="172">
        <v>415.79599999999999</v>
      </c>
      <c r="I16" s="172">
        <v>-1.4830000000000001</v>
      </c>
      <c r="J16" s="172">
        <v>414.31299999999999</v>
      </c>
      <c r="K16" s="172">
        <v>120.874</v>
      </c>
      <c r="L16" s="172">
        <v>535.18700000000001</v>
      </c>
      <c r="M16" s="172">
        <v>128.25700000000001</v>
      </c>
      <c r="N16" s="172">
        <v>0</v>
      </c>
      <c r="O16" s="172">
        <v>406.93</v>
      </c>
      <c r="P16" s="204">
        <v>407.56200000000001</v>
      </c>
      <c r="Q16" s="205"/>
      <c r="R16" s="206"/>
      <c r="S16" s="174">
        <f>100*(C16/OBR_NOV23_1.1!C16)</f>
        <v>86.953206677720729</v>
      </c>
      <c r="T16" s="174">
        <f>100*(D16/OBR_NOV23_1.1!D16)</f>
        <v>91.288037117538863</v>
      </c>
      <c r="U16" s="174">
        <f>100*(E16/OBR_NOV23_1.1!E16)</f>
        <v>84.466843098274097</v>
      </c>
      <c r="V16" s="174">
        <f>100*(K16/OBR_NOV23_1.1!N16)</f>
        <v>86.912191895078948</v>
      </c>
      <c r="W16" s="174">
        <f>100*(M16/OBR_NOV23_1.1!P16)</f>
        <v>92.060609540762854</v>
      </c>
      <c r="X16" s="174">
        <f>100*(O16/OBR_NOV23_1.1!R16)</f>
        <v>86.102341878750437</v>
      </c>
      <c r="AA16" s="174">
        <f t="shared" si="0"/>
        <v>1.0914782420329727</v>
      </c>
    </row>
    <row r="17" spans="1:27" ht="15.75">
      <c r="A17" s="160"/>
      <c r="B17" s="203" t="s">
        <v>996</v>
      </c>
      <c r="C17" s="172">
        <v>263.60199999999998</v>
      </c>
      <c r="D17" s="172">
        <v>89.47</v>
      </c>
      <c r="E17" s="172">
        <v>64.274000000000001</v>
      </c>
      <c r="F17" s="172">
        <v>13.122</v>
      </c>
      <c r="G17" s="172">
        <v>-1.752</v>
      </c>
      <c r="H17" s="172">
        <v>415.59399999999999</v>
      </c>
      <c r="I17" s="172">
        <v>-1.655</v>
      </c>
      <c r="J17" s="172">
        <v>413.93900000000002</v>
      </c>
      <c r="K17" s="172">
        <v>128.71700000000001</v>
      </c>
      <c r="L17" s="172">
        <v>542.65599999999995</v>
      </c>
      <c r="M17" s="172">
        <v>127.92400000000001</v>
      </c>
      <c r="N17" s="172">
        <v>0</v>
      </c>
      <c r="O17" s="172">
        <v>414.73200000000003</v>
      </c>
      <c r="P17" s="204">
        <v>416.43299999999999</v>
      </c>
      <c r="Q17" s="205"/>
      <c r="R17" s="206"/>
      <c r="S17" s="174">
        <f>100*(C17/OBR_NOV23_1.1!C17)</f>
        <v>88.539049589552732</v>
      </c>
      <c r="T17" s="174">
        <f>100*(D17/OBR_NOV23_1.1!D17)</f>
        <v>92.944256300513189</v>
      </c>
      <c r="U17" s="174">
        <f>100*(E17/OBR_NOV23_1.1!E17)</f>
        <v>84.657938410473903</v>
      </c>
      <c r="V17" s="174">
        <f>100*(K17/OBR_NOV23_1.1!N17)</f>
        <v>88.896025415242249</v>
      </c>
      <c r="W17" s="174">
        <f>100*(M17/OBR_NOV23_1.1!P17)</f>
        <v>94.040329042644686</v>
      </c>
      <c r="X17" s="174">
        <f>100*(O17/OBR_NOV23_1.1!R17)</f>
        <v>87.529626291896278</v>
      </c>
      <c r="AA17" s="174">
        <f t="shared" si="0"/>
        <v>1.8142784479436624</v>
      </c>
    </row>
    <row r="18" spans="1:27" ht="15.75">
      <c r="A18" s="160"/>
      <c r="B18" s="203" t="s">
        <v>997</v>
      </c>
      <c r="C18" s="172">
        <v>263.80900000000003</v>
      </c>
      <c r="D18" s="172">
        <v>85.138000000000005</v>
      </c>
      <c r="E18" s="172">
        <v>64.167000000000002</v>
      </c>
      <c r="F18" s="172">
        <v>11.475</v>
      </c>
      <c r="G18" s="172">
        <v>0.44400000000000001</v>
      </c>
      <c r="H18" s="172">
        <v>413.55799999999999</v>
      </c>
      <c r="I18" s="172">
        <v>4.5209999999999999</v>
      </c>
      <c r="J18" s="172">
        <v>418.07900000000001</v>
      </c>
      <c r="K18" s="172">
        <v>129.20099999999999</v>
      </c>
      <c r="L18" s="172">
        <v>547.28</v>
      </c>
      <c r="M18" s="172">
        <v>134.91399999999999</v>
      </c>
      <c r="N18" s="172">
        <v>0</v>
      </c>
      <c r="O18" s="172">
        <v>412.36599999999999</v>
      </c>
      <c r="P18" s="204">
        <v>417.19099999999997</v>
      </c>
      <c r="Q18" s="205"/>
      <c r="R18" s="206"/>
      <c r="S18" s="174">
        <f>100*(C18/OBR_NOV23_1.1!C18)</f>
        <v>88.8212894471922</v>
      </c>
      <c r="T18" s="174">
        <f>100*(D18/OBR_NOV23_1.1!D18)</f>
        <v>90.015965151563222</v>
      </c>
      <c r="U18" s="174">
        <f>100*(E18/OBR_NOV23_1.1!E18)</f>
        <v>85.434113997363752</v>
      </c>
      <c r="V18" s="174">
        <f>100*(K18/OBR_NOV23_1.1!N18)</f>
        <v>90.539025381564372</v>
      </c>
      <c r="W18" s="174">
        <f>100*(M18/OBR_NOV23_1.1!P18)</f>
        <v>96.305232350631726</v>
      </c>
      <c r="X18" s="174">
        <f>100*(O18/OBR_NOV23_1.1!R18)</f>
        <v>86.930106563511217</v>
      </c>
      <c r="AA18" s="174">
        <f t="shared" si="0"/>
        <v>-3.1505886060156696</v>
      </c>
    </row>
    <row r="19" spans="1:27" ht="15.75">
      <c r="A19" s="160"/>
      <c r="B19" s="203" t="s">
        <v>998</v>
      </c>
      <c r="C19" s="172">
        <v>266.76600000000002</v>
      </c>
      <c r="D19" s="172">
        <v>85.795000000000002</v>
      </c>
      <c r="E19" s="172">
        <v>66.019000000000005</v>
      </c>
      <c r="F19" s="172">
        <v>11.891</v>
      </c>
      <c r="G19" s="172">
        <v>1.5449999999999999</v>
      </c>
      <c r="H19" s="172">
        <v>420.125</v>
      </c>
      <c r="I19" s="172">
        <v>1.1479999999999999</v>
      </c>
      <c r="J19" s="172">
        <v>421.27300000000002</v>
      </c>
      <c r="K19" s="172">
        <v>131.161</v>
      </c>
      <c r="L19" s="172">
        <v>552.43399999999997</v>
      </c>
      <c r="M19" s="172">
        <v>136.38499999999999</v>
      </c>
      <c r="N19" s="172">
        <v>0</v>
      </c>
      <c r="O19" s="172">
        <v>416.04899999999998</v>
      </c>
      <c r="P19" s="204">
        <v>415.60300000000001</v>
      </c>
      <c r="Q19" s="205"/>
      <c r="R19" s="206"/>
      <c r="S19" s="174">
        <f>100*(C19/OBR_NOV23_1.1!C19)</f>
        <v>89.516989590813623</v>
      </c>
      <c r="T19" s="174">
        <f>100*(D19/OBR_NOV23_1.1!D19)</f>
        <v>90.862395814579074</v>
      </c>
      <c r="U19" s="174">
        <f>100*(E19/OBR_NOV23_1.1!E19)</f>
        <v>85.935384775590975</v>
      </c>
      <c r="V19" s="174">
        <f>100*(K19/OBR_NOV23_1.1!N19)</f>
        <v>90.873881925824307</v>
      </c>
      <c r="W19" s="174">
        <f>100*(M19/OBR_NOV23_1.1!P19)</f>
        <v>97.53141157204459</v>
      </c>
      <c r="X19" s="174">
        <f>100*(O19/OBR_NOV23_1.1!R19)</f>
        <v>87.439603373594238</v>
      </c>
      <c r="AA19" s="174">
        <f t="shared" si="0"/>
        <v>0.94031171202872965</v>
      </c>
    </row>
    <row r="20" spans="1:27" ht="15.75">
      <c r="A20" s="160"/>
      <c r="B20" s="203" t="s">
        <v>999</v>
      </c>
      <c r="C20" s="172">
        <v>269.28899999999999</v>
      </c>
      <c r="D20" s="172">
        <v>87.016000000000005</v>
      </c>
      <c r="E20" s="172">
        <v>66.760000000000005</v>
      </c>
      <c r="F20" s="172">
        <v>11.551</v>
      </c>
      <c r="G20" s="172">
        <v>0.439</v>
      </c>
      <c r="H20" s="172">
        <v>423.50400000000002</v>
      </c>
      <c r="I20" s="172">
        <v>-1.0669999999999999</v>
      </c>
      <c r="J20" s="172">
        <v>422.43700000000001</v>
      </c>
      <c r="K20" s="172">
        <v>132.768</v>
      </c>
      <c r="L20" s="172">
        <v>555.20500000000004</v>
      </c>
      <c r="M20" s="172">
        <v>135.762</v>
      </c>
      <c r="N20" s="172">
        <v>0</v>
      </c>
      <c r="O20" s="172">
        <v>419.44299999999998</v>
      </c>
      <c r="P20" s="204">
        <v>420.30799999999999</v>
      </c>
      <c r="Q20" s="205"/>
      <c r="R20" s="206"/>
      <c r="S20" s="174">
        <f>100*(C20/OBR_NOV23_1.1!C20)</f>
        <v>90.205306687122516</v>
      </c>
      <c r="T20" s="174">
        <f>100*(D20/OBR_NOV23_1.1!D20)</f>
        <v>91.356339699104467</v>
      </c>
      <c r="U20" s="174">
        <f>100*(E20/OBR_NOV23_1.1!E20)</f>
        <v>86.140823989367874</v>
      </c>
      <c r="V20" s="174">
        <f>100*(K20/OBR_NOV23_1.1!N20)</f>
        <v>90.624765363166631</v>
      </c>
      <c r="W20" s="174">
        <f>100*(M20/OBR_NOV23_1.1!P20)</f>
        <v>96.445849465421091</v>
      </c>
      <c r="X20" s="174">
        <f>100*(O20/OBR_NOV23_1.1!R20)</f>
        <v>88.029692809126942</v>
      </c>
      <c r="AA20" s="174">
        <f t="shared" si="0"/>
        <v>0.54361749995386344</v>
      </c>
    </row>
    <row r="21" spans="1:27" ht="15.75">
      <c r="A21" s="160"/>
      <c r="B21" s="203" t="s">
        <v>1000</v>
      </c>
      <c r="C21" s="172">
        <v>269.54199999999997</v>
      </c>
      <c r="D21" s="172">
        <v>90.58</v>
      </c>
      <c r="E21" s="172">
        <v>68.143000000000001</v>
      </c>
      <c r="F21" s="172">
        <v>11.71</v>
      </c>
      <c r="G21" s="172">
        <v>-1.149</v>
      </c>
      <c r="H21" s="172">
        <v>427.11599999999999</v>
      </c>
      <c r="I21" s="172">
        <v>-2.1190000000000002</v>
      </c>
      <c r="J21" s="172">
        <v>424.99700000000001</v>
      </c>
      <c r="K21" s="172">
        <v>135.898</v>
      </c>
      <c r="L21" s="172">
        <v>560.89499999999998</v>
      </c>
      <c r="M21" s="172">
        <v>136.191</v>
      </c>
      <c r="N21" s="172">
        <v>0</v>
      </c>
      <c r="O21" s="172">
        <v>424.70400000000001</v>
      </c>
      <c r="P21" s="204">
        <v>422.21300000000002</v>
      </c>
      <c r="Q21" s="205"/>
      <c r="R21" s="206"/>
      <c r="S21" s="174">
        <f>100*(C21/OBR_NOV23_1.1!C21)</f>
        <v>90.277959198711173</v>
      </c>
      <c r="T21" s="174">
        <f>100*(D21/OBR_NOV23_1.1!D21)</f>
        <v>92.214032658712384</v>
      </c>
      <c r="U21" s="174">
        <f>100*(E21/OBR_NOV23_1.1!E21)</f>
        <v>86.635306083529343</v>
      </c>
      <c r="V21" s="174">
        <f>100*(K21/OBR_NOV23_1.1!N21)</f>
        <v>90.559424249491883</v>
      </c>
      <c r="W21" s="174">
        <f>100*(M21/OBR_NOV23_1.1!P21)</f>
        <v>95.999746239409006</v>
      </c>
      <c r="X21" s="174">
        <f>100*(O21/OBR_NOV23_1.1!R21)</f>
        <v>88.363654521546636</v>
      </c>
      <c r="AA21" s="174">
        <f t="shared" si="0"/>
        <v>0.93884339328047517</v>
      </c>
    </row>
    <row r="22" spans="1:27" ht="15.75">
      <c r="A22" s="160"/>
      <c r="B22" s="203" t="s">
        <v>1001</v>
      </c>
      <c r="C22" s="172">
        <v>273.13099999999997</v>
      </c>
      <c r="D22" s="172">
        <v>86.96</v>
      </c>
      <c r="E22" s="172">
        <v>66.673000000000002</v>
      </c>
      <c r="F22" s="172">
        <v>11.725</v>
      </c>
      <c r="G22" s="172">
        <v>0.90400000000000003</v>
      </c>
      <c r="H22" s="172">
        <v>427.66800000000001</v>
      </c>
      <c r="I22" s="172">
        <v>5.641</v>
      </c>
      <c r="J22" s="172">
        <v>433.30900000000003</v>
      </c>
      <c r="K22" s="172">
        <v>128.65899999999999</v>
      </c>
      <c r="L22" s="172">
        <v>561.96799999999996</v>
      </c>
      <c r="M22" s="172">
        <v>136.96100000000001</v>
      </c>
      <c r="N22" s="172">
        <v>0</v>
      </c>
      <c r="O22" s="172">
        <v>425.00700000000001</v>
      </c>
      <c r="P22" s="204">
        <v>421.38200000000001</v>
      </c>
      <c r="Q22" s="205"/>
      <c r="R22" s="206"/>
      <c r="S22" s="174">
        <f>100*(C22/OBR_NOV23_1.1!C22)</f>
        <v>90.76260513277218</v>
      </c>
      <c r="T22" s="174">
        <f>100*(D22/OBR_NOV23_1.1!D22)</f>
        <v>91.568650162688087</v>
      </c>
      <c r="U22" s="174">
        <f>100*(E22/OBR_NOV23_1.1!E22)</f>
        <v>86.989366560114817</v>
      </c>
      <c r="V22" s="174">
        <f>100*(K22/OBR_NOV23_1.1!N22)</f>
        <v>89.954344284645558</v>
      </c>
      <c r="W22" s="174">
        <f>100*(M22/OBR_NOV23_1.1!P22)</f>
        <v>94.757779960979121</v>
      </c>
      <c r="X22" s="174">
        <f>100*(O22/OBR_NOV23_1.1!R22)</f>
        <v>88.546998931203248</v>
      </c>
      <c r="AA22" s="174">
        <f t="shared" si="0"/>
        <v>-0.69987449568861271</v>
      </c>
    </row>
    <row r="23" spans="1:27" ht="15.75">
      <c r="A23" s="160"/>
      <c r="B23" s="203" t="s">
        <v>1002</v>
      </c>
      <c r="C23" s="172">
        <v>275.8</v>
      </c>
      <c r="D23" s="172">
        <v>87.93</v>
      </c>
      <c r="E23" s="172">
        <v>66.319999999999993</v>
      </c>
      <c r="F23" s="172">
        <v>11.019</v>
      </c>
      <c r="G23" s="172">
        <v>0.40600000000000003</v>
      </c>
      <c r="H23" s="172">
        <v>430.45600000000002</v>
      </c>
      <c r="I23" s="172">
        <v>4.4249999999999998</v>
      </c>
      <c r="J23" s="172">
        <v>434.88099999999997</v>
      </c>
      <c r="K23" s="172">
        <v>131.40899999999999</v>
      </c>
      <c r="L23" s="172">
        <v>566.29</v>
      </c>
      <c r="M23" s="172">
        <v>135.35300000000001</v>
      </c>
      <c r="N23" s="172">
        <v>0</v>
      </c>
      <c r="O23" s="172">
        <v>430.93700000000001</v>
      </c>
      <c r="P23" s="204">
        <v>427.49200000000002</v>
      </c>
      <c r="Q23" s="205"/>
      <c r="R23" s="206"/>
      <c r="S23" s="174">
        <f>100*(C23/OBR_NOV23_1.1!C23)</f>
        <v>90.61042118404626</v>
      </c>
      <c r="T23" s="174">
        <f>100*(D23/OBR_NOV23_1.1!D23)</f>
        <v>91.726562418501786</v>
      </c>
      <c r="U23" s="174">
        <f>100*(E23/OBR_NOV23_1.1!E23)</f>
        <v>87.336704593341736</v>
      </c>
      <c r="V23" s="174">
        <f>100*(K23/OBR_NOV23_1.1!N23)</f>
        <v>89.623728882917419</v>
      </c>
      <c r="W23" s="174">
        <f>100*(M23/OBR_NOV23_1.1!P23)</f>
        <v>94.557889662784774</v>
      </c>
      <c r="X23" s="174">
        <f>100*(O23/OBR_NOV23_1.1!R23)</f>
        <v>88.930184758315974</v>
      </c>
      <c r="AA23" s="174">
        <f t="shared" si="0"/>
        <v>0.17245231368283598</v>
      </c>
    </row>
    <row r="24" spans="1:27" ht="15.75">
      <c r="A24" s="160"/>
      <c r="B24" s="203" t="s">
        <v>1003</v>
      </c>
      <c r="C24" s="172">
        <v>281.57799999999997</v>
      </c>
      <c r="D24" s="172">
        <v>89.914000000000001</v>
      </c>
      <c r="E24" s="172">
        <v>68.882999999999996</v>
      </c>
      <c r="F24" s="172">
        <v>10.798</v>
      </c>
      <c r="G24" s="172">
        <v>0.191</v>
      </c>
      <c r="H24" s="172">
        <v>440.56599999999997</v>
      </c>
      <c r="I24" s="172">
        <v>-3.0920000000000001</v>
      </c>
      <c r="J24" s="172">
        <v>437.47399999999999</v>
      </c>
      <c r="K24" s="172">
        <v>128.749</v>
      </c>
      <c r="L24" s="172">
        <v>566.22299999999996</v>
      </c>
      <c r="M24" s="172">
        <v>133.15600000000001</v>
      </c>
      <c r="N24" s="172">
        <v>0</v>
      </c>
      <c r="O24" s="172">
        <v>433.06700000000001</v>
      </c>
      <c r="P24" s="204">
        <v>426.66800000000001</v>
      </c>
      <c r="Q24" s="205"/>
      <c r="R24" s="206"/>
      <c r="S24" s="174">
        <f>100*(C24/OBR_NOV23_1.1!C24)</f>
        <v>91.442507850835739</v>
      </c>
      <c r="T24" s="174">
        <f>100*(D24/OBR_NOV23_1.1!D24)</f>
        <v>92.568875344891495</v>
      </c>
      <c r="U24" s="174">
        <f>100*(E24/OBR_NOV23_1.1!E24)</f>
        <v>87.209125667839857</v>
      </c>
      <c r="V24" s="174">
        <f>100*(K24/OBR_NOV23_1.1!N24)</f>
        <v>90.025452053645083</v>
      </c>
      <c r="W24" s="174">
        <f>100*(M24/OBR_NOV23_1.1!P24)</f>
        <v>94.54550618441047</v>
      </c>
      <c r="X24" s="174">
        <f>100*(O24/OBR_NOV23_1.1!R24)</f>
        <v>89.469443577893529</v>
      </c>
      <c r="AA24" s="174">
        <f t="shared" si="0"/>
        <v>0.91828681265375689</v>
      </c>
    </row>
    <row r="25" spans="1:27" ht="15.75">
      <c r="A25" s="160"/>
      <c r="B25" s="203" t="s">
        <v>1004</v>
      </c>
      <c r="C25" s="172">
        <v>282.66300000000001</v>
      </c>
      <c r="D25" s="172">
        <v>89.334000000000003</v>
      </c>
      <c r="E25" s="172">
        <v>67.495999999999995</v>
      </c>
      <c r="F25" s="172">
        <v>10.116</v>
      </c>
      <c r="G25" s="172">
        <v>0.86799999999999999</v>
      </c>
      <c r="H25" s="172">
        <v>440.36099999999999</v>
      </c>
      <c r="I25" s="172">
        <v>-0.71199999999999997</v>
      </c>
      <c r="J25" s="172">
        <v>439.649</v>
      </c>
      <c r="K25" s="172">
        <v>135.47999999999999</v>
      </c>
      <c r="L25" s="172">
        <v>575.12900000000002</v>
      </c>
      <c r="M25" s="172">
        <v>137.02600000000001</v>
      </c>
      <c r="N25" s="172">
        <v>0</v>
      </c>
      <c r="O25" s="172">
        <v>438.10300000000001</v>
      </c>
      <c r="P25" s="204">
        <v>427.22500000000002</v>
      </c>
      <c r="Q25" s="205"/>
      <c r="R25" s="206"/>
      <c r="S25" s="174">
        <f>100*(C25/OBR_NOV23_1.1!C25)</f>
        <v>92.291793868828591</v>
      </c>
      <c r="T25" s="174">
        <f>100*(D25/OBR_NOV23_1.1!D25)</f>
        <v>93.1493993993994</v>
      </c>
      <c r="U25" s="174">
        <f>100*(E25/OBR_NOV23_1.1!E25)</f>
        <v>88.00573701023535</v>
      </c>
      <c r="V25" s="174">
        <f>100*(K25/OBR_NOV23_1.1!N25)</f>
        <v>92.720217360060772</v>
      </c>
      <c r="W25" s="174">
        <f>100*(M25/OBR_NOV23_1.1!P25)</f>
        <v>97.036349859430217</v>
      </c>
      <c r="X25" s="174">
        <f>100*(O25/OBR_NOV23_1.1!R25)</f>
        <v>90.254404018054885</v>
      </c>
      <c r="AA25" s="174">
        <f t="shared" si="0"/>
        <v>0.62712661501502787</v>
      </c>
    </row>
    <row r="26" spans="1:27" ht="15.75">
      <c r="A26" s="160"/>
      <c r="B26" s="203" t="s">
        <v>1005</v>
      </c>
      <c r="C26" s="172">
        <v>287.08999999999997</v>
      </c>
      <c r="D26" s="172">
        <v>89.024000000000001</v>
      </c>
      <c r="E26" s="172">
        <v>70.448999999999998</v>
      </c>
      <c r="F26" s="172">
        <v>10.792</v>
      </c>
      <c r="G26" s="172">
        <v>3.387</v>
      </c>
      <c r="H26" s="172">
        <v>449.95</v>
      </c>
      <c r="I26" s="172">
        <v>-0.91600000000000004</v>
      </c>
      <c r="J26" s="172">
        <v>449.03399999999999</v>
      </c>
      <c r="K26" s="172">
        <v>136.06700000000001</v>
      </c>
      <c r="L26" s="172">
        <v>585.101</v>
      </c>
      <c r="M26" s="172">
        <v>142.81800000000001</v>
      </c>
      <c r="N26" s="172">
        <v>0</v>
      </c>
      <c r="O26" s="172">
        <v>442.28300000000002</v>
      </c>
      <c r="P26" s="204">
        <v>437.66800000000001</v>
      </c>
      <c r="Q26" s="205"/>
      <c r="R26" s="206"/>
      <c r="S26" s="174">
        <f>100*(C26/OBR_NOV23_1.1!C26)</f>
        <v>92.819569413415493</v>
      </c>
      <c r="T26" s="174">
        <f>100*(D26/OBR_NOV23_1.1!D26)</f>
        <v>92.269104401811717</v>
      </c>
      <c r="U26" s="174">
        <f>100*(E26/OBR_NOV23_1.1!E26)</f>
        <v>88.175878642234906</v>
      </c>
      <c r="V26" s="174">
        <f>100*(K26/OBR_NOV23_1.1!N26)</f>
        <v>92.234431241230183</v>
      </c>
      <c r="W26" s="174">
        <f>100*(M26/OBR_NOV23_1.1!P26)</f>
        <v>96.262545243760243</v>
      </c>
      <c r="X26" s="174">
        <f>100*(O26/OBR_NOV23_1.1!R26)</f>
        <v>90.459370462029327</v>
      </c>
      <c r="AA26" s="174">
        <f t="shared" si="0"/>
        <v>-0.94503561296538363</v>
      </c>
    </row>
    <row r="27" spans="1:27" ht="15.75">
      <c r="A27" s="160"/>
      <c r="B27" s="203" t="s">
        <v>1006</v>
      </c>
      <c r="C27" s="172">
        <v>291.07400000000001</v>
      </c>
      <c r="D27" s="172">
        <v>88.477999999999994</v>
      </c>
      <c r="E27" s="172">
        <v>73.087000000000003</v>
      </c>
      <c r="F27" s="172">
        <v>11.124000000000001</v>
      </c>
      <c r="G27" s="172">
        <v>-1.0149999999999999</v>
      </c>
      <c r="H27" s="172">
        <v>451.62400000000002</v>
      </c>
      <c r="I27" s="172">
        <v>2.9580000000000002</v>
      </c>
      <c r="J27" s="172">
        <v>454.58199999999999</v>
      </c>
      <c r="K27" s="172">
        <v>136.53299999999999</v>
      </c>
      <c r="L27" s="172">
        <v>591.11500000000001</v>
      </c>
      <c r="M27" s="172">
        <v>142.38800000000001</v>
      </c>
      <c r="N27" s="172">
        <v>0</v>
      </c>
      <c r="O27" s="172">
        <v>448.72699999999998</v>
      </c>
      <c r="P27" s="204">
        <v>440.67399999999998</v>
      </c>
      <c r="Q27" s="205"/>
      <c r="R27" s="206"/>
      <c r="S27" s="174">
        <f>100*(C27/OBR_NOV23_1.1!C27)</f>
        <v>93.012718092925155</v>
      </c>
      <c r="T27" s="174">
        <f>100*(D27/OBR_NOV23_1.1!D27)</f>
        <v>91.758361420793349</v>
      </c>
      <c r="U27" s="174">
        <f>100*(E27/OBR_NOV23_1.1!E27)</f>
        <v>89.28074075883805</v>
      </c>
      <c r="V27" s="174">
        <f>100*(K27/OBR_NOV23_1.1!N27)</f>
        <v>92.859377550465197</v>
      </c>
      <c r="W27" s="174">
        <f>100*(M27/OBR_NOV23_1.1!P27)</f>
        <v>96.213958956963594</v>
      </c>
      <c r="X27" s="174">
        <f>100*(O27/OBR_NOV23_1.1!R27)</f>
        <v>91.019306209711118</v>
      </c>
      <c r="AA27" s="174">
        <f t="shared" si="0"/>
        <v>-0.55353629400605175</v>
      </c>
    </row>
    <row r="28" spans="1:27" ht="15.75">
      <c r="A28" s="160"/>
      <c r="B28" s="203" t="s">
        <v>1007</v>
      </c>
      <c r="C28" s="172">
        <v>292.26499999999999</v>
      </c>
      <c r="D28" s="172">
        <v>91.736000000000004</v>
      </c>
      <c r="E28" s="172">
        <v>73.412000000000006</v>
      </c>
      <c r="F28" s="172">
        <v>11.536</v>
      </c>
      <c r="G28" s="172">
        <v>3.9750000000000001</v>
      </c>
      <c r="H28" s="172">
        <v>461.38799999999998</v>
      </c>
      <c r="I28" s="172">
        <v>2.008</v>
      </c>
      <c r="J28" s="172">
        <v>463.39600000000002</v>
      </c>
      <c r="K28" s="172">
        <v>131.48400000000001</v>
      </c>
      <c r="L28" s="172">
        <v>594.88</v>
      </c>
      <c r="M28" s="172">
        <v>142.63200000000001</v>
      </c>
      <c r="N28" s="172">
        <v>0</v>
      </c>
      <c r="O28" s="172">
        <v>452.24799999999999</v>
      </c>
      <c r="P28" s="204">
        <v>444.22500000000002</v>
      </c>
      <c r="Q28" s="205"/>
      <c r="R28" s="206"/>
      <c r="S28" s="174">
        <f>100*(C28/OBR_NOV23_1.1!C28)</f>
        <v>93.096407570921642</v>
      </c>
      <c r="T28" s="174">
        <f>100*(D28/OBR_NOV23_1.1!D28)</f>
        <v>93.38137991408621</v>
      </c>
      <c r="U28" s="174">
        <f>100*(E28/OBR_NOV23_1.1!E28)</f>
        <v>89.690897984117299</v>
      </c>
      <c r="V28" s="174">
        <f>100*(K28/OBR_NOV23_1.1!N28)</f>
        <v>91.489406116271795</v>
      </c>
      <c r="W28" s="174">
        <f>100*(M28/OBR_NOV23_1.1!P28)</f>
        <v>94.259147892862103</v>
      </c>
      <c r="X28" s="174">
        <f>100*(O28/OBR_NOV23_1.1!R28)</f>
        <v>91.093448493955279</v>
      </c>
      <c r="AA28" s="174">
        <f t="shared" si="0"/>
        <v>1.7687962907814825</v>
      </c>
    </row>
    <row r="29" spans="1:27" ht="15.75">
      <c r="A29" s="160"/>
      <c r="B29" s="203" t="s">
        <v>1008</v>
      </c>
      <c r="C29" s="172">
        <v>294.48399999999998</v>
      </c>
      <c r="D29" s="172">
        <v>92.831000000000003</v>
      </c>
      <c r="E29" s="172">
        <v>75.731999999999999</v>
      </c>
      <c r="F29" s="172">
        <v>12.46</v>
      </c>
      <c r="G29" s="172">
        <v>1.3979999999999999</v>
      </c>
      <c r="H29" s="172">
        <v>464.44499999999999</v>
      </c>
      <c r="I29" s="172">
        <v>0.38500000000000001</v>
      </c>
      <c r="J29" s="172">
        <v>464.83</v>
      </c>
      <c r="K29" s="172">
        <v>132.00700000000001</v>
      </c>
      <c r="L29" s="172">
        <v>596.83699999999999</v>
      </c>
      <c r="M29" s="172">
        <v>138.845</v>
      </c>
      <c r="N29" s="172">
        <v>0</v>
      </c>
      <c r="O29" s="172">
        <v>457.99200000000002</v>
      </c>
      <c r="P29" s="204">
        <v>452.13299999999998</v>
      </c>
      <c r="Q29" s="205"/>
      <c r="R29" s="206"/>
      <c r="S29" s="174">
        <f>100*(C29/OBR_NOV23_1.1!C29)</f>
        <v>93.522908799888199</v>
      </c>
      <c r="T29" s="174">
        <f>100*(D29/OBR_NOV23_1.1!D29)</f>
        <v>93.946140689990187</v>
      </c>
      <c r="U29" s="174">
        <f>100*(E29/OBR_NOV23_1.1!E29)</f>
        <v>89.507150455028963</v>
      </c>
      <c r="V29" s="174">
        <f>100*(K29/OBR_NOV23_1.1!N29)</f>
        <v>91.261484856236237</v>
      </c>
      <c r="W29" s="174">
        <f>100*(M29/OBR_NOV23_1.1!P29)</f>
        <v>93.188941762364678</v>
      </c>
      <c r="X29" s="174">
        <f>100*(O29/OBR_NOV23_1.1!R29)</f>
        <v>91.497386884879091</v>
      </c>
      <c r="AA29" s="174">
        <f t="shared" si="0"/>
        <v>0.60478949489028988</v>
      </c>
    </row>
    <row r="30" spans="1:27" ht="15.75">
      <c r="A30" s="160"/>
      <c r="B30" s="203" t="s">
        <v>1009</v>
      </c>
      <c r="C30" s="172">
        <v>298.44400000000002</v>
      </c>
      <c r="D30" s="172">
        <v>90.793000000000006</v>
      </c>
      <c r="E30" s="172">
        <v>76.010000000000005</v>
      </c>
      <c r="F30" s="172">
        <v>11.907</v>
      </c>
      <c r="G30" s="172">
        <v>-2.3959999999999999</v>
      </c>
      <c r="H30" s="172">
        <v>462.851</v>
      </c>
      <c r="I30" s="172">
        <v>4.4119999999999999</v>
      </c>
      <c r="J30" s="172">
        <v>467.26299999999998</v>
      </c>
      <c r="K30" s="172">
        <v>133.19200000000001</v>
      </c>
      <c r="L30" s="172">
        <v>600.45500000000004</v>
      </c>
      <c r="M30" s="172">
        <v>138.839</v>
      </c>
      <c r="N30" s="172">
        <v>0</v>
      </c>
      <c r="O30" s="172">
        <v>461.61599999999999</v>
      </c>
      <c r="P30" s="204">
        <v>454.75200000000001</v>
      </c>
      <c r="Q30" s="205"/>
      <c r="R30" s="206"/>
      <c r="S30" s="174">
        <f>100*(C30/OBR_NOV23_1.1!C30)</f>
        <v>94.312385840059164</v>
      </c>
      <c r="T30" s="174">
        <f>100*(D30/OBR_NOV23_1.1!D30)</f>
        <v>91.318997425168973</v>
      </c>
      <c r="U30" s="174">
        <f>100*(E30/OBR_NOV23_1.1!E30)</f>
        <v>90.1222418515313</v>
      </c>
      <c r="V30" s="174">
        <f>100*(K30/OBR_NOV23_1.1!N30)</f>
        <v>90.708618517383456</v>
      </c>
      <c r="W30" s="174">
        <f>100*(M30/OBR_NOV23_1.1!P30)</f>
        <v>92.663734474174248</v>
      </c>
      <c r="X30" s="174">
        <f>100*(O30/OBR_NOV23_1.1!R30)</f>
        <v>91.420151741101392</v>
      </c>
      <c r="AA30" s="174">
        <f t="shared" si="0"/>
        <v>-2.7964355379859973</v>
      </c>
    </row>
    <row r="31" spans="1:27" ht="15.75">
      <c r="A31" s="160"/>
      <c r="B31" s="203" t="s">
        <v>1010</v>
      </c>
      <c r="C31" s="172">
        <v>302.36700000000002</v>
      </c>
      <c r="D31" s="172">
        <v>93.188000000000002</v>
      </c>
      <c r="E31" s="172">
        <v>77.716999999999999</v>
      </c>
      <c r="F31" s="172">
        <v>12.702999999999999</v>
      </c>
      <c r="G31" s="172">
        <v>1.5409999999999999</v>
      </c>
      <c r="H31" s="172">
        <v>474.81299999999999</v>
      </c>
      <c r="I31" s="172">
        <v>4.9509999999999996</v>
      </c>
      <c r="J31" s="172">
        <v>479.76400000000001</v>
      </c>
      <c r="K31" s="172">
        <v>132.56</v>
      </c>
      <c r="L31" s="172">
        <v>612.32399999999996</v>
      </c>
      <c r="M31" s="172">
        <v>141.87</v>
      </c>
      <c r="N31" s="172">
        <v>0</v>
      </c>
      <c r="O31" s="172">
        <v>470.45400000000001</v>
      </c>
      <c r="P31" s="204">
        <v>460.75700000000001</v>
      </c>
      <c r="Q31" s="205"/>
      <c r="R31" s="206"/>
      <c r="S31" s="174">
        <f>100*(C31/OBR_NOV23_1.1!C31)</f>
        <v>94.05585486941483</v>
      </c>
      <c r="T31" s="174">
        <f>100*(D31/OBR_NOV23_1.1!D31)</f>
        <v>93.634637219537197</v>
      </c>
      <c r="U31" s="174">
        <f>100*(E31/OBR_NOV23_1.1!E31)</f>
        <v>90.532826988490754</v>
      </c>
      <c r="V31" s="174">
        <f>100*(K31/OBR_NOV23_1.1!N31)</f>
        <v>90.00848752334069</v>
      </c>
      <c r="W31" s="174">
        <f>100*(M31/OBR_NOV23_1.1!P31)</f>
        <v>91.381053906255033</v>
      </c>
      <c r="X31" s="174">
        <f>100*(O31/OBR_NOV23_1.1!R31)</f>
        <v>92.474166619163782</v>
      </c>
      <c r="AA31" s="174">
        <f t="shared" si="0"/>
        <v>2.5357700584325515</v>
      </c>
    </row>
    <row r="32" spans="1:27" ht="15.75">
      <c r="A32" s="160"/>
      <c r="B32" s="203" t="s">
        <v>1011</v>
      </c>
      <c r="C32" s="172">
        <v>303.39</v>
      </c>
      <c r="D32" s="172">
        <v>93.198999999999998</v>
      </c>
      <c r="E32" s="172">
        <v>79.203000000000003</v>
      </c>
      <c r="F32" s="172">
        <v>13.124000000000001</v>
      </c>
      <c r="G32" s="172">
        <v>5.56</v>
      </c>
      <c r="H32" s="172">
        <v>481.35199999999998</v>
      </c>
      <c r="I32" s="172">
        <v>5.4820000000000002</v>
      </c>
      <c r="J32" s="172">
        <v>486.834</v>
      </c>
      <c r="K32" s="172">
        <v>134.477</v>
      </c>
      <c r="L32" s="172">
        <v>621.31100000000004</v>
      </c>
      <c r="M32" s="172">
        <v>148.85900000000001</v>
      </c>
      <c r="N32" s="172">
        <v>0</v>
      </c>
      <c r="O32" s="172">
        <v>472.452</v>
      </c>
      <c r="P32" s="204">
        <v>461.6</v>
      </c>
      <c r="Q32" s="205"/>
      <c r="R32" s="206"/>
      <c r="S32" s="174">
        <f>100*(C32/OBR_NOV23_1.1!C32)</f>
        <v>93.841633158057519</v>
      </c>
      <c r="T32" s="174">
        <f>100*(D32/OBR_NOV23_1.1!D32)</f>
        <v>93.847486129152443</v>
      </c>
      <c r="U32" s="174">
        <f>100*(E32/OBR_NOV23_1.1!E32)</f>
        <v>89.957408143562958</v>
      </c>
      <c r="V32" s="174">
        <f>100*(K32/OBR_NOV23_1.1!N32)</f>
        <v>88.761938707484362</v>
      </c>
      <c r="W32" s="174">
        <f>100*(M32/OBR_NOV23_1.1!P32)</f>
        <v>90.319938354377399</v>
      </c>
      <c r="X32" s="174">
        <f>100*(O32/OBR_NOV23_1.1!R32)</f>
        <v>92.215624963402789</v>
      </c>
      <c r="AA32" s="174">
        <f t="shared" si="0"/>
        <v>0.22731856066915412</v>
      </c>
    </row>
    <row r="33" spans="1:27" ht="15.75">
      <c r="A33" s="160"/>
      <c r="B33" s="203" t="s">
        <v>1012</v>
      </c>
      <c r="C33" s="172">
        <v>303.22300000000001</v>
      </c>
      <c r="D33" s="172">
        <v>93.611999999999995</v>
      </c>
      <c r="E33" s="172">
        <v>82.105000000000004</v>
      </c>
      <c r="F33" s="172">
        <v>12.891999999999999</v>
      </c>
      <c r="G33" s="172">
        <v>2.464</v>
      </c>
      <c r="H33" s="172">
        <v>481.404</v>
      </c>
      <c r="I33" s="172">
        <v>4.0880000000000001</v>
      </c>
      <c r="J33" s="172">
        <v>485.49200000000002</v>
      </c>
      <c r="K33" s="172">
        <v>133.02099999999999</v>
      </c>
      <c r="L33" s="172">
        <v>618.51300000000003</v>
      </c>
      <c r="M33" s="172">
        <v>143.77500000000001</v>
      </c>
      <c r="N33" s="172">
        <v>0</v>
      </c>
      <c r="O33" s="172">
        <v>474.738</v>
      </c>
      <c r="P33" s="204">
        <v>464.73899999999998</v>
      </c>
      <c r="Q33" s="205"/>
      <c r="R33" s="206"/>
      <c r="S33" s="174">
        <f>100*(C33/OBR_NOV23_1.1!C33)</f>
        <v>93.336144696988356</v>
      </c>
      <c r="T33" s="174">
        <f>100*(D33/OBR_NOV23_1.1!D33)</f>
        <v>94.046494806003736</v>
      </c>
      <c r="U33" s="174">
        <f>100*(E33/OBR_NOV23_1.1!E33)</f>
        <v>90.099531423178647</v>
      </c>
      <c r="V33" s="174">
        <f>100*(K33/OBR_NOV23_1.1!N33)</f>
        <v>88.121973355592203</v>
      </c>
      <c r="W33" s="174">
        <f>100*(M33/OBR_NOV23_1.1!P33)</f>
        <v>87.888475927329637</v>
      </c>
      <c r="X33" s="174">
        <f>100*(O33/OBR_NOV23_1.1!R33)</f>
        <v>92.388440206285878</v>
      </c>
      <c r="AA33" s="174">
        <f t="shared" si="0"/>
        <v>0.21205541571718278</v>
      </c>
    </row>
    <row r="34" spans="1:27" ht="15.75">
      <c r="A34" s="160"/>
      <c r="B34" s="203" t="s">
        <v>1013</v>
      </c>
      <c r="C34" s="172">
        <v>305.43599999999998</v>
      </c>
      <c r="D34" s="172">
        <v>92.656999999999996</v>
      </c>
      <c r="E34" s="172">
        <v>83.108000000000004</v>
      </c>
      <c r="F34" s="172">
        <v>13.433</v>
      </c>
      <c r="G34" s="172">
        <v>0.158</v>
      </c>
      <c r="H34" s="172">
        <v>481.35899999999998</v>
      </c>
      <c r="I34" s="172">
        <v>-1.762</v>
      </c>
      <c r="J34" s="172">
        <v>479.59699999999998</v>
      </c>
      <c r="K34" s="172">
        <v>136.69499999999999</v>
      </c>
      <c r="L34" s="172">
        <v>616.29200000000003</v>
      </c>
      <c r="M34" s="172">
        <v>139.71</v>
      </c>
      <c r="N34" s="172">
        <v>0</v>
      </c>
      <c r="O34" s="172">
        <v>476.58199999999999</v>
      </c>
      <c r="P34" s="204">
        <v>470.96600000000001</v>
      </c>
      <c r="Q34" s="205"/>
      <c r="R34" s="206"/>
      <c r="S34" s="174">
        <f>100*(C34/OBR_NOV23_1.1!C34)</f>
        <v>93.473823375494618</v>
      </c>
      <c r="T34" s="174">
        <f>100*(D34/OBR_NOV23_1.1!D34)</f>
        <v>92.283252826054479</v>
      </c>
      <c r="U34" s="174">
        <f>100*(E34/OBR_NOV23_1.1!E34)</f>
        <v>90.799637273432481</v>
      </c>
      <c r="V34" s="174">
        <f>100*(K34/OBR_NOV23_1.1!N34)</f>
        <v>87.793270435000409</v>
      </c>
      <c r="W34" s="174">
        <f>100*(M34/OBR_NOV23_1.1!P34)</f>
        <v>87.336763207411522</v>
      </c>
      <c r="X34" s="174">
        <f>100*(O34/OBR_NOV23_1.1!R34)</f>
        <v>92.204319798172094</v>
      </c>
      <c r="AA34" s="174">
        <f t="shared" si="0"/>
        <v>-1.8748619856448823</v>
      </c>
    </row>
    <row r="35" spans="1:27" ht="15.75">
      <c r="A35" s="160"/>
      <c r="B35" s="203" t="s">
        <v>1014</v>
      </c>
      <c r="C35" s="172">
        <v>310.06</v>
      </c>
      <c r="D35" s="172">
        <v>94.46</v>
      </c>
      <c r="E35" s="172">
        <v>82.843000000000004</v>
      </c>
      <c r="F35" s="172">
        <v>12.792</v>
      </c>
      <c r="G35" s="172">
        <v>0.379</v>
      </c>
      <c r="H35" s="172">
        <v>487.74200000000002</v>
      </c>
      <c r="I35" s="172">
        <v>3.1E-2</v>
      </c>
      <c r="J35" s="172">
        <v>487.77300000000002</v>
      </c>
      <c r="K35" s="172">
        <v>129.78800000000001</v>
      </c>
      <c r="L35" s="172">
        <v>617.56100000000004</v>
      </c>
      <c r="M35" s="172">
        <v>137.67599999999999</v>
      </c>
      <c r="N35" s="172">
        <v>0</v>
      </c>
      <c r="O35" s="172">
        <v>479.88499999999999</v>
      </c>
      <c r="P35" s="204">
        <v>471.46</v>
      </c>
      <c r="Q35" s="205"/>
      <c r="R35" s="206"/>
      <c r="S35" s="174">
        <f>100*(C35/OBR_NOV23_1.1!C35)</f>
        <v>93.744236600947545</v>
      </c>
      <c r="T35" s="174">
        <f>100*(D35/OBR_NOV23_1.1!D35)</f>
        <v>93.26895543904341</v>
      </c>
      <c r="U35" s="174">
        <f>100*(E35/OBR_NOV23_1.1!E35)</f>
        <v>91.187574987066455</v>
      </c>
      <c r="V35" s="174">
        <f>100*(K35/OBR_NOV23_1.1!N35)</f>
        <v>86.08001273412215</v>
      </c>
      <c r="W35" s="174">
        <f>100*(M35/OBR_NOV23_1.1!P35)</f>
        <v>86.163281910066644</v>
      </c>
      <c r="X35" s="174">
        <f>100*(O35/OBR_NOV23_1.1!R35)</f>
        <v>92.47853694728424</v>
      </c>
      <c r="AA35" s="174">
        <f t="shared" si="0"/>
        <v>1.068127295910215</v>
      </c>
    </row>
    <row r="36" spans="1:27" ht="15.75">
      <c r="A36" s="160"/>
      <c r="B36" s="203" t="s">
        <v>1015</v>
      </c>
      <c r="C36" s="172">
        <v>309.60599999999999</v>
      </c>
      <c r="D36" s="172">
        <v>93.909000000000006</v>
      </c>
      <c r="E36" s="172">
        <v>84.917000000000002</v>
      </c>
      <c r="F36" s="172">
        <v>12.548</v>
      </c>
      <c r="G36" s="172">
        <v>-2.1219999999999999</v>
      </c>
      <c r="H36" s="172">
        <v>486.31</v>
      </c>
      <c r="I36" s="172">
        <v>6.2489999999999997</v>
      </c>
      <c r="J36" s="172">
        <v>492.55900000000003</v>
      </c>
      <c r="K36" s="172">
        <v>134.15</v>
      </c>
      <c r="L36" s="172">
        <v>626.70899999999995</v>
      </c>
      <c r="M36" s="172">
        <v>141.46299999999999</v>
      </c>
      <c r="N36" s="172">
        <v>0</v>
      </c>
      <c r="O36" s="172">
        <v>485.24599999999998</v>
      </c>
      <c r="P36" s="204">
        <v>467.517</v>
      </c>
      <c r="Q36" s="205"/>
      <c r="R36" s="206"/>
      <c r="S36" s="174">
        <f>100*(C36/OBR_NOV23_1.1!C36)</f>
        <v>93.868641023075597</v>
      </c>
      <c r="T36" s="174">
        <f>100*(D36/OBR_NOV23_1.1!D36)</f>
        <v>93.045537412809139</v>
      </c>
      <c r="U36" s="174">
        <f>100*(E36/OBR_NOV23_1.1!E36)</f>
        <v>90.496083550913838</v>
      </c>
      <c r="V36" s="174">
        <f>100*(K36/OBR_NOV23_1.1!N36)</f>
        <v>86.489797234131728</v>
      </c>
      <c r="W36" s="174">
        <f>100*(M36/OBR_NOV23_1.1!P36)</f>
        <v>85.106907795786256</v>
      </c>
      <c r="X36" s="174">
        <f>100*(O36/OBR_NOV23_1.1!R36)</f>
        <v>92.973252605763335</v>
      </c>
      <c r="AA36" s="174">
        <f t="shared" si="0"/>
        <v>-0.23954168370663442</v>
      </c>
    </row>
    <row r="37" spans="1:27" ht="15.75">
      <c r="A37" s="160"/>
      <c r="B37" s="203" t="s">
        <v>1016</v>
      </c>
      <c r="C37" s="172">
        <v>316.34699999999998</v>
      </c>
      <c r="D37" s="172">
        <v>95.376000000000005</v>
      </c>
      <c r="E37" s="172">
        <v>86.287000000000006</v>
      </c>
      <c r="F37" s="172">
        <v>12.629</v>
      </c>
      <c r="G37" s="172">
        <v>0.71899999999999997</v>
      </c>
      <c r="H37" s="172">
        <v>498.72899999999998</v>
      </c>
      <c r="I37" s="172">
        <v>-1.286</v>
      </c>
      <c r="J37" s="172">
        <v>497.44299999999998</v>
      </c>
      <c r="K37" s="172">
        <v>136.06800000000001</v>
      </c>
      <c r="L37" s="172">
        <v>633.51099999999997</v>
      </c>
      <c r="M37" s="172">
        <v>143.78100000000001</v>
      </c>
      <c r="N37" s="172">
        <v>0</v>
      </c>
      <c r="O37" s="172">
        <v>489.73</v>
      </c>
      <c r="P37" s="204">
        <v>474.94499999999999</v>
      </c>
      <c r="Q37" s="205"/>
      <c r="R37" s="206"/>
      <c r="S37" s="174">
        <f>100*(C37/OBR_NOV23_1.1!C37)</f>
        <v>93.975527809712219</v>
      </c>
      <c r="T37" s="174">
        <f>100*(D37/OBR_NOV23_1.1!D37)</f>
        <v>94.291646070192783</v>
      </c>
      <c r="U37" s="174">
        <f>100*(E37/OBR_NOV23_1.1!E37)</f>
        <v>90.983571985912832</v>
      </c>
      <c r="V37" s="174">
        <f>100*(K37/OBR_NOV23_1.1!N37)</f>
        <v>88.055654424850346</v>
      </c>
      <c r="W37" s="174">
        <f>100*(M37/OBR_NOV23_1.1!P37)</f>
        <v>86.853121507747147</v>
      </c>
      <c r="X37" s="174">
        <f>100*(O37/OBR_NOV23_1.1!R37)</f>
        <v>93.493288635448152</v>
      </c>
      <c r="AA37" s="174">
        <f t="shared" si="0"/>
        <v>1.339246020854401</v>
      </c>
    </row>
    <row r="38" spans="1:27" ht="15.75">
      <c r="A38" s="160"/>
      <c r="B38" s="203" t="s">
        <v>1017</v>
      </c>
      <c r="C38" s="172">
        <v>320.339</v>
      </c>
      <c r="D38" s="172">
        <v>95.123999999999995</v>
      </c>
      <c r="E38" s="172">
        <v>88.055999999999997</v>
      </c>
      <c r="F38" s="172">
        <v>12.718</v>
      </c>
      <c r="G38" s="172">
        <v>-0.63300000000000001</v>
      </c>
      <c r="H38" s="172">
        <v>502.88600000000002</v>
      </c>
      <c r="I38" s="172">
        <v>-2.6080000000000001</v>
      </c>
      <c r="J38" s="172">
        <v>500.27800000000002</v>
      </c>
      <c r="K38" s="172">
        <v>142.49700000000001</v>
      </c>
      <c r="L38" s="172">
        <v>642.77499999999998</v>
      </c>
      <c r="M38" s="172">
        <v>148.834</v>
      </c>
      <c r="N38" s="172">
        <v>0</v>
      </c>
      <c r="O38" s="172">
        <v>493.94099999999997</v>
      </c>
      <c r="P38" s="204">
        <v>479.92200000000003</v>
      </c>
      <c r="Q38" s="205"/>
      <c r="R38" s="206"/>
      <c r="S38" s="174">
        <f>100*(C38/OBR_NOV23_1.1!C38)</f>
        <v>94.385025162347219</v>
      </c>
      <c r="T38" s="174">
        <f>100*(D38/OBR_NOV23_1.1!D38)</f>
        <v>93.924583074143186</v>
      </c>
      <c r="U38" s="174">
        <f>100*(E38/OBR_NOV23_1.1!E38)</f>
        <v>92.078928380964328</v>
      </c>
      <c r="V38" s="174">
        <f>100*(K38/OBR_NOV23_1.1!N38)</f>
        <v>89.517724882682202</v>
      </c>
      <c r="W38" s="174">
        <f>100*(M38/OBR_NOV23_1.1!P38)</f>
        <v>88.844450281157108</v>
      </c>
      <c r="X38" s="174">
        <f>100*(O38/OBR_NOV23_1.1!R38)</f>
        <v>93.771428571428558</v>
      </c>
      <c r="AA38" s="174">
        <f t="shared" si="0"/>
        <v>-0.38928474721541262</v>
      </c>
    </row>
    <row r="39" spans="1:27" ht="15.75">
      <c r="A39" s="160"/>
      <c r="B39" s="203" t="s">
        <v>1018</v>
      </c>
      <c r="C39" s="172">
        <v>325.553</v>
      </c>
      <c r="D39" s="172">
        <v>95.861999999999995</v>
      </c>
      <c r="E39" s="172">
        <v>91.32</v>
      </c>
      <c r="F39" s="172">
        <v>13.063000000000001</v>
      </c>
      <c r="G39" s="172">
        <v>3.1190000000000002</v>
      </c>
      <c r="H39" s="172">
        <v>515.85400000000004</v>
      </c>
      <c r="I39" s="172">
        <v>1.4750000000000001</v>
      </c>
      <c r="J39" s="172">
        <v>517.32899999999995</v>
      </c>
      <c r="K39" s="172">
        <v>143.81700000000001</v>
      </c>
      <c r="L39" s="172">
        <v>661.14599999999996</v>
      </c>
      <c r="M39" s="172">
        <v>160.49600000000001</v>
      </c>
      <c r="N39" s="172">
        <v>0</v>
      </c>
      <c r="O39" s="172">
        <v>500.65</v>
      </c>
      <c r="P39" s="204">
        <v>490.39100000000002</v>
      </c>
      <c r="Q39" s="205"/>
      <c r="R39" s="206"/>
      <c r="S39" s="174">
        <f>100*(C39/OBR_NOV23_1.1!C39)</f>
        <v>95.129741102214936</v>
      </c>
      <c r="T39" s="174">
        <f>100*(D39/OBR_NOV23_1.1!D39)</f>
        <v>94.477898782831517</v>
      </c>
      <c r="U39" s="174">
        <f>100*(E39/OBR_NOV23_1.1!E39)</f>
        <v>92.871889269696624</v>
      </c>
      <c r="V39" s="174">
        <f>100*(K39/OBR_NOV23_1.1!N39)</f>
        <v>92.878039329652239</v>
      </c>
      <c r="W39" s="174">
        <f>100*(M39/OBR_NOV23_1.1!P39)</f>
        <v>92.67101259317856</v>
      </c>
      <c r="X39" s="174">
        <f>100*(O39/OBR_NOV23_1.1!R39)</f>
        <v>94.6923845117947</v>
      </c>
      <c r="AA39" s="174">
        <f t="shared" si="0"/>
        <v>0.58910637724263193</v>
      </c>
    </row>
    <row r="40" spans="1:27" ht="15.75">
      <c r="A40" s="160"/>
      <c r="B40" s="203" t="s">
        <v>1019</v>
      </c>
      <c r="C40" s="172">
        <v>327.20600000000002</v>
      </c>
      <c r="D40" s="172">
        <v>96.397999999999996</v>
      </c>
      <c r="E40" s="172">
        <v>90.938999999999993</v>
      </c>
      <c r="F40" s="172">
        <v>13.064</v>
      </c>
      <c r="G40" s="172">
        <v>-1.7030000000000001</v>
      </c>
      <c r="H40" s="172">
        <v>512.84</v>
      </c>
      <c r="I40" s="172">
        <v>1.5109999999999999</v>
      </c>
      <c r="J40" s="172">
        <v>514.351</v>
      </c>
      <c r="K40" s="172">
        <v>153.25</v>
      </c>
      <c r="L40" s="172">
        <v>667.601</v>
      </c>
      <c r="M40" s="172">
        <v>160.27699999999999</v>
      </c>
      <c r="N40" s="172">
        <v>0</v>
      </c>
      <c r="O40" s="172">
        <v>507.32400000000001</v>
      </c>
      <c r="P40" s="204">
        <v>499.654</v>
      </c>
      <c r="Q40" s="205"/>
      <c r="R40" s="206"/>
      <c r="S40" s="174">
        <f>100*(C40/OBR_NOV23_1.1!C40)</f>
        <v>95.601310111289337</v>
      </c>
      <c r="T40" s="174">
        <f>100*(D40/OBR_NOV23_1.1!D40)</f>
        <v>95.35670478376133</v>
      </c>
      <c r="U40" s="174">
        <f>100*(E40/OBR_NOV23_1.1!E40)</f>
        <v>93.34065505455365</v>
      </c>
      <c r="V40" s="174">
        <f>100*(K40/OBR_NOV23_1.1!N40)</f>
        <v>95.201709592853518</v>
      </c>
      <c r="W40" s="174">
        <f>100*(M40/OBR_NOV23_1.1!P40)</f>
        <v>94.76444433933257</v>
      </c>
      <c r="X40" s="174">
        <f>100*(O40/OBR_NOV23_1.1!R40)</f>
        <v>95.346957799737638</v>
      </c>
      <c r="AA40" s="174">
        <f t="shared" si="0"/>
        <v>0.93017098416832145</v>
      </c>
    </row>
    <row r="41" spans="1:27" ht="15.75">
      <c r="A41" s="160"/>
      <c r="B41" s="203" t="s">
        <v>1020</v>
      </c>
      <c r="C41" s="172">
        <v>329.56099999999998</v>
      </c>
      <c r="D41" s="172">
        <v>97.084999999999994</v>
      </c>
      <c r="E41" s="172">
        <v>92.811000000000007</v>
      </c>
      <c r="F41" s="172">
        <v>12.874000000000001</v>
      </c>
      <c r="G41" s="172">
        <v>-0.71199999999999997</v>
      </c>
      <c r="H41" s="172">
        <v>518.745</v>
      </c>
      <c r="I41" s="172">
        <v>1.982</v>
      </c>
      <c r="J41" s="172">
        <v>520.72699999999998</v>
      </c>
      <c r="K41" s="172">
        <v>157.43700000000001</v>
      </c>
      <c r="L41" s="172">
        <v>678.16399999999999</v>
      </c>
      <c r="M41" s="172">
        <v>164.238</v>
      </c>
      <c r="N41" s="172">
        <v>0</v>
      </c>
      <c r="O41" s="172">
        <v>513.92600000000004</v>
      </c>
      <c r="P41" s="204">
        <v>509.40800000000002</v>
      </c>
      <c r="Q41" s="205"/>
      <c r="R41" s="206"/>
      <c r="S41" s="174">
        <f>100*(C41/OBR_NOV23_1.1!C41)</f>
        <v>95.608619719290516</v>
      </c>
      <c r="T41" s="174">
        <f>100*(D41/OBR_NOV23_1.1!D41)</f>
        <v>95.805990033058663</v>
      </c>
      <c r="U41" s="174">
        <f>100*(E41/OBR_NOV23_1.1!E41)</f>
        <v>93.675626028240671</v>
      </c>
      <c r="V41" s="174">
        <f>100*(K41/OBR_NOV23_1.1!N41)</f>
        <v>96.21465370253803</v>
      </c>
      <c r="W41" s="174">
        <f>100*(M41/OBR_NOV23_1.1!P41)</f>
        <v>95.97321319004962</v>
      </c>
      <c r="X41" s="174">
        <f>100*(O41/OBR_NOV23_1.1!R41)</f>
        <v>95.780574989842819</v>
      </c>
      <c r="AA41" s="174">
        <f t="shared" si="0"/>
        <v>0.47116272559561967</v>
      </c>
    </row>
    <row r="42" spans="1:27" ht="15.75">
      <c r="A42" s="160"/>
      <c r="B42" s="203" t="s">
        <v>1021</v>
      </c>
      <c r="C42" s="172">
        <v>331.98200000000003</v>
      </c>
      <c r="D42" s="172">
        <v>96.328000000000003</v>
      </c>
      <c r="E42" s="172">
        <v>95.16</v>
      </c>
      <c r="F42" s="172">
        <v>14.75</v>
      </c>
      <c r="G42" s="172">
        <v>0.317</v>
      </c>
      <c r="H42" s="172">
        <v>523.78700000000003</v>
      </c>
      <c r="I42" s="172">
        <v>1.403</v>
      </c>
      <c r="J42" s="172">
        <v>525.19000000000005</v>
      </c>
      <c r="K42" s="172">
        <v>160.435</v>
      </c>
      <c r="L42" s="172">
        <v>685.625</v>
      </c>
      <c r="M42" s="172">
        <v>168.06</v>
      </c>
      <c r="N42" s="172">
        <v>0</v>
      </c>
      <c r="O42" s="172">
        <v>517.56500000000005</v>
      </c>
      <c r="P42" s="204">
        <v>509.42200000000003</v>
      </c>
      <c r="Q42" s="205"/>
      <c r="R42" s="206"/>
      <c r="S42" s="174">
        <f>100*(C42/OBR_NOV23_1.1!C42)</f>
        <v>96.29421217201633</v>
      </c>
      <c r="T42" s="174">
        <f>100*(D42/OBR_NOV23_1.1!D42)</f>
        <v>94.569944727515491</v>
      </c>
      <c r="U42" s="174">
        <f>100*(E42/OBR_NOV23_1.1!E42)</f>
        <v>94.871590365289521</v>
      </c>
      <c r="V42" s="174">
        <f>100*(K42/OBR_NOV23_1.1!N42)</f>
        <v>95.487929720978954</v>
      </c>
      <c r="W42" s="174">
        <f>100*(M42/OBR_NOV23_1.1!P42)</f>
        <v>95.647868326247675</v>
      </c>
      <c r="X42" s="174">
        <f>100*(O42/OBR_NOV23_1.1!R42)</f>
        <v>95.841820673308405</v>
      </c>
      <c r="AA42" s="174">
        <f t="shared" si="0"/>
        <v>-1.2901545144689441</v>
      </c>
    </row>
    <row r="43" spans="1:27" ht="15.75">
      <c r="A43" s="160"/>
      <c r="B43" s="203" t="s">
        <v>1022</v>
      </c>
      <c r="C43" s="172">
        <v>335.73599999999999</v>
      </c>
      <c r="D43" s="172">
        <v>96.980999999999995</v>
      </c>
      <c r="E43" s="172">
        <v>94.950999999999993</v>
      </c>
      <c r="F43" s="172">
        <v>14.853</v>
      </c>
      <c r="G43" s="172">
        <v>0.245</v>
      </c>
      <c r="H43" s="172">
        <v>527.91300000000001</v>
      </c>
      <c r="I43" s="172">
        <v>0.214</v>
      </c>
      <c r="J43" s="172">
        <v>528.12699999999995</v>
      </c>
      <c r="K43" s="172">
        <v>163.49299999999999</v>
      </c>
      <c r="L43" s="172">
        <v>691.62</v>
      </c>
      <c r="M43" s="172">
        <v>170.40100000000001</v>
      </c>
      <c r="N43" s="172">
        <v>0</v>
      </c>
      <c r="O43" s="172">
        <v>521.21900000000005</v>
      </c>
      <c r="P43" s="204">
        <v>516.45299999999997</v>
      </c>
      <c r="Q43" s="205"/>
      <c r="R43" s="206"/>
      <c r="S43" s="174">
        <f>100*(C43/OBR_NOV23_1.1!C43)</f>
        <v>96.752217540907083</v>
      </c>
      <c r="T43" s="174">
        <f>100*(D43/OBR_NOV23_1.1!D43)</f>
        <v>94.839523558059028</v>
      </c>
      <c r="U43" s="174">
        <f>100*(E43/OBR_NOV23_1.1!E43)</f>
        <v>95.505889216346972</v>
      </c>
      <c r="V43" s="174">
        <f>100*(K43/OBR_NOV23_1.1!N43)</f>
        <v>95.004910249928813</v>
      </c>
      <c r="W43" s="174">
        <f>100*(M43/OBR_NOV23_1.1!P43)</f>
        <v>96.507841216082284</v>
      </c>
      <c r="X43" s="174">
        <f>100*(O43/OBR_NOV23_1.1!R43)</f>
        <v>95.908930319513047</v>
      </c>
      <c r="AA43" s="174">
        <f t="shared" si="0"/>
        <v>0.28505761668813356</v>
      </c>
    </row>
    <row r="44" spans="1:27" ht="15.75">
      <c r="A44" s="160"/>
      <c r="B44" s="203" t="s">
        <v>1023</v>
      </c>
      <c r="C44" s="172">
        <v>339.642</v>
      </c>
      <c r="D44" s="172">
        <v>98.183000000000007</v>
      </c>
      <c r="E44" s="172">
        <v>97.09</v>
      </c>
      <c r="F44" s="172">
        <v>14.923</v>
      </c>
      <c r="G44" s="172">
        <v>0.99199999999999999</v>
      </c>
      <c r="H44" s="172">
        <v>535.90700000000004</v>
      </c>
      <c r="I44" s="172">
        <v>0.45600000000000002</v>
      </c>
      <c r="J44" s="172">
        <v>536.36300000000006</v>
      </c>
      <c r="K44" s="172">
        <v>161.92099999999999</v>
      </c>
      <c r="L44" s="172">
        <v>698.28399999999999</v>
      </c>
      <c r="M44" s="172">
        <v>168.512</v>
      </c>
      <c r="N44" s="172">
        <v>0</v>
      </c>
      <c r="O44" s="172">
        <v>529.77200000000005</v>
      </c>
      <c r="P44" s="204">
        <v>524.79200000000003</v>
      </c>
      <c r="Q44" s="205"/>
      <c r="R44" s="206"/>
      <c r="S44" s="174">
        <f>100*(C44/OBR_NOV23_1.1!C44)</f>
        <v>97.342053674809975</v>
      </c>
      <c r="T44" s="174">
        <f>100*(D44/OBR_NOV23_1.1!D44)</f>
        <v>96.088275592092387</v>
      </c>
      <c r="U44" s="174">
        <f>100*(E44/OBR_NOV23_1.1!E44)</f>
        <v>96.174419526111421</v>
      </c>
      <c r="V44" s="174">
        <f>100*(K44/OBR_NOV23_1.1!N44)</f>
        <v>96.162891520471305</v>
      </c>
      <c r="W44" s="174">
        <f>100*(M44/OBR_NOV23_1.1!P44)</f>
        <v>97.204628572087813</v>
      </c>
      <c r="X44" s="174">
        <f>100*(O44/OBR_NOV23_1.1!R44)</f>
        <v>96.78375233157405</v>
      </c>
      <c r="AA44" s="174">
        <f t="shared" si="0"/>
        <v>1.316700028832285</v>
      </c>
    </row>
    <row r="45" spans="1:27" ht="15.75">
      <c r="A45" s="160"/>
      <c r="B45" s="203" t="s">
        <v>1024</v>
      </c>
      <c r="C45" s="172">
        <v>343.64100000000002</v>
      </c>
      <c r="D45" s="172">
        <v>98.753</v>
      </c>
      <c r="E45" s="172">
        <v>96.126999999999995</v>
      </c>
      <c r="F45" s="172">
        <v>14.27</v>
      </c>
      <c r="G45" s="172">
        <v>0.17299999999999999</v>
      </c>
      <c r="H45" s="172">
        <v>538.69399999999996</v>
      </c>
      <c r="I45" s="172">
        <v>-0.114</v>
      </c>
      <c r="J45" s="172">
        <v>538.58000000000004</v>
      </c>
      <c r="K45" s="172">
        <v>165.04499999999999</v>
      </c>
      <c r="L45" s="172">
        <v>703.625</v>
      </c>
      <c r="M45" s="172">
        <v>172.35900000000001</v>
      </c>
      <c r="N45" s="172">
        <v>0</v>
      </c>
      <c r="O45" s="172">
        <v>531.26599999999996</v>
      </c>
      <c r="P45" s="204">
        <v>522.61400000000003</v>
      </c>
      <c r="Q45" s="205"/>
      <c r="R45" s="206"/>
      <c r="S45" s="174">
        <f>100*(C45/OBR_NOV23_1.1!C45)</f>
        <v>97.869958988380048</v>
      </c>
      <c r="T45" s="174">
        <f>100*(D45/OBR_NOV23_1.1!D45)</f>
        <v>96.92594591941895</v>
      </c>
      <c r="U45" s="174">
        <f>100*(E45/OBR_NOV23_1.1!E45)</f>
        <v>95.76500826874414</v>
      </c>
      <c r="V45" s="174">
        <f>100*(K45/OBR_NOV23_1.1!N45)</f>
        <v>96.125173269344998</v>
      </c>
      <c r="W45" s="174">
        <f>100*(M45/OBR_NOV23_1.1!P45)</f>
        <v>97.610134840496315</v>
      </c>
      <c r="X45" s="174">
        <f>100*(O45/OBR_NOV23_1.1!R45)</f>
        <v>97.001577540497507</v>
      </c>
      <c r="AA45" s="174">
        <f t="shared" si="0"/>
        <v>0.87177163099749766</v>
      </c>
    </row>
    <row r="46" spans="1:27" ht="15.75">
      <c r="A46" s="160"/>
      <c r="B46" s="203" t="s">
        <v>1025</v>
      </c>
      <c r="C46" s="172">
        <v>344.262</v>
      </c>
      <c r="D46" s="172">
        <v>99.094999999999999</v>
      </c>
      <c r="E46" s="172">
        <v>95.804000000000002</v>
      </c>
      <c r="F46" s="172">
        <v>14.295</v>
      </c>
      <c r="G46" s="172">
        <v>1.345</v>
      </c>
      <c r="H46" s="172">
        <v>540.50599999999997</v>
      </c>
      <c r="I46" s="172">
        <v>1.3</v>
      </c>
      <c r="J46" s="172">
        <v>541.80600000000004</v>
      </c>
      <c r="K46" s="172">
        <v>169.107</v>
      </c>
      <c r="L46" s="172">
        <v>710.91300000000001</v>
      </c>
      <c r="M46" s="172">
        <v>175.30500000000001</v>
      </c>
      <c r="N46" s="172">
        <v>0</v>
      </c>
      <c r="O46" s="172">
        <v>535.60799999999995</v>
      </c>
      <c r="P46" s="204">
        <v>529.39300000000003</v>
      </c>
      <c r="Q46" s="205"/>
      <c r="R46" s="206"/>
      <c r="S46" s="174">
        <f>100*(C46/OBR_NOV23_1.1!C46)</f>
        <v>98.162563514738835</v>
      </c>
      <c r="T46" s="174">
        <f>100*(D46/OBR_NOV23_1.1!D46)</f>
        <v>97.186261817896508</v>
      </c>
      <c r="U46" s="174">
        <f>100*(E46/OBR_NOV23_1.1!E46)</f>
        <v>96.565904990374051</v>
      </c>
      <c r="V46" s="174">
        <f>100*(K46/OBR_NOV23_1.1!N46)</f>
        <v>97.926317983878448</v>
      </c>
      <c r="W46" s="174">
        <f>100*(M46/OBR_NOV23_1.1!P46)</f>
        <v>98.610048600485996</v>
      </c>
      <c r="X46" s="174">
        <f>100*(O46/OBR_NOV23_1.1!R46)</f>
        <v>97.631790010936911</v>
      </c>
      <c r="AA46" s="174">
        <f t="shared" si="0"/>
        <v>0.26857194532201589</v>
      </c>
    </row>
    <row r="47" spans="1:27" ht="15.75">
      <c r="A47" s="160"/>
      <c r="B47" s="203" t="s">
        <v>1026</v>
      </c>
      <c r="C47" s="172">
        <v>349.01600000000002</v>
      </c>
      <c r="D47" s="172">
        <v>99.93</v>
      </c>
      <c r="E47" s="172">
        <v>97.22</v>
      </c>
      <c r="F47" s="172">
        <v>15.045999999999999</v>
      </c>
      <c r="G47" s="172">
        <v>1.1140000000000001</v>
      </c>
      <c r="H47" s="172">
        <v>547.28</v>
      </c>
      <c r="I47" s="172">
        <v>-1.9039999999999999</v>
      </c>
      <c r="J47" s="172">
        <v>545.37599999999998</v>
      </c>
      <c r="K47" s="172">
        <v>172.77699999999999</v>
      </c>
      <c r="L47" s="172">
        <v>718.15300000000002</v>
      </c>
      <c r="M47" s="172">
        <v>178.03</v>
      </c>
      <c r="N47" s="172">
        <v>0</v>
      </c>
      <c r="O47" s="172">
        <v>540.12300000000005</v>
      </c>
      <c r="P47" s="204">
        <v>533.03</v>
      </c>
      <c r="Q47" s="205"/>
      <c r="R47" s="206"/>
      <c r="S47" s="174">
        <f>100*(C47/OBR_NOV23_1.1!C47)</f>
        <v>98.740480043455136</v>
      </c>
      <c r="T47" s="174">
        <f>100*(D47/OBR_NOV23_1.1!D47)</f>
        <v>97.457503145206132</v>
      </c>
      <c r="U47" s="174">
        <f>100*(E47/OBR_NOV23_1.1!E47)</f>
        <v>98.012924559687875</v>
      </c>
      <c r="V47" s="174">
        <f>100*(K47/OBR_NOV23_1.1!N47)</f>
        <v>98.740434675764789</v>
      </c>
      <c r="W47" s="174">
        <f>100*(M47/OBR_NOV23_1.1!P47)</f>
        <v>99.639567032696419</v>
      </c>
      <c r="X47" s="174">
        <f>100*(O47/OBR_NOV23_1.1!R47)</f>
        <v>98.128355361765927</v>
      </c>
      <c r="AA47" s="174">
        <f t="shared" si="0"/>
        <v>0.2790943104878929</v>
      </c>
    </row>
    <row r="48" spans="1:27" ht="15.75">
      <c r="A48" s="160"/>
      <c r="B48" s="203" t="s">
        <v>1027</v>
      </c>
      <c r="C48" s="172">
        <v>354.75400000000002</v>
      </c>
      <c r="D48" s="172">
        <v>101.28700000000001</v>
      </c>
      <c r="E48" s="172">
        <v>98.173000000000002</v>
      </c>
      <c r="F48" s="172">
        <v>14.835000000000001</v>
      </c>
      <c r="G48" s="172">
        <v>0.19400000000000001</v>
      </c>
      <c r="H48" s="172">
        <v>554.40800000000002</v>
      </c>
      <c r="I48" s="172">
        <v>1.8879999999999999</v>
      </c>
      <c r="J48" s="172">
        <v>556.29600000000005</v>
      </c>
      <c r="K48" s="172">
        <v>172.77099999999999</v>
      </c>
      <c r="L48" s="172">
        <v>729.06700000000001</v>
      </c>
      <c r="M48" s="172">
        <v>183.76</v>
      </c>
      <c r="N48" s="172">
        <v>0</v>
      </c>
      <c r="O48" s="172">
        <v>545.30700000000002</v>
      </c>
      <c r="P48" s="204">
        <v>538.01400000000001</v>
      </c>
      <c r="Q48" s="205"/>
      <c r="R48" s="206"/>
      <c r="S48" s="174">
        <f>100*(C48/OBR_NOV23_1.1!C48)</f>
        <v>99.285766261971546</v>
      </c>
      <c r="T48" s="174">
        <f>100*(D48/OBR_NOV23_1.1!D48)</f>
        <v>97.593101122512891</v>
      </c>
      <c r="U48" s="174">
        <f>100*(E48/OBR_NOV23_1.1!E48)</f>
        <v>99.106584021482362</v>
      </c>
      <c r="V48" s="174">
        <f>100*(K48/OBR_NOV23_1.1!N48)</f>
        <v>99.583844881349677</v>
      </c>
      <c r="W48" s="174">
        <f>100*(M48/OBR_NOV23_1.1!P48)</f>
        <v>99.159282962259454</v>
      </c>
      <c r="X48" s="174">
        <f>100*(O48/OBR_NOV23_1.1!R48)</f>
        <v>98.94380252863219</v>
      </c>
      <c r="AA48" s="174">
        <f t="shared" si="0"/>
        <v>0.13913549283601778</v>
      </c>
    </row>
    <row r="49" spans="1:27" ht="15.75">
      <c r="A49" s="160"/>
      <c r="B49" s="203" t="s">
        <v>1028</v>
      </c>
      <c r="C49" s="172">
        <v>354.66300000000001</v>
      </c>
      <c r="D49" s="172">
        <v>102.79300000000001</v>
      </c>
      <c r="E49" s="172">
        <v>101.292</v>
      </c>
      <c r="F49" s="172">
        <v>15.712</v>
      </c>
      <c r="G49" s="172">
        <v>11.414999999999999</v>
      </c>
      <c r="H49" s="172">
        <v>570.16300000000001</v>
      </c>
      <c r="I49" s="172">
        <v>5.8419999999999996</v>
      </c>
      <c r="J49" s="172">
        <v>576.005</v>
      </c>
      <c r="K49" s="172">
        <v>170.08099999999999</v>
      </c>
      <c r="L49" s="172">
        <v>746.08600000000001</v>
      </c>
      <c r="M49" s="172">
        <v>196.69200000000001</v>
      </c>
      <c r="N49" s="172">
        <v>0</v>
      </c>
      <c r="O49" s="172">
        <v>549.39400000000001</v>
      </c>
      <c r="P49" s="204">
        <v>548.70000000000005</v>
      </c>
      <c r="Q49" s="205"/>
      <c r="R49" s="206"/>
      <c r="S49" s="174">
        <f>100*(C49/OBR_NOV23_1.1!C49)</f>
        <v>99.352335597730928</v>
      </c>
      <c r="T49" s="174">
        <f>100*(D49/OBR_NOV23_1.1!D49)</f>
        <v>97.65256877944978</v>
      </c>
      <c r="U49" s="174">
        <f>100*(E49/OBR_NOV23_1.1!E49)</f>
        <v>99.203760834435144</v>
      </c>
      <c r="V49" s="174">
        <f>100*(K49/OBR_NOV23_1.1!N49)</f>
        <v>99.152937610036503</v>
      </c>
      <c r="W49" s="174">
        <f>100*(M49/OBR_NOV23_1.1!P49)</f>
        <v>99.144609832198356</v>
      </c>
      <c r="X49" s="174">
        <f>100*(O49/OBR_NOV23_1.1!R49)</f>
        <v>98.96476750951561</v>
      </c>
      <c r="AA49" s="174">
        <f t="shared" si="0"/>
        <v>6.0934283523006449E-2</v>
      </c>
    </row>
    <row r="50" spans="1:27" ht="15.75">
      <c r="A50" s="160"/>
      <c r="B50" s="203" t="s">
        <v>1029</v>
      </c>
      <c r="C50" s="172">
        <v>357.52199999999999</v>
      </c>
      <c r="D50" s="172">
        <v>106.226</v>
      </c>
      <c r="E50" s="172">
        <v>101.304</v>
      </c>
      <c r="F50" s="172">
        <v>15.118</v>
      </c>
      <c r="G50" s="172">
        <v>1.8460000000000001</v>
      </c>
      <c r="H50" s="172">
        <v>566.89800000000002</v>
      </c>
      <c r="I50" s="172">
        <v>-1.216</v>
      </c>
      <c r="J50" s="172">
        <v>565.68200000000002</v>
      </c>
      <c r="K50" s="172">
        <v>170.11099999999999</v>
      </c>
      <c r="L50" s="172">
        <v>735.79300000000001</v>
      </c>
      <c r="M50" s="172">
        <v>179.845</v>
      </c>
      <c r="N50" s="172">
        <v>0</v>
      </c>
      <c r="O50" s="172">
        <v>555.94799999999998</v>
      </c>
      <c r="P50" s="204">
        <v>558.73599999999999</v>
      </c>
      <c r="Q50" s="205"/>
      <c r="R50" s="206"/>
      <c r="S50" s="174">
        <f>100*(C50/OBR_NOV23_1.1!C50)</f>
        <v>99.879872161630615</v>
      </c>
      <c r="T50" s="174">
        <f>100*(D50/OBR_NOV23_1.1!D50)</f>
        <v>99.147835988762267</v>
      </c>
      <c r="U50" s="174">
        <f>100*(E50/OBR_NOV23_1.1!E50)</f>
        <v>100.02863490496175</v>
      </c>
      <c r="V50" s="174">
        <f>100*(K50/OBR_NOV23_1.1!N50)</f>
        <v>100.4220878887341</v>
      </c>
      <c r="W50" s="174">
        <f>100*(M50/OBR_NOV23_1.1!P50)</f>
        <v>99.939428965179985</v>
      </c>
      <c r="X50" s="174">
        <f>100*(O50/OBR_NOV23_1.1!R50)</f>
        <v>99.823317747947684</v>
      </c>
      <c r="AA50" s="174">
        <f t="shared" si="0"/>
        <v>1.5312113424169826</v>
      </c>
    </row>
    <row r="51" spans="1:27" ht="15.75">
      <c r="A51" s="160"/>
      <c r="B51" s="203" t="s">
        <v>1030</v>
      </c>
      <c r="C51" s="172">
        <v>358.274</v>
      </c>
      <c r="D51" s="172">
        <v>107.931</v>
      </c>
      <c r="E51" s="172">
        <v>102.59699999999999</v>
      </c>
      <c r="F51" s="172">
        <v>15.694000000000001</v>
      </c>
      <c r="G51" s="172">
        <v>1.4390000000000001</v>
      </c>
      <c r="H51" s="172">
        <v>570.24099999999999</v>
      </c>
      <c r="I51" s="172">
        <v>-2.95</v>
      </c>
      <c r="J51" s="172">
        <v>567.29100000000005</v>
      </c>
      <c r="K51" s="172">
        <v>180.68700000000001</v>
      </c>
      <c r="L51" s="172">
        <v>747.97799999999995</v>
      </c>
      <c r="M51" s="172">
        <v>185.18799999999999</v>
      </c>
      <c r="N51" s="172">
        <v>0</v>
      </c>
      <c r="O51" s="172">
        <v>562.79</v>
      </c>
      <c r="P51" s="204">
        <v>560.41200000000003</v>
      </c>
      <c r="Q51" s="205"/>
      <c r="R51" s="206"/>
      <c r="S51" s="174">
        <f>100*(C51/OBR_NOV23_1.1!C51)</f>
        <v>100.28663400979707</v>
      </c>
      <c r="T51" s="174">
        <f>100*(D51/OBR_NOV23_1.1!D51)</f>
        <v>101.01075329196732</v>
      </c>
      <c r="U51" s="174">
        <f>100*(E51/OBR_NOV23_1.1!E51)</f>
        <v>100.486777668952</v>
      </c>
      <c r="V51" s="174">
        <f>100*(K51/OBR_NOV23_1.1!N51)</f>
        <v>100.71290020511907</v>
      </c>
      <c r="W51" s="174">
        <f>100*(M51/OBR_NOV23_1.1!P51)</f>
        <v>101.40508810548563</v>
      </c>
      <c r="X51" s="174">
        <f>100*(O51/OBR_NOV23_1.1!R51)</f>
        <v>100.32139782205292</v>
      </c>
      <c r="AA51" s="174">
        <f t="shared" si="0"/>
        <v>1.8789288587359509</v>
      </c>
    </row>
    <row r="52" spans="1:27" ht="15.75">
      <c r="A52" s="160"/>
      <c r="B52" s="203" t="s">
        <v>1031</v>
      </c>
      <c r="C52" s="172">
        <v>357.48099999999999</v>
      </c>
      <c r="D52" s="172">
        <v>109.642</v>
      </c>
      <c r="E52" s="172">
        <v>101.23</v>
      </c>
      <c r="F52" s="172">
        <v>15.615</v>
      </c>
      <c r="G52" s="172">
        <v>-11.82</v>
      </c>
      <c r="H52" s="172">
        <v>556.53300000000002</v>
      </c>
      <c r="I52" s="172">
        <v>-0.41399999999999998</v>
      </c>
      <c r="J52" s="172">
        <v>556.11900000000003</v>
      </c>
      <c r="K52" s="172">
        <v>185.81700000000001</v>
      </c>
      <c r="L52" s="172">
        <v>741.93600000000004</v>
      </c>
      <c r="M52" s="172">
        <v>176.14699999999999</v>
      </c>
      <c r="N52" s="172">
        <v>0</v>
      </c>
      <c r="O52" s="172">
        <v>565.78899999999999</v>
      </c>
      <c r="P52" s="204">
        <v>563.81899999999996</v>
      </c>
      <c r="Q52" s="205"/>
      <c r="R52" s="206"/>
      <c r="S52" s="174">
        <f>100*(C52/OBR_NOV23_1.1!C52)</f>
        <v>100.48290575467375</v>
      </c>
      <c r="T52" s="174">
        <f>100*(D52/OBR_NOV23_1.1!D52)</f>
        <v>102.14649052525667</v>
      </c>
      <c r="U52" s="174">
        <f>100*(E52/OBR_NOV23_1.1!E52)</f>
        <v>100.28431887302736</v>
      </c>
      <c r="V52" s="174">
        <f>100*(K52/OBR_NOV23_1.1!N52)</f>
        <v>99.709698537224057</v>
      </c>
      <c r="W52" s="174">
        <f>100*(M52/OBR_NOV23_1.1!P52)</f>
        <v>99.570395744656778</v>
      </c>
      <c r="X52" s="174">
        <f>100*(O52/OBR_NOV23_1.1!R52)</f>
        <v>100.87864907704405</v>
      </c>
      <c r="AA52" s="174">
        <f t="shared" si="0"/>
        <v>1.1243726002186483</v>
      </c>
    </row>
    <row r="53" spans="1:27" ht="15.75">
      <c r="A53" s="160"/>
      <c r="B53" s="203" t="s">
        <v>1032</v>
      </c>
      <c r="C53" s="172">
        <v>346.06599999999997</v>
      </c>
      <c r="D53" s="172">
        <v>108.901</v>
      </c>
      <c r="E53" s="172">
        <v>98.224000000000004</v>
      </c>
      <c r="F53" s="172">
        <v>15.173</v>
      </c>
      <c r="G53" s="172">
        <v>0.79100000000000004</v>
      </c>
      <c r="H53" s="172">
        <v>553.98199999999997</v>
      </c>
      <c r="I53" s="172">
        <v>-1.482</v>
      </c>
      <c r="J53" s="172">
        <v>552.5</v>
      </c>
      <c r="K53" s="172">
        <v>171.57900000000001</v>
      </c>
      <c r="L53" s="172">
        <v>724.07899999999995</v>
      </c>
      <c r="M53" s="172">
        <v>167.9</v>
      </c>
      <c r="N53" s="172">
        <v>0</v>
      </c>
      <c r="O53" s="172">
        <v>556.17899999999997</v>
      </c>
      <c r="P53" s="204">
        <v>547.26300000000003</v>
      </c>
      <c r="Q53" s="205"/>
      <c r="R53" s="206"/>
      <c r="S53" s="174">
        <f>100*(C53/OBR_NOV23_1.1!C53)</f>
        <v>100.11484975511256</v>
      </c>
      <c r="T53" s="174">
        <f>100*(D53/OBR_NOV23_1.1!D53)</f>
        <v>105.14318265201692</v>
      </c>
      <c r="U53" s="174">
        <f>100*(E53/OBR_NOV23_1.1!E53)</f>
        <v>101.06285561420296</v>
      </c>
      <c r="V53" s="174">
        <f>100*(K53/OBR_NOV23_1.1!N53)</f>
        <v>100.74097124773218</v>
      </c>
      <c r="W53" s="174">
        <f>100*(M53/OBR_NOV23_1.1!P53)</f>
        <v>98.921817003476121</v>
      </c>
      <c r="X53" s="174">
        <f>100*(O53/OBR_NOV23_1.1!R53)</f>
        <v>101.93952679358573</v>
      </c>
      <c r="AA53" s="174">
        <f t="shared" si="0"/>
        <v>2.9337201027178628</v>
      </c>
    </row>
    <row r="54" spans="1:27" ht="15.75">
      <c r="A54" s="160"/>
      <c r="B54" s="203" t="s">
        <v>1033</v>
      </c>
      <c r="C54" s="172">
        <v>266.85300000000001</v>
      </c>
      <c r="D54" s="172">
        <v>121.447</v>
      </c>
      <c r="E54" s="172">
        <v>80.143000000000001</v>
      </c>
      <c r="F54" s="172">
        <v>16.852</v>
      </c>
      <c r="G54" s="172">
        <v>-8.6560000000000006</v>
      </c>
      <c r="H54" s="172">
        <v>459.78699999999998</v>
      </c>
      <c r="I54" s="172">
        <v>-6.8029999999999999</v>
      </c>
      <c r="J54" s="172">
        <v>452.98399999999998</v>
      </c>
      <c r="K54" s="172">
        <v>147.22</v>
      </c>
      <c r="L54" s="172">
        <v>600.20399999999995</v>
      </c>
      <c r="M54" s="172">
        <v>124.45699999999999</v>
      </c>
      <c r="N54" s="172">
        <v>0</v>
      </c>
      <c r="O54" s="172">
        <v>475.74700000000001</v>
      </c>
      <c r="P54" s="204">
        <v>454.161</v>
      </c>
      <c r="Q54" s="205"/>
      <c r="R54" s="206"/>
      <c r="S54" s="174">
        <f>100*(C54/OBR_NOV23_1.1!C54)</f>
        <v>100.83356319928056</v>
      </c>
      <c r="T54" s="174">
        <f>100*(D54/OBR_NOV23_1.1!D54)</f>
        <v>143.51366042730197</v>
      </c>
      <c r="U54" s="174">
        <f>100*(E54/OBR_NOV23_1.1!E54)</f>
        <v>102.01112482975445</v>
      </c>
      <c r="V54" s="174">
        <f>100*(K54/OBR_NOV23_1.1!N54)</f>
        <v>98.917564217132195</v>
      </c>
      <c r="W54" s="174">
        <f>100*(M54/OBR_NOV23_1.1!P54)</f>
        <v>97.632476956265933</v>
      </c>
      <c r="X54" s="174">
        <f>100*(O54/OBR_NOV23_1.1!R54)</f>
        <v>109.43807249757313</v>
      </c>
      <c r="AA54" s="174">
        <f t="shared" si="0"/>
        <v>36.493547948112258</v>
      </c>
    </row>
    <row r="55" spans="1:27" ht="15.75">
      <c r="A55" s="160"/>
      <c r="B55" s="203" t="s">
        <v>1034</v>
      </c>
      <c r="C55" s="172">
        <v>319.13600000000002</v>
      </c>
      <c r="D55" s="172">
        <v>121.322</v>
      </c>
      <c r="E55" s="172">
        <v>92.349000000000004</v>
      </c>
      <c r="F55" s="172">
        <v>16.901</v>
      </c>
      <c r="G55" s="172">
        <v>1.1719999999999999</v>
      </c>
      <c r="H55" s="172">
        <v>533.97900000000004</v>
      </c>
      <c r="I55" s="172">
        <v>-0.95099999999999996</v>
      </c>
      <c r="J55" s="172">
        <v>533.02800000000002</v>
      </c>
      <c r="K55" s="172">
        <v>147.82499999999999</v>
      </c>
      <c r="L55" s="172">
        <v>680.85299999999995</v>
      </c>
      <c r="M55" s="172">
        <v>147.185</v>
      </c>
      <c r="N55" s="172">
        <v>0</v>
      </c>
      <c r="O55" s="172">
        <v>533.66800000000001</v>
      </c>
      <c r="P55" s="204">
        <v>527.79200000000003</v>
      </c>
      <c r="Q55" s="205"/>
      <c r="R55" s="206"/>
      <c r="S55" s="174">
        <f>100*(C55/OBR_NOV23_1.1!C55)</f>
        <v>100.72306648361187</v>
      </c>
      <c r="T55" s="174">
        <f>100*(D55/OBR_NOV23_1.1!D55)</f>
        <v>121.40212540276582</v>
      </c>
      <c r="U55" s="174">
        <f>100*(E55/OBR_NOV23_1.1!E55)</f>
        <v>101.75525585085283</v>
      </c>
      <c r="V55" s="174">
        <f>100*(K55/OBR_NOV23_1.1!N55)</f>
        <v>99.277372213752741</v>
      </c>
      <c r="W55" s="174">
        <f>100*(M55/OBR_NOV23_1.1!P55)</f>
        <v>97.882542279326188</v>
      </c>
      <c r="X55" s="174">
        <f>100*(O55/OBR_NOV23_1.1!R55)</f>
        <v>105.12663426857063</v>
      </c>
      <c r="AA55" s="174">
        <f t="shared" si="0"/>
        <v>-15.407268519735752</v>
      </c>
    </row>
    <row r="56" spans="1:27" ht="15.75">
      <c r="A56" s="160"/>
      <c r="B56" s="203" t="s">
        <v>1035</v>
      </c>
      <c r="C56" s="172">
        <v>314.01799999999997</v>
      </c>
      <c r="D56" s="172">
        <v>123.94799999999999</v>
      </c>
      <c r="E56" s="172">
        <v>96.772000000000006</v>
      </c>
      <c r="F56" s="172">
        <v>17.161000000000001</v>
      </c>
      <c r="G56" s="172">
        <v>7.6619999999999999</v>
      </c>
      <c r="H56" s="172">
        <v>542.4</v>
      </c>
      <c r="I56" s="172">
        <v>10.552</v>
      </c>
      <c r="J56" s="172">
        <v>552.952</v>
      </c>
      <c r="K56" s="172">
        <v>158.18100000000001</v>
      </c>
      <c r="L56" s="172">
        <v>711.13300000000004</v>
      </c>
      <c r="M56" s="172">
        <v>172.43899999999999</v>
      </c>
      <c r="N56" s="172">
        <v>0</v>
      </c>
      <c r="O56" s="172">
        <v>538.69399999999996</v>
      </c>
      <c r="P56" s="204">
        <v>530.24099999999999</v>
      </c>
      <c r="Q56" s="205"/>
      <c r="R56" s="206"/>
      <c r="S56" s="174">
        <f>100*(C56/OBR_NOV23_1.1!C56)</f>
        <v>100.71813688542204</v>
      </c>
      <c r="T56" s="174">
        <f>100*(D56/OBR_NOV23_1.1!D56)</f>
        <v>118.23150665331235</v>
      </c>
      <c r="U56" s="174">
        <f>100*(E56/OBR_NOV23_1.1!E56)</f>
        <v>100.65004628329537</v>
      </c>
      <c r="V56" s="174">
        <f>100*(K56/OBR_NOV23_1.1!N56)</f>
        <v>100.37438686219392</v>
      </c>
      <c r="W56" s="174">
        <f>100*(M56/OBR_NOV23_1.1!P56)</f>
        <v>100.127744325539</v>
      </c>
      <c r="X56" s="174">
        <f>100*(O56/OBR_NOV23_1.1!R56)</f>
        <v>104.69612132213608</v>
      </c>
      <c r="Z56" s="174">
        <f t="shared" si="0"/>
        <v>-4.8942097991333533E-3</v>
      </c>
      <c r="AA56" s="174">
        <f t="shared" si="0"/>
        <v>-2.6116665906256276</v>
      </c>
    </row>
    <row r="57" spans="1:27" ht="15.75">
      <c r="A57" s="160"/>
      <c r="B57" s="203" t="s">
        <v>1036</v>
      </c>
      <c r="C57" s="172">
        <v>306.50700000000001</v>
      </c>
      <c r="D57" s="172">
        <v>129.09899999999999</v>
      </c>
      <c r="E57" s="172">
        <v>95.16</v>
      </c>
      <c r="F57" s="172">
        <v>18.039000000000001</v>
      </c>
      <c r="G57" s="172">
        <v>8.5839999999999996</v>
      </c>
      <c r="H57" s="172">
        <v>539.35</v>
      </c>
      <c r="I57" s="172">
        <v>-1.153</v>
      </c>
      <c r="J57" s="172">
        <v>538.197</v>
      </c>
      <c r="K57" s="172">
        <v>156.517</v>
      </c>
      <c r="L57" s="172">
        <v>694.71400000000006</v>
      </c>
      <c r="M57" s="172">
        <v>156.702</v>
      </c>
      <c r="N57" s="172">
        <v>0</v>
      </c>
      <c r="O57" s="172">
        <v>538.01199999999994</v>
      </c>
      <c r="P57" s="204">
        <v>537.21299999999997</v>
      </c>
      <c r="Q57" s="205"/>
      <c r="R57" s="206"/>
      <c r="S57" s="174">
        <f>100*(C57/OBR_NOV23_1.1!C57)</f>
        <v>101.83633464017544</v>
      </c>
      <c r="T57" s="174">
        <f>100*(D57/OBR_NOV23_1.1!D57)</f>
        <v>121.94797098163681</v>
      </c>
      <c r="U57" s="174">
        <f>100*(E57/OBR_NOV23_1.1!E57)</f>
        <v>101.47477526472375</v>
      </c>
      <c r="V57" s="174">
        <f>100*(K57/OBR_NOV23_1.1!N57)</f>
        <v>101.16995352505059</v>
      </c>
      <c r="W57" s="174">
        <f>100*(M57/OBR_NOV23_1.1!P57)</f>
        <v>100.66617415604023</v>
      </c>
      <c r="X57" s="174">
        <f>100*(O57/OBR_NOV23_1.1!R57)</f>
        <v>105.64563161129557</v>
      </c>
      <c r="Z57" s="174">
        <f t="shared" si="0"/>
        <v>1.1102248208040955</v>
      </c>
      <c r="AA57" s="174">
        <f t="shared" si="0"/>
        <v>3.1433789803780199</v>
      </c>
    </row>
    <row r="58" spans="1:27" ht="15.75">
      <c r="A58" s="160"/>
      <c r="B58" s="203" t="s">
        <v>1037</v>
      </c>
      <c r="C58" s="172">
        <v>342.73</v>
      </c>
      <c r="D58" s="172">
        <v>126.02</v>
      </c>
      <c r="E58" s="172">
        <v>99.19</v>
      </c>
      <c r="F58" s="172">
        <v>17.678999999999998</v>
      </c>
      <c r="G58" s="172">
        <v>-0.58299999999999996</v>
      </c>
      <c r="H58" s="172">
        <v>567.35699999999997</v>
      </c>
      <c r="I58" s="172">
        <v>-7.6390000000000002</v>
      </c>
      <c r="J58" s="172">
        <v>559.71799999999996</v>
      </c>
      <c r="K58" s="172">
        <v>170.17699999999999</v>
      </c>
      <c r="L58" s="172">
        <v>729.89499999999998</v>
      </c>
      <c r="M58" s="172">
        <v>162.00800000000001</v>
      </c>
      <c r="N58" s="172">
        <v>0</v>
      </c>
      <c r="O58" s="172">
        <v>567.88699999999994</v>
      </c>
      <c r="P58" s="204">
        <v>569.78099999999995</v>
      </c>
      <c r="Q58" s="205"/>
      <c r="R58" s="206"/>
      <c r="S58" s="174">
        <f>100*(C58/OBR_NOV23_1.1!C58)</f>
        <v>101.86624501041757</v>
      </c>
      <c r="T58" s="174">
        <f>100*(D58/OBR_NOV23_1.1!D58)</f>
        <v>110.45084840835786</v>
      </c>
      <c r="U58" s="174">
        <f>100*(E58/OBR_NOV23_1.1!E58)</f>
        <v>100.32162796342745</v>
      </c>
      <c r="V58" s="174">
        <f>100*(K58/OBR_NOV23_1.1!N58)</f>
        <v>102.03253251152667</v>
      </c>
      <c r="W58" s="174">
        <f>100*(M58/OBR_NOV23_1.1!P58)</f>
        <v>100.2369682907966</v>
      </c>
      <c r="X58" s="174">
        <f>100*(O58/OBR_NOV23_1.1!R58)</f>
        <v>103.89843005311216</v>
      </c>
      <c r="Z58" s="174">
        <f t="shared" si="0"/>
        <v>2.9371020027202377E-2</v>
      </c>
      <c r="AA58" s="174">
        <f t="shared" si="0"/>
        <v>-9.4278916498005678</v>
      </c>
    </row>
    <row r="59" spans="1:27" ht="15.75">
      <c r="A59" s="160"/>
      <c r="B59" s="203" t="s">
        <v>1038</v>
      </c>
      <c r="C59" s="172">
        <v>357.10300000000001</v>
      </c>
      <c r="D59" s="172">
        <v>126.34699999999999</v>
      </c>
      <c r="E59" s="172">
        <v>104.563</v>
      </c>
      <c r="F59" s="172">
        <v>18.065999999999999</v>
      </c>
      <c r="G59" s="172">
        <v>3.6840000000000002</v>
      </c>
      <c r="H59" s="172">
        <v>591.697</v>
      </c>
      <c r="I59" s="172">
        <v>0.58499999999999996</v>
      </c>
      <c r="J59" s="172">
        <v>592.28200000000004</v>
      </c>
      <c r="K59" s="172">
        <v>163.01</v>
      </c>
      <c r="L59" s="172">
        <v>755.29200000000003</v>
      </c>
      <c r="M59" s="172">
        <v>173.786</v>
      </c>
      <c r="N59" s="172">
        <v>0</v>
      </c>
      <c r="O59" s="172">
        <v>581.50599999999997</v>
      </c>
      <c r="P59" s="204">
        <v>583.95000000000005</v>
      </c>
      <c r="Q59" s="205"/>
      <c r="R59" s="206"/>
      <c r="S59" s="174">
        <f>100*(C59/OBR_NOV23_1.1!C59)</f>
        <v>103.10674677992625</v>
      </c>
      <c r="T59" s="174">
        <f>100*(D59/OBR_NOV23_1.1!D59)</f>
        <v>109.72765011376859</v>
      </c>
      <c r="U59" s="174">
        <f>100*(E59/OBR_NOV23_1.1!E59)</f>
        <v>106.44386306027506</v>
      </c>
      <c r="V59" s="174">
        <f>100*(K59/OBR_NOV23_1.1!N59)</f>
        <v>102.20254926424947</v>
      </c>
      <c r="W59" s="174">
        <f>100*(M59/OBR_NOV23_1.1!P59)</f>
        <v>103.14382541293496</v>
      </c>
      <c r="X59" s="174">
        <f>100*(O59/OBR_NOV23_1.1!R59)</f>
        <v>104.59568742850153</v>
      </c>
      <c r="Z59" s="174">
        <f t="shared" si="0"/>
        <v>1.2177751024216255</v>
      </c>
      <c r="AA59" s="174">
        <f t="shared" si="0"/>
        <v>-0.65476934311583523</v>
      </c>
    </row>
    <row r="60" spans="1:27" ht="15.75">
      <c r="A60" s="160"/>
      <c r="B60" s="203" t="s">
        <v>1039</v>
      </c>
      <c r="C60" s="172">
        <v>362.99599999999998</v>
      </c>
      <c r="D60" s="172">
        <v>127.25</v>
      </c>
      <c r="E60" s="172">
        <v>104.934</v>
      </c>
      <c r="F60" s="172">
        <v>17.928000000000001</v>
      </c>
      <c r="G60" s="172">
        <v>-2.9590000000000001</v>
      </c>
      <c r="H60" s="172">
        <v>592.221</v>
      </c>
      <c r="I60" s="172">
        <v>5.1790000000000003</v>
      </c>
      <c r="J60" s="172">
        <v>597.4</v>
      </c>
      <c r="K60" s="172">
        <v>186.322</v>
      </c>
      <c r="L60" s="172">
        <v>783.72199999999998</v>
      </c>
      <c r="M60" s="172">
        <v>187.048</v>
      </c>
      <c r="N60" s="172">
        <v>0</v>
      </c>
      <c r="O60" s="172">
        <v>596.67399999999998</v>
      </c>
      <c r="P60" s="204">
        <v>605.66800000000001</v>
      </c>
      <c r="Q60" s="205"/>
      <c r="R60" s="206"/>
      <c r="S60" s="174">
        <f>100*(C60/OBR_NOV23_1.1!C60)</f>
        <v>104.51010707365596</v>
      </c>
      <c r="T60" s="174">
        <f>100*(D60/OBR_NOV23_1.1!D60)</f>
        <v>109.31754922511254</v>
      </c>
      <c r="U60" s="174">
        <f>100*(E60/OBR_NOV23_1.1!E60)</f>
        <v>106.24076136478689</v>
      </c>
      <c r="V60" s="174">
        <f>100*(K60/OBR_NOV23_1.1!N60)</f>
        <v>106.12828443350821</v>
      </c>
      <c r="W60" s="174">
        <f>100*(M60/OBR_NOV23_1.1!P60)</f>
        <v>108.69575323679132</v>
      </c>
      <c r="X60" s="174">
        <f>100*(O60/OBR_NOV23_1.1!R60)</f>
        <v>105.71697374412435</v>
      </c>
      <c r="Z60" s="174">
        <f t="shared" si="0"/>
        <v>1.3610751357765905</v>
      </c>
      <c r="AA60" s="174">
        <f t="shared" si="0"/>
        <v>-0.37374434632551079</v>
      </c>
    </row>
    <row r="61" spans="1:27" ht="15.75">
      <c r="A61" s="160"/>
      <c r="B61" s="203" t="s">
        <v>1040</v>
      </c>
      <c r="C61" s="172">
        <v>373.51400000000001</v>
      </c>
      <c r="D61" s="172">
        <v>132.91999999999999</v>
      </c>
      <c r="E61" s="172">
        <v>111.264</v>
      </c>
      <c r="F61" s="172">
        <v>19.449000000000002</v>
      </c>
      <c r="G61" s="172">
        <v>8.1530000000000005</v>
      </c>
      <c r="H61" s="172">
        <v>625.851</v>
      </c>
      <c r="I61" s="172">
        <v>9.891</v>
      </c>
      <c r="J61" s="172">
        <v>635.74199999999996</v>
      </c>
      <c r="K61" s="172">
        <v>178.65700000000001</v>
      </c>
      <c r="L61" s="172">
        <v>814.399</v>
      </c>
      <c r="M61" s="172">
        <v>212.55799999999999</v>
      </c>
      <c r="N61" s="172">
        <v>6.976</v>
      </c>
      <c r="O61" s="172">
        <v>608.81700000000001</v>
      </c>
      <c r="P61" s="204">
        <v>602.02</v>
      </c>
      <c r="Q61" s="205"/>
      <c r="R61" s="206"/>
      <c r="S61" s="174">
        <f>100*(C61/OBR_NOV23_1.1!C61)</f>
        <v>106.59889495193954</v>
      </c>
      <c r="T61" s="174">
        <f>100*(D61/OBR_NOV23_1.1!D61)</f>
        <v>113.31918122373122</v>
      </c>
      <c r="U61" s="174">
        <f>100*(E61/OBR_NOV23_1.1!E61)</f>
        <v>106.53083500090959</v>
      </c>
      <c r="V61" s="174">
        <f>100*(K61/OBR_NOV23_1.1!N61)</f>
        <v>110.35430590386301</v>
      </c>
      <c r="W61" s="174">
        <f>100*(M61/OBR_NOV23_1.1!P61)</f>
        <v>113.00626282603379</v>
      </c>
      <c r="X61" s="174">
        <f>100*(O61/OBR_NOV23_1.1!R61)</f>
        <v>107.30473128740934</v>
      </c>
      <c r="Z61" s="174">
        <f t="shared" si="0"/>
        <v>1.9986467689784959</v>
      </c>
      <c r="AA61" s="174">
        <f t="shared" si="0"/>
        <v>3.6605577301941805</v>
      </c>
    </row>
    <row r="62" spans="1:27" ht="15.75">
      <c r="A62" s="160"/>
      <c r="B62" s="203" t="s">
        <v>1041</v>
      </c>
      <c r="C62" s="172">
        <v>386.96899999999999</v>
      </c>
      <c r="D62" s="172">
        <v>127.91</v>
      </c>
      <c r="E62" s="172">
        <v>113.771</v>
      </c>
      <c r="F62" s="172">
        <v>18.346</v>
      </c>
      <c r="G62" s="172">
        <v>2.133</v>
      </c>
      <c r="H62" s="172">
        <v>630.78300000000002</v>
      </c>
      <c r="I62" s="172">
        <v>11.807</v>
      </c>
      <c r="J62" s="172">
        <v>642.59</v>
      </c>
      <c r="K62" s="172">
        <v>198.285</v>
      </c>
      <c r="L62" s="172">
        <v>840.875</v>
      </c>
      <c r="M62" s="172">
        <v>226.886</v>
      </c>
      <c r="N62" s="172">
        <v>8.0220000000000002</v>
      </c>
      <c r="O62" s="172">
        <v>622.01099999999997</v>
      </c>
      <c r="P62" s="204">
        <v>631.39700000000005</v>
      </c>
      <c r="Q62" s="205"/>
      <c r="R62" s="206"/>
      <c r="S62" s="174">
        <f>100*(C62/OBR_NOV23_1.1!C62)</f>
        <v>109.98655612179643</v>
      </c>
      <c r="T62" s="174">
        <f>100*(D62/OBR_NOV23_1.1!D62)</f>
        <v>111.31513906777595</v>
      </c>
      <c r="U62" s="174">
        <f>100*(E62/OBR_NOV23_1.1!E62)</f>
        <v>108.85926974892834</v>
      </c>
      <c r="V62" s="174">
        <f>100*(K62/OBR_NOV23_1.1!N62)</f>
        <v>116.0260273732131</v>
      </c>
      <c r="W62" s="174">
        <f>100*(M62/OBR_NOV23_1.1!P62)</f>
        <v>118.41711073648611</v>
      </c>
      <c r="X62" s="174">
        <f>100*(O62/OBR_NOV23_1.1!R62)</f>
        <v>109.53250522119187</v>
      </c>
      <c r="Z62" s="174">
        <f t="shared" si="0"/>
        <v>3.1779514894448191</v>
      </c>
      <c r="AA62" s="174">
        <f t="shared" si="0"/>
        <v>-1.7684933250608381</v>
      </c>
    </row>
    <row r="63" spans="1:27" ht="15.75">
      <c r="A63" s="160"/>
      <c r="B63" s="203" t="s">
        <v>1042</v>
      </c>
      <c r="C63" s="172">
        <v>391.81</v>
      </c>
      <c r="D63" s="172">
        <v>131.99600000000001</v>
      </c>
      <c r="E63" s="172">
        <v>116.792</v>
      </c>
      <c r="F63" s="172">
        <v>19.338999999999999</v>
      </c>
      <c r="G63" s="172">
        <v>-12.442</v>
      </c>
      <c r="H63" s="172">
        <v>628.15599999999995</v>
      </c>
      <c r="I63" s="172">
        <v>1.768</v>
      </c>
      <c r="J63" s="172">
        <v>629.92399999999998</v>
      </c>
      <c r="K63" s="172">
        <v>226.14</v>
      </c>
      <c r="L63" s="172">
        <v>856.06399999999996</v>
      </c>
      <c r="M63" s="172">
        <v>232.78899999999999</v>
      </c>
      <c r="N63" s="172">
        <v>7.3760000000000003</v>
      </c>
      <c r="O63" s="172">
        <v>630.65099999999995</v>
      </c>
      <c r="P63" s="204">
        <v>632.49400000000003</v>
      </c>
      <c r="Q63" s="205"/>
      <c r="R63" s="206"/>
      <c r="S63" s="174">
        <f>100*(C63/OBR_NOV23_1.1!C63)</f>
        <v>112.30154976769249</v>
      </c>
      <c r="T63" s="174">
        <f>100*(D63/OBR_NOV23_1.1!D63)</f>
        <v>114.03739157480044</v>
      </c>
      <c r="U63" s="174">
        <f>100*(E63/OBR_NOV23_1.1!E63)</f>
        <v>110.38106759413276</v>
      </c>
      <c r="V63" s="174">
        <f>100*(K63/OBR_NOV23_1.1!N63)</f>
        <v>119.14709771916606</v>
      </c>
      <c r="W63" s="174">
        <f>100*(M63/OBR_NOV23_1.1!P63)</f>
        <v>125.71093758437829</v>
      </c>
      <c r="X63" s="174">
        <f>100*(O63/OBR_NOV23_1.1!R63)</f>
        <v>111.14908211606789</v>
      </c>
      <c r="Z63" s="174">
        <f t="shared" si="0"/>
        <v>2.1047969202095063</v>
      </c>
      <c r="AA63" s="174">
        <f t="shared" si="0"/>
        <v>2.4455366357373887</v>
      </c>
    </row>
    <row r="64" spans="1:27" ht="15.75">
      <c r="A64" s="160"/>
      <c r="B64" s="203" t="s">
        <v>1043</v>
      </c>
      <c r="C64" s="172">
        <v>400.13799999999998</v>
      </c>
      <c r="D64" s="172">
        <v>132.21799999999999</v>
      </c>
      <c r="E64" s="172">
        <v>117.90600000000001</v>
      </c>
      <c r="F64" s="172">
        <v>20.812999999999999</v>
      </c>
      <c r="G64" s="172">
        <v>-17.867999999999999</v>
      </c>
      <c r="H64" s="172">
        <v>632.39400000000001</v>
      </c>
      <c r="I64" s="172">
        <v>2.4359999999999999</v>
      </c>
      <c r="J64" s="172">
        <v>634.83000000000004</v>
      </c>
      <c r="K64" s="172">
        <v>230.77600000000001</v>
      </c>
      <c r="L64" s="172">
        <v>865.60599999999999</v>
      </c>
      <c r="M64" s="172">
        <v>229.577</v>
      </c>
      <c r="N64" s="172">
        <v>8.6620000000000008</v>
      </c>
      <c r="O64" s="172">
        <v>644.69100000000003</v>
      </c>
      <c r="P64" s="204">
        <v>652.94100000000003</v>
      </c>
      <c r="Q64" s="205"/>
      <c r="R64" s="206"/>
      <c r="S64" s="174">
        <f>100*(C64/OBR_NOV23_1.1!C64)</f>
        <v>114.78790208526372</v>
      </c>
      <c r="T64" s="174">
        <f>100*(D64/OBR_NOV23_1.1!D64)</f>
        <v>115.07624286311098</v>
      </c>
      <c r="U64" s="174">
        <f>100*(E64/OBR_NOV23_1.1!E64)</f>
        <v>111.40233186568152</v>
      </c>
      <c r="V64" s="174">
        <f>100*(K64/OBR_NOV23_1.1!N64)</f>
        <v>121.36459971285977</v>
      </c>
      <c r="W64" s="174">
        <f>100*(M64/OBR_NOV23_1.1!P64)</f>
        <v>123.39267094499446</v>
      </c>
      <c r="X64" s="174">
        <f>100*(O64/OBR_NOV23_1.1!R64)</f>
        <v>113.47177070884327</v>
      </c>
      <c r="Z64" s="174">
        <f t="shared" si="0"/>
        <v>2.2139964432499104</v>
      </c>
      <c r="AA64" s="174">
        <f t="shared" si="0"/>
        <v>0.91097426376078872</v>
      </c>
    </row>
    <row r="65" spans="1:31" ht="15.75">
      <c r="A65" s="160"/>
      <c r="B65" s="178" t="s">
        <v>1044</v>
      </c>
      <c r="C65" s="172">
        <v>409.06799999999998</v>
      </c>
      <c r="D65" s="172">
        <v>132.83099999999999</v>
      </c>
      <c r="E65" s="172">
        <v>121.751</v>
      </c>
      <c r="F65" s="172">
        <v>22.071999999999999</v>
      </c>
      <c r="G65" s="172">
        <v>-6.0359999999999996</v>
      </c>
      <c r="H65" s="172">
        <v>657.61400000000003</v>
      </c>
      <c r="I65" s="172">
        <v>-0.47899999999999998</v>
      </c>
      <c r="J65" s="172">
        <v>657.13499999999999</v>
      </c>
      <c r="K65" s="172">
        <v>217.553</v>
      </c>
      <c r="L65" s="172">
        <v>874.68799999999999</v>
      </c>
      <c r="M65" s="172">
        <v>225.208</v>
      </c>
      <c r="N65" s="172">
        <v>8.8490000000000002</v>
      </c>
      <c r="O65" s="172">
        <v>658.32899999999995</v>
      </c>
      <c r="P65" s="204">
        <v>655.03300000000002</v>
      </c>
      <c r="Q65" s="205"/>
      <c r="R65" s="206"/>
      <c r="S65" s="174">
        <f>100*(C65/OBR_NOV23_1.1!C65)</f>
        <v>116.5615222854798</v>
      </c>
      <c r="T65" s="174">
        <f>100*(D65/OBR_NOV23_1.1!D65)</f>
        <v>116.98430592006761</v>
      </c>
      <c r="U65" s="174">
        <f>100*(E65/OBR_NOV23_1.1!E65)</f>
        <v>112.23669533633857</v>
      </c>
      <c r="V65" s="174">
        <f>100*(K65/OBR_NOV23_1.1!N65)</f>
        <v>122.2695569581125</v>
      </c>
      <c r="W65" s="174">
        <f>100*(M65/OBR_NOV23_1.1!P65)</f>
        <v>123.24159858156804</v>
      </c>
      <c r="X65" s="174">
        <f>100*(O65/OBR_NOV23_1.1!R65)</f>
        <v>115.50178692674918</v>
      </c>
      <c r="Z65" s="174">
        <f t="shared" si="0"/>
        <v>1.5451281607173462</v>
      </c>
      <c r="AA65" s="174">
        <f t="shared" si="0"/>
        <v>1.6580859867195707</v>
      </c>
    </row>
    <row r="66" spans="1:31" ht="15.75">
      <c r="A66" s="160"/>
      <c r="B66" s="178" t="s">
        <v>1045</v>
      </c>
      <c r="C66" s="172">
        <v>416.89100000000002</v>
      </c>
      <c r="D66" s="172">
        <v>140.65799999999999</v>
      </c>
      <c r="E66" s="172">
        <v>123.542</v>
      </c>
      <c r="F66" s="172">
        <v>21.443999999999999</v>
      </c>
      <c r="G66" s="172">
        <v>-3.62</v>
      </c>
      <c r="H66" s="172">
        <v>677.471</v>
      </c>
      <c r="I66" s="172">
        <v>-1.5209999999999999</v>
      </c>
      <c r="J66" s="172">
        <v>675.95</v>
      </c>
      <c r="K66" s="172">
        <v>214.78700000000001</v>
      </c>
      <c r="L66" s="172">
        <v>890.73699999999997</v>
      </c>
      <c r="M66" s="172">
        <v>224.70400000000001</v>
      </c>
      <c r="N66" s="172">
        <v>9.0760000000000005</v>
      </c>
      <c r="O66" s="172">
        <v>675.10900000000004</v>
      </c>
      <c r="P66" s="204">
        <v>664.77599999999995</v>
      </c>
      <c r="Q66" s="205"/>
      <c r="R66" s="206"/>
      <c r="S66" s="174">
        <f>100*(C66/OBR_NOV23_1.1!C66)</f>
        <v>118.37138581841</v>
      </c>
      <c r="T66" s="174">
        <f>100*(D66/OBR_NOV23_1.1!D66)</f>
        <v>120.82567388802032</v>
      </c>
      <c r="U66" s="174">
        <f>100*(E66/OBR_NOV23_1.1!E66)</f>
        <v>112.9578495016915</v>
      </c>
      <c r="V66" s="174">
        <f>100*(K66/OBR_NOV23_1.1!N66)</f>
        <v>121.81105666712038</v>
      </c>
      <c r="W66" s="174">
        <f>100*(M66/OBR_NOV23_1.1!P66)</f>
        <v>120.29830450401255</v>
      </c>
      <c r="X66" s="174">
        <f>100*(O66/OBR_NOV23_1.1!R66)</f>
        <v>118.22384654045317</v>
      </c>
      <c r="Z66" s="174">
        <f t="shared" si="0"/>
        <v>1.5527109610815826</v>
      </c>
      <c r="AA66" s="174">
        <f t="shared" si="0"/>
        <v>3.2836609472875811</v>
      </c>
    </row>
    <row r="67" spans="1:31" ht="15.75">
      <c r="A67" s="160"/>
      <c r="B67" s="178" t="s">
        <v>1046</v>
      </c>
      <c r="C67" s="172">
        <v>420.86996899999997</v>
      </c>
      <c r="D67" s="172">
        <v>140.8371803299884</v>
      </c>
      <c r="E67" s="172">
        <v>121.321366</v>
      </c>
      <c r="F67" s="172">
        <v>22.597005099999997</v>
      </c>
      <c r="G67" s="172">
        <v>-1.8074975</v>
      </c>
      <c r="H67" s="172">
        <v>681.22101782998834</v>
      </c>
      <c r="I67" s="172">
        <v>-0.42457748700000003</v>
      </c>
      <c r="J67" s="172">
        <v>680.79644034298838</v>
      </c>
      <c r="K67" s="172">
        <v>210.705218</v>
      </c>
      <c r="L67" s="172">
        <v>891.50165800000002</v>
      </c>
      <c r="M67" s="172">
        <v>220.769881</v>
      </c>
      <c r="N67" s="172">
        <v>9.1420114099999985</v>
      </c>
      <c r="O67" s="172">
        <v>679.87378899999999</v>
      </c>
      <c r="P67" s="204">
        <v>665.23160100000007</v>
      </c>
      <c r="Q67" s="205"/>
      <c r="R67" s="206"/>
      <c r="S67" s="174">
        <f>100*(C67/OBR_NOV23_1.1!C67)</f>
        <v>119.61955306298128</v>
      </c>
      <c r="T67" s="174">
        <f>100*(D67/OBR_NOV23_1.1!D67)</f>
        <v>120.0194348880238</v>
      </c>
      <c r="U67" s="174">
        <f>100*(E67/OBR_NOV23_1.1!E67)</f>
        <v>113.55410732507791</v>
      </c>
      <c r="V67" s="174">
        <f>100*(K67/OBR_NOV23_1.1!N67)</f>
        <v>120.15839794306686</v>
      </c>
      <c r="W67" s="174">
        <f>100*(M67/OBR_NOV23_1.1!P67)</f>
        <v>118.70416609119519</v>
      </c>
      <c r="X67" s="174">
        <f>100*(O67/OBR_NOV23_1.1!R67)</f>
        <v>119.08312375733692</v>
      </c>
      <c r="Z67" s="174">
        <f t="shared" si="0"/>
        <v>1.0544501409200713</v>
      </c>
      <c r="AA67" s="174">
        <f t="shared" si="0"/>
        <v>-0.66727457340212126</v>
      </c>
      <c r="AB67" s="174"/>
      <c r="AC67" s="174"/>
      <c r="AD67" s="174"/>
    </row>
    <row r="68" spans="1:31" ht="15.75">
      <c r="A68" s="160"/>
      <c r="B68" s="178" t="s">
        <v>1047</v>
      </c>
      <c r="C68" s="172">
        <v>424.91095300000001</v>
      </c>
      <c r="D68" s="172">
        <v>142.16979170637683</v>
      </c>
      <c r="E68" s="172">
        <v>120.52149800000001</v>
      </c>
      <c r="F68" s="172">
        <v>23.292585299999999</v>
      </c>
      <c r="G68" s="172">
        <v>-1.8138231599999999</v>
      </c>
      <c r="H68" s="172">
        <v>685.78841954637676</v>
      </c>
      <c r="I68" s="172">
        <v>-0.24061014700000002</v>
      </c>
      <c r="J68" s="172">
        <v>685.54780939937677</v>
      </c>
      <c r="K68" s="172">
        <v>210.36956400000003</v>
      </c>
      <c r="L68" s="172">
        <v>895.917373</v>
      </c>
      <c r="M68" s="172">
        <v>221.32030600000002</v>
      </c>
      <c r="N68" s="172">
        <v>9.1863609199999985</v>
      </c>
      <c r="O68" s="172">
        <v>683.78342799999996</v>
      </c>
      <c r="P68" s="204">
        <v>670.83382200000005</v>
      </c>
      <c r="Q68" s="205"/>
      <c r="R68" s="206"/>
      <c r="S68" s="174">
        <f>100*(C68/OBR_NOV23_1.1!C68)</f>
        <v>120.75453302579623</v>
      </c>
      <c r="T68" s="174">
        <f>100*(D68/OBR_NOV23_1.1!D68)</f>
        <v>119.8368622389733</v>
      </c>
      <c r="U68" s="174">
        <f>100*(E68/OBR_NOV23_1.1!E68)</f>
        <v>113.95151024146264</v>
      </c>
      <c r="V68" s="174">
        <f>100*(K68/OBR_NOV23_1.1!N68)</f>
        <v>120.50616660724793</v>
      </c>
      <c r="W68" s="174">
        <f>100*(M68/OBR_NOV23_1.1!P68)</f>
        <v>119.51127408285683</v>
      </c>
      <c r="X68" s="174">
        <f>100*(O68/OBR_NOV23_1.1!R68)</f>
        <v>119.66081696762852</v>
      </c>
      <c r="Z68" s="174">
        <f t="shared" si="0"/>
        <v>0.94882478136109061</v>
      </c>
      <c r="AA68" s="174">
        <f t="shared" si="0"/>
        <v>-0.15211923737253885</v>
      </c>
      <c r="AB68" s="174"/>
      <c r="AC68" s="174"/>
      <c r="AD68" s="174"/>
    </row>
    <row r="69" spans="1:31" ht="15.75">
      <c r="A69" s="160"/>
      <c r="B69" s="178" t="s">
        <v>1048</v>
      </c>
      <c r="C69" s="172">
        <v>429.10870599999998</v>
      </c>
      <c r="D69" s="172">
        <v>142.60240308276522</v>
      </c>
      <c r="E69" s="172">
        <v>119.184333</v>
      </c>
      <c r="F69" s="172">
        <v>23.438165400000006</v>
      </c>
      <c r="G69" s="172">
        <v>-1.82291198</v>
      </c>
      <c r="H69" s="172">
        <v>689.0725301027652</v>
      </c>
      <c r="I69" s="172">
        <v>0.14839792499999999</v>
      </c>
      <c r="J69" s="172">
        <v>689.22092802776524</v>
      </c>
      <c r="K69" s="172">
        <v>209.01996199999999</v>
      </c>
      <c r="L69" s="172">
        <v>898.24088899999992</v>
      </c>
      <c r="M69" s="172">
        <v>219.96667400000001</v>
      </c>
      <c r="N69" s="172">
        <v>9.2182091899999996</v>
      </c>
      <c r="O69" s="172">
        <v>687.49242500000003</v>
      </c>
      <c r="P69" s="204">
        <v>674.92006900000001</v>
      </c>
      <c r="Q69" s="205"/>
      <c r="R69" s="206"/>
      <c r="S69" s="174">
        <f>100*(C69/OBR_NOV23_1.1!C69)</f>
        <v>121.74085712086098</v>
      </c>
      <c r="T69" s="174">
        <f>100*(D69/OBR_NOV23_1.1!D69)</f>
        <v>119.01140136949037</v>
      </c>
      <c r="U69" s="174">
        <f>100*(E69/OBR_NOV23_1.1!E69)</f>
        <v>114.52250541840708</v>
      </c>
      <c r="V69" s="174">
        <f>100*(K69/OBR_NOV23_1.1!N69)</f>
        <v>119.79771796298007</v>
      </c>
      <c r="W69" s="174">
        <f>100*(M69/OBR_NOV23_1.1!P69)</f>
        <v>119.17287993018613</v>
      </c>
      <c r="X69" s="174">
        <f>100*(O69/OBR_NOV23_1.1!R69)</f>
        <v>120.07567013550764</v>
      </c>
      <c r="Z69" s="174">
        <f t="shared" si="0"/>
        <v>0.81680088552371632</v>
      </c>
      <c r="AA69" s="174">
        <f t="shared" si="0"/>
        <v>-0.68882049651536326</v>
      </c>
      <c r="AB69" s="174"/>
      <c r="AC69" s="174"/>
      <c r="AD69" s="174"/>
    </row>
    <row r="70" spans="1:31" ht="15.75">
      <c r="A70" s="160"/>
      <c r="B70" s="178" t="s">
        <v>1049</v>
      </c>
      <c r="C70" s="172">
        <v>433.06644</v>
      </c>
      <c r="D70" s="172">
        <v>142.72322275277685</v>
      </c>
      <c r="E70" s="172">
        <v>118.237678</v>
      </c>
      <c r="F70" s="172">
        <v>23.180160400000002</v>
      </c>
      <c r="G70" s="172">
        <v>-1.8317852000000001</v>
      </c>
      <c r="H70" s="172">
        <v>692.1955555527768</v>
      </c>
      <c r="I70" s="172">
        <v>0.51451792100000004</v>
      </c>
      <c r="J70" s="172">
        <v>692.71007347377679</v>
      </c>
      <c r="K70" s="172">
        <v>208.42141100000001</v>
      </c>
      <c r="L70" s="172">
        <v>901.131484</v>
      </c>
      <c r="M70" s="172">
        <v>218.746825</v>
      </c>
      <c r="N70" s="172">
        <v>9.2512921400000003</v>
      </c>
      <c r="O70" s="172">
        <v>691.63595200000009</v>
      </c>
      <c r="P70" s="204">
        <v>678.34067200000004</v>
      </c>
      <c r="Q70" s="205"/>
      <c r="R70" s="206"/>
      <c r="S70" s="174">
        <f>100*(C70/OBR_NOV23_1.1!C70)</f>
        <v>122.62066506216046</v>
      </c>
      <c r="T70" s="174">
        <f>100*(D70/OBR_NOV23_1.1!D70)</f>
        <v>118.0966030681146</v>
      </c>
      <c r="U70" s="174">
        <f>100*(E70/OBR_NOV23_1.1!E70)</f>
        <v>115.07995600866403</v>
      </c>
      <c r="V70" s="174">
        <f>100*(K70/OBR_NOV23_1.1!N70)</f>
        <v>119.52194483464049</v>
      </c>
      <c r="W70" s="174">
        <f>100*(M70/OBR_NOV23_1.1!P70)</f>
        <v>118.90524762993621</v>
      </c>
      <c r="X70" s="174">
        <f>100*(O70/OBR_NOV23_1.1!R70)</f>
        <v>120.50660606471995</v>
      </c>
      <c r="Z70" s="174">
        <f t="shared" si="0"/>
        <v>0.72268913009707614</v>
      </c>
      <c r="AA70" s="174">
        <f t="shared" si="0"/>
        <v>-0.76866442277713221</v>
      </c>
      <c r="AB70" s="174"/>
      <c r="AC70" s="174"/>
      <c r="AD70" s="174"/>
    </row>
    <row r="71" spans="1:31" ht="15.75">
      <c r="A71" s="160"/>
      <c r="B71" s="178" t="s">
        <v>1050</v>
      </c>
      <c r="C71" s="172">
        <v>436.62530200000003</v>
      </c>
      <c r="D71" s="172">
        <v>143.29588176498447</v>
      </c>
      <c r="E71" s="172">
        <v>117.90369899999999</v>
      </c>
      <c r="F71" s="172">
        <v>22.751973899999999</v>
      </c>
      <c r="G71" s="172">
        <v>-1.8392023999999998</v>
      </c>
      <c r="H71" s="172">
        <v>695.98568036498455</v>
      </c>
      <c r="I71" s="172">
        <v>0.75846155299999996</v>
      </c>
      <c r="J71" s="172">
        <v>696.74414191798462</v>
      </c>
      <c r="K71" s="172">
        <v>208.02346</v>
      </c>
      <c r="L71" s="172">
        <v>904.76760200000001</v>
      </c>
      <c r="M71" s="172">
        <v>217.556488</v>
      </c>
      <c r="N71" s="172">
        <v>9.2892921700000013</v>
      </c>
      <c r="O71" s="172">
        <v>696.500406</v>
      </c>
      <c r="P71" s="204">
        <v>683.72868500000004</v>
      </c>
      <c r="Q71" s="205"/>
      <c r="R71" s="206"/>
      <c r="S71" s="174">
        <f>100*(C71/OBR_NOV23_1.1!C71)</f>
        <v>123.36850704897424</v>
      </c>
      <c r="T71" s="174">
        <f>100*(D71/OBR_NOV23_1.1!D71)</f>
        <v>117.86327188287018</v>
      </c>
      <c r="U71" s="174">
        <f>100*(E71/OBR_NOV23_1.1!E71)</f>
        <v>115.54593403316696</v>
      </c>
      <c r="V71" s="174">
        <f>100*(K71/OBR_NOV23_1.1!N71)</f>
        <v>119.30594686620614</v>
      </c>
      <c r="W71" s="174">
        <f>100*(M71/OBR_NOV23_1.1!P71)</f>
        <v>118.65223182937245</v>
      </c>
      <c r="X71" s="174">
        <f>100*(O71/OBR_NOV23_1.1!R71)</f>
        <v>121.00159142663259</v>
      </c>
      <c r="Z71" s="174">
        <f t="shared" ref="Z71:AE86" si="1">100*((S71/S70)-1)</f>
        <v>0.60988250751590201</v>
      </c>
      <c r="AA71" s="174">
        <f t="shared" si="1"/>
        <v>-0.19757654257832602</v>
      </c>
      <c r="AB71" s="174"/>
      <c r="AC71" s="174"/>
      <c r="AD71" s="174"/>
    </row>
    <row r="72" spans="1:31" ht="15.75">
      <c r="A72" s="160"/>
      <c r="B72" s="178" t="s">
        <v>1051</v>
      </c>
      <c r="C72" s="172">
        <v>439.76237400000002</v>
      </c>
      <c r="D72" s="172">
        <v>144.14380933471716</v>
      </c>
      <c r="E72" s="172">
        <v>117.813688</v>
      </c>
      <c r="F72" s="172">
        <v>22.5773498</v>
      </c>
      <c r="G72" s="172">
        <v>-1.8461619</v>
      </c>
      <c r="H72" s="172">
        <v>699.87370943471717</v>
      </c>
      <c r="I72" s="172">
        <v>0.938971051</v>
      </c>
      <c r="J72" s="172">
        <v>700.81268048571712</v>
      </c>
      <c r="K72" s="172">
        <v>207.72034200000002</v>
      </c>
      <c r="L72" s="172">
        <v>908.53302199999996</v>
      </c>
      <c r="M72" s="172">
        <v>216.29266000000001</v>
      </c>
      <c r="N72" s="172">
        <v>9.3277262599999986</v>
      </c>
      <c r="O72" s="172">
        <v>701.56808899999999</v>
      </c>
      <c r="P72" s="204">
        <v>688.80718400000001</v>
      </c>
      <c r="Q72" s="205"/>
      <c r="R72" s="206"/>
      <c r="S72" s="174">
        <f>100*(C72/OBR_NOV23_1.1!C72)</f>
        <v>123.98794994528373</v>
      </c>
      <c r="T72" s="174">
        <f>100*(D72/OBR_NOV23_1.1!D72)</f>
        <v>117.90046314396511</v>
      </c>
      <c r="U72" s="174">
        <f>100*(E72/OBR_NOV23_1.1!E72)</f>
        <v>115.98315730108126</v>
      </c>
      <c r="V72" s="174">
        <f>100*(K72/OBR_NOV23_1.1!N72)</f>
        <v>119.14706791260656</v>
      </c>
      <c r="W72" s="174">
        <f>100*(M72/OBR_NOV23_1.1!P72)</f>
        <v>118.35763046942638</v>
      </c>
      <c r="X72" s="174">
        <f>100*(O72/OBR_NOV23_1.1!R72)</f>
        <v>121.50223072266988</v>
      </c>
      <c r="Z72" s="174">
        <f t="shared" si="1"/>
        <v>0.50210779973498543</v>
      </c>
      <c r="AA72" s="174">
        <f t="shared" si="1"/>
        <v>3.1554580575265945E-2</v>
      </c>
      <c r="AB72" s="174"/>
      <c r="AC72" s="174"/>
      <c r="AD72" s="174"/>
    </row>
    <row r="73" spans="1:31" ht="15.75">
      <c r="A73" s="160"/>
      <c r="B73" s="178" t="s">
        <v>1052</v>
      </c>
      <c r="C73" s="172">
        <v>442.79082199999999</v>
      </c>
      <c r="D73" s="172">
        <v>145.26700546197478</v>
      </c>
      <c r="E73" s="172">
        <v>118.12433299999999</v>
      </c>
      <c r="F73" s="172">
        <v>22.456288100000005</v>
      </c>
      <c r="G73" s="172">
        <v>-1.8527907800000001</v>
      </c>
      <c r="H73" s="172">
        <v>704.32936968197464</v>
      </c>
      <c r="I73" s="172">
        <v>1.0225958500000001</v>
      </c>
      <c r="J73" s="172">
        <v>705.35196553197466</v>
      </c>
      <c r="K73" s="172">
        <v>207.98995499999998</v>
      </c>
      <c r="L73" s="172">
        <v>913.34192099999996</v>
      </c>
      <c r="M73" s="172">
        <v>215.838651</v>
      </c>
      <c r="N73" s="172">
        <v>9.3666940900000011</v>
      </c>
      <c r="O73" s="172">
        <v>706.86996399999998</v>
      </c>
      <c r="P73" s="204">
        <v>694.38937600000008</v>
      </c>
      <c r="Q73" s="205"/>
      <c r="R73" s="206"/>
      <c r="S73" s="174">
        <f>100*(C73/OBR_NOV23_1.1!C73)</f>
        <v>124.52691888365761</v>
      </c>
      <c r="T73" s="174">
        <f>100*(D73/OBR_NOV23_1.1!D73)</f>
        <v>118.23979170970398</v>
      </c>
      <c r="U73" s="174">
        <f>100*(E73/OBR_NOV23_1.1!E73)</f>
        <v>116.39960927708788</v>
      </c>
      <c r="V73" s="174">
        <f>100*(K73/OBR_NOV23_1.1!N73)</f>
        <v>119.18084182485349</v>
      </c>
      <c r="W73" s="174">
        <f>100*(M73/OBR_NOV23_1.1!P73)</f>
        <v>118.28045274422392</v>
      </c>
      <c r="X73" s="174">
        <f>100*(O73/OBR_NOV23_1.1!R73)</f>
        <v>122.00982265665603</v>
      </c>
      <c r="Z73" s="174">
        <f t="shared" si="1"/>
        <v>0.43469461234879603</v>
      </c>
      <c r="AA73" s="174">
        <f t="shared" si="1"/>
        <v>0.28780935773298211</v>
      </c>
      <c r="AB73" s="174"/>
      <c r="AC73" s="174"/>
      <c r="AD73" s="174"/>
    </row>
    <row r="74" spans="1:31" ht="15.75">
      <c r="A74" s="160"/>
      <c r="B74" s="178" t="s">
        <v>1053</v>
      </c>
      <c r="C74" s="172">
        <v>445.80116800000002</v>
      </c>
      <c r="D74" s="172">
        <v>146.64858673516139</v>
      </c>
      <c r="E74" s="172">
        <v>119.01612900000001</v>
      </c>
      <c r="F74" s="172">
        <v>22.295883999999994</v>
      </c>
      <c r="G74" s="172">
        <v>-1.8591837599999999</v>
      </c>
      <c r="H74" s="172">
        <v>709.60669997516129</v>
      </c>
      <c r="I74" s="172">
        <v>0.80379959699999992</v>
      </c>
      <c r="J74" s="172">
        <v>710.41049957216137</v>
      </c>
      <c r="K74" s="172">
        <v>208.239541</v>
      </c>
      <c r="L74" s="172">
        <v>918.65004099999999</v>
      </c>
      <c r="M74" s="172">
        <v>215.295568</v>
      </c>
      <c r="N74" s="172">
        <v>9.4101276499999997</v>
      </c>
      <c r="O74" s="172">
        <v>712.76460099999997</v>
      </c>
      <c r="P74" s="204">
        <v>700.40655500000003</v>
      </c>
      <c r="Q74" s="205"/>
      <c r="R74" s="206"/>
      <c r="S74" s="174">
        <f>100*(C74/OBR_NOV23_1.1!C74)</f>
        <v>125.02970197874355</v>
      </c>
      <c r="T74" s="174">
        <f>100*(D74/OBR_NOV23_1.1!D74)</f>
        <v>118.79939785514462</v>
      </c>
      <c r="U74" s="174">
        <f>100*(E74/OBR_NOV23_1.1!E74)</f>
        <v>116.80124134033181</v>
      </c>
      <c r="V74" s="174">
        <f>100*(K74/OBR_NOV23_1.1!N74)</f>
        <v>119.19852658719429</v>
      </c>
      <c r="W74" s="174">
        <f>100*(M74/OBR_NOV23_1.1!P74)</f>
        <v>118.15177376426793</v>
      </c>
      <c r="X74" s="174">
        <f>100*(O74/OBR_NOV23_1.1!R74)</f>
        <v>122.57558483183327</v>
      </c>
      <c r="Z74" s="174">
        <f t="shared" si="1"/>
        <v>0.4037545452768132</v>
      </c>
      <c r="AA74" s="174">
        <f t="shared" si="1"/>
        <v>0.47328072669017285</v>
      </c>
      <c r="AB74" s="174"/>
      <c r="AC74" s="174"/>
      <c r="AD74" s="174"/>
    </row>
    <row r="75" spans="1:31" ht="15.75">
      <c r="A75" s="160"/>
      <c r="B75" s="178" t="s">
        <v>1054</v>
      </c>
      <c r="C75" s="172">
        <v>448.957359</v>
      </c>
      <c r="D75" s="172">
        <v>147.771782862419</v>
      </c>
      <c r="E75" s="172">
        <v>119.93796400000001</v>
      </c>
      <c r="F75" s="172">
        <v>22.124822299999998</v>
      </c>
      <c r="G75" s="172">
        <v>-1.86557493</v>
      </c>
      <c r="H75" s="172">
        <v>714.80153093241904</v>
      </c>
      <c r="I75" s="172">
        <v>0.75034056699999996</v>
      </c>
      <c r="J75" s="172">
        <v>715.55187149941901</v>
      </c>
      <c r="K75" s="172">
        <v>208.44297</v>
      </c>
      <c r="L75" s="172">
        <v>923.99484100000006</v>
      </c>
      <c r="M75" s="172">
        <v>214.76107000000002</v>
      </c>
      <c r="N75" s="172">
        <v>9.44995254</v>
      </c>
      <c r="O75" s="172">
        <v>718.68372299999999</v>
      </c>
      <c r="P75" s="204">
        <v>706.39410299999997</v>
      </c>
      <c r="Q75" s="205"/>
      <c r="R75" s="206"/>
      <c r="S75" s="174">
        <f>100*(C75/OBR_NOV23_1.1!C75)</f>
        <v>125.50676604146005</v>
      </c>
      <c r="T75" s="174">
        <f>100*(D75/OBR_NOV23_1.1!D75)</f>
        <v>119.25261050064712</v>
      </c>
      <c r="U75" s="174">
        <f>100*(E75/OBR_NOV23_1.1!E75)</f>
        <v>117.20275967361884</v>
      </c>
      <c r="V75" s="174">
        <f>100*(K75/OBR_NOV23_1.1!N75)</f>
        <v>119.18498979211016</v>
      </c>
      <c r="W75" s="174">
        <f>100*(M75/OBR_NOV23_1.1!P75)</f>
        <v>117.96874278956808</v>
      </c>
      <c r="X75" s="174">
        <f>100*(O75/OBR_NOV23_1.1!R75)</f>
        <v>123.09434080187611</v>
      </c>
      <c r="Z75" s="174">
        <f t="shared" si="1"/>
        <v>0.38156058533804771</v>
      </c>
      <c r="AA75" s="174">
        <f t="shared" si="1"/>
        <v>0.38149405946914516</v>
      </c>
      <c r="AB75" s="174"/>
      <c r="AC75" s="174"/>
      <c r="AD75" s="174"/>
    </row>
    <row r="76" spans="1:31" ht="15.75">
      <c r="A76" s="160"/>
      <c r="B76" s="178" t="s">
        <v>1055</v>
      </c>
      <c r="C76" s="172">
        <v>452.2568</v>
      </c>
      <c r="D76" s="172">
        <v>148.9118624012726</v>
      </c>
      <c r="E76" s="172">
        <v>121.25783100000001</v>
      </c>
      <c r="F76" s="172">
        <v>22.0466655</v>
      </c>
      <c r="G76" s="172">
        <v>-1.8719729999999999</v>
      </c>
      <c r="H76" s="172">
        <v>720.55452040127261</v>
      </c>
      <c r="I76" s="172">
        <v>0.63745115200000002</v>
      </c>
      <c r="J76" s="172">
        <v>721.19197155327254</v>
      </c>
      <c r="K76" s="172">
        <v>208.74593100000001</v>
      </c>
      <c r="L76" s="172">
        <v>929.93790300000001</v>
      </c>
      <c r="M76" s="172">
        <v>214.50512000000001</v>
      </c>
      <c r="N76" s="172">
        <v>9.4879778100000003</v>
      </c>
      <c r="O76" s="172">
        <v>724.92075999999997</v>
      </c>
      <c r="P76" s="204">
        <v>712.43278899999996</v>
      </c>
      <c r="Q76" s="205"/>
      <c r="R76" s="206"/>
      <c r="S76" s="174">
        <f>100*(C76/OBR_NOV23_1.1!C76)</f>
        <v>125.98058498035836</v>
      </c>
      <c r="T76" s="174">
        <f>100*(D76/OBR_NOV23_1.1!D76)</f>
        <v>119.71086814638838</v>
      </c>
      <c r="U76" s="174">
        <f>100*(E76/OBR_NOV23_1.1!E76)</f>
        <v>117.604711764035</v>
      </c>
      <c r="V76" s="174">
        <f>100*(K76/OBR_NOV23_1.1!N76)</f>
        <v>119.22330226604025</v>
      </c>
      <c r="W76" s="174">
        <f>100*(M76/OBR_NOV23_1.1!P76)</f>
        <v>117.91350119221097</v>
      </c>
      <c r="X76" s="174">
        <f>100*(O76/OBR_NOV23_1.1!R76)</f>
        <v>123.58965499942065</v>
      </c>
      <c r="Z76" s="174">
        <f t="shared" si="1"/>
        <v>0.37752461786944025</v>
      </c>
      <c r="AA76" s="174">
        <f t="shared" si="1"/>
        <v>0.38427472892827996</v>
      </c>
      <c r="AB76" s="174"/>
      <c r="AC76" s="174"/>
      <c r="AD76" s="174"/>
    </row>
    <row r="77" spans="1:31" ht="15.75">
      <c r="A77" s="160"/>
      <c r="B77" s="178" t="s">
        <v>1056</v>
      </c>
      <c r="C77" s="172">
        <v>455.82119699999998</v>
      </c>
      <c r="D77" s="172">
        <v>150.06882535172218</v>
      </c>
      <c r="E77" s="172">
        <v>122.617789</v>
      </c>
      <c r="F77" s="172">
        <v>22.0114135</v>
      </c>
      <c r="G77" s="172">
        <v>-1.87851396</v>
      </c>
      <c r="H77" s="172">
        <v>726.62929739172216</v>
      </c>
      <c r="I77" s="172">
        <v>0.60355254400000002</v>
      </c>
      <c r="J77" s="172">
        <v>727.23284993572224</v>
      </c>
      <c r="K77" s="172">
        <v>209.29429500000001</v>
      </c>
      <c r="L77" s="172">
        <v>936.52714500000002</v>
      </c>
      <c r="M77" s="172">
        <v>214.56296900000001</v>
      </c>
      <c r="N77" s="172">
        <v>9.52443536</v>
      </c>
      <c r="O77" s="172">
        <v>731.48861199999999</v>
      </c>
      <c r="P77" s="204">
        <v>718.93527700000004</v>
      </c>
      <c r="Q77" s="205"/>
      <c r="R77" s="206"/>
      <c r="S77" s="174">
        <f>100*(C77/OBR_NOV23_1.1!C77)</f>
        <v>126.46210486778836</v>
      </c>
      <c r="T77" s="174">
        <f>100*(D77/OBR_NOV23_1.1!D77)</f>
        <v>120.17411244831224</v>
      </c>
      <c r="U77" s="174">
        <f>100*(E77/OBR_NOV23_1.1!E77)</f>
        <v>118.01564029149272</v>
      </c>
      <c r="V77" s="174">
        <f>100*(K77/OBR_NOV23_1.1!N77)</f>
        <v>119.33833199355988</v>
      </c>
      <c r="W77" s="174">
        <f>100*(M77/OBR_NOV23_1.1!P77)</f>
        <v>117.99440947973767</v>
      </c>
      <c r="X77" s="174">
        <f>100*(O77/OBR_NOV23_1.1!R77)</f>
        <v>124.06454825265061</v>
      </c>
      <c r="Z77" s="174">
        <f t="shared" si="1"/>
        <v>0.38221753574574358</v>
      </c>
      <c r="AA77" s="174">
        <f t="shared" si="1"/>
        <v>0.38696929451500495</v>
      </c>
      <c r="AB77" s="174"/>
      <c r="AC77" s="174"/>
      <c r="AD77" s="174"/>
    </row>
    <row r="78" spans="1:31" ht="15.75">
      <c r="A78" s="160"/>
      <c r="B78" s="178" t="s">
        <v>1057</v>
      </c>
      <c r="C78" s="172">
        <v>459.67111700000004</v>
      </c>
      <c r="D78" s="172">
        <v>151.23761851307421</v>
      </c>
      <c r="E78" s="172">
        <v>123.648349</v>
      </c>
      <c r="F78" s="172">
        <v>22.0449521</v>
      </c>
      <c r="G78" s="172">
        <v>-1.8851327200000001</v>
      </c>
      <c r="H78" s="172">
        <v>732.6719517930743</v>
      </c>
      <c r="I78" s="172">
        <v>0.76676970500000008</v>
      </c>
      <c r="J78" s="172">
        <v>733.43872149807419</v>
      </c>
      <c r="K78" s="172">
        <v>209.862202</v>
      </c>
      <c r="L78" s="172">
        <v>943.3009229999999</v>
      </c>
      <c r="M78" s="172">
        <v>214.62457900000001</v>
      </c>
      <c r="N78" s="172">
        <v>9.5611319699999999</v>
      </c>
      <c r="O78" s="172">
        <v>738.23747600000002</v>
      </c>
      <c r="P78" s="204">
        <v>725.38913700000001</v>
      </c>
      <c r="Q78" s="205"/>
      <c r="R78" s="206"/>
      <c r="S78" s="174">
        <f>100*(C78/OBR_NOV23_1.1!C78)</f>
        <v>126.95528694930856</v>
      </c>
      <c r="T78" s="174">
        <f>100*(D78/OBR_NOV23_1.1!D78)</f>
        <v>120.64027757550147</v>
      </c>
      <c r="U78" s="174">
        <f>100*(E78/OBR_NOV23_1.1!E78)</f>
        <v>118.43145705575348</v>
      </c>
      <c r="V78" s="174">
        <f>100*(K78/OBR_NOV23_1.1!N78)</f>
        <v>119.4683899901684</v>
      </c>
      <c r="W78" s="174">
        <f>100*(M78/OBR_NOV23_1.1!P78)</f>
        <v>118.05737290455598</v>
      </c>
      <c r="X78" s="174">
        <f>100*(O78/OBR_NOV23_1.1!R78)</f>
        <v>124.54255535811029</v>
      </c>
      <c r="Z78" s="174">
        <f t="shared" si="1"/>
        <v>0.38998408419328445</v>
      </c>
      <c r="AA78" s="174">
        <f t="shared" si="1"/>
        <v>0.38790810906943474</v>
      </c>
      <c r="AB78" s="174"/>
      <c r="AC78" s="174"/>
      <c r="AD78" s="174"/>
    </row>
    <row r="79" spans="1:31" ht="15.75">
      <c r="A79" s="160"/>
      <c r="B79" s="178" t="s">
        <v>1058</v>
      </c>
      <c r="C79" s="172">
        <v>463.77440899999999</v>
      </c>
      <c r="D79" s="172">
        <v>152.39458146352379</v>
      </c>
      <c r="E79" s="172">
        <v>124.650184</v>
      </c>
      <c r="F79" s="172">
        <v>22.109700099999994</v>
      </c>
      <c r="G79" s="172">
        <v>-1.89189466</v>
      </c>
      <c r="H79" s="172">
        <v>738.92727980352379</v>
      </c>
      <c r="I79" s="172">
        <v>0.88490283599999997</v>
      </c>
      <c r="J79" s="172">
        <v>739.81218263952371</v>
      </c>
      <c r="K79" s="172">
        <v>210.36872299999999</v>
      </c>
      <c r="L79" s="172">
        <v>950.18090599999994</v>
      </c>
      <c r="M79" s="172">
        <v>214.577653</v>
      </c>
      <c r="N79" s="172">
        <v>9.6005664300000007</v>
      </c>
      <c r="O79" s="172">
        <v>745.20381900000007</v>
      </c>
      <c r="P79" s="204">
        <v>732.32173799999998</v>
      </c>
      <c r="Q79" s="205"/>
      <c r="R79" s="206"/>
      <c r="S79" s="174">
        <f>100*(C79/OBR_NOV23_1.1!C79)</f>
        <v>127.46909595748347</v>
      </c>
      <c r="T79" s="174">
        <f>100*(D79/OBR_NOV23_1.1!D79)</f>
        <v>121.0999667960722</v>
      </c>
      <c r="U79" s="174">
        <f>100*(E79/OBR_NOV23_1.1!E79)</f>
        <v>118.85626901039234</v>
      </c>
      <c r="V79" s="174">
        <f>100*(K79/OBR_NOV23_1.1!N79)</f>
        <v>119.58125460333299</v>
      </c>
      <c r="W79" s="174">
        <f>100*(M79/OBR_NOV23_1.1!P79)</f>
        <v>118.04774462358847</v>
      </c>
      <c r="X79" s="174">
        <f>100*(O79/OBR_NOV23_1.1!R79)</f>
        <v>125.05622540225593</v>
      </c>
      <c r="Z79" s="174">
        <f t="shared" si="1"/>
        <v>0.40471651123916708</v>
      </c>
      <c r="AA79" s="174">
        <f t="shared" si="1"/>
        <v>0.38104124908286963</v>
      </c>
      <c r="AB79" s="174"/>
      <c r="AC79" s="174"/>
      <c r="AD79" s="174"/>
      <c r="AE79" s="174"/>
    </row>
    <row r="80" spans="1:31" ht="15.75">
      <c r="A80" s="160"/>
      <c r="B80" s="178" t="s">
        <v>1059</v>
      </c>
      <c r="C80" s="172">
        <v>468.18491999999998</v>
      </c>
      <c r="D80" s="172">
        <v>153.55659761466691</v>
      </c>
      <c r="E80" s="172">
        <v>125.47502300000001</v>
      </c>
      <c r="F80" s="172">
        <v>22.198562500000001</v>
      </c>
      <c r="G80" s="172">
        <v>-1.8988015600000001</v>
      </c>
      <c r="H80" s="172">
        <v>745.31773905466684</v>
      </c>
      <c r="I80" s="172">
        <v>0.93516648599999996</v>
      </c>
      <c r="J80" s="172">
        <v>746.2529055406668</v>
      </c>
      <c r="K80" s="172">
        <v>210.94011600000002</v>
      </c>
      <c r="L80" s="172">
        <v>957.19302099999993</v>
      </c>
      <c r="M80" s="172">
        <v>214.66198300000002</v>
      </c>
      <c r="N80" s="172">
        <v>9.6417987699999994</v>
      </c>
      <c r="O80" s="172">
        <v>752.17283700000007</v>
      </c>
      <c r="P80" s="204">
        <v>739.07131400000003</v>
      </c>
      <c r="Q80" s="205"/>
      <c r="R80" s="206"/>
      <c r="S80" s="174">
        <f>100*(C80/OBR_NOV23_1.1!C80)</f>
        <v>128.01186597210437</v>
      </c>
      <c r="T80" s="174">
        <f>100*(D80/OBR_NOV23_1.1!D80)</f>
        <v>121.55990944414677</v>
      </c>
      <c r="U80" s="174">
        <f>100*(E80/OBR_NOV23_1.1!E80)</f>
        <v>119.29018816981427</v>
      </c>
      <c r="V80" s="174">
        <f>100*(K80/OBR_NOV23_1.1!N80)</f>
        <v>119.72804997769938</v>
      </c>
      <c r="W80" s="174">
        <f>100*(M80/OBR_NOV23_1.1!P80)</f>
        <v>118.08666121443277</v>
      </c>
      <c r="X80" s="174">
        <f>100*(O80/OBR_NOV23_1.1!R80)</f>
        <v>125.5933146778228</v>
      </c>
      <c r="Z80" s="174">
        <f t="shared" si="1"/>
        <v>0.42580518089023744</v>
      </c>
      <c r="AA80" s="174">
        <f t="shared" si="1"/>
        <v>0.37980410750162452</v>
      </c>
      <c r="AB80" s="174"/>
      <c r="AC80" s="174"/>
      <c r="AD80" s="174"/>
      <c r="AE80" s="174"/>
    </row>
    <row r="81" spans="1:31" ht="15.75">
      <c r="A81" s="160"/>
      <c r="B81" s="178" t="s">
        <v>1060</v>
      </c>
      <c r="C81" s="172">
        <v>472.90676400000001</v>
      </c>
      <c r="D81" s="172">
        <v>154.72366696650354</v>
      </c>
      <c r="E81" s="172">
        <v>126.365928</v>
      </c>
      <c r="F81" s="172">
        <v>22.261539199999998</v>
      </c>
      <c r="G81" s="172">
        <v>-1.9058075699999999</v>
      </c>
      <c r="H81" s="172">
        <v>752.09055139650354</v>
      </c>
      <c r="I81" s="172">
        <v>0.77566915600000008</v>
      </c>
      <c r="J81" s="172">
        <v>752.86622055250359</v>
      </c>
      <c r="K81" s="172">
        <v>211.70526800000002</v>
      </c>
      <c r="L81" s="172">
        <v>964.57148899999993</v>
      </c>
      <c r="M81" s="172">
        <v>215.101844</v>
      </c>
      <c r="N81" s="172">
        <v>9.6842263700000011</v>
      </c>
      <c r="O81" s="172">
        <v>759.15387100000009</v>
      </c>
      <c r="P81" s="204">
        <v>746.04928000000007</v>
      </c>
      <c r="Q81" s="172"/>
      <c r="R81" s="172"/>
      <c r="S81" s="174">
        <f>100*(C81/OBR_NOV23_1.1!C81)</f>
        <v>128.58504091906846</v>
      </c>
      <c r="T81" s="174">
        <f>100*(D81/OBR_NOV23_1.1!D81)</f>
        <v>122.02010358679543</v>
      </c>
      <c r="U81" s="174">
        <f>100*(E81/OBR_NOV23_1.1!E81)</f>
        <v>119.73033315988262</v>
      </c>
      <c r="V81" s="174">
        <f>100*(K81/OBR_NOV23_1.1!N81)</f>
        <v>119.97003792963542</v>
      </c>
      <c r="W81" s="174">
        <f>100*(M81/OBR_NOV23_1.1!P81)</f>
        <v>118.29742262838252</v>
      </c>
      <c r="X81" s="174">
        <f>100*(O81/OBR_NOV23_1.1!R81)</f>
        <v>126.14597334523174</v>
      </c>
      <c r="Z81" s="174">
        <f t="shared" si="1"/>
        <v>0.4477514194574761</v>
      </c>
      <c r="AA81" s="174">
        <f t="shared" si="1"/>
        <v>0.37857394329510186</v>
      </c>
      <c r="AB81" s="174"/>
      <c r="AC81" s="174"/>
      <c r="AD81" s="174"/>
      <c r="AE81" s="174"/>
    </row>
    <row r="82" spans="1:31" ht="15.75">
      <c r="A82" s="160"/>
      <c r="B82" s="178" t="s">
        <v>1061</v>
      </c>
      <c r="C82" s="172">
        <v>477.59984700000001</v>
      </c>
      <c r="D82" s="172">
        <v>155.83619049886079</v>
      </c>
      <c r="E82" s="172">
        <v>127.098979</v>
      </c>
      <c r="F82" s="172">
        <v>22.305446199999999</v>
      </c>
      <c r="G82" s="172">
        <v>-1.9129969200000001</v>
      </c>
      <c r="H82" s="172">
        <v>758.622019578861</v>
      </c>
      <c r="I82" s="172">
        <v>0.79086566600000008</v>
      </c>
      <c r="J82" s="172">
        <v>759.41288524486106</v>
      </c>
      <c r="K82" s="172">
        <v>212.49216200000001</v>
      </c>
      <c r="L82" s="172">
        <v>971.90504699999997</v>
      </c>
      <c r="M82" s="172">
        <v>215.599255</v>
      </c>
      <c r="N82" s="172">
        <v>9.7261993399999991</v>
      </c>
      <c r="O82" s="172">
        <v>766.03199199999995</v>
      </c>
      <c r="P82" s="204">
        <v>753.12272100000007</v>
      </c>
      <c r="Q82" s="172"/>
      <c r="R82" s="172"/>
      <c r="S82" s="174">
        <f>100*(C82/OBR_NOV23_1.1!C82)</f>
        <v>129.17745988055421</v>
      </c>
      <c r="T82" s="174">
        <f>100*(D82/OBR_NOV23_1.1!D82)</f>
        <v>122.45721829150465</v>
      </c>
      <c r="U82" s="174">
        <f>100*(E82/OBR_NOV23_1.1!E82)</f>
        <v>120.18199627044544</v>
      </c>
      <c r="V82" s="174">
        <f>100*(K82/OBR_NOV23_1.1!N82)</f>
        <v>120.22103409888709</v>
      </c>
      <c r="W82" s="174">
        <f>100*(M82/OBR_NOV23_1.1!P82)</f>
        <v>118.51594067082627</v>
      </c>
      <c r="X82" s="174">
        <f>100*(O82/OBR_NOV23_1.1!R82)</f>
        <v>126.69270989215684</v>
      </c>
      <c r="Z82" s="174">
        <f t="shared" si="1"/>
        <v>0.46072152503231489</v>
      </c>
      <c r="AA82" s="174">
        <f t="shared" si="1"/>
        <v>0.35823171089039985</v>
      </c>
      <c r="AB82" s="174"/>
      <c r="AC82" s="174"/>
      <c r="AD82" s="174"/>
      <c r="AE82" s="174"/>
    </row>
    <row r="83" spans="1:31" ht="15.75">
      <c r="A83" s="160"/>
      <c r="B83" s="178" t="s">
        <v>1062</v>
      </c>
      <c r="C83" s="172">
        <v>482.28923900000001</v>
      </c>
      <c r="D83" s="172">
        <v>157.00325985069739</v>
      </c>
      <c r="E83" s="172">
        <v>127.85695200000001</v>
      </c>
      <c r="F83" s="172">
        <v>22.318422900000002</v>
      </c>
      <c r="G83" s="172">
        <v>-1.9204314</v>
      </c>
      <c r="H83" s="172">
        <v>765.22901945069748</v>
      </c>
      <c r="I83" s="172">
        <v>0.82688513600000002</v>
      </c>
      <c r="J83" s="172">
        <v>766.05590458669747</v>
      </c>
      <c r="K83" s="172">
        <v>213.29818400000002</v>
      </c>
      <c r="L83" s="172">
        <v>979.35408900000004</v>
      </c>
      <c r="M83" s="172">
        <v>216.16685999999999</v>
      </c>
      <c r="N83" s="172">
        <v>9.7696067299999996</v>
      </c>
      <c r="O83" s="172">
        <v>772.95683600000007</v>
      </c>
      <c r="P83" s="204">
        <v>760.21185500000001</v>
      </c>
      <c r="Q83" s="172"/>
      <c r="R83" s="172"/>
      <c r="S83" s="174">
        <f>100*(C83/OBR_NOV23_1.1!C83)</f>
        <v>129.78995993243677</v>
      </c>
      <c r="T83" s="174">
        <f>100*(D83/OBR_NOV23_1.1!D83)</f>
        <v>122.91405371808615</v>
      </c>
      <c r="U83" s="174">
        <f>100*(E83/OBR_NOV23_1.1!E83)</f>
        <v>120.64905909263773</v>
      </c>
      <c r="V83" s="174">
        <f>100*(K83/OBR_NOV23_1.1!N83)</f>
        <v>120.4795484740459</v>
      </c>
      <c r="W83" s="174">
        <f>100*(M83/OBR_NOV23_1.1!P83)</f>
        <v>118.73765045912863</v>
      </c>
      <c r="X83" s="174">
        <f>100*(O83/OBR_NOV23_1.1!R83)</f>
        <v>127.25813122329845</v>
      </c>
      <c r="Z83" s="174">
        <f t="shared" si="1"/>
        <v>0.47415396807533039</v>
      </c>
      <c r="AA83" s="174">
        <f t="shared" si="1"/>
        <v>0.37305716474305139</v>
      </c>
      <c r="AB83" s="174">
        <f t="shared" si="1"/>
        <v>0.38862960899839205</v>
      </c>
      <c r="AC83" s="174">
        <f t="shared" si="1"/>
        <v>0.2150325665525088</v>
      </c>
      <c r="AD83" s="174">
        <f t="shared" si="1"/>
        <v>0.1870717028000124</v>
      </c>
      <c r="AE83" s="174">
        <f t="shared" si="1"/>
        <v>0.44629350151472735</v>
      </c>
    </row>
    <row r="84" spans="1:31" ht="15.75">
      <c r="A84" s="160"/>
      <c r="B84" s="178" t="s">
        <v>1063</v>
      </c>
      <c r="C84" s="172">
        <v>487.01895100000002</v>
      </c>
      <c r="D84" s="172">
        <v>158.22992822270703</v>
      </c>
      <c r="E84" s="172">
        <v>128.58193499999999</v>
      </c>
      <c r="F84" s="172">
        <v>22.3245839</v>
      </c>
      <c r="G84" s="172">
        <v>-1.9278972000000001</v>
      </c>
      <c r="H84" s="172">
        <v>771.9029170227069</v>
      </c>
      <c r="I84" s="172">
        <v>0.86694756900000003</v>
      </c>
      <c r="J84" s="172">
        <v>772.76986459170689</v>
      </c>
      <c r="K84" s="172">
        <v>214.12265199999999</v>
      </c>
      <c r="L84" s="172">
        <v>986.892515</v>
      </c>
      <c r="M84" s="172">
        <v>216.80259599999999</v>
      </c>
      <c r="N84" s="172">
        <v>9.8144587100000003</v>
      </c>
      <c r="O84" s="172">
        <v>779.90437800000007</v>
      </c>
      <c r="P84" s="204">
        <v>767.34875699999998</v>
      </c>
      <c r="Q84" s="172"/>
      <c r="R84" s="172"/>
      <c r="S84" s="174">
        <f>100*(C84/OBR_NOV23_1.1!C84)</f>
        <v>130.42186613016858</v>
      </c>
      <c r="T84" s="174">
        <f>100*(D84/OBR_NOV23_1.1!D84)</f>
        <v>123.39235008624485</v>
      </c>
      <c r="U84" s="174">
        <f>100*(E84/OBR_NOV23_1.1!E84)</f>
        <v>121.11809047860783</v>
      </c>
      <c r="V84" s="174">
        <f>100*(K84/OBR_NOV23_1.1!N84)</f>
        <v>120.74518846874133</v>
      </c>
      <c r="W84" s="174">
        <f>100*(M84/OBR_NOV23_1.1!P84)</f>
        <v>118.96111794227227</v>
      </c>
      <c r="X84" s="174">
        <f>100*(O84/OBR_NOV23_1.1!R84)</f>
        <v>127.84236955053517</v>
      </c>
      <c r="Z84" s="174">
        <f t="shared" si="1"/>
        <v>0.48686832021580528</v>
      </c>
      <c r="AA84" s="174">
        <f t="shared" si="1"/>
        <v>0.38913074110769053</v>
      </c>
      <c r="AB84" s="174">
        <f t="shared" si="1"/>
        <v>0.38875677066818604</v>
      </c>
      <c r="AC84" s="174">
        <f t="shared" si="1"/>
        <v>0.22048554967206702</v>
      </c>
      <c r="AD84" s="174">
        <f t="shared" si="1"/>
        <v>0.1882027160547084</v>
      </c>
      <c r="AE84" s="174">
        <f t="shared" si="1"/>
        <v>0.45909705071149887</v>
      </c>
    </row>
    <row r="85" spans="1:31" ht="15.75">
      <c r="A85" s="160"/>
      <c r="B85" s="178" t="s">
        <v>1064</v>
      </c>
      <c r="C85" s="172">
        <v>491.80917200000005</v>
      </c>
      <c r="D85" s="172">
        <v>159.51619561488963</v>
      </c>
      <c r="E85" s="172">
        <v>129.37403800000001</v>
      </c>
      <c r="F85" s="172">
        <v>22.323928899999999</v>
      </c>
      <c r="G85" s="172">
        <v>-1.9353836</v>
      </c>
      <c r="H85" s="172">
        <v>778.76402201488975</v>
      </c>
      <c r="I85" s="172">
        <v>0.89797263299999996</v>
      </c>
      <c r="J85" s="172">
        <v>779.66199464788974</v>
      </c>
      <c r="K85" s="172">
        <v>214.89174600000001</v>
      </c>
      <c r="L85" s="172">
        <v>994.55373999999995</v>
      </c>
      <c r="M85" s="172">
        <v>217.50358199999999</v>
      </c>
      <c r="N85" s="172">
        <v>9.8603803700000014</v>
      </c>
      <c r="O85" s="172">
        <v>786.91053799999997</v>
      </c>
      <c r="P85" s="204">
        <v>774.29507899999999</v>
      </c>
      <c r="Q85" s="205"/>
      <c r="R85" s="206"/>
      <c r="S85" s="174">
        <f>100*(C85/OBR_NOV23_1.1!C85)</f>
        <v>131.06568799964182</v>
      </c>
      <c r="T85" s="174">
        <f>100*(D85/OBR_NOV23_1.1!D85)</f>
        <v>123.89185376169603</v>
      </c>
      <c r="U85" s="174">
        <f>100*(E85/OBR_NOV23_1.1!E85)</f>
        <v>121.58841567391335</v>
      </c>
      <c r="V85" s="174">
        <f>100*(K85/OBR_NOV23_1.1!N85)</f>
        <v>121.01179615075056</v>
      </c>
      <c r="W85" s="174">
        <f>100*(M85/OBR_NOV23_1.1!P85)</f>
        <v>119.18443061128509</v>
      </c>
      <c r="X85" s="174">
        <f>100*(O85/OBR_NOV23_1.1!R85)</f>
        <v>128.44054153494801</v>
      </c>
      <c r="Z85" s="174">
        <f t="shared" si="1"/>
        <v>0.49364565051590592</v>
      </c>
      <c r="AA85" s="174">
        <f t="shared" si="1"/>
        <v>0.40480927310488912</v>
      </c>
      <c r="AB85" s="174">
        <f t="shared" si="1"/>
        <v>0.38831952637874423</v>
      </c>
      <c r="AC85" s="174">
        <f t="shared" si="1"/>
        <v>0.22080190969948621</v>
      </c>
      <c r="AD85" s="174">
        <f t="shared" si="1"/>
        <v>0.18771904036847253</v>
      </c>
      <c r="AE85" s="174">
        <f t="shared" si="1"/>
        <v>0.46789807363230018</v>
      </c>
    </row>
    <row r="86" spans="1:31" ht="15.75">
      <c r="A86" s="160"/>
      <c r="B86" s="178" t="s">
        <v>1065</v>
      </c>
      <c r="C86" s="172">
        <v>496.63613600000002</v>
      </c>
      <c r="D86" s="172">
        <v>160.82218088153695</v>
      </c>
      <c r="E86" s="172">
        <v>130.18416099999999</v>
      </c>
      <c r="F86" s="172">
        <v>22.322765500000003</v>
      </c>
      <c r="G86" s="172">
        <v>-1.9428984499999999</v>
      </c>
      <c r="H86" s="172">
        <v>785.6995794315369</v>
      </c>
      <c r="I86" s="172">
        <v>0.98994083300000002</v>
      </c>
      <c r="J86" s="172">
        <v>786.68952026453701</v>
      </c>
      <c r="K86" s="172">
        <v>215.68491299999999</v>
      </c>
      <c r="L86" s="172">
        <v>1002.3744300000001</v>
      </c>
      <c r="M86" s="172">
        <v>218.30247900000001</v>
      </c>
      <c r="N86" s="172">
        <v>9.9061964000000007</v>
      </c>
      <c r="O86" s="172">
        <v>793.97815000000003</v>
      </c>
      <c r="P86" s="204">
        <v>781.22530200000006</v>
      </c>
      <c r="Q86" s="205"/>
      <c r="R86" s="206"/>
      <c r="S86" s="174">
        <f>100*(C86/OBR_NOV23_1.1!C86)</f>
        <v>131.71645005417977</v>
      </c>
      <c r="T86" s="174">
        <f>100*(D86/OBR_NOV23_1.1!D86)</f>
        <v>124.39694820378173</v>
      </c>
      <c r="U86" s="174">
        <f>100*(E86/OBR_NOV23_1.1!E86)</f>
        <v>122.06052798072938</v>
      </c>
      <c r="V86" s="174">
        <f>100*(K86/OBR_NOV23_1.1!N86)</f>
        <v>121.28901004834619</v>
      </c>
      <c r="W86" s="174">
        <f>100*(M86/OBR_NOV23_1.1!P86)</f>
        <v>119.42509637686014</v>
      </c>
      <c r="X86" s="174">
        <f>100*(O86/OBR_NOV23_1.1!R86)</f>
        <v>129.03733751061793</v>
      </c>
      <c r="Z86" s="174">
        <f t="shared" si="1"/>
        <v>0.49651595659401249</v>
      </c>
      <c r="AA86" s="174">
        <f t="shared" si="1"/>
        <v>0.40768979295220387</v>
      </c>
      <c r="AB86" s="174">
        <f t="shared" si="1"/>
        <v>0.38828724282597982</v>
      </c>
      <c r="AC86" s="174">
        <f t="shared" si="1"/>
        <v>0.22908006195552222</v>
      </c>
      <c r="AD86" s="174">
        <f t="shared" si="1"/>
        <v>0.2019271849021731</v>
      </c>
      <c r="AE86" s="174">
        <f t="shared" si="1"/>
        <v>0.46464766384337608</v>
      </c>
    </row>
    <row r="87" spans="1:31" ht="15.75">
      <c r="A87" s="160"/>
      <c r="B87" s="178" t="s">
        <v>1066</v>
      </c>
      <c r="C87" s="172">
        <v>501.50366499999996</v>
      </c>
      <c r="D87" s="172">
        <v>162.127339610946</v>
      </c>
      <c r="E87" s="172">
        <v>131.04079400000001</v>
      </c>
      <c r="F87" s="172">
        <v>22.3057689</v>
      </c>
      <c r="G87" s="172">
        <v>-1.9504625499999999</v>
      </c>
      <c r="H87" s="172">
        <v>792.72133606094587</v>
      </c>
      <c r="I87" s="172">
        <v>1.01621289</v>
      </c>
      <c r="J87" s="172">
        <v>793.73754895094589</v>
      </c>
      <c r="K87" s="172">
        <v>216.49267900000001</v>
      </c>
      <c r="L87" s="172">
        <v>1010.23023</v>
      </c>
      <c r="M87" s="172">
        <v>219.159729</v>
      </c>
      <c r="N87" s="172">
        <v>9.953040660000001</v>
      </c>
      <c r="O87" s="172">
        <v>801.02353900000003</v>
      </c>
      <c r="P87" s="204">
        <v>788.18305099999998</v>
      </c>
      <c r="Q87" s="205"/>
      <c r="R87" s="206"/>
      <c r="S87" s="174">
        <f>100*(C87/OBR_NOV23_1.1!C87)</f>
        <v>132.37305709941489</v>
      </c>
      <c r="T87" s="174">
        <f>100*(D87/OBR_NOV23_1.1!D87)</f>
        <v>124.8996817620877</v>
      </c>
      <c r="U87" s="174">
        <f>100*(E87/OBR_NOV23_1.1!E87)</f>
        <v>122.53573378504075</v>
      </c>
      <c r="V87" s="174">
        <f>100*(K87/OBR_NOV23_1.1!N87)</f>
        <v>121.5714926547451</v>
      </c>
      <c r="W87" s="174">
        <f>100*(M87/OBR_NOV23_1.1!P87)</f>
        <v>119.66102256749107</v>
      </c>
      <c r="X87" s="174">
        <f>100*(O87/OBR_NOV23_1.1!R87)</f>
        <v>129.64752709146046</v>
      </c>
      <c r="Z87" s="174">
        <f t="shared" ref="Z87:AE89" si="2">100*((S87/S86)-1)</f>
        <v>0.49850041127363909</v>
      </c>
      <c r="AA87" s="174">
        <f t="shared" si="2"/>
        <v>0.40413656891518102</v>
      </c>
      <c r="AB87" s="174">
        <f t="shared" si="2"/>
        <v>0.38931980073557693</v>
      </c>
      <c r="AC87" s="174">
        <f t="shared" si="2"/>
        <v>0.23290041388441818</v>
      </c>
      <c r="AD87" s="174">
        <f t="shared" si="2"/>
        <v>0.19755160162184815</v>
      </c>
      <c r="AE87" s="174">
        <f t="shared" si="2"/>
        <v>0.47287830996383118</v>
      </c>
    </row>
    <row r="88" spans="1:31" ht="15.75">
      <c r="A88" s="160"/>
      <c r="B88" s="178" t="s">
        <v>1067</v>
      </c>
      <c r="C88" s="172">
        <v>506.418004</v>
      </c>
      <c r="D88" s="172">
        <v>163.44404248022354</v>
      </c>
      <c r="E88" s="172">
        <v>131.852045</v>
      </c>
      <c r="F88" s="172">
        <v>22.311977500000001</v>
      </c>
      <c r="G88" s="172">
        <v>-1.9580808199999999</v>
      </c>
      <c r="H88" s="172">
        <v>799.75601066022352</v>
      </c>
      <c r="I88" s="172">
        <v>1.0540861399999999</v>
      </c>
      <c r="J88" s="172">
        <v>800.81009680022362</v>
      </c>
      <c r="K88" s="172">
        <v>217.31284299999999</v>
      </c>
      <c r="L88" s="172">
        <v>1018.12294</v>
      </c>
      <c r="M88" s="172">
        <v>220.07986700000001</v>
      </c>
      <c r="N88" s="172">
        <v>10.0004262</v>
      </c>
      <c r="O88" s="172">
        <v>808.043499</v>
      </c>
      <c r="P88" s="204">
        <v>795.26331900000002</v>
      </c>
      <c r="Q88" s="205"/>
      <c r="R88" s="206"/>
      <c r="S88" s="174">
        <f>100*(C88/OBR_NOV23_1.1!C88)</f>
        <v>133.03535489042775</v>
      </c>
      <c r="T88" s="174">
        <f>100*(D88/OBR_NOV23_1.1!D88)</f>
        <v>125.40481161252946</v>
      </c>
      <c r="U88" s="174">
        <f>100*(E88/OBR_NOV23_1.1!E88)</f>
        <v>123.01434405371012</v>
      </c>
      <c r="V88" s="174">
        <f>100*(K88/OBR_NOV23_1.1!N88)</f>
        <v>121.85801343313429</v>
      </c>
      <c r="W88" s="174">
        <f>100*(M88/OBR_NOV23_1.1!P88)</f>
        <v>119.8942702380766</v>
      </c>
      <c r="X88" s="174">
        <f>100*(O88/OBR_NOV23_1.1!R88)</f>
        <v>130.26476777372034</v>
      </c>
      <c r="Z88" s="174">
        <f t="shared" si="2"/>
        <v>0.50032673228621594</v>
      </c>
      <c r="AA88" s="174">
        <f t="shared" si="2"/>
        <v>0.40442845275134864</v>
      </c>
      <c r="AB88" s="174">
        <f t="shared" si="2"/>
        <v>0.39058832381824171</v>
      </c>
      <c r="AC88" s="174">
        <f t="shared" si="2"/>
        <v>0.23568089206809084</v>
      </c>
      <c r="AD88" s="174">
        <f t="shared" si="2"/>
        <v>0.1949236815638633</v>
      </c>
      <c r="AE88" s="174">
        <f t="shared" si="2"/>
        <v>0.47609136564898957</v>
      </c>
    </row>
    <row r="89" spans="1:31" ht="15.75">
      <c r="A89" s="160"/>
      <c r="B89" s="207" t="s">
        <v>1068</v>
      </c>
      <c r="C89" s="180">
        <v>511.41618199999999</v>
      </c>
      <c r="D89" s="180">
        <v>164.7722894893696</v>
      </c>
      <c r="E89" s="180">
        <v>132.69854500000002</v>
      </c>
      <c r="F89" s="180">
        <v>22.341391299999998</v>
      </c>
      <c r="G89" s="180">
        <v>-1.96574882</v>
      </c>
      <c r="H89" s="180">
        <v>806.92126766936974</v>
      </c>
      <c r="I89" s="180">
        <v>1.1572350599999999</v>
      </c>
      <c r="J89" s="180">
        <v>808.07850272936969</v>
      </c>
      <c r="K89" s="180">
        <v>218.05435200000002</v>
      </c>
      <c r="L89" s="180">
        <v>1026.13285</v>
      </c>
      <c r="M89" s="180">
        <v>221.07380900000001</v>
      </c>
      <c r="N89" s="180">
        <v>10.0477319</v>
      </c>
      <c r="O89" s="180">
        <v>815.10677699999997</v>
      </c>
      <c r="P89" s="208">
        <v>802.32649199999992</v>
      </c>
      <c r="Q89" s="205"/>
      <c r="R89" s="206"/>
      <c r="S89" s="174">
        <f>100*(C89/OBR_NOV23_1.1!C89)</f>
        <v>133.70180898366056</v>
      </c>
      <c r="T89" s="174">
        <f>100*(D89/OBR_NOV23_1.1!D89)</f>
        <v>125.91230764768106</v>
      </c>
      <c r="U89" s="174">
        <f>100*(E89/OBR_NOV23_1.1!E89)</f>
        <v>123.49607826113578</v>
      </c>
      <c r="V89" s="174">
        <f>100*(K89/OBR_NOV23_1.1!N89)</f>
        <v>122.14537287616322</v>
      </c>
      <c r="W89" s="174">
        <f>100*(M89/OBR_NOV23_1.1!P89)</f>
        <v>120.13032106981183</v>
      </c>
      <c r="X89" s="174">
        <f>100*(O89/OBR_NOV23_1.1!R89)</f>
        <v>130.88096749822117</v>
      </c>
      <c r="Z89" s="174">
        <f t="shared" si="2"/>
        <v>0.50096013483160728</v>
      </c>
      <c r="AA89" s="174">
        <f t="shared" si="2"/>
        <v>0.40468625455907237</v>
      </c>
      <c r="AB89" s="174">
        <f t="shared" si="2"/>
        <v>0.39160815848868769</v>
      </c>
      <c r="AC89" s="174">
        <f t="shared" si="2"/>
        <v>0.2358149742746507</v>
      </c>
      <c r="AD89" s="174">
        <f t="shared" si="2"/>
        <v>0.19688249594120855</v>
      </c>
      <c r="AE89" s="174">
        <f t="shared" si="2"/>
        <v>0.47303636664921545</v>
      </c>
    </row>
    <row r="90" spans="1:31" ht="15.75">
      <c r="A90" s="160"/>
      <c r="B90" s="178">
        <v>2008</v>
      </c>
      <c r="C90" s="172">
        <v>1015.322</v>
      </c>
      <c r="D90" s="172">
        <v>324.77499999999998</v>
      </c>
      <c r="E90" s="172">
        <v>281.25200000000001</v>
      </c>
      <c r="F90" s="172">
        <v>48.298999999999999</v>
      </c>
      <c r="G90" s="172">
        <v>-0.189</v>
      </c>
      <c r="H90" s="172">
        <v>1621.16</v>
      </c>
      <c r="I90" s="172">
        <v>-0.68100000000000005</v>
      </c>
      <c r="J90" s="172">
        <v>1620.479</v>
      </c>
      <c r="K90" s="172">
        <v>438.33499999999998</v>
      </c>
      <c r="L90" s="172">
        <v>2058.8139999999999</v>
      </c>
      <c r="M90" s="172">
        <v>465.214</v>
      </c>
      <c r="N90" s="172">
        <v>0</v>
      </c>
      <c r="O90" s="172">
        <v>1593.6</v>
      </c>
      <c r="P90" s="173">
        <v>1572.569</v>
      </c>
      <c r="Q90" s="205"/>
      <c r="R90" s="206"/>
      <c r="S90" s="174">
        <f>100*(C90/OBR_NOV23_1.1!C90)</f>
        <v>84.286786362987328</v>
      </c>
      <c r="T90" s="174">
        <f>100*(D90/OBR_NOV23_1.1!D90)</f>
        <v>86.408503166072464</v>
      </c>
      <c r="U90" s="174">
        <f>100*(E90/OBR_NOV23_1.1!E90)</f>
        <v>84.727983684142345</v>
      </c>
      <c r="V90" s="174">
        <f>100*(K90/OBR_NOV23_1.1!N90)</f>
        <v>78.715334706506638</v>
      </c>
      <c r="W90" s="174">
        <f>100*(M90/OBR_NOV23_1.1!P90)</f>
        <v>87.136512883715966</v>
      </c>
      <c r="X90" s="174">
        <f>100*(O90/OBR_NOV23_1.1!R90)</f>
        <v>82.709869286642942</v>
      </c>
      <c r="Z90" s="174"/>
      <c r="AA90" s="174"/>
      <c r="AB90" s="174"/>
      <c r="AC90" s="174"/>
      <c r="AD90" s="174"/>
      <c r="AE90" s="174"/>
    </row>
    <row r="91" spans="1:31" ht="15.75">
      <c r="A91" s="160"/>
      <c r="B91" s="178">
        <v>2009</v>
      </c>
      <c r="C91" s="172">
        <v>995.66399999999999</v>
      </c>
      <c r="D91" s="172">
        <v>340.57100000000003</v>
      </c>
      <c r="E91" s="172">
        <v>250.06800000000001</v>
      </c>
      <c r="F91" s="172">
        <v>52.222999999999999</v>
      </c>
      <c r="G91" s="172">
        <v>2.3540000000000001</v>
      </c>
      <c r="H91" s="172">
        <v>1588.6569999999999</v>
      </c>
      <c r="I91" s="172">
        <v>-20.63</v>
      </c>
      <c r="J91" s="172">
        <v>1568.027</v>
      </c>
      <c r="K91" s="172">
        <v>416.34199999999998</v>
      </c>
      <c r="L91" s="172">
        <v>1984.3689999999999</v>
      </c>
      <c r="M91" s="172">
        <v>435.56700000000001</v>
      </c>
      <c r="N91" s="172">
        <v>0</v>
      </c>
      <c r="O91" s="172">
        <v>1548.8019999999999</v>
      </c>
      <c r="P91" s="173">
        <v>1535.79</v>
      </c>
      <c r="S91" s="174">
        <f>100*(C91/OBR_NOV23_1.1!C91)</f>
        <v>85.096941544483713</v>
      </c>
      <c r="T91" s="174">
        <f>100*(D91/OBR_NOV23_1.1!D91)</f>
        <v>89.426737878047888</v>
      </c>
      <c r="U91" s="174">
        <f>100*(E91/OBR_NOV23_1.1!E91)</f>
        <v>85.872051097146397</v>
      </c>
      <c r="V91" s="174">
        <f>100*(K91/OBR_NOV23_1.1!N91)</f>
        <v>82.016177009420161</v>
      </c>
      <c r="W91" s="174">
        <f>100*(M91/OBR_NOV23_1.1!P91)</f>
        <v>87.747286396931429</v>
      </c>
      <c r="X91" s="174">
        <f>100*(O91/OBR_NOV23_1.1!R91)</f>
        <v>84.274005518503742</v>
      </c>
      <c r="Z91" s="174">
        <f t="shared" ref="Z91:AE106" si="3">100*((S91/S90)-1)</f>
        <v>0.96118883689240153</v>
      </c>
      <c r="AA91" s="174">
        <f t="shared" si="3"/>
        <v>3.4929834465186049</v>
      </c>
      <c r="AB91" s="174">
        <f t="shared" si="3"/>
        <v>1.3502828265913092</v>
      </c>
      <c r="AC91" s="174">
        <f t="shared" si="3"/>
        <v>4.1933916881899069</v>
      </c>
      <c r="AD91" s="174">
        <f t="shared" si="3"/>
        <v>0.70093866853560005</v>
      </c>
      <c r="AE91" s="174">
        <f t="shared" si="3"/>
        <v>1.8911119620320882</v>
      </c>
    </row>
    <row r="92" spans="1:31" ht="15.75">
      <c r="A92" s="160"/>
      <c r="B92" s="178">
        <v>2010</v>
      </c>
      <c r="C92" s="172">
        <v>1027.116</v>
      </c>
      <c r="D92" s="172">
        <v>346.31599999999997</v>
      </c>
      <c r="E92" s="172">
        <v>258.29000000000002</v>
      </c>
      <c r="F92" s="172">
        <v>51.576999999999998</v>
      </c>
      <c r="G92" s="172">
        <v>0.438</v>
      </c>
      <c r="H92" s="172">
        <v>1632.16</v>
      </c>
      <c r="I92" s="172">
        <v>1.4750000000000001</v>
      </c>
      <c r="J92" s="172">
        <v>1633.635</v>
      </c>
      <c r="K92" s="172">
        <v>464.17599999999999</v>
      </c>
      <c r="L92" s="172">
        <v>2097.8110000000001</v>
      </c>
      <c r="M92" s="172">
        <v>489.25799999999998</v>
      </c>
      <c r="N92" s="172">
        <v>0</v>
      </c>
      <c r="O92" s="172">
        <v>1608.5530000000001</v>
      </c>
      <c r="P92" s="173">
        <v>1609.26</v>
      </c>
      <c r="S92" s="174">
        <f>100*(C92/OBR_NOV23_1.1!C92)</f>
        <v>85.933871021719483</v>
      </c>
      <c r="T92" s="174">
        <f>100*(D92/OBR_NOV23_1.1!D92)</f>
        <v>90.953642836319887</v>
      </c>
      <c r="U92" s="174">
        <f>100*(E92/OBR_NOV23_1.1!E92)</f>
        <v>84.676361824333199</v>
      </c>
      <c r="V92" s="174">
        <f>100*(K92/OBR_NOV23_1.1!N92)</f>
        <v>85.821680616646418</v>
      </c>
      <c r="W92" s="174">
        <f>100*(M92/OBR_NOV23_1.1!P92)</f>
        <v>90.455254731143825</v>
      </c>
      <c r="X92" s="174">
        <f>100*(O92/OBR_NOV23_1.1!R92)</f>
        <v>85.608687784731984</v>
      </c>
      <c r="Z92" s="174">
        <f t="shared" si="3"/>
        <v>0.98350124228410163</v>
      </c>
      <c r="AA92" s="174">
        <f t="shared" si="3"/>
        <v>1.7074367180364591</v>
      </c>
      <c r="AB92" s="174">
        <f t="shared" si="3"/>
        <v>-1.3924079575792669</v>
      </c>
      <c r="AC92" s="174">
        <f t="shared" si="3"/>
        <v>4.6399426869033089</v>
      </c>
      <c r="AD92" s="174">
        <f t="shared" si="3"/>
        <v>3.0860992349811323</v>
      </c>
      <c r="AE92" s="174">
        <f t="shared" si="3"/>
        <v>1.5837413423231528</v>
      </c>
    </row>
    <row r="93" spans="1:31" ht="15.75">
      <c r="A93" s="160"/>
      <c r="B93" s="178">
        <v>2011</v>
      </c>
      <c r="C93" s="172">
        <v>1063.4659999999999</v>
      </c>
      <c r="D93" s="172">
        <v>347.41899999999998</v>
      </c>
      <c r="E93" s="172">
        <v>261.22000000000003</v>
      </c>
      <c r="F93" s="172">
        <v>48.039000000000001</v>
      </c>
      <c r="G93" s="172">
        <v>0.67600000000000005</v>
      </c>
      <c r="H93" s="172">
        <v>1672.7809999999999</v>
      </c>
      <c r="I93" s="172">
        <v>2.9470000000000001</v>
      </c>
      <c r="J93" s="172">
        <v>1675.7280000000001</v>
      </c>
      <c r="K93" s="172">
        <v>521.84699999999998</v>
      </c>
      <c r="L93" s="172">
        <v>2197.5749999999998</v>
      </c>
      <c r="M93" s="172">
        <v>534.98500000000001</v>
      </c>
      <c r="N93" s="172">
        <v>0</v>
      </c>
      <c r="O93" s="172">
        <v>1662.59</v>
      </c>
      <c r="P93" s="173">
        <v>1669.5350000000001</v>
      </c>
      <c r="S93" s="174">
        <f>100*(C93/OBR_NOV23_1.1!C93)</f>
        <v>89.271617685327413</v>
      </c>
      <c r="T93" s="174">
        <f>100*(D93/OBR_NOV23_1.1!D93)</f>
        <v>91.302313969225906</v>
      </c>
      <c r="U93" s="174">
        <f>100*(E93/OBR_NOV23_1.1!E93)</f>
        <v>85.546611473895879</v>
      </c>
      <c r="V93" s="174">
        <f>100*(K93/OBR_NOV23_1.1!N93)</f>
        <v>90.232962670295493</v>
      </c>
      <c r="W93" s="174">
        <f>100*(M93/OBR_NOV23_1.1!P93)</f>
        <v>96.095365199569642</v>
      </c>
      <c r="X93" s="174">
        <f>100*(O93/OBR_NOV23_1.1!R93)</f>
        <v>87.48282009349235</v>
      </c>
      <c r="Z93" s="174">
        <f t="shared" si="3"/>
        <v>3.8840874080539489</v>
      </c>
      <c r="AA93" s="174">
        <f t="shared" si="3"/>
        <v>0.38335037721741738</v>
      </c>
      <c r="AB93" s="174">
        <f t="shared" si="3"/>
        <v>1.027736231001608</v>
      </c>
      <c r="AC93" s="174">
        <f t="shared" si="3"/>
        <v>5.1400555453506636</v>
      </c>
      <c r="AD93" s="174">
        <f t="shared" si="3"/>
        <v>6.2352491131550947</v>
      </c>
      <c r="AE93" s="174">
        <f t="shared" si="3"/>
        <v>2.1891847162439637</v>
      </c>
    </row>
    <row r="94" spans="1:31" ht="15.75">
      <c r="A94" s="160"/>
      <c r="B94" s="178">
        <v>2012</v>
      </c>
      <c r="C94" s="172">
        <v>1100.0509999999999</v>
      </c>
      <c r="D94" s="172">
        <v>355.38400000000001</v>
      </c>
      <c r="E94" s="172">
        <v>270.01900000000001</v>
      </c>
      <c r="F94" s="172">
        <v>45.252000000000002</v>
      </c>
      <c r="G94" s="172">
        <v>0.35199999999999998</v>
      </c>
      <c r="H94" s="172">
        <v>1725.806</v>
      </c>
      <c r="I94" s="172">
        <v>4.8550000000000004</v>
      </c>
      <c r="J94" s="172">
        <v>1730.6610000000001</v>
      </c>
      <c r="K94" s="172">
        <v>524.71500000000003</v>
      </c>
      <c r="L94" s="172">
        <v>2255.3760000000002</v>
      </c>
      <c r="M94" s="172">
        <v>541.66099999999994</v>
      </c>
      <c r="N94" s="172">
        <v>0</v>
      </c>
      <c r="O94" s="172">
        <v>1713.7149999999999</v>
      </c>
      <c r="P94" s="173">
        <v>1697.7550000000001</v>
      </c>
      <c r="S94" s="174">
        <f>100*(C94/OBR_NOV23_1.1!C94)</f>
        <v>90.777739359485452</v>
      </c>
      <c r="T94" s="174">
        <f>100*(D94/OBR_NOV23_1.1!D94)</f>
        <v>92.023574010585534</v>
      </c>
      <c r="U94" s="174">
        <f>100*(E94/OBR_NOV23_1.1!E94)</f>
        <v>87.04057094596773</v>
      </c>
      <c r="V94" s="174">
        <f>100*(K94/OBR_NOV23_1.1!N94)</f>
        <v>90.044428885468193</v>
      </c>
      <c r="W94" s="174">
        <f>100*(M94/OBR_NOV23_1.1!P94)</f>
        <v>94.964103193457035</v>
      </c>
      <c r="X94" s="174">
        <f>100*(O94/OBR_NOV23_1.1!R94)</f>
        <v>88.829008894226646</v>
      </c>
      <c r="Z94" s="174">
        <f t="shared" si="3"/>
        <v>1.6871226412261908</v>
      </c>
      <c r="AA94" s="174">
        <f t="shared" si="3"/>
        <v>0.78996907088546564</v>
      </c>
      <c r="AB94" s="174">
        <f t="shared" si="3"/>
        <v>1.7463689634600321</v>
      </c>
      <c r="AC94" s="174">
        <f t="shared" si="3"/>
        <v>-0.20894114439773404</v>
      </c>
      <c r="AD94" s="174">
        <f t="shared" si="3"/>
        <v>-1.1772284789835719</v>
      </c>
      <c r="AE94" s="174">
        <f t="shared" si="3"/>
        <v>1.5388036180082443</v>
      </c>
    </row>
    <row r="95" spans="1:31" ht="15.75">
      <c r="A95" s="160"/>
      <c r="B95" s="178">
        <v>2013</v>
      </c>
      <c r="C95" s="172">
        <v>1153.0920000000001</v>
      </c>
      <c r="D95" s="172">
        <v>358.572</v>
      </c>
      <c r="E95" s="172">
        <v>284.44400000000002</v>
      </c>
      <c r="F95" s="172">
        <v>43.567999999999998</v>
      </c>
      <c r="G95" s="172">
        <v>7.2149999999999999</v>
      </c>
      <c r="H95" s="172">
        <v>1803.3230000000001</v>
      </c>
      <c r="I95" s="172">
        <v>3.3380000000000001</v>
      </c>
      <c r="J95" s="172">
        <v>1806.6610000000001</v>
      </c>
      <c r="K95" s="172">
        <v>539.56399999999996</v>
      </c>
      <c r="L95" s="172">
        <v>2346.2249999999999</v>
      </c>
      <c r="M95" s="172">
        <v>564.86400000000003</v>
      </c>
      <c r="N95" s="172">
        <v>0</v>
      </c>
      <c r="O95" s="172">
        <v>1781.3610000000001</v>
      </c>
      <c r="P95" s="173">
        <v>1749.7919999999999</v>
      </c>
      <c r="S95" s="174">
        <f>100*(C95/OBR_NOV23_1.1!C95)</f>
        <v>92.808069231066412</v>
      </c>
      <c r="T95" s="174">
        <f>100*(D95/OBR_NOV23_1.1!D95)</f>
        <v>92.642294277225162</v>
      </c>
      <c r="U95" s="174">
        <f>100*(E95/OBR_NOV23_1.1!E95)</f>
        <v>88.804663084641732</v>
      </c>
      <c r="V95" s="174">
        <f>100*(K95/OBR_NOV23_1.1!N95)</f>
        <v>92.329911514116503</v>
      </c>
      <c r="W95" s="174">
        <f>100*(M95/OBR_NOV23_1.1!P95)</f>
        <v>95.921098212890826</v>
      </c>
      <c r="X95" s="174">
        <f>100*(O95/OBR_NOV23_1.1!R95)</f>
        <v>90.70957583917361</v>
      </c>
      <c r="Z95" s="174">
        <f t="shared" si="3"/>
        <v>2.2365944403404114</v>
      </c>
      <c r="AA95" s="174">
        <f t="shared" si="3"/>
        <v>0.67234974656433799</v>
      </c>
      <c r="AB95" s="174">
        <f t="shared" si="3"/>
        <v>2.0267469750044453</v>
      </c>
      <c r="AC95" s="174">
        <f t="shared" si="3"/>
        <v>2.5381721633831678</v>
      </c>
      <c r="AD95" s="174">
        <f t="shared" si="3"/>
        <v>1.0077439656164033</v>
      </c>
      <c r="AE95" s="174">
        <f t="shared" si="3"/>
        <v>2.117063973083666</v>
      </c>
    </row>
    <row r="96" spans="1:31" ht="15.75">
      <c r="A96" s="160"/>
      <c r="B96" s="209">
        <v>2014</v>
      </c>
      <c r="C96" s="172">
        <v>1198.6849999999999</v>
      </c>
      <c r="D96" s="172">
        <v>370.01100000000002</v>
      </c>
      <c r="E96" s="172">
        <v>308.66199999999998</v>
      </c>
      <c r="F96" s="172">
        <v>50.194000000000003</v>
      </c>
      <c r="G96" s="172">
        <v>6.1029999999999998</v>
      </c>
      <c r="H96" s="172">
        <v>1883.461</v>
      </c>
      <c r="I96" s="172">
        <v>15.23</v>
      </c>
      <c r="J96" s="172">
        <v>1898.691</v>
      </c>
      <c r="K96" s="172">
        <v>532.23599999999999</v>
      </c>
      <c r="L96" s="172">
        <v>2430.9270000000001</v>
      </c>
      <c r="M96" s="172">
        <v>568.41300000000001</v>
      </c>
      <c r="N96" s="172">
        <v>0</v>
      </c>
      <c r="O96" s="172">
        <v>1862.5139999999999</v>
      </c>
      <c r="P96" s="173">
        <v>1829.242</v>
      </c>
      <c r="S96" s="174">
        <f>100*(C96/OBR_NOV23_1.1!C96)</f>
        <v>93.933689993785734</v>
      </c>
      <c r="T96" s="174">
        <f>100*(D96/OBR_NOV23_1.1!D96)</f>
        <v>93.185567243980273</v>
      </c>
      <c r="U96" s="174">
        <f>100*(E96/OBR_NOV23_1.1!E96)</f>
        <v>90.030918212577291</v>
      </c>
      <c r="V96" s="174">
        <f>100*(K96/OBR_NOV23_1.1!N96)</f>
        <v>90.169755700877573</v>
      </c>
      <c r="W96" s="174">
        <f>100*(M96/OBR_NOV23_1.1!P96)</f>
        <v>91.844243223329585</v>
      </c>
      <c r="X96" s="174">
        <f>100*(O96/OBR_NOV23_1.1!R96)</f>
        <v>91.904926856564245</v>
      </c>
      <c r="Z96" s="174">
        <f t="shared" si="3"/>
        <v>1.212847947430995</v>
      </c>
      <c r="AA96" s="174">
        <f t="shared" si="3"/>
        <v>0.58642002661268844</v>
      </c>
      <c r="AB96" s="174">
        <f t="shared" si="3"/>
        <v>1.3808454256132752</v>
      </c>
      <c r="AC96" s="174">
        <f t="shared" si="3"/>
        <v>-2.3396056357193218</v>
      </c>
      <c r="AD96" s="174">
        <f t="shared" si="3"/>
        <v>-4.2502171738202144</v>
      </c>
      <c r="AE96" s="174">
        <f t="shared" si="3"/>
        <v>1.317778201840536</v>
      </c>
    </row>
    <row r="97" spans="1:31" ht="15.75">
      <c r="A97" s="160"/>
      <c r="B97" s="209">
        <v>2015</v>
      </c>
      <c r="C97" s="172">
        <v>1228.325</v>
      </c>
      <c r="D97" s="172">
        <v>374.63799999999998</v>
      </c>
      <c r="E97" s="172">
        <v>332.97300000000001</v>
      </c>
      <c r="F97" s="172">
        <v>51.664999999999999</v>
      </c>
      <c r="G97" s="172">
        <v>0.879</v>
      </c>
      <c r="H97" s="172">
        <v>1936.8150000000001</v>
      </c>
      <c r="I97" s="172">
        <v>8.6059999999999999</v>
      </c>
      <c r="J97" s="172">
        <v>1945.421</v>
      </c>
      <c r="K97" s="172">
        <v>533.654</v>
      </c>
      <c r="L97" s="172">
        <v>2479.0749999999998</v>
      </c>
      <c r="M97" s="172">
        <v>562.62400000000002</v>
      </c>
      <c r="N97" s="172">
        <v>0</v>
      </c>
      <c r="O97" s="172">
        <v>1916.451</v>
      </c>
      <c r="P97" s="173">
        <v>1874.682</v>
      </c>
      <c r="S97" s="174">
        <f>100*(C97/OBR_NOV23_1.1!C97)</f>
        <v>93.607135426946698</v>
      </c>
      <c r="T97" s="174">
        <f>100*(D97/OBR_NOV23_1.1!D97)</f>
        <v>93.159234908541123</v>
      </c>
      <c r="U97" s="174">
        <f>100*(E97/OBR_NOV23_1.1!E97)</f>
        <v>90.644362171285465</v>
      </c>
      <c r="V97" s="174">
        <f>100*(K97/OBR_NOV23_1.1!N97)</f>
        <v>87.122489727084087</v>
      </c>
      <c r="W97" s="174">
        <f>100*(M97/OBR_NOV23_1.1!P97)</f>
        <v>86.616437639133082</v>
      </c>
      <c r="X97" s="174">
        <f>100*(O97/OBR_NOV23_1.1!R97)</f>
        <v>92.512409723874896</v>
      </c>
      <c r="Z97" s="174">
        <f t="shared" si="3"/>
        <v>-0.34764371213420464</v>
      </c>
      <c r="AA97" s="174">
        <f t="shared" si="3"/>
        <v>-2.8257954764820958E-2</v>
      </c>
      <c r="AB97" s="174">
        <f t="shared" si="3"/>
        <v>0.68137032353678961</v>
      </c>
      <c r="AC97" s="174">
        <f t="shared" si="3"/>
        <v>-3.3794767991855879</v>
      </c>
      <c r="AD97" s="174">
        <f t="shared" si="3"/>
        <v>-5.6920340358017967</v>
      </c>
      <c r="AE97" s="174">
        <f t="shared" si="3"/>
        <v>0.6609905345539735</v>
      </c>
    </row>
    <row r="98" spans="1:31" ht="15.75">
      <c r="A98" s="160"/>
      <c r="B98" s="209">
        <v>2016</v>
      </c>
      <c r="C98" s="172">
        <v>1289.4449999999999</v>
      </c>
      <c r="D98" s="172">
        <v>382.76</v>
      </c>
      <c r="E98" s="172">
        <v>356.60199999999998</v>
      </c>
      <c r="F98" s="172">
        <v>51.473999999999997</v>
      </c>
      <c r="G98" s="172">
        <v>1.502</v>
      </c>
      <c r="H98" s="172">
        <v>2030.309</v>
      </c>
      <c r="I98" s="172">
        <v>-0.90800000000000003</v>
      </c>
      <c r="J98" s="172">
        <v>2029.4010000000001</v>
      </c>
      <c r="K98" s="172">
        <v>575.63199999999995</v>
      </c>
      <c r="L98" s="172">
        <v>2605.0329999999999</v>
      </c>
      <c r="M98" s="172">
        <v>613.38800000000003</v>
      </c>
      <c r="N98" s="172">
        <v>0</v>
      </c>
      <c r="O98" s="172">
        <v>1991.645</v>
      </c>
      <c r="P98" s="173">
        <v>1944.912</v>
      </c>
      <c r="S98" s="174">
        <f>100*(C98/OBR_NOV23_1.1!C98)</f>
        <v>94.777009108389237</v>
      </c>
      <c r="T98" s="174">
        <f>100*(D98/OBR_NOV23_1.1!D98)</f>
        <v>94.51237579756237</v>
      </c>
      <c r="U98" s="174">
        <f>100*(E98/OBR_NOV23_1.1!E98)</f>
        <v>92.33011845426887</v>
      </c>
      <c r="V98" s="174">
        <f>100*(K98/OBR_NOV23_1.1!N98)</f>
        <v>91.438810408449498</v>
      </c>
      <c r="W98" s="174">
        <f>100*(M98/OBR_NOV23_1.1!P98)</f>
        <v>90.820091562183507</v>
      </c>
      <c r="X98" s="174">
        <f>100*(O98/OBR_NOV23_1.1!R98)</f>
        <v>94.330091974024285</v>
      </c>
      <c r="Z98" s="174">
        <f t="shared" si="3"/>
        <v>1.2497697703350186</v>
      </c>
      <c r="AA98" s="174">
        <f t="shared" si="3"/>
        <v>1.4525032224123491</v>
      </c>
      <c r="AB98" s="174">
        <f t="shared" si="3"/>
        <v>1.859747526049027</v>
      </c>
      <c r="AC98" s="174">
        <f t="shared" si="3"/>
        <v>4.9543128242621526</v>
      </c>
      <c r="AD98" s="174">
        <f t="shared" si="3"/>
        <v>4.8531826494226937</v>
      </c>
      <c r="AE98" s="174">
        <f t="shared" si="3"/>
        <v>1.9647982963309385</v>
      </c>
    </row>
    <row r="99" spans="1:31" ht="15.75">
      <c r="A99" s="160"/>
      <c r="B99" s="209">
        <v>2017</v>
      </c>
      <c r="C99" s="172">
        <v>1336.921</v>
      </c>
      <c r="D99" s="172">
        <v>388.577</v>
      </c>
      <c r="E99" s="172">
        <v>380.012</v>
      </c>
      <c r="F99" s="172">
        <v>57.4</v>
      </c>
      <c r="G99" s="172">
        <v>0.84199999999999997</v>
      </c>
      <c r="H99" s="172">
        <v>2106.3519999999999</v>
      </c>
      <c r="I99" s="172">
        <v>4.0549999999999997</v>
      </c>
      <c r="J99" s="172">
        <v>2110.4070000000002</v>
      </c>
      <c r="K99" s="172">
        <v>643.28599999999994</v>
      </c>
      <c r="L99" s="172">
        <v>2753.6930000000002</v>
      </c>
      <c r="M99" s="172">
        <v>671.21100000000001</v>
      </c>
      <c r="N99" s="172">
        <v>0</v>
      </c>
      <c r="O99" s="172">
        <v>2082.482</v>
      </c>
      <c r="P99" s="173">
        <v>2060.0749999999998</v>
      </c>
      <c r="S99" s="174">
        <f>100*(C99/OBR_NOV23_1.1!C99)</f>
        <v>96.502254258404577</v>
      </c>
      <c r="T99" s="174">
        <f>100*(D99/OBR_NOV23_1.1!D99)</f>
        <v>95.325440593476458</v>
      </c>
      <c r="U99" s="174">
        <f>100*(E99/OBR_NOV23_1.1!E99)</f>
        <v>95.061938401809115</v>
      </c>
      <c r="V99" s="174">
        <f>100*(K99/OBR_NOV23_1.1!N99)</f>
        <v>95.710277064444028</v>
      </c>
      <c r="W99" s="174">
        <f>100*(M99/OBR_NOV23_1.1!P99)</f>
        <v>96.333032417141609</v>
      </c>
      <c r="X99" s="174">
        <f>100*(O99/OBR_NOV23_1.1!R99)</f>
        <v>96.081368819538483</v>
      </c>
      <c r="Z99" s="174">
        <f t="shared" si="3"/>
        <v>1.8203203142254765</v>
      </c>
      <c r="AA99" s="174">
        <f t="shared" si="3"/>
        <v>0.86027336531631082</v>
      </c>
      <c r="AB99" s="174">
        <f t="shared" si="3"/>
        <v>2.9587527810801095</v>
      </c>
      <c r="AC99" s="174">
        <f t="shared" si="3"/>
        <v>4.6713935110422433</v>
      </c>
      <c r="AD99" s="174">
        <f t="shared" si="3"/>
        <v>6.0701776007167529</v>
      </c>
      <c r="AE99" s="174">
        <f t="shared" si="3"/>
        <v>1.8565410134408156</v>
      </c>
    </row>
    <row r="100" spans="1:31" ht="15.75">
      <c r="A100" s="160"/>
      <c r="B100" s="209">
        <v>2018</v>
      </c>
      <c r="C100" s="172">
        <v>1391.673</v>
      </c>
      <c r="D100" s="172">
        <v>399.065</v>
      </c>
      <c r="E100" s="172">
        <v>387.32400000000001</v>
      </c>
      <c r="F100" s="172">
        <v>58.445999999999998</v>
      </c>
      <c r="G100" s="172">
        <v>2.8260000000000001</v>
      </c>
      <c r="H100" s="172">
        <v>2180.8879999999999</v>
      </c>
      <c r="I100" s="172">
        <v>1.17</v>
      </c>
      <c r="J100" s="172">
        <v>2182.058</v>
      </c>
      <c r="K100" s="172">
        <v>679.7</v>
      </c>
      <c r="L100" s="172">
        <v>2861.7579999999998</v>
      </c>
      <c r="M100" s="172">
        <v>709.45399999999995</v>
      </c>
      <c r="N100" s="172">
        <v>0</v>
      </c>
      <c r="O100" s="172">
        <v>2152.3040000000001</v>
      </c>
      <c r="P100" s="173">
        <v>2123.0509999999999</v>
      </c>
      <c r="S100" s="174">
        <f>100*(C100/OBR_NOV23_1.1!C100)</f>
        <v>98.518547359478987</v>
      </c>
      <c r="T100" s="174">
        <f>100*(D100/OBR_NOV23_1.1!D100)</f>
        <v>97.29234880086598</v>
      </c>
      <c r="U100" s="174">
        <f>100*(E100/OBR_NOV23_1.1!E100)</f>
        <v>97.357215751134888</v>
      </c>
      <c r="V100" s="174">
        <f>100*(K100/OBR_NOV23_1.1!N100)</f>
        <v>98.100626389169534</v>
      </c>
      <c r="W100" s="174">
        <f>100*(M100/OBR_NOV23_1.1!P100)</f>
        <v>98.76201891286523</v>
      </c>
      <c r="X100" s="174">
        <f>100*(O100/OBR_NOV23_1.1!R100)</f>
        <v>97.928103079340147</v>
      </c>
      <c r="Z100" s="174">
        <f t="shared" si="3"/>
        <v>2.0893740944904371</v>
      </c>
      <c r="AA100" s="174">
        <f t="shared" si="3"/>
        <v>2.063361255026952</v>
      </c>
      <c r="AB100" s="174">
        <f t="shared" si="3"/>
        <v>2.414507202266436</v>
      </c>
      <c r="AC100" s="174">
        <f t="shared" si="3"/>
        <v>2.4974844896917592</v>
      </c>
      <c r="AD100" s="174">
        <f t="shared" si="3"/>
        <v>2.5214471451553866</v>
      </c>
      <c r="AE100" s="174">
        <f t="shared" si="3"/>
        <v>1.9220524046344778</v>
      </c>
    </row>
    <row r="101" spans="1:31" ht="15.75">
      <c r="A101" s="160"/>
      <c r="B101" s="209">
        <v>2019</v>
      </c>
      <c r="C101" s="172">
        <v>1427.94</v>
      </c>
      <c r="D101" s="172">
        <v>426.59199999999998</v>
      </c>
      <c r="E101" s="172">
        <v>406.423</v>
      </c>
      <c r="F101" s="172">
        <v>62.139000000000003</v>
      </c>
      <c r="G101" s="172">
        <v>2.88</v>
      </c>
      <c r="H101" s="172">
        <v>2263.835</v>
      </c>
      <c r="I101" s="172">
        <v>1.262</v>
      </c>
      <c r="J101" s="172">
        <v>2265.0970000000002</v>
      </c>
      <c r="K101" s="172">
        <v>706.69600000000003</v>
      </c>
      <c r="L101" s="172">
        <v>2971.7930000000001</v>
      </c>
      <c r="M101" s="172">
        <v>737.87199999999996</v>
      </c>
      <c r="N101" s="172">
        <v>0</v>
      </c>
      <c r="O101" s="172">
        <v>2233.9209999999998</v>
      </c>
      <c r="P101" s="173">
        <v>2231.6669999999999</v>
      </c>
      <c r="S101" s="174">
        <f>100*(C101/OBR_NOV23_1.1!C101)</f>
        <v>100</v>
      </c>
      <c r="T101" s="174">
        <f>100*(D101/OBR_NOV23_1.1!D101)</f>
        <v>100</v>
      </c>
      <c r="U101" s="174">
        <f>100*(E101/OBR_NOV23_1.1!E101)</f>
        <v>100</v>
      </c>
      <c r="V101" s="174">
        <f>100*(K101/OBR_NOV23_1.1!N101)</f>
        <v>100</v>
      </c>
      <c r="W101" s="174">
        <f>100*(M101/OBR_NOV23_1.1!P101)</f>
        <v>100</v>
      </c>
      <c r="X101" s="174">
        <f>100*(O101/OBR_NOV23_1.1!R101)</f>
        <v>100</v>
      </c>
      <c r="Z101" s="174">
        <f t="shared" si="3"/>
        <v>1.5037296836253766</v>
      </c>
      <c r="AA101" s="174">
        <f t="shared" si="3"/>
        <v>2.7830052748299083</v>
      </c>
      <c r="AB101" s="174">
        <f t="shared" si="3"/>
        <v>2.7145232415238807</v>
      </c>
      <c r="AC101" s="174">
        <f t="shared" si="3"/>
        <v>1.9361483007209079</v>
      </c>
      <c r="AD101" s="174">
        <f t="shared" si="3"/>
        <v>1.253499169784078</v>
      </c>
      <c r="AE101" s="174">
        <f t="shared" si="3"/>
        <v>2.1157327217716348</v>
      </c>
    </row>
    <row r="102" spans="1:31" ht="15.75">
      <c r="A102" s="160"/>
      <c r="B102" s="209">
        <v>2020</v>
      </c>
      <c r="C102" s="172">
        <v>1246.0730000000001</v>
      </c>
      <c r="D102" s="172">
        <v>475.61799999999999</v>
      </c>
      <c r="E102" s="172">
        <v>367.488</v>
      </c>
      <c r="F102" s="172">
        <v>66.087000000000003</v>
      </c>
      <c r="G102" s="172">
        <v>0.96899999999999997</v>
      </c>
      <c r="H102" s="172">
        <v>2090.1480000000001</v>
      </c>
      <c r="I102" s="172">
        <v>1.3160000000000001</v>
      </c>
      <c r="J102" s="172">
        <v>2091.4639999999999</v>
      </c>
      <c r="K102" s="172">
        <v>624.80499999999995</v>
      </c>
      <c r="L102" s="172">
        <v>2716.2689999999998</v>
      </c>
      <c r="M102" s="172">
        <v>611.98099999999999</v>
      </c>
      <c r="N102" s="172">
        <v>0</v>
      </c>
      <c r="O102" s="172">
        <v>2104.288</v>
      </c>
      <c r="P102" s="173">
        <v>2059.4569999999999</v>
      </c>
      <c r="S102" s="174">
        <f>100*(C102/OBR_NOV23_1.1!C102)</f>
        <v>100.57573409527501</v>
      </c>
      <c r="T102" s="174">
        <f>100*(D102/OBR_NOV23_1.1!D102)</f>
        <v>121.03255489646713</v>
      </c>
      <c r="U102" s="174">
        <f>100*(E102/OBR_NOV23_1.1!E102)</f>
        <v>101.3321127125631</v>
      </c>
      <c r="V102" s="174">
        <f>100*(K102/OBR_NOV23_1.1!N102)</f>
        <v>99.866536666453541</v>
      </c>
      <c r="W102" s="174">
        <f>100*(M102/OBR_NOV23_1.1!P102)</f>
        <v>98.739579182081755</v>
      </c>
      <c r="X102" s="174">
        <f>100*(O102/OBR_NOV23_1.1!R102)</f>
        <v>105.08362343064057</v>
      </c>
      <c r="Z102" s="174">
        <f t="shared" si="3"/>
        <v>0.57573409527500452</v>
      </c>
      <c r="AA102" s="174">
        <f t="shared" si="3"/>
        <v>21.032554896467136</v>
      </c>
      <c r="AB102" s="174">
        <f t="shared" si="3"/>
        <v>1.3321127125631049</v>
      </c>
      <c r="AC102" s="174">
        <f t="shared" si="3"/>
        <v>-0.13346333354645745</v>
      </c>
      <c r="AD102" s="174">
        <f t="shared" si="3"/>
        <v>-1.2604208179182397</v>
      </c>
      <c r="AE102" s="174">
        <f t="shared" si="3"/>
        <v>5.0836234306405714</v>
      </c>
    </row>
    <row r="103" spans="1:31" ht="15.75">
      <c r="A103" s="160"/>
      <c r="B103" s="209">
        <v>2021</v>
      </c>
      <c r="C103" s="172">
        <v>1369.336</v>
      </c>
      <c r="D103" s="172">
        <v>508.71600000000001</v>
      </c>
      <c r="E103" s="172">
        <v>403.84699999999998</v>
      </c>
      <c r="F103" s="172">
        <v>71.712000000000003</v>
      </c>
      <c r="G103" s="172">
        <v>8.7260000000000009</v>
      </c>
      <c r="H103" s="172">
        <v>2290.625</v>
      </c>
      <c r="I103" s="172">
        <v>-3.028</v>
      </c>
      <c r="J103" s="172">
        <v>2287.5970000000002</v>
      </c>
      <c r="K103" s="172">
        <v>676.02599999999995</v>
      </c>
      <c r="L103" s="172">
        <v>2963.623</v>
      </c>
      <c r="M103" s="172">
        <v>679.54399999999998</v>
      </c>
      <c r="N103" s="172">
        <v>0</v>
      </c>
      <c r="O103" s="172">
        <v>2284.0790000000002</v>
      </c>
      <c r="P103" s="173">
        <v>2296.6120000000001</v>
      </c>
      <c r="S103" s="174">
        <f>100*(C103/OBR_NOV23_1.1!C103)</f>
        <v>102.87212503897139</v>
      </c>
      <c r="T103" s="174">
        <f>100*(D103/OBR_NOV23_1.1!D103)</f>
        <v>112.66992979114528</v>
      </c>
      <c r="U103" s="174">
        <f>100*(E103/OBR_NOV23_1.1!E103)</f>
        <v>103.64299426154619</v>
      </c>
      <c r="V103" s="174">
        <f>100*(K103/OBR_NOV23_1.1!N103)</f>
        <v>102.96578803875995</v>
      </c>
      <c r="W103" s="174">
        <f>100*(M103/OBR_NOV23_1.1!P103)</f>
        <v>103.29567098316821</v>
      </c>
      <c r="X103" s="174">
        <f>100*(O103/OBR_NOV23_1.1!R103)</f>
        <v>104.9570743170559</v>
      </c>
      <c r="Z103" s="174">
        <f t="shared" si="3"/>
        <v>2.2832455207545621</v>
      </c>
      <c r="AA103" s="174">
        <f t="shared" si="3"/>
        <v>-6.9094014519278328</v>
      </c>
      <c r="AB103" s="174">
        <f t="shared" si="3"/>
        <v>2.2805026828347064</v>
      </c>
      <c r="AC103" s="174">
        <f t="shared" si="3"/>
        <v>3.1033932644101592</v>
      </c>
      <c r="AD103" s="174">
        <f t="shared" si="3"/>
        <v>4.6142507784894926</v>
      </c>
      <c r="AE103" s="174">
        <f t="shared" si="3"/>
        <v>-0.12042705557084865</v>
      </c>
    </row>
    <row r="104" spans="1:31" ht="15.75">
      <c r="A104" s="160"/>
      <c r="B104" s="178">
        <v>2022</v>
      </c>
      <c r="C104" s="172">
        <v>1552.431</v>
      </c>
      <c r="D104" s="172">
        <v>525.04399999999998</v>
      </c>
      <c r="E104" s="172">
        <v>459.733</v>
      </c>
      <c r="F104" s="172">
        <v>77.947000000000003</v>
      </c>
      <c r="G104" s="172">
        <v>-20.024000000000001</v>
      </c>
      <c r="H104" s="172">
        <v>2517.1840000000002</v>
      </c>
      <c r="I104" s="172">
        <v>25.902000000000001</v>
      </c>
      <c r="J104" s="172">
        <v>2543.0859999999998</v>
      </c>
      <c r="K104" s="172">
        <v>833.85799999999995</v>
      </c>
      <c r="L104" s="172">
        <v>3376.944</v>
      </c>
      <c r="M104" s="172">
        <v>901.81</v>
      </c>
      <c r="N104" s="172">
        <v>31.036000000000001</v>
      </c>
      <c r="O104" s="172">
        <v>2506.17</v>
      </c>
      <c r="P104" s="173">
        <v>2518.8519999999999</v>
      </c>
      <c r="S104" s="174">
        <f>100*(C104/OBR_NOV23_1.1!C104)</f>
        <v>110.91129916661011</v>
      </c>
      <c r="T104" s="174">
        <f>100*(D104/OBR_NOV23_1.1!D104)</f>
        <v>113.43742775721672</v>
      </c>
      <c r="U104" s="174">
        <f>100*(E104/OBR_NOV23_1.1!E104)</f>
        <v>109.30382952013903</v>
      </c>
      <c r="V104" s="174">
        <f>100*(K104/OBR_NOV23_1.1!N104)</f>
        <v>116.99312934151396</v>
      </c>
      <c r="W104" s="174">
        <f>100*(M104/OBR_NOV23_1.1!P104)</f>
        <v>120.09321836401772</v>
      </c>
      <c r="X104" s="174">
        <f>100*(O104/OBR_NOV23_1.1!R104)</f>
        <v>110.36540979296659</v>
      </c>
      <c r="Z104" s="174">
        <f t="shared" si="3"/>
        <v>7.8147254415063427</v>
      </c>
      <c r="AA104" s="174">
        <f t="shared" si="3"/>
        <v>0.6811914833835031</v>
      </c>
      <c r="AB104" s="174">
        <f t="shared" si="3"/>
        <v>5.4618600117896543</v>
      </c>
      <c r="AC104" s="174">
        <f t="shared" si="3"/>
        <v>13.623303011553345</v>
      </c>
      <c r="AD104" s="174">
        <f t="shared" si="3"/>
        <v>16.261617956464637</v>
      </c>
      <c r="AE104" s="174">
        <f t="shared" si="3"/>
        <v>5.1529022803866509</v>
      </c>
    </row>
    <row r="105" spans="1:31" ht="15.75">
      <c r="A105" s="160"/>
      <c r="B105" s="209">
        <v>2023</v>
      </c>
      <c r="C105" s="172">
        <v>1671.739922</v>
      </c>
      <c r="D105" s="172">
        <v>556.49597203636517</v>
      </c>
      <c r="E105" s="172">
        <v>487.13586400000003</v>
      </c>
      <c r="F105" s="172">
        <v>89.40559039999998</v>
      </c>
      <c r="G105" s="172">
        <v>-13.277320659999999</v>
      </c>
      <c r="H105" s="172">
        <v>2702.094437376365</v>
      </c>
      <c r="I105" s="172">
        <v>-2.665187634</v>
      </c>
      <c r="J105" s="172">
        <v>2699.4292497423648</v>
      </c>
      <c r="K105" s="172">
        <v>853.41478200000006</v>
      </c>
      <c r="L105" s="172">
        <v>3552.8440310000001</v>
      </c>
      <c r="M105" s="172">
        <v>892.00218700000005</v>
      </c>
      <c r="N105" s="172">
        <v>36.253372329999998</v>
      </c>
      <c r="O105" s="172">
        <v>2697.0952169999996</v>
      </c>
      <c r="P105" s="173">
        <v>2655.8744229999998</v>
      </c>
      <c r="S105" s="174">
        <f>100*(C105/OBR_NOV23_1.1!C105)</f>
        <v>118.82812999757087</v>
      </c>
      <c r="T105" s="174">
        <f>100*(D105/OBR_NOV23_1.1!D105)</f>
        <v>119.43474989788847</v>
      </c>
      <c r="U105" s="174">
        <f>100*(E105/OBR_NOV23_1.1!E105)</f>
        <v>113.16825762336693</v>
      </c>
      <c r="V105" s="174">
        <f>100*(K105/OBR_NOV23_1.1!N105)</f>
        <v>121.19187228843506</v>
      </c>
      <c r="W105" s="174">
        <f>100*(M105/OBR_NOV23_1.1!P105)</f>
        <v>120.42739537546016</v>
      </c>
      <c r="X105" s="174">
        <f>100*(O105/OBR_NOV23_1.1!R105)</f>
        <v>118.11883354561685</v>
      </c>
      <c r="Z105" s="174">
        <f t="shared" si="3"/>
        <v>7.1379840380989101</v>
      </c>
      <c r="AA105" s="174">
        <f t="shared" si="3"/>
        <v>5.2868989179721604</v>
      </c>
      <c r="AB105" s="174">
        <f t="shared" si="3"/>
        <v>3.5354919586928935</v>
      </c>
      <c r="AC105" s="174">
        <f t="shared" si="3"/>
        <v>3.5888799372692848</v>
      </c>
      <c r="AD105" s="174">
        <f t="shared" si="3"/>
        <v>0.27826468138234528</v>
      </c>
      <c r="AE105" s="174">
        <f t="shared" si="3"/>
        <v>7.0252298860619788</v>
      </c>
    </row>
    <row r="106" spans="1:31" ht="15.75">
      <c r="A106" s="160"/>
      <c r="B106" s="178">
        <v>2024</v>
      </c>
      <c r="C106" s="172">
        <v>1738.5628219999999</v>
      </c>
      <c r="D106" s="172">
        <v>572.76531693524373</v>
      </c>
      <c r="E106" s="172">
        <v>473.13939799999991</v>
      </c>
      <c r="F106" s="172">
        <v>91.947649499999997</v>
      </c>
      <c r="G106" s="172">
        <v>-7.3400614800000001</v>
      </c>
      <c r="H106" s="172">
        <v>2777.1274754552442</v>
      </c>
      <c r="I106" s="172">
        <v>2.36034845</v>
      </c>
      <c r="J106" s="172">
        <v>2779.4878239052437</v>
      </c>
      <c r="K106" s="172">
        <v>833.18517500000007</v>
      </c>
      <c r="L106" s="172">
        <v>3612.6729970000001</v>
      </c>
      <c r="M106" s="172">
        <v>872.56264699999997</v>
      </c>
      <c r="N106" s="172">
        <v>37.086519759999995</v>
      </c>
      <c r="O106" s="172">
        <v>2777.196872</v>
      </c>
      <c r="P106" s="173">
        <v>2725.7966099999999</v>
      </c>
      <c r="S106" s="174">
        <f>100*(C106/OBR_NOV23_1.1!C106)</f>
        <v>122.93143981134918</v>
      </c>
      <c r="T106" s="174">
        <f>100*(D106/OBR_NOV23_1.1!D106)</f>
        <v>118.21479527878971</v>
      </c>
      <c r="U106" s="174">
        <f>100*(E106/OBR_NOV23_1.1!E106)</f>
        <v>115.27799062478974</v>
      </c>
      <c r="V106" s="174">
        <f>100*(K106/OBR_NOV23_1.1!N106)</f>
        <v>119.44323969906119</v>
      </c>
      <c r="W106" s="174">
        <f>100*(M106/OBR_NOV23_1.1!P106)</f>
        <v>118.773119613147</v>
      </c>
      <c r="X106" s="174">
        <f>100*(O106/OBR_NOV23_1.1!R106)</f>
        <v>120.77321591846628</v>
      </c>
      <c r="Z106" s="174">
        <f t="shared" si="3"/>
        <v>3.4531468380948116</v>
      </c>
      <c r="AA106" s="174">
        <f t="shared" si="3"/>
        <v>-1.0214402593397343</v>
      </c>
      <c r="AB106" s="174">
        <f t="shared" si="3"/>
        <v>1.8642444849192419</v>
      </c>
      <c r="AC106" s="174">
        <f t="shared" si="3"/>
        <v>-1.4428629217082656</v>
      </c>
      <c r="AD106" s="174">
        <f t="shared" si="3"/>
        <v>-1.3736706313007718</v>
      </c>
      <c r="AE106" s="174">
        <f t="shared" si="3"/>
        <v>2.2472134994664605</v>
      </c>
    </row>
    <row r="107" spans="1:31" ht="15.75">
      <c r="A107" s="160"/>
      <c r="B107" s="178">
        <v>2025</v>
      </c>
      <c r="C107" s="172">
        <v>1789.806149</v>
      </c>
      <c r="D107" s="172">
        <v>588.59923746082779</v>
      </c>
      <c r="E107" s="172">
        <v>478.33625699999999</v>
      </c>
      <c r="F107" s="172">
        <v>88.923659900000004</v>
      </c>
      <c r="G107" s="172">
        <v>-7.4495224699999998</v>
      </c>
      <c r="H107" s="172">
        <v>2849.2921209908272</v>
      </c>
      <c r="I107" s="172">
        <v>3.2141871660000003</v>
      </c>
      <c r="J107" s="172">
        <v>2852.5063081568273</v>
      </c>
      <c r="K107" s="172">
        <v>833.41839700000003</v>
      </c>
      <c r="L107" s="172">
        <v>3685.9247059999998</v>
      </c>
      <c r="M107" s="172">
        <v>860.40040900000008</v>
      </c>
      <c r="N107" s="172">
        <v>37.714752089999998</v>
      </c>
      <c r="O107" s="172">
        <v>2863.2390479999995</v>
      </c>
      <c r="P107" s="173">
        <v>2813.6228229999997</v>
      </c>
      <c r="S107" s="174">
        <f>100*(C107/OBR_NOV23_1.1!C107)</f>
        <v>125.26292010810334</v>
      </c>
      <c r="T107" s="174">
        <f>100*(D107/OBR_NOV23_1.1!D107)</f>
        <v>119.00317174611712</v>
      </c>
      <c r="U107" s="174">
        <f>100*(E107/OBR_NOV23_1.1!E107)</f>
        <v>117.00468979467176</v>
      </c>
      <c r="V107" s="174">
        <f>100*(K107/OBR_NOV23_1.1!N107)</f>
        <v>119.19693074556623</v>
      </c>
      <c r="W107" s="174">
        <f>100*(M107/OBR_NOV23_1.1!P107)</f>
        <v>118.07878404813752</v>
      </c>
      <c r="X107" s="174">
        <f>100*(O107/OBR_NOV23_1.1!R107)</f>
        <v>122.82004836206943</v>
      </c>
      <c r="Z107" s="174">
        <f t="shared" ref="Z107:AE110" si="4">100*((S107/S106)-1)</f>
        <v>1.8965695840966745</v>
      </c>
      <c r="AA107" s="174">
        <f t="shared" si="4"/>
        <v>0.66690168981653475</v>
      </c>
      <c r="AB107" s="174">
        <f t="shared" si="4"/>
        <v>1.4978567552431876</v>
      </c>
      <c r="AC107" s="174">
        <f t="shared" si="4"/>
        <v>-0.20621422703832604</v>
      </c>
      <c r="AD107" s="174">
        <f t="shared" si="4"/>
        <v>-0.58458981903564133</v>
      </c>
      <c r="AE107" s="174">
        <f t="shared" si="4"/>
        <v>1.6947734876787246</v>
      </c>
    </row>
    <row r="108" spans="1:31" ht="15.75">
      <c r="A108" s="160"/>
      <c r="B108" s="178">
        <v>2026</v>
      </c>
      <c r="C108" s="172">
        <v>1847.4516429999999</v>
      </c>
      <c r="D108" s="172">
        <v>607.25762294298715</v>
      </c>
      <c r="E108" s="172">
        <v>496.39134499999994</v>
      </c>
      <c r="F108" s="172">
        <v>88.364628199999999</v>
      </c>
      <c r="G108" s="172">
        <v>-7.5543429</v>
      </c>
      <c r="H108" s="172">
        <v>2943.5462680429873</v>
      </c>
      <c r="I108" s="172">
        <v>3.1903915710000001</v>
      </c>
      <c r="J108" s="172">
        <v>2946.7366596139873</v>
      </c>
      <c r="K108" s="172">
        <v>840.46533599999998</v>
      </c>
      <c r="L108" s="172">
        <v>3787.2019949999999</v>
      </c>
      <c r="M108" s="172">
        <v>858.42718400000001</v>
      </c>
      <c r="N108" s="172">
        <v>38.327932529999998</v>
      </c>
      <c r="O108" s="172">
        <v>2967.1027439999998</v>
      </c>
      <c r="P108" s="173">
        <v>2915.7174660000001</v>
      </c>
      <c r="S108" s="174">
        <f>100*(C108/OBR_NOV23_1.1!C108)</f>
        <v>127.22772744600159</v>
      </c>
      <c r="T108" s="174">
        <f>100*(D108/OBR_NOV23_1.1!D108)</f>
        <v>120.87077965449022</v>
      </c>
      <c r="U108" s="174">
        <f>100*(E108/OBR_NOV23_1.1!E108)</f>
        <v>118.65058251869911</v>
      </c>
      <c r="V108" s="174">
        <f>100*(K108/OBR_NOV23_1.1!N108)</f>
        <v>119.52924993800961</v>
      </c>
      <c r="W108" s="174">
        <f>100*(M108/OBR_NOV23_1.1!P108)</f>
        <v>118.04654306286697</v>
      </c>
      <c r="X108" s="174">
        <f>100*(O108/OBR_NOV23_1.1!R108)</f>
        <v>124.81748675143113</v>
      </c>
      <c r="Z108" s="174">
        <f t="shared" si="4"/>
        <v>1.5685466506789147</v>
      </c>
      <c r="AA108" s="174">
        <f t="shared" si="4"/>
        <v>1.5693765812876626</v>
      </c>
      <c r="AB108" s="174">
        <f t="shared" si="4"/>
        <v>1.4066895326295681</v>
      </c>
      <c r="AC108" s="174">
        <f t="shared" si="4"/>
        <v>0.27879844754790106</v>
      </c>
      <c r="AD108" s="174">
        <f t="shared" si="4"/>
        <v>-2.7304638619418675E-2</v>
      </c>
      <c r="AE108" s="174">
        <f t="shared" si="4"/>
        <v>1.6263129806571408</v>
      </c>
    </row>
    <row r="109" spans="1:31" ht="15.75">
      <c r="A109" s="160"/>
      <c r="B109" s="178">
        <v>2027</v>
      </c>
      <c r="C109" s="172">
        <v>1919.814801</v>
      </c>
      <c r="D109" s="172">
        <v>625.79304553876875</v>
      </c>
      <c r="E109" s="172">
        <v>509.903794</v>
      </c>
      <c r="F109" s="172">
        <v>89.209992199999988</v>
      </c>
      <c r="G109" s="172">
        <v>-7.6671330900000001</v>
      </c>
      <c r="H109" s="172">
        <v>3047.844507448769</v>
      </c>
      <c r="I109" s="172">
        <v>3.2603675270000001</v>
      </c>
      <c r="J109" s="172">
        <v>3051.1048749757692</v>
      </c>
      <c r="K109" s="172">
        <v>851.61826600000006</v>
      </c>
      <c r="L109" s="172">
        <v>3902.7231400000001</v>
      </c>
      <c r="M109" s="172">
        <v>863.67055500000004</v>
      </c>
      <c r="N109" s="172">
        <v>38.994491150000002</v>
      </c>
      <c r="O109" s="172">
        <v>3078.0470770000002</v>
      </c>
      <c r="P109" s="173">
        <v>3026.7326129999997</v>
      </c>
      <c r="S109" s="174">
        <f>100*(C109/OBR_NOV23_1.1!C109)</f>
        <v>129.49746127944965</v>
      </c>
      <c r="T109" s="174">
        <f>100*(D109/OBR_NOV23_1.1!D109)</f>
        <v>122.69807131032124</v>
      </c>
      <c r="U109" s="174">
        <f>100*(E109/OBR_NOV23_1.1!E109)</f>
        <v>120.42100672642813</v>
      </c>
      <c r="V109" s="174">
        <f>100*(K109/OBR_NOV23_1.1!N109)</f>
        <v>120.35448130293535</v>
      </c>
      <c r="W109" s="174">
        <f>100*(M109/OBR_NOV23_1.1!P109)</f>
        <v>118.62824343246309</v>
      </c>
      <c r="X109" s="174">
        <f>100*(O109/OBR_NOV23_1.1!R109)</f>
        <v>126.98800211529819</v>
      </c>
      <c r="Z109" s="174">
        <f t="shared" si="4"/>
        <v>1.7839930642566726</v>
      </c>
      <c r="AA109" s="174">
        <f t="shared" si="4"/>
        <v>1.5117728710399181</v>
      </c>
      <c r="AB109" s="174">
        <f t="shared" si="4"/>
        <v>1.4921327566596698</v>
      </c>
      <c r="AC109" s="174">
        <f t="shared" si="4"/>
        <v>0.69040119079950557</v>
      </c>
      <c r="AD109" s="174">
        <f t="shared" si="4"/>
        <v>0.4927720494841914</v>
      </c>
      <c r="AE109" s="174">
        <f t="shared" si="4"/>
        <v>1.738951344365347</v>
      </c>
    </row>
    <row r="110" spans="1:31" ht="15.75">
      <c r="A110" s="160"/>
      <c r="B110" s="207">
        <v>2028</v>
      </c>
      <c r="C110" s="180">
        <v>1996.3669769999999</v>
      </c>
      <c r="D110" s="180">
        <v>645.90975858759612</v>
      </c>
      <c r="E110" s="180">
        <v>522.45103800000004</v>
      </c>
      <c r="F110" s="180">
        <v>89.264440800000017</v>
      </c>
      <c r="G110" s="180">
        <v>-7.7868254200000004</v>
      </c>
      <c r="H110" s="180">
        <v>3156.9409481675962</v>
      </c>
      <c r="I110" s="180">
        <v>3.9582124959999998</v>
      </c>
      <c r="J110" s="180">
        <v>3160.8991606635959</v>
      </c>
      <c r="K110" s="180">
        <v>864.38218099999995</v>
      </c>
      <c r="L110" s="180">
        <v>4025.28134</v>
      </c>
      <c r="M110" s="180">
        <v>875.04565700000001</v>
      </c>
      <c r="N110" s="180">
        <v>39.720043629999999</v>
      </c>
      <c r="O110" s="180">
        <v>3189.9557259999997</v>
      </c>
      <c r="P110" s="181">
        <v>3138.9667510000004</v>
      </c>
      <c r="S110" s="174">
        <f>100*(C110/OBR_NOV23_1.1!C110)</f>
        <v>132.05156422391298</v>
      </c>
      <c r="T110" s="174">
        <f>100*(D110/OBR_NOV23_1.1!D110)</f>
        <v>124.65088314049852</v>
      </c>
      <c r="U110" s="174">
        <f>100*(E110/OBR_NOV23_1.1!E110)</f>
        <v>122.30121763986644</v>
      </c>
      <c r="V110" s="174">
        <f>100*(K110/OBR_NOV23_1.1!N110)</f>
        <v>121.43307592198842</v>
      </c>
      <c r="W110" s="174">
        <f>100*(M110/OBR_NOV23_1.1!P110)</f>
        <v>119.54178003697986</v>
      </c>
      <c r="X110" s="174">
        <f>100*(O110/OBR_NOV23_1.1!R110)</f>
        <v>129.3506840536466</v>
      </c>
      <c r="Z110" s="174">
        <f t="shared" si="4"/>
        <v>1.9723189313740175</v>
      </c>
      <c r="AA110" s="174">
        <f t="shared" si="4"/>
        <v>1.5915587012271359</v>
      </c>
      <c r="AB110" s="174">
        <f t="shared" si="4"/>
        <v>1.5613645530382803</v>
      </c>
      <c r="AC110" s="174">
        <f t="shared" si="4"/>
        <v>0.89618151927239875</v>
      </c>
      <c r="AD110" s="174">
        <f t="shared" si="4"/>
        <v>0.77008356364718367</v>
      </c>
      <c r="AE110" s="174">
        <f t="shared" si="4"/>
        <v>1.8605552485212229</v>
      </c>
    </row>
    <row r="111" spans="1:31">
      <c r="B111" s="210" t="s">
        <v>1069</v>
      </c>
      <c r="C111" s="172">
        <v>1007.591</v>
      </c>
      <c r="D111" s="172">
        <v>329.00599999999997</v>
      </c>
      <c r="E111" s="172">
        <v>275.10399999999998</v>
      </c>
      <c r="F111" s="172">
        <v>49.512</v>
      </c>
      <c r="G111" s="172">
        <v>0.81499999999999995</v>
      </c>
      <c r="H111" s="172">
        <v>1612.5160000000001</v>
      </c>
      <c r="I111" s="172">
        <v>-7.375</v>
      </c>
      <c r="J111" s="172">
        <v>1605.1410000000001</v>
      </c>
      <c r="K111" s="172">
        <v>437.01600000000002</v>
      </c>
      <c r="L111" s="172">
        <v>2042.1569999999999</v>
      </c>
      <c r="M111" s="172">
        <v>459.36599999999999</v>
      </c>
      <c r="N111" s="172">
        <v>0</v>
      </c>
      <c r="O111" s="172">
        <v>1582.7909999999999</v>
      </c>
      <c r="P111" s="173">
        <v>1555.396</v>
      </c>
      <c r="S111" s="174">
        <f>100*(C111/OBR_NOV23_1.1!C111)</f>
        <v>84.829480781017423</v>
      </c>
      <c r="T111" s="174">
        <f>100*(D111/OBR_NOV23_1.1!D111)</f>
        <v>87.191093419975132</v>
      </c>
      <c r="U111" s="174">
        <f>100*(E111/OBR_NOV23_1.1!E111)</f>
        <v>85.34034824311874</v>
      </c>
      <c r="V111" s="174">
        <f>100*(K111/OBR_NOV23_1.1!N111)</f>
        <v>80.437623550979382</v>
      </c>
      <c r="W111" s="174">
        <f>100*(M111/OBR_NOV23_1.1!P111)</f>
        <v>88.594153201698731</v>
      </c>
      <c r="X111" s="174">
        <f>100*(O111/OBR_NOV23_1.1!R111)</f>
        <v>83.434024386193983</v>
      </c>
    </row>
    <row r="112" spans="1:31">
      <c r="B112" s="209" t="s">
        <v>1070</v>
      </c>
      <c r="C112" s="172">
        <v>997.11599999999999</v>
      </c>
      <c r="D112" s="172">
        <v>343.18900000000002</v>
      </c>
      <c r="E112" s="172">
        <v>248.499</v>
      </c>
      <c r="F112" s="172">
        <v>52.223999999999997</v>
      </c>
      <c r="G112" s="172">
        <v>0.85199999999999998</v>
      </c>
      <c r="H112" s="172">
        <v>1589.6559999999999</v>
      </c>
      <c r="I112" s="172">
        <v>-12.172000000000001</v>
      </c>
      <c r="J112" s="172">
        <v>1577.4839999999999</v>
      </c>
      <c r="K112" s="172">
        <v>423.39100000000002</v>
      </c>
      <c r="L112" s="172">
        <v>2000.875</v>
      </c>
      <c r="M112" s="172">
        <v>442.69900000000001</v>
      </c>
      <c r="N112" s="172">
        <v>0</v>
      </c>
      <c r="O112" s="172">
        <v>1558.1759999999999</v>
      </c>
      <c r="P112" s="204">
        <v>1552.2750000000001</v>
      </c>
      <c r="S112" s="174">
        <f>100*(C112/OBR_NOV23_1.1!C112)</f>
        <v>85.062479952500226</v>
      </c>
      <c r="T112" s="174">
        <f>100*(D112/OBR_NOV23_1.1!D112)</f>
        <v>90.11345942269871</v>
      </c>
      <c r="U112" s="174">
        <f>100*(E112/OBR_NOV23_1.1!E112)</f>
        <v>85.369322573663538</v>
      </c>
      <c r="V112" s="174">
        <f>100*(K112/OBR_NOV23_1.1!N112)</f>
        <v>82.775521854649043</v>
      </c>
      <c r="W112" s="174">
        <f>100*(M112/OBR_NOV23_1.1!P112)</f>
        <v>87.77666963420026</v>
      </c>
      <c r="X112" s="174">
        <f>100*(O112/OBR_NOV23_1.1!R112)</f>
        <v>84.579822011610759</v>
      </c>
    </row>
    <row r="113" spans="2:24">
      <c r="B113" s="209" t="s">
        <v>1071</v>
      </c>
      <c r="C113" s="172">
        <v>1041.559</v>
      </c>
      <c r="D113" s="172">
        <v>348.93</v>
      </c>
      <c r="E113" s="172">
        <v>259.05200000000002</v>
      </c>
      <c r="F113" s="172">
        <v>51.427</v>
      </c>
      <c r="G113" s="172">
        <v>-1.093</v>
      </c>
      <c r="H113" s="172">
        <v>1648.4480000000001</v>
      </c>
      <c r="I113" s="172">
        <v>-1.7809999999999999</v>
      </c>
      <c r="J113" s="172">
        <v>1646.6669999999999</v>
      </c>
      <c r="K113" s="172">
        <v>482.20800000000003</v>
      </c>
      <c r="L113" s="172">
        <v>2128.875</v>
      </c>
      <c r="M113" s="172">
        <v>501.70299999999997</v>
      </c>
      <c r="N113" s="172">
        <v>0</v>
      </c>
      <c r="O113" s="172">
        <v>1627.172</v>
      </c>
      <c r="P113" s="204">
        <v>1629.4449999999999</v>
      </c>
      <c r="S113" s="174">
        <f>100*(C113/OBR_NOV23_1.1!C113)</f>
        <v>86.832836042381018</v>
      </c>
      <c r="T113" s="174">
        <f>100*(D113/OBR_NOV23_1.1!D113)</f>
        <v>91.290834026654949</v>
      </c>
      <c r="U113" s="174">
        <f>100*(E113/OBR_NOV23_1.1!E113)</f>
        <v>84.708452141156783</v>
      </c>
      <c r="V113" s="174">
        <f>100*(K113/OBR_NOV23_1.1!N113)</f>
        <v>86.872741292152043</v>
      </c>
      <c r="W113" s="174">
        <f>100*(M113/OBR_NOV23_1.1!P113)</f>
        <v>91.679123160306844</v>
      </c>
      <c r="X113" s="174">
        <f>100*(O113/OBR_NOV23_1.1!R113)</f>
        <v>86.174185853886911</v>
      </c>
    </row>
    <row r="114" spans="2:24">
      <c r="B114" s="209" t="s">
        <v>1072</v>
      </c>
      <c r="C114" s="172">
        <v>1069.4059999999999</v>
      </c>
      <c r="D114" s="172">
        <v>348.529</v>
      </c>
      <c r="E114" s="172">
        <v>265.089</v>
      </c>
      <c r="F114" s="172">
        <v>46.627000000000002</v>
      </c>
      <c r="G114" s="172">
        <v>1.2789999999999999</v>
      </c>
      <c r="H114" s="172">
        <v>1684.3030000000001</v>
      </c>
      <c r="I114" s="172">
        <v>2.4830000000000001</v>
      </c>
      <c r="J114" s="172">
        <v>1686.7860000000001</v>
      </c>
      <c r="K114" s="172">
        <v>529.02800000000002</v>
      </c>
      <c r="L114" s="172">
        <v>2215.8139999999999</v>
      </c>
      <c r="M114" s="172">
        <v>543.25199999999995</v>
      </c>
      <c r="N114" s="172">
        <v>0</v>
      </c>
      <c r="O114" s="172">
        <v>1672.5619999999999</v>
      </c>
      <c r="P114" s="204">
        <v>1675.3150000000001</v>
      </c>
      <c r="S114" s="174">
        <f>100*(C114/OBR_NOV23_1.1!C114)</f>
        <v>89.706613875339201</v>
      </c>
      <c r="T114" s="174">
        <f>100*(D114/OBR_NOV23_1.1!D114)</f>
        <v>91.123219192587342</v>
      </c>
      <c r="U114" s="174">
        <f>100*(E114/OBR_NOV23_1.1!E114)</f>
        <v>86.043552632860198</v>
      </c>
      <c r="V114" s="174">
        <f>100*(K114/OBR_NOV23_1.1!N114)</f>
        <v>90.648608728879069</v>
      </c>
      <c r="W114" s="174">
        <f>100*(M114/OBR_NOV23_1.1!P114)</f>
        <v>96.568176081399599</v>
      </c>
      <c r="X114" s="174">
        <f>100*(O114/OBR_NOV23_1.1!R114)</f>
        <v>87.69316029191171</v>
      </c>
    </row>
    <row r="115" spans="2:24">
      <c r="B115" s="209" t="s">
        <v>359</v>
      </c>
      <c r="C115" s="172">
        <v>1113.172</v>
      </c>
      <c r="D115" s="172">
        <v>354.13799999999998</v>
      </c>
      <c r="E115" s="172">
        <v>269.37200000000001</v>
      </c>
      <c r="F115" s="172">
        <v>43.658000000000001</v>
      </c>
      <c r="G115" s="172">
        <v>2.3690000000000002</v>
      </c>
      <c r="H115" s="172">
        <v>1739.0509999999999</v>
      </c>
      <c r="I115" s="172">
        <v>6.2619999999999996</v>
      </c>
      <c r="J115" s="172">
        <v>1745.3130000000001</v>
      </c>
      <c r="K115" s="172">
        <v>524.29700000000003</v>
      </c>
      <c r="L115" s="172">
        <v>2269.61</v>
      </c>
      <c r="M115" s="172">
        <v>542.49599999999998</v>
      </c>
      <c r="N115" s="172">
        <v>0</v>
      </c>
      <c r="O115" s="172">
        <v>1727.114</v>
      </c>
      <c r="P115" s="204">
        <v>1702.7670000000001</v>
      </c>
      <c r="S115" s="174">
        <f>100*(C115/OBR_NOV23_1.1!C115)</f>
        <v>91.280343154499064</v>
      </c>
      <c r="T115" s="174">
        <f>100*(D115/OBR_NOV23_1.1!D115)</f>
        <v>92.256111539503564</v>
      </c>
      <c r="U115" s="174">
        <f>100*(E115/OBR_NOV23_1.1!E115)</f>
        <v>87.384108323439165</v>
      </c>
      <c r="V115" s="174">
        <f>100*(K115/OBR_NOV23_1.1!N115)</f>
        <v>90.586422152765905</v>
      </c>
      <c r="W115" s="174">
        <f>100*(M115/OBR_NOV23_1.1!P115)</f>
        <v>95.21984097730504</v>
      </c>
      <c r="X115" s="174">
        <f>100*(O115/OBR_NOV23_1.1!R115)</f>
        <v>89.302411678143699</v>
      </c>
    </row>
    <row r="116" spans="2:24">
      <c r="B116" s="209" t="s">
        <v>360</v>
      </c>
      <c r="C116" s="172">
        <v>1164.913</v>
      </c>
      <c r="D116" s="172">
        <v>362.06900000000002</v>
      </c>
      <c r="E116" s="172">
        <v>292.68</v>
      </c>
      <c r="F116" s="172">
        <v>45.911999999999999</v>
      </c>
      <c r="G116" s="172">
        <v>7.7450000000000001</v>
      </c>
      <c r="H116" s="172">
        <v>1827.4069999999999</v>
      </c>
      <c r="I116" s="172">
        <v>4.4349999999999996</v>
      </c>
      <c r="J116" s="172">
        <v>1831.8420000000001</v>
      </c>
      <c r="K116" s="172">
        <v>536.09100000000001</v>
      </c>
      <c r="L116" s="172">
        <v>2367.933</v>
      </c>
      <c r="M116" s="172">
        <v>566.68299999999999</v>
      </c>
      <c r="N116" s="172">
        <v>0</v>
      </c>
      <c r="O116" s="172">
        <v>1801.25</v>
      </c>
      <c r="P116" s="204">
        <v>1774.7</v>
      </c>
      <c r="S116" s="174">
        <f>100*(C116/OBR_NOV23_1.1!C116)</f>
        <v>93.114376974332075</v>
      </c>
      <c r="T116" s="174">
        <f>100*(D116/OBR_NOV23_1.1!D116)</f>
        <v>92.847966068227691</v>
      </c>
      <c r="U116" s="174">
        <f>100*(E116/OBR_NOV23_1.1!E116)</f>
        <v>89.172440268358216</v>
      </c>
      <c r="V116" s="174">
        <f>100*(K116/OBR_NOV23_1.1!N116)</f>
        <v>91.966952413465378</v>
      </c>
      <c r="W116" s="174">
        <f>100*(M116/OBR_NOV23_1.1!P116)</f>
        <v>94.974910586492271</v>
      </c>
      <c r="X116" s="174">
        <f>100*(O116/OBR_NOV23_1.1!R116)</f>
        <v>91.020490664241137</v>
      </c>
    </row>
    <row r="117" spans="2:24">
      <c r="B117" s="209" t="s">
        <v>361</v>
      </c>
      <c r="C117" s="172">
        <v>1207.424</v>
      </c>
      <c r="D117" s="172">
        <v>370.79199999999997</v>
      </c>
      <c r="E117" s="172">
        <v>315.03500000000003</v>
      </c>
      <c r="F117" s="172">
        <v>50.625999999999998</v>
      </c>
      <c r="G117" s="172">
        <v>7.1689999999999996</v>
      </c>
      <c r="H117" s="172">
        <v>1900.42</v>
      </c>
      <c r="I117" s="172">
        <v>18.933</v>
      </c>
      <c r="J117" s="172">
        <v>1919.3530000000001</v>
      </c>
      <c r="K117" s="172">
        <v>533.25</v>
      </c>
      <c r="L117" s="172">
        <v>2452.6030000000001</v>
      </c>
      <c r="M117" s="172">
        <v>573.34299999999996</v>
      </c>
      <c r="N117" s="172">
        <v>0</v>
      </c>
      <c r="O117" s="172">
        <v>1879.26</v>
      </c>
      <c r="P117" s="204">
        <v>1841.848</v>
      </c>
      <c r="S117" s="174">
        <f>100*(C117/OBR_NOV23_1.1!C117)</f>
        <v>93.883320762932613</v>
      </c>
      <c r="T117" s="174">
        <f>100*(D117/OBR_NOV23_1.1!D117)</f>
        <v>93.212064535915573</v>
      </c>
      <c r="U117" s="174">
        <f>100*(E117/OBR_NOV23_1.1!E117)</f>
        <v>90.175665579908227</v>
      </c>
      <c r="V117" s="174">
        <f>100*(K117/OBR_NOV23_1.1!N117)</f>
        <v>89.386888917199173</v>
      </c>
      <c r="W117" s="174">
        <f>100*(M117/OBR_NOV23_1.1!P117)</f>
        <v>90.50645400113342</v>
      </c>
      <c r="X117" s="174">
        <f>100*(O117/OBR_NOV23_1.1!R117)</f>
        <v>92.126730017295273</v>
      </c>
    </row>
    <row r="118" spans="2:24">
      <c r="B118" s="209" t="s">
        <v>362</v>
      </c>
      <c r="C118" s="172">
        <v>1241.4490000000001</v>
      </c>
      <c r="D118" s="172">
        <v>376.40199999999999</v>
      </c>
      <c r="E118" s="172">
        <v>337.15499999999997</v>
      </c>
      <c r="F118" s="172">
        <v>51.402000000000001</v>
      </c>
      <c r="G118" s="172">
        <v>-0.86599999999999999</v>
      </c>
      <c r="H118" s="172">
        <v>1954.14</v>
      </c>
      <c r="I118" s="172">
        <v>3.2320000000000002</v>
      </c>
      <c r="J118" s="172">
        <v>1957.3720000000001</v>
      </c>
      <c r="K118" s="172">
        <v>536.70100000000002</v>
      </c>
      <c r="L118" s="172">
        <v>2494.0729999999999</v>
      </c>
      <c r="M118" s="172">
        <v>562.63</v>
      </c>
      <c r="N118" s="172">
        <v>0</v>
      </c>
      <c r="O118" s="172">
        <v>1931.443</v>
      </c>
      <c r="P118" s="204">
        <v>1884.8879999999999</v>
      </c>
      <c r="S118" s="174">
        <f>100*(C118/OBR_NOV23_1.1!C118)</f>
        <v>93.767296490549626</v>
      </c>
      <c r="T118" s="174">
        <f>100*(D118/OBR_NOV23_1.1!D118)</f>
        <v>93.224192589657221</v>
      </c>
      <c r="U118" s="174">
        <f>100*(E118/OBR_NOV23_1.1!E118)</f>
        <v>90.864867632751285</v>
      </c>
      <c r="V118" s="174">
        <f>100*(K118/OBR_NOV23_1.1!N118)</f>
        <v>87.111654306800617</v>
      </c>
      <c r="W118" s="174">
        <f>100*(M118/OBR_NOV23_1.1!P118)</f>
        <v>86.357182873763463</v>
      </c>
      <c r="X118" s="174">
        <f>100*(O118/OBR_NOV23_1.1!R118)</f>
        <v>92.789850129040076</v>
      </c>
    </row>
    <row r="119" spans="2:24">
      <c r="B119" s="209" t="s">
        <v>363</v>
      </c>
      <c r="C119" s="172">
        <v>1302.6590000000001</v>
      </c>
      <c r="D119" s="172">
        <v>384.46899999999999</v>
      </c>
      <c r="E119" s="172">
        <v>363.12599999999998</v>
      </c>
      <c r="F119" s="172">
        <v>51.719000000000001</v>
      </c>
      <c r="G119" s="172">
        <v>7.0999999999999994E-2</v>
      </c>
      <c r="H119" s="172">
        <v>2050.3249999999998</v>
      </c>
      <c r="I119" s="172">
        <v>2.36</v>
      </c>
      <c r="J119" s="172">
        <v>2052.6849999999999</v>
      </c>
      <c r="K119" s="172">
        <v>597.00099999999998</v>
      </c>
      <c r="L119" s="172">
        <v>2649.6860000000001</v>
      </c>
      <c r="M119" s="172">
        <v>633.84500000000003</v>
      </c>
      <c r="N119" s="172">
        <v>0</v>
      </c>
      <c r="O119" s="172">
        <v>2015.8409999999999</v>
      </c>
      <c r="P119" s="204">
        <v>1979.375</v>
      </c>
      <c r="S119" s="174">
        <f>100*(C119/OBR_NOV23_1.1!C119)</f>
        <v>95.18360338308095</v>
      </c>
      <c r="T119" s="174">
        <f>100*(D119/OBR_NOV23_1.1!D119)</f>
        <v>94.891020783919799</v>
      </c>
      <c r="U119" s="174">
        <f>100*(E119/OBR_NOV23_1.1!E119)</f>
        <v>92.998586297328302</v>
      </c>
      <c r="V119" s="174">
        <f>100*(K119/OBR_NOV23_1.1!N119)</f>
        <v>93.481075985738286</v>
      </c>
      <c r="W119" s="174">
        <f>100*(M119/OBR_NOV23_1.1!P119)</f>
        <v>93.079451137491702</v>
      </c>
      <c r="X119" s="174">
        <f>100*(O119/OBR_NOV23_1.1!R119)</f>
        <v>94.902853430377888</v>
      </c>
    </row>
    <row r="120" spans="2:24">
      <c r="B120" s="209" t="s">
        <v>364</v>
      </c>
      <c r="C120" s="172">
        <v>1351.001</v>
      </c>
      <c r="D120" s="172">
        <v>390.245</v>
      </c>
      <c r="E120" s="172">
        <v>383.32799999999997</v>
      </c>
      <c r="F120" s="172">
        <v>58.795999999999999</v>
      </c>
      <c r="G120" s="172">
        <v>1.7270000000000001</v>
      </c>
      <c r="H120" s="172">
        <v>2126.3009999999999</v>
      </c>
      <c r="I120" s="172">
        <v>1.9590000000000001</v>
      </c>
      <c r="J120" s="172">
        <v>2128.2600000000002</v>
      </c>
      <c r="K120" s="172">
        <v>650.89400000000001</v>
      </c>
      <c r="L120" s="172">
        <v>2779.154</v>
      </c>
      <c r="M120" s="172">
        <v>679.33199999999999</v>
      </c>
      <c r="N120" s="172">
        <v>0</v>
      </c>
      <c r="O120" s="172">
        <v>2099.8220000000001</v>
      </c>
      <c r="P120" s="204">
        <v>2073.2809999999999</v>
      </c>
      <c r="S120" s="174">
        <f>100*(C120/OBR_NOV23_1.1!C120)</f>
        <v>97.068616180485705</v>
      </c>
      <c r="T120" s="174">
        <f>100*(D120/OBR_NOV23_1.1!D120)</f>
        <v>95.605636701275415</v>
      </c>
      <c r="U120" s="174">
        <f>100*(E120/OBR_NOV23_1.1!E120)</f>
        <v>95.580384637441924</v>
      </c>
      <c r="V120" s="174">
        <f>100*(K120/OBR_NOV23_1.1!N120)</f>
        <v>95.693671574645151</v>
      </c>
      <c r="W120" s="174">
        <f>100*(M120/OBR_NOV23_1.1!P120)</f>
        <v>96.741862488625202</v>
      </c>
      <c r="X120" s="174">
        <f>100*(O120/OBR_NOV23_1.1!R120)</f>
        <v>96.386795358536503</v>
      </c>
    </row>
    <row r="121" spans="2:24">
      <c r="B121" s="209" t="s">
        <v>365</v>
      </c>
      <c r="C121" s="172">
        <v>1402.6949999999999</v>
      </c>
      <c r="D121" s="172">
        <v>403.10500000000002</v>
      </c>
      <c r="E121" s="172">
        <v>392.48899999999998</v>
      </c>
      <c r="F121" s="172">
        <v>59.887999999999998</v>
      </c>
      <c r="G121" s="172">
        <v>14.068</v>
      </c>
      <c r="H121" s="172">
        <v>2212.357</v>
      </c>
      <c r="I121" s="172">
        <v>7.1260000000000003</v>
      </c>
      <c r="J121" s="172">
        <v>2219.4830000000002</v>
      </c>
      <c r="K121" s="172">
        <v>684.73599999999999</v>
      </c>
      <c r="L121" s="172">
        <v>2904.2190000000001</v>
      </c>
      <c r="M121" s="172">
        <v>733.78700000000003</v>
      </c>
      <c r="N121" s="172">
        <v>0</v>
      </c>
      <c r="O121" s="172">
        <v>2170.4319999999998</v>
      </c>
      <c r="P121" s="204">
        <v>2149.1370000000002</v>
      </c>
      <c r="S121" s="174">
        <f>100*(C121/OBR_NOV23_1.1!C121)</f>
        <v>98.888931971758012</v>
      </c>
      <c r="T121" s="174">
        <f>100*(D121/OBR_NOV23_1.1!D121)</f>
        <v>97.474307822512401</v>
      </c>
      <c r="U121" s="174">
        <f>100*(E121/OBR_NOV23_1.1!E121)</f>
        <v>98.229074118103426</v>
      </c>
      <c r="V121" s="174">
        <f>100*(K121/OBR_NOV23_1.1!N121)</f>
        <v>98.850866758289342</v>
      </c>
      <c r="W121" s="174">
        <f>100*(M121/OBR_NOV23_1.1!P121)</f>
        <v>99.139371781932752</v>
      </c>
      <c r="X121" s="174">
        <f>100*(O121/OBR_NOV23_1.1!R121)</f>
        <v>98.419167693740604</v>
      </c>
    </row>
    <row r="122" spans="2:24">
      <c r="B122" s="209" t="s">
        <v>366</v>
      </c>
      <c r="C122" s="172">
        <v>1419.3430000000001</v>
      </c>
      <c r="D122" s="172">
        <v>432.7</v>
      </c>
      <c r="E122" s="172">
        <v>403.35500000000002</v>
      </c>
      <c r="F122" s="172">
        <v>61.6</v>
      </c>
      <c r="G122" s="172">
        <v>-7.7439999999999998</v>
      </c>
      <c r="H122" s="172">
        <v>2247.654</v>
      </c>
      <c r="I122" s="172">
        <v>-6.0620000000000003</v>
      </c>
      <c r="J122" s="172">
        <v>2241.5920000000001</v>
      </c>
      <c r="K122" s="172">
        <v>708.19399999999996</v>
      </c>
      <c r="L122" s="172">
        <v>2949.7860000000001</v>
      </c>
      <c r="M122" s="172">
        <v>709.08</v>
      </c>
      <c r="N122" s="172">
        <v>0</v>
      </c>
      <c r="O122" s="172">
        <v>2240.7060000000001</v>
      </c>
      <c r="P122" s="204">
        <v>2230.23</v>
      </c>
      <c r="S122" s="174">
        <f>100*(C122/OBR_NOV23_1.1!C122)</f>
        <v>100.19122793890307</v>
      </c>
      <c r="T122" s="174">
        <f>100*(D122/OBR_NOV23_1.1!D122)</f>
        <v>101.83524671571327</v>
      </c>
      <c r="U122" s="174">
        <f>100*(E122/OBR_NOV23_1.1!E122)</f>
        <v>100.45976553452103</v>
      </c>
      <c r="V122" s="174">
        <f>100*(K122/OBR_NOV23_1.1!N122)</f>
        <v>100.3848449067938</v>
      </c>
      <c r="W122" s="174">
        <f>100*(M122/OBR_NOV23_1.1!P122)</f>
        <v>99.981246818656743</v>
      </c>
      <c r="X122" s="174">
        <f>100*(O122/OBR_NOV23_1.1!R122)</f>
        <v>100.73409318654167</v>
      </c>
    </row>
    <row r="123" spans="2:24">
      <c r="B123" s="209" t="s">
        <v>367</v>
      </c>
      <c r="C123" s="172">
        <v>1206.5139999999999</v>
      </c>
      <c r="D123" s="172">
        <v>495.81599999999997</v>
      </c>
      <c r="E123" s="172">
        <v>364.42399999999998</v>
      </c>
      <c r="F123" s="172">
        <v>68.953000000000003</v>
      </c>
      <c r="G123" s="172">
        <v>8.7620000000000005</v>
      </c>
      <c r="H123" s="172">
        <v>2075.5160000000001</v>
      </c>
      <c r="I123" s="172">
        <v>1.645</v>
      </c>
      <c r="J123" s="172">
        <v>2077.1610000000001</v>
      </c>
      <c r="K123" s="172">
        <v>609.74300000000005</v>
      </c>
      <c r="L123" s="172">
        <v>2686.904</v>
      </c>
      <c r="M123" s="172">
        <v>600.78300000000002</v>
      </c>
      <c r="N123" s="172">
        <v>0</v>
      </c>
      <c r="O123" s="172">
        <v>2086.1210000000001</v>
      </c>
      <c r="P123" s="204">
        <v>2049.4070000000002</v>
      </c>
      <c r="S123" s="174">
        <f>100*(C123/OBR_NOV23_1.1!C123)</f>
        <v>101.0268360671249</v>
      </c>
      <c r="T123" s="174">
        <f>100*(D123/OBR_NOV23_1.1!D123)</f>
        <v>125.44142165730143</v>
      </c>
      <c r="U123" s="174">
        <f>100*(E123/OBR_NOV23_1.1!E123)</f>
        <v>101.44219929128751</v>
      </c>
      <c r="V123" s="174">
        <f>100*(K123/OBR_NOV23_1.1!N123)</f>
        <v>99.952953133452468</v>
      </c>
      <c r="W123" s="174">
        <f>100*(M123/OBR_NOV23_1.1!P123)</f>
        <v>99.183626974483602</v>
      </c>
      <c r="X123" s="174">
        <f>100*(O123/OBR_NOV23_1.1!R123)</f>
        <v>106.10166146785119</v>
      </c>
    </row>
    <row r="124" spans="2:24">
      <c r="B124" s="209" t="s">
        <v>368</v>
      </c>
      <c r="C124" s="172">
        <v>1436.3430000000001</v>
      </c>
      <c r="D124" s="172">
        <v>512.53700000000003</v>
      </c>
      <c r="E124" s="172">
        <v>419.95100000000002</v>
      </c>
      <c r="F124" s="172">
        <v>73.122</v>
      </c>
      <c r="G124" s="172">
        <v>8.2949999999999999</v>
      </c>
      <c r="H124" s="172">
        <v>2377.1260000000002</v>
      </c>
      <c r="I124" s="172">
        <v>8.016</v>
      </c>
      <c r="J124" s="172">
        <v>2385.1419999999998</v>
      </c>
      <c r="K124" s="172">
        <v>698.16600000000005</v>
      </c>
      <c r="L124" s="172">
        <v>3083.308</v>
      </c>
      <c r="M124" s="172">
        <v>735.4</v>
      </c>
      <c r="N124" s="172">
        <v>6.976</v>
      </c>
      <c r="O124" s="172">
        <v>2354.884</v>
      </c>
      <c r="P124" s="204">
        <v>2361.4189999999999</v>
      </c>
      <c r="S124" s="174">
        <f>100*(C124/OBR_NOV23_1.1!C124)</f>
        <v>104.0438473412497</v>
      </c>
      <c r="T124" s="174">
        <f>100*(D124/OBR_NOV23_1.1!D124)</f>
        <v>110.7127659344671</v>
      </c>
      <c r="U124" s="174">
        <f>100*(E124/OBR_NOV23_1.1!E124)</f>
        <v>104.90435104092248</v>
      </c>
      <c r="V124" s="174">
        <f>100*(K124/OBR_NOV23_1.1!N124)</f>
        <v>105.18651100353904</v>
      </c>
      <c r="W124" s="174">
        <f>100*(M124/OBR_NOV23_1.1!P124)</f>
        <v>106.53462592641954</v>
      </c>
      <c r="X124" s="174">
        <f>100*(O124/OBR_NOV23_1.1!R124)</f>
        <v>105.39628718255358</v>
      </c>
    </row>
    <row r="125" spans="2:24">
      <c r="B125" s="209" t="s">
        <v>369</v>
      </c>
      <c r="C125" s="172">
        <v>1587.9849999999999</v>
      </c>
      <c r="D125" s="172">
        <v>524.95500000000004</v>
      </c>
      <c r="E125" s="172">
        <v>470.22</v>
      </c>
      <c r="F125" s="172">
        <v>80.569999999999993</v>
      </c>
      <c r="G125" s="172">
        <v>-34.213000000000001</v>
      </c>
      <c r="H125" s="172">
        <v>2548.9470000000001</v>
      </c>
      <c r="I125" s="172">
        <v>15.532</v>
      </c>
      <c r="J125" s="172">
        <v>2564.4789999999998</v>
      </c>
      <c r="K125" s="172">
        <v>872.75400000000002</v>
      </c>
      <c r="L125" s="172">
        <v>3437.2330000000002</v>
      </c>
      <c r="M125" s="172">
        <v>914.46</v>
      </c>
      <c r="N125" s="172">
        <v>32.908999999999999</v>
      </c>
      <c r="O125" s="172">
        <v>2555.6819999999998</v>
      </c>
      <c r="P125" s="204">
        <v>2571.8649999999998</v>
      </c>
      <c r="S125" s="174">
        <f>100*(C125/OBR_NOV23_1.1!C125)</f>
        <v>113.40651979383813</v>
      </c>
      <c r="T125" s="174">
        <f>100*(D125/OBR_NOV23_1.1!D125)</f>
        <v>114.3448675446201</v>
      </c>
      <c r="U125" s="174">
        <f>100*(E125/OBR_NOV23_1.1!E125)</f>
        <v>110.73510191105302</v>
      </c>
      <c r="V125" s="174">
        <f>100*(K125/OBR_NOV23_1.1!N125)</f>
        <v>119.75613906056184</v>
      </c>
      <c r="W125" s="174">
        <f>100*(M125/OBR_NOV23_1.1!P125)</f>
        <v>122.6527962573501</v>
      </c>
      <c r="X125" s="174">
        <f>100*(O125/OBR_NOV23_1.1!R125)</f>
        <v>112.41702934027273</v>
      </c>
    </row>
    <row r="126" spans="2:24">
      <c r="B126" s="209" t="s">
        <v>370</v>
      </c>
      <c r="C126" s="172">
        <v>1691.780628</v>
      </c>
      <c r="D126" s="172">
        <v>566.26737511913041</v>
      </c>
      <c r="E126" s="172">
        <v>484.56919699999997</v>
      </c>
      <c r="F126" s="172">
        <v>90.77175579999998</v>
      </c>
      <c r="G126" s="172">
        <v>-9.0642326400000002</v>
      </c>
      <c r="H126" s="172">
        <v>2733.5529674791301</v>
      </c>
      <c r="I126" s="172">
        <v>-2.0377897090000001</v>
      </c>
      <c r="J126" s="172">
        <v>2731.5151777701303</v>
      </c>
      <c r="K126" s="172">
        <v>844.88174399999991</v>
      </c>
      <c r="L126" s="172">
        <v>3576.3969200000001</v>
      </c>
      <c r="M126" s="172">
        <v>886.76086099999998</v>
      </c>
      <c r="N126" s="172">
        <v>36.622581519999997</v>
      </c>
      <c r="O126" s="172">
        <v>2726.2586419999998</v>
      </c>
      <c r="P126" s="204">
        <v>2675.7614920000001</v>
      </c>
      <c r="S126" s="174">
        <f>100*(C126/OBR_NOV23_1.1!C126)</f>
        <v>120.1218988948898</v>
      </c>
      <c r="T126" s="174">
        <f>100*(D126/OBR_NOV23_1.1!D126)</f>
        <v>119.91654325558667</v>
      </c>
      <c r="U126" s="174">
        <f>100*(E126/OBR_NOV23_1.1!E126)</f>
        <v>113.73624868931178</v>
      </c>
      <c r="V126" s="174">
        <f>100*(K126/OBR_NOV23_1.1!N126)</f>
        <v>120.57109426668133</v>
      </c>
      <c r="W126" s="174">
        <f>100*(M126/OBR_NOV23_1.1!P126)</f>
        <v>119.42298229055778</v>
      </c>
      <c r="X126" s="174">
        <f>100*(O126/OBR_NOV23_1.1!R126)</f>
        <v>119.26147906868488</v>
      </c>
    </row>
    <row r="127" spans="2:24">
      <c r="B127" s="209" t="s">
        <v>371</v>
      </c>
      <c r="C127" s="172">
        <v>1752.244938</v>
      </c>
      <c r="D127" s="172">
        <v>575.42991931445329</v>
      </c>
      <c r="E127" s="172">
        <v>472.07939799999991</v>
      </c>
      <c r="F127" s="172">
        <v>90.965772200000004</v>
      </c>
      <c r="G127" s="172">
        <v>-7.3699402799999998</v>
      </c>
      <c r="H127" s="172">
        <v>2792.3843150344533</v>
      </c>
      <c r="I127" s="172">
        <v>3.2345463750000003</v>
      </c>
      <c r="J127" s="172">
        <v>2795.6188614094531</v>
      </c>
      <c r="K127" s="172">
        <v>832.155168</v>
      </c>
      <c r="L127" s="172">
        <v>3627.7740290000002</v>
      </c>
      <c r="M127" s="172">
        <v>868.4346240000001</v>
      </c>
      <c r="N127" s="172">
        <v>37.235004660000001</v>
      </c>
      <c r="O127" s="172">
        <v>2796.5744110000005</v>
      </c>
      <c r="P127" s="204">
        <v>2745.2659170000002</v>
      </c>
      <c r="S127" s="174">
        <f>100*(C127/OBR_NOV23_1.1!C127)</f>
        <v>123.62778681445594</v>
      </c>
      <c r="T127" s="174">
        <f>100*(D127/OBR_NOV23_1.1!D127)</f>
        <v>118.02531583476869</v>
      </c>
      <c r="U127" s="174">
        <f>100*(E127/OBR_NOV23_1.1!E127)</f>
        <v>115.74985589308294</v>
      </c>
      <c r="V127" s="174">
        <f>100*(K127/OBR_NOV23_1.1!N127)</f>
        <v>119.28893676790038</v>
      </c>
      <c r="W127" s="174">
        <f>100*(M127/OBR_NOV23_1.1!P127)</f>
        <v>118.54966850170463</v>
      </c>
      <c r="X127" s="174">
        <f>100*(O127/OBR_NOV23_1.1!R127)</f>
        <v>121.25702295089151</v>
      </c>
    </row>
    <row r="128" spans="2:24">
      <c r="B128" s="209" t="s">
        <v>372</v>
      </c>
      <c r="C128" s="172">
        <v>1802.8365240000001</v>
      </c>
      <c r="D128" s="172">
        <v>593.40105735057523</v>
      </c>
      <c r="E128" s="172">
        <v>482.82971299999997</v>
      </c>
      <c r="F128" s="172">
        <v>88.478785299999984</v>
      </c>
      <c r="G128" s="172">
        <v>-7.4752456499999997</v>
      </c>
      <c r="H128" s="172">
        <v>2871.5920487005747</v>
      </c>
      <c r="I128" s="172">
        <v>2.79514386</v>
      </c>
      <c r="J128" s="172">
        <v>2874.3871925605749</v>
      </c>
      <c r="K128" s="172">
        <v>834.72273700000005</v>
      </c>
      <c r="L128" s="172">
        <v>3709.1099300000001</v>
      </c>
      <c r="M128" s="172">
        <v>859.12472700000012</v>
      </c>
      <c r="N128" s="172">
        <v>37.87249336</v>
      </c>
      <c r="O128" s="172">
        <v>2887.8576959999996</v>
      </c>
      <c r="P128" s="204">
        <v>2838.1687240000006</v>
      </c>
      <c r="S128" s="174">
        <f>100*(C128/OBR_NOV23_1.1!C128)</f>
        <v>125.74694075480164</v>
      </c>
      <c r="T128" s="174">
        <f>100*(D128/OBR_NOV23_1.1!D128)</f>
        <v>119.48645252180144</v>
      </c>
      <c r="U128" s="174">
        <f>100*(E128/OBR_NOV23_1.1!E128)</f>
        <v>117.40942580044202</v>
      </c>
      <c r="V128" s="174">
        <f>100*(K128/OBR_NOV23_1.1!N128)</f>
        <v>119.2363654937286</v>
      </c>
      <c r="W128" s="174">
        <f>100*(M128/OBR_NOV23_1.1!P128)</f>
        <v>118.0071612221644</v>
      </c>
      <c r="X128" s="174">
        <f>100*(O128/OBR_NOV23_1.1!R128)</f>
        <v>123.33389493053026</v>
      </c>
    </row>
    <row r="129" spans="2:24">
      <c r="B129" s="209" t="s">
        <v>373</v>
      </c>
      <c r="C129" s="172">
        <v>1864.53721</v>
      </c>
      <c r="D129" s="172">
        <v>611.91246455776854</v>
      </c>
      <c r="E129" s="172">
        <v>500.13948399999998</v>
      </c>
      <c r="F129" s="172">
        <v>88.614753899999997</v>
      </c>
      <c r="G129" s="172">
        <v>-7.5816365100000001</v>
      </c>
      <c r="H129" s="172">
        <v>2969.0075220477684</v>
      </c>
      <c r="I129" s="172">
        <v>3.3625081830000001</v>
      </c>
      <c r="J129" s="172">
        <v>2972.3700302307684</v>
      </c>
      <c r="K129" s="172">
        <v>842.87630899999999</v>
      </c>
      <c r="L129" s="172">
        <v>3815.2463389999998</v>
      </c>
      <c r="M129" s="172">
        <v>858.96605899999997</v>
      </c>
      <c r="N129" s="172">
        <v>38.487723540000005</v>
      </c>
      <c r="O129" s="172">
        <v>2994.7680030000006</v>
      </c>
      <c r="P129" s="204">
        <v>2942.8314690000007</v>
      </c>
      <c r="S129" s="174">
        <f>100*(C129/OBR_NOV23_1.1!C129)</f>
        <v>127.75886412178048</v>
      </c>
      <c r="T129" s="174">
        <f>100*(D129/OBR_NOV23_1.1!D129)</f>
        <v>121.3322520999438</v>
      </c>
      <c r="U129" s="174">
        <f>100*(E129/OBR_NOV23_1.1!E129)</f>
        <v>119.07897923705248</v>
      </c>
      <c r="V129" s="174">
        <f>100*(K129/OBR_NOV23_1.1!N129)</f>
        <v>119.68724706883374</v>
      </c>
      <c r="W129" s="174">
        <f>100*(M129/OBR_NOV23_1.1!P129)</f>
        <v>118.1223118740379</v>
      </c>
      <c r="X129" s="174">
        <f>100*(O129/OBR_NOV23_1.1!R129)</f>
        <v>125.33788897256979</v>
      </c>
    </row>
    <row r="130" spans="2:24">
      <c r="B130" s="209" t="s">
        <v>374</v>
      </c>
      <c r="C130" s="172">
        <v>1938.7172090000001</v>
      </c>
      <c r="D130" s="172">
        <v>630.58557418715475</v>
      </c>
      <c r="E130" s="172">
        <v>512.91190400000005</v>
      </c>
      <c r="F130" s="172">
        <v>89.272381899999999</v>
      </c>
      <c r="G130" s="172">
        <v>-7.6967091200000004</v>
      </c>
      <c r="H130" s="172">
        <v>3074.5179780671551</v>
      </c>
      <c r="I130" s="172">
        <v>3.3826710039999996</v>
      </c>
      <c r="J130" s="172">
        <v>3077.9006490711549</v>
      </c>
      <c r="K130" s="172">
        <v>854.80474400000003</v>
      </c>
      <c r="L130" s="172">
        <v>3932.705391</v>
      </c>
      <c r="M130" s="172">
        <v>866.07229300000006</v>
      </c>
      <c r="N130" s="172">
        <v>39.170645149999999</v>
      </c>
      <c r="O130" s="172">
        <v>3105.8037439999998</v>
      </c>
      <c r="P130" s="204">
        <v>3054.9784119999995</v>
      </c>
      <c r="S130" s="174">
        <f>100*(C130/OBR_NOV23_1.1!C130)</f>
        <v>130.11762492640204</v>
      </c>
      <c r="T130" s="174">
        <f>100*(D130/OBR_NOV23_1.1!D130)</f>
        <v>123.16619999238851</v>
      </c>
      <c r="U130" s="174">
        <f>100*(E130/OBR_NOV23_1.1!E130)</f>
        <v>120.88556813394995</v>
      </c>
      <c r="V130" s="174">
        <f>100*(K130/OBR_NOV23_1.1!N130)</f>
        <v>120.61490854222538</v>
      </c>
      <c r="W130" s="174">
        <f>100*(M130/OBR_NOV23_1.1!P130)</f>
        <v>118.85007935216285</v>
      </c>
      <c r="X130" s="174">
        <f>100*(O130/OBR_NOV23_1.1!R130)</f>
        <v>127.56163789163919</v>
      </c>
    </row>
    <row r="131" spans="2:24" ht="15.75" thickBot="1">
      <c r="B131" s="211" t="s">
        <v>375</v>
      </c>
      <c r="C131" s="172">
        <v>2015.9739869999999</v>
      </c>
      <c r="D131" s="172">
        <v>651.16585246207615</v>
      </c>
      <c r="E131" s="172">
        <v>525.77554500000008</v>
      </c>
      <c r="F131" s="172">
        <v>89.281903200000016</v>
      </c>
      <c r="G131" s="172">
        <v>-7.8171906399999997</v>
      </c>
      <c r="H131" s="172">
        <v>3185.0981938220766</v>
      </c>
      <c r="I131" s="172">
        <v>4.2174749230000002</v>
      </c>
      <c r="J131" s="172">
        <v>3189.3156687450764</v>
      </c>
      <c r="K131" s="172">
        <v>867.54478700000004</v>
      </c>
      <c r="L131" s="172">
        <v>4056.8604500000001</v>
      </c>
      <c r="M131" s="172">
        <v>878.61588399999994</v>
      </c>
      <c r="N131" s="172">
        <v>39.90739516</v>
      </c>
      <c r="O131" s="172">
        <v>3218.151965</v>
      </c>
      <c r="P131" s="204">
        <v>3166.9981640000005</v>
      </c>
      <c r="S131" s="174">
        <f>100*(C131/OBR_NOV23_1.1!C131)</f>
        <v>132.71062704630526</v>
      </c>
      <c r="T131" s="174">
        <f>100*(D131/OBR_NOV23_1.1!D131)</f>
        <v>125.15599598900822</v>
      </c>
      <c r="U131" s="174">
        <f>100*(E131/OBR_NOV23_1.1!E131)</f>
        <v>122.77814153079673</v>
      </c>
      <c r="V131" s="174">
        <f>100*(K131/OBR_NOV23_1.1!N131)</f>
        <v>121.71643963770845</v>
      </c>
      <c r="W131" s="174">
        <f>100*(M131/OBR_NOV23_1.1!P131)</f>
        <v>119.77833604717954</v>
      </c>
      <c r="X131" s="174">
        <f>100*(O131/OBR_NOV23_1.1!R131)</f>
        <v>129.96073972250761</v>
      </c>
    </row>
    <row r="132" spans="2:24">
      <c r="B132" s="184" t="s">
        <v>1073</v>
      </c>
      <c r="C132" s="185"/>
      <c r="D132" s="185"/>
      <c r="E132" s="185"/>
      <c r="F132" s="185"/>
      <c r="G132" s="185"/>
      <c r="H132" s="185"/>
      <c r="I132" s="185"/>
      <c r="J132" s="185"/>
      <c r="K132" s="185"/>
      <c r="L132" s="185"/>
      <c r="M132" s="185"/>
      <c r="N132" s="185"/>
      <c r="O132" s="185"/>
      <c r="P132" s="212"/>
    </row>
    <row r="133" spans="2:24">
      <c r="B133" s="190" t="s">
        <v>1098</v>
      </c>
      <c r="C133" s="191"/>
      <c r="D133" s="191"/>
      <c r="E133" s="191"/>
      <c r="F133" s="191"/>
      <c r="G133" s="191"/>
      <c r="H133" s="191"/>
      <c r="I133" s="191"/>
      <c r="J133" s="191"/>
      <c r="K133" s="191"/>
      <c r="L133" s="191"/>
      <c r="M133" s="191"/>
      <c r="N133" s="191"/>
      <c r="O133" s="191"/>
      <c r="P133" s="213"/>
    </row>
    <row r="134" spans="2:24">
      <c r="B134" s="190" t="s">
        <v>1099</v>
      </c>
      <c r="C134" s="191"/>
      <c r="D134" s="191"/>
      <c r="E134" s="191"/>
      <c r="F134" s="191"/>
      <c r="G134" s="191"/>
      <c r="H134" s="191"/>
      <c r="I134" s="191"/>
      <c r="J134" s="191"/>
      <c r="K134" s="191"/>
      <c r="L134" s="191"/>
      <c r="M134" s="191"/>
      <c r="N134" s="191"/>
      <c r="O134" s="191"/>
      <c r="P134" s="213"/>
    </row>
    <row r="135" spans="2:24">
      <c r="B135" s="190" t="s">
        <v>1100</v>
      </c>
      <c r="C135" s="191"/>
      <c r="D135" s="191"/>
      <c r="E135" s="191"/>
      <c r="F135" s="191"/>
      <c r="G135" s="191"/>
      <c r="H135" s="191"/>
      <c r="I135" s="191"/>
      <c r="J135" s="191"/>
      <c r="K135" s="191"/>
      <c r="L135" s="191"/>
      <c r="M135" s="191"/>
      <c r="N135" s="191"/>
      <c r="O135" s="191"/>
      <c r="P135" s="213"/>
    </row>
    <row r="136" spans="2:24">
      <c r="B136" s="190" t="s">
        <v>1101</v>
      </c>
      <c r="C136" s="191"/>
      <c r="D136" s="191"/>
      <c r="E136" s="191"/>
      <c r="F136" s="191"/>
      <c r="G136" s="191"/>
      <c r="H136" s="191"/>
      <c r="I136" s="191"/>
      <c r="J136" s="191"/>
      <c r="K136" s="191"/>
      <c r="L136" s="191"/>
      <c r="M136" s="191"/>
      <c r="N136" s="191"/>
      <c r="O136" s="191"/>
      <c r="P136" s="213"/>
    </row>
    <row r="137" spans="2:24">
      <c r="B137" s="190" t="s">
        <v>1102</v>
      </c>
      <c r="C137" s="191"/>
      <c r="D137" s="191"/>
      <c r="E137" s="191"/>
      <c r="F137" s="191"/>
      <c r="G137" s="191"/>
      <c r="H137" s="191"/>
      <c r="I137" s="191"/>
      <c r="J137" s="191"/>
      <c r="K137" s="191"/>
      <c r="L137" s="191"/>
      <c r="M137" s="191"/>
      <c r="N137" s="191"/>
      <c r="O137" s="191"/>
      <c r="P137" s="213"/>
    </row>
    <row r="138" spans="2:24">
      <c r="B138" s="187" t="s">
        <v>1082</v>
      </c>
      <c r="C138" s="188"/>
      <c r="D138" s="188"/>
      <c r="E138" s="188"/>
      <c r="F138" s="188"/>
      <c r="G138" s="188"/>
      <c r="H138" s="188"/>
      <c r="I138" s="188"/>
      <c r="J138" s="188"/>
      <c r="K138" s="188"/>
      <c r="L138" s="188"/>
      <c r="M138" s="188"/>
      <c r="N138" s="188"/>
      <c r="O138" s="188"/>
      <c r="P138" s="214"/>
    </row>
    <row r="139" spans="2:24">
      <c r="B139" s="190" t="s">
        <v>1103</v>
      </c>
      <c r="C139" s="191"/>
      <c r="D139" s="191"/>
      <c r="E139" s="191"/>
      <c r="F139" s="191"/>
      <c r="G139" s="191"/>
      <c r="H139" s="191"/>
      <c r="I139" s="191"/>
      <c r="J139" s="191"/>
      <c r="K139" s="191"/>
      <c r="L139" s="191"/>
      <c r="M139" s="191"/>
      <c r="N139" s="191"/>
      <c r="O139" s="191"/>
      <c r="P139" s="213"/>
    </row>
    <row r="140" spans="2:24">
      <c r="B140" s="190" t="s">
        <v>1084</v>
      </c>
      <c r="C140" s="191"/>
      <c r="D140" s="191"/>
      <c r="E140" s="191"/>
      <c r="F140" s="191"/>
      <c r="G140" s="191"/>
      <c r="H140" s="191"/>
      <c r="I140" s="191"/>
      <c r="J140" s="191"/>
      <c r="K140" s="191"/>
      <c r="L140" s="191"/>
      <c r="M140" s="191"/>
      <c r="N140" s="191"/>
      <c r="O140" s="191"/>
      <c r="P140" s="213"/>
    </row>
    <row r="141" spans="2:24">
      <c r="B141" s="190" t="s">
        <v>1104</v>
      </c>
      <c r="C141" s="191"/>
      <c r="D141" s="191"/>
      <c r="E141" s="191"/>
      <c r="F141" s="191"/>
      <c r="G141" s="191"/>
      <c r="H141" s="191"/>
      <c r="I141" s="191"/>
      <c r="J141" s="191"/>
      <c r="K141" s="191"/>
      <c r="L141" s="191"/>
      <c r="M141" s="191"/>
      <c r="N141" s="191"/>
      <c r="O141" s="191"/>
      <c r="P141" s="213"/>
    </row>
    <row r="142" spans="2:24">
      <c r="B142" s="190" t="s">
        <v>1105</v>
      </c>
      <c r="C142" s="191"/>
      <c r="D142" s="191"/>
      <c r="E142" s="191"/>
      <c r="F142" s="191"/>
      <c r="G142" s="191"/>
      <c r="H142" s="191"/>
      <c r="I142" s="191"/>
      <c r="J142" s="191"/>
      <c r="K142" s="191"/>
      <c r="L142" s="191"/>
      <c r="M142" s="191"/>
      <c r="N142" s="191"/>
      <c r="O142" s="191"/>
      <c r="P142" s="213"/>
    </row>
    <row r="143" spans="2:24">
      <c r="B143" s="190" t="s">
        <v>1106</v>
      </c>
      <c r="C143" s="191"/>
      <c r="D143" s="191"/>
      <c r="E143" s="191"/>
      <c r="F143" s="191"/>
      <c r="G143" s="191"/>
      <c r="H143" s="191"/>
      <c r="I143" s="191"/>
      <c r="J143" s="191"/>
      <c r="K143" s="191"/>
      <c r="L143" s="191"/>
      <c r="M143" s="191"/>
      <c r="N143" s="191"/>
      <c r="O143" s="191"/>
      <c r="P143" s="213"/>
    </row>
    <row r="144" spans="2:24">
      <c r="B144" s="190" t="s">
        <v>1107</v>
      </c>
      <c r="C144" s="191"/>
      <c r="D144" s="191"/>
      <c r="E144" s="191"/>
      <c r="F144" s="191"/>
      <c r="G144" s="191"/>
      <c r="H144" s="191"/>
      <c r="I144" s="191"/>
      <c r="J144" s="191"/>
      <c r="K144" s="191"/>
      <c r="L144" s="191"/>
      <c r="M144" s="191"/>
      <c r="N144" s="191"/>
      <c r="O144" s="191"/>
      <c r="P144" s="213"/>
    </row>
    <row r="145" spans="2:16">
      <c r="B145" s="190" t="s">
        <v>1108</v>
      </c>
      <c r="C145" s="191"/>
      <c r="D145" s="191"/>
      <c r="E145" s="191"/>
      <c r="F145" s="191"/>
      <c r="G145" s="191"/>
      <c r="H145" s="191"/>
      <c r="I145" s="191"/>
      <c r="J145" s="191"/>
      <c r="K145" s="191"/>
      <c r="L145" s="191"/>
      <c r="M145" s="191"/>
      <c r="N145" s="191"/>
      <c r="O145" s="191"/>
      <c r="P145" s="213"/>
    </row>
    <row r="146" spans="2:16" ht="15.75" thickBot="1">
      <c r="B146" s="193" t="s">
        <v>1109</v>
      </c>
      <c r="C146" s="194"/>
      <c r="D146" s="194"/>
      <c r="E146" s="194"/>
      <c r="F146" s="194"/>
      <c r="G146" s="194"/>
      <c r="H146" s="194"/>
      <c r="I146" s="194"/>
      <c r="J146" s="194"/>
      <c r="K146" s="194"/>
      <c r="L146" s="194"/>
      <c r="M146" s="194"/>
      <c r="N146" s="194"/>
      <c r="O146" s="194"/>
      <c r="P146" s="215"/>
    </row>
    <row r="147" spans="2:16">
      <c r="C147" s="216"/>
      <c r="D147" s="216"/>
      <c r="E147" s="216"/>
      <c r="F147" s="216"/>
      <c r="G147" s="216"/>
      <c r="H147" s="216"/>
      <c r="I147" s="216"/>
      <c r="J147" s="216"/>
      <c r="K147" s="216"/>
      <c r="L147" s="216"/>
      <c r="M147" s="216"/>
      <c r="N147" s="216"/>
      <c r="O147" s="216"/>
      <c r="P147" s="216"/>
    </row>
    <row r="148" spans="2:16">
      <c r="C148" s="216"/>
      <c r="D148" s="216"/>
      <c r="E148" s="216"/>
      <c r="F148" s="216"/>
      <c r="G148" s="216"/>
      <c r="H148" s="216"/>
      <c r="I148" s="216"/>
      <c r="J148" s="216"/>
      <c r="K148" s="216"/>
      <c r="L148" s="216"/>
      <c r="M148" s="216"/>
      <c r="N148" s="216"/>
      <c r="O148" s="216"/>
      <c r="P148" s="216"/>
    </row>
    <row r="149" spans="2:16">
      <c r="C149" s="216"/>
      <c r="D149" s="216"/>
      <c r="E149" s="216"/>
      <c r="F149" s="216"/>
      <c r="G149" s="216"/>
      <c r="H149" s="216"/>
      <c r="I149" s="216"/>
      <c r="J149" s="216"/>
      <c r="K149" s="216"/>
      <c r="L149" s="216"/>
      <c r="M149" s="216"/>
      <c r="N149" s="216"/>
      <c r="O149" s="216"/>
      <c r="P149" s="216"/>
    </row>
    <row r="150" spans="2:16">
      <c r="C150" s="216"/>
      <c r="D150" s="216"/>
      <c r="E150" s="216"/>
      <c r="F150" s="216"/>
      <c r="G150" s="216"/>
      <c r="H150" s="216"/>
      <c r="I150" s="216"/>
      <c r="J150" s="216"/>
      <c r="K150" s="216"/>
      <c r="L150" s="216"/>
      <c r="M150" s="216"/>
      <c r="N150" s="216"/>
      <c r="O150" s="216"/>
      <c r="P150" s="216"/>
    </row>
    <row r="151" spans="2:16">
      <c r="C151" s="216"/>
      <c r="D151" s="216"/>
      <c r="E151" s="216"/>
      <c r="F151" s="216"/>
      <c r="G151" s="216"/>
      <c r="H151" s="216"/>
      <c r="I151" s="216"/>
      <c r="J151" s="216"/>
      <c r="K151" s="216"/>
      <c r="L151" s="216"/>
      <c r="M151" s="216"/>
      <c r="N151" s="216"/>
      <c r="O151" s="216"/>
      <c r="P151" s="216"/>
    </row>
    <row r="152" spans="2:16">
      <c r="C152" s="216"/>
      <c r="D152" s="216"/>
      <c r="E152" s="216"/>
      <c r="F152" s="216"/>
      <c r="G152" s="216"/>
      <c r="H152" s="216"/>
      <c r="I152" s="216"/>
      <c r="J152" s="216"/>
      <c r="K152" s="216"/>
      <c r="L152" s="216"/>
      <c r="M152" s="216"/>
      <c r="N152" s="216"/>
      <c r="O152" s="216"/>
      <c r="P152" s="216"/>
    </row>
    <row r="153" spans="2:16">
      <c r="C153" s="216"/>
      <c r="D153" s="216"/>
      <c r="E153" s="216"/>
      <c r="F153" s="216"/>
      <c r="G153" s="216"/>
      <c r="H153" s="216"/>
      <c r="I153" s="216"/>
      <c r="J153" s="216"/>
      <c r="K153" s="216"/>
      <c r="L153" s="216"/>
      <c r="M153" s="216"/>
      <c r="N153" s="216"/>
      <c r="O153" s="216"/>
      <c r="P153" s="216"/>
    </row>
    <row r="154" spans="2:16">
      <c r="C154" s="216"/>
      <c r="D154" s="216"/>
      <c r="E154" s="216"/>
      <c r="F154" s="216"/>
      <c r="G154" s="216"/>
      <c r="H154" s="216"/>
      <c r="I154" s="216"/>
      <c r="J154" s="216"/>
      <c r="K154" s="216"/>
      <c r="L154" s="216"/>
      <c r="M154" s="216"/>
      <c r="N154" s="216"/>
      <c r="O154" s="216"/>
      <c r="P154" s="216"/>
    </row>
    <row r="155" spans="2:16">
      <c r="C155" s="216"/>
      <c r="D155" s="216"/>
      <c r="E155" s="216"/>
      <c r="F155" s="216"/>
      <c r="G155" s="216"/>
      <c r="H155" s="216"/>
      <c r="I155" s="216"/>
      <c r="J155" s="216"/>
      <c r="K155" s="216"/>
      <c r="L155" s="216"/>
      <c r="M155" s="216"/>
      <c r="N155" s="216"/>
      <c r="O155" s="216"/>
      <c r="P155" s="216"/>
    </row>
  </sheetData>
  <mergeCells count="14">
    <mergeCell ref="M3:M4"/>
    <mergeCell ref="N3:N4"/>
    <mergeCell ref="O3:O4"/>
    <mergeCell ref="P3:P4"/>
    <mergeCell ref="B2:P2"/>
    <mergeCell ref="B3:B4"/>
    <mergeCell ref="C3:C4"/>
    <mergeCell ref="D3:D4"/>
    <mergeCell ref="G3:G4"/>
    <mergeCell ref="H3:H4"/>
    <mergeCell ref="I3:I4"/>
    <mergeCell ref="J3:J4"/>
    <mergeCell ref="K3:K4"/>
    <mergeCell ref="L3:L4"/>
  </mergeCells>
  <hyperlinks>
    <hyperlink ref="A1" location="Contents!A1" display="Back to contents" xr:uid="{C5187C0D-F57A-4888-9916-473F55127809}"/>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C336C-EE82-4DED-B197-C46F21540253}">
  <dimension ref="A1:J47"/>
  <sheetViews>
    <sheetView showGridLines="0" workbookViewId="0">
      <selection activeCell="M32" sqref="M32"/>
    </sheetView>
  </sheetViews>
  <sheetFormatPr defaultColWidth="10.140625" defaultRowHeight="12.75"/>
  <cols>
    <col min="1" max="1" width="10.140625" style="218"/>
    <col min="2" max="2" width="31.5703125" style="218" customWidth="1"/>
    <col min="3" max="3" width="0" style="218" hidden="1" customWidth="1"/>
    <col min="4" max="10" width="7.140625" style="218" customWidth="1"/>
    <col min="11" max="16384" width="10.140625" style="218"/>
  </cols>
  <sheetData>
    <row r="1" spans="1:10" ht="39.950000000000003" customHeight="1">
      <c r="A1" s="217" t="s">
        <v>354</v>
      </c>
    </row>
    <row r="2" spans="1:10" ht="17.25">
      <c r="B2" s="219" t="s">
        <v>926</v>
      </c>
    </row>
    <row r="3" spans="1:10" ht="13.5" thickBot="1">
      <c r="B3" s="222"/>
      <c r="C3" s="223"/>
      <c r="D3" s="223"/>
      <c r="E3" s="223"/>
      <c r="F3" s="223"/>
      <c r="G3" s="223"/>
      <c r="H3" s="223"/>
      <c r="I3" s="223"/>
      <c r="J3" s="224"/>
    </row>
    <row r="4" spans="1:10">
      <c r="B4" s="225"/>
      <c r="C4" s="623" t="s">
        <v>915</v>
      </c>
      <c r="D4" s="623"/>
      <c r="E4" s="623"/>
      <c r="F4" s="623"/>
      <c r="G4" s="623"/>
      <c r="H4" s="623"/>
      <c r="I4" s="623"/>
      <c r="J4" s="624"/>
    </row>
    <row r="5" spans="1:10">
      <c r="B5" s="226"/>
      <c r="C5" s="625" t="s">
        <v>357</v>
      </c>
      <c r="D5" s="625"/>
      <c r="E5" s="626" t="s">
        <v>358</v>
      </c>
      <c r="F5" s="626"/>
      <c r="G5" s="626"/>
      <c r="H5" s="626"/>
      <c r="I5" s="626"/>
      <c r="J5" s="627"/>
    </row>
    <row r="6" spans="1:10">
      <c r="B6" s="227"/>
      <c r="C6" s="228" t="s">
        <v>367</v>
      </c>
      <c r="D6" s="228" t="s">
        <v>368</v>
      </c>
      <c r="E6" s="228" t="s">
        <v>369</v>
      </c>
      <c r="F6" s="228" t="s">
        <v>370</v>
      </c>
      <c r="G6" s="228" t="s">
        <v>371</v>
      </c>
      <c r="H6" s="229" t="s">
        <v>372</v>
      </c>
      <c r="I6" s="229" t="s">
        <v>373</v>
      </c>
      <c r="J6" s="230" t="s">
        <v>374</v>
      </c>
    </row>
    <row r="7" spans="1:10">
      <c r="B7" s="231" t="s">
        <v>927</v>
      </c>
      <c r="C7" s="220"/>
      <c r="D7" s="232"/>
      <c r="E7" s="232"/>
      <c r="F7" s="232"/>
      <c r="G7" s="232"/>
      <c r="H7" s="232"/>
      <c r="I7" s="220"/>
      <c r="J7" s="233"/>
    </row>
    <row r="8" spans="1:10">
      <c r="B8" s="234" t="s">
        <v>928</v>
      </c>
      <c r="C8" s="235">
        <v>429.36841400000003</v>
      </c>
      <c r="D8" s="235">
        <v>413.760448</v>
      </c>
      <c r="E8" s="235">
        <v>415.4747566071901</v>
      </c>
      <c r="F8" s="235">
        <v>421.68739664522008</v>
      </c>
      <c r="G8" s="235">
        <v>426.65635023829606</v>
      </c>
      <c r="H8" s="235">
        <v>435.84565989751616</v>
      </c>
      <c r="I8" s="235">
        <v>446.15051145272446</v>
      </c>
      <c r="J8" s="235">
        <v>458.91765656056157</v>
      </c>
    </row>
    <row r="9" spans="1:10">
      <c r="B9" s="236" t="s">
        <v>929</v>
      </c>
      <c r="C9" s="235">
        <v>551.55858599999988</v>
      </c>
      <c r="D9" s="235">
        <v>521.92355199999997</v>
      </c>
      <c r="E9" s="235">
        <v>640.33842856731962</v>
      </c>
      <c r="F9" s="235">
        <v>633.89554927996494</v>
      </c>
      <c r="G9" s="235">
        <v>629.00131383433722</v>
      </c>
      <c r="H9" s="235">
        <v>644.33518779636347</v>
      </c>
      <c r="I9" s="235">
        <v>669.49406678831735</v>
      </c>
      <c r="J9" s="235">
        <v>688.95594452857642</v>
      </c>
    </row>
    <row r="10" spans="1:10">
      <c r="B10" s="234" t="s">
        <v>382</v>
      </c>
      <c r="C10" s="235"/>
      <c r="D10" s="235"/>
      <c r="E10" s="235"/>
      <c r="F10" s="235"/>
      <c r="G10" s="235"/>
      <c r="H10" s="235"/>
      <c r="I10" s="235"/>
      <c r="J10" s="237"/>
    </row>
    <row r="11" spans="1:10">
      <c r="B11" s="238" t="s">
        <v>930</v>
      </c>
      <c r="C11" s="235">
        <v>245.35029702734622</v>
      </c>
      <c r="D11" s="235">
        <v>244.25912418501855</v>
      </c>
      <c r="E11" s="235">
        <v>261.54466436434717</v>
      </c>
      <c r="F11" s="235">
        <v>294.52691681667505</v>
      </c>
      <c r="G11" s="235">
        <v>307.00842613340637</v>
      </c>
      <c r="H11" s="235">
        <v>316.75335429043696</v>
      </c>
      <c r="I11" s="235">
        <v>323.33639261215768</v>
      </c>
      <c r="J11" s="235">
        <v>330.52335182697465</v>
      </c>
    </row>
    <row r="12" spans="1:10">
      <c r="B12" s="239" t="s">
        <v>931</v>
      </c>
      <c r="C12" s="235">
        <v>38.822765636444039</v>
      </c>
      <c r="D12" s="235">
        <v>45.323893054132149</v>
      </c>
      <c r="E12" s="235">
        <v>56.608498985120718</v>
      </c>
      <c r="F12" s="235">
        <v>60.305431579908166</v>
      </c>
      <c r="G12" s="235">
        <v>63.944543631292085</v>
      </c>
      <c r="H12" s="235">
        <v>64.542883550143458</v>
      </c>
      <c r="I12" s="235">
        <v>67.332330382117291</v>
      </c>
      <c r="J12" s="235">
        <v>69.961318550812877</v>
      </c>
    </row>
    <row r="13" spans="1:10" ht="27.75">
      <c r="B13" s="240" t="s">
        <v>932</v>
      </c>
      <c r="C13" s="235">
        <v>23.628588693482001</v>
      </c>
      <c r="D13" s="235">
        <v>56.368000000000002</v>
      </c>
      <c r="E13" s="235">
        <v>114.66959448290456</v>
      </c>
      <c r="F13" s="235">
        <v>93.978289732323233</v>
      </c>
      <c r="G13" s="235">
        <v>77.301285352754391</v>
      </c>
      <c r="H13" s="235">
        <v>76.854478542550467</v>
      </c>
      <c r="I13" s="235">
        <v>88.671628488350606</v>
      </c>
      <c r="J13" s="235">
        <v>96.454479201764016</v>
      </c>
    </row>
    <row r="14" spans="1:10">
      <c r="B14" s="241" t="s">
        <v>933</v>
      </c>
      <c r="C14" s="235">
        <v>41.556793999999996</v>
      </c>
      <c r="D14" s="235">
        <v>41.207814000000006</v>
      </c>
      <c r="E14" s="235">
        <v>39.933786529907763</v>
      </c>
      <c r="F14" s="235">
        <v>41.428103987240902</v>
      </c>
      <c r="G14" s="235">
        <v>42.02211783029248</v>
      </c>
      <c r="H14" s="235">
        <v>42.505070708181158</v>
      </c>
      <c r="I14" s="235">
        <v>43.409017780899504</v>
      </c>
      <c r="J14" s="235">
        <v>44.893457263736856</v>
      </c>
    </row>
    <row r="15" spans="1:10">
      <c r="B15" s="239" t="s">
        <v>934</v>
      </c>
      <c r="C15" s="235">
        <v>10.394602460185098</v>
      </c>
      <c r="D15" s="235">
        <v>8.3148336934557889</v>
      </c>
      <c r="E15" s="235">
        <v>8.8002067693563397</v>
      </c>
      <c r="F15" s="235">
        <v>6.4978515657380038</v>
      </c>
      <c r="G15" s="235">
        <v>1.0350846206053652</v>
      </c>
      <c r="H15" s="235">
        <v>1.3717660572017776</v>
      </c>
      <c r="I15" s="235">
        <v>0.75919730889983073</v>
      </c>
      <c r="J15" s="235">
        <v>0.40546123014630714</v>
      </c>
    </row>
    <row r="16" spans="1:10">
      <c r="B16" s="239" t="s">
        <v>1110</v>
      </c>
      <c r="C16" s="235">
        <v>4.0942837775000092</v>
      </c>
      <c r="D16" s="235">
        <v>3.3017499949938718</v>
      </c>
      <c r="E16" s="235">
        <v>4.2426580794580859</v>
      </c>
      <c r="F16" s="235">
        <v>7.8629687191718238</v>
      </c>
      <c r="G16" s="235">
        <v>9.8161395841704149</v>
      </c>
      <c r="H16" s="235">
        <v>9.9414512344224963</v>
      </c>
      <c r="I16" s="235">
        <v>8.9964144961067944</v>
      </c>
      <c r="J16" s="235">
        <v>7.9121835555938</v>
      </c>
    </row>
    <row r="17" spans="2:10">
      <c r="B17" s="239" t="s">
        <v>936</v>
      </c>
      <c r="C17" s="235">
        <v>8.1708173071524648</v>
      </c>
      <c r="D17" s="235">
        <v>7.9632969007622778</v>
      </c>
      <c r="E17" s="235">
        <v>9.4610238916124398</v>
      </c>
      <c r="F17" s="235">
        <v>10.150987112156358</v>
      </c>
      <c r="G17" s="235">
        <v>10.637222239303332</v>
      </c>
      <c r="H17" s="235">
        <v>10.903093657459594</v>
      </c>
      <c r="I17" s="235">
        <v>11.350453995032058</v>
      </c>
      <c r="J17" s="235">
        <v>11.883478061359837</v>
      </c>
    </row>
    <row r="18" spans="2:10">
      <c r="B18" s="239" t="s">
        <v>937</v>
      </c>
      <c r="C18" s="235">
        <v>3.4859318374085015</v>
      </c>
      <c r="D18" s="235">
        <v>3.87866848007</v>
      </c>
      <c r="E18" s="235">
        <v>4.2403030495800937</v>
      </c>
      <c r="F18" s="235">
        <v>4.1873378559619363</v>
      </c>
      <c r="G18" s="235">
        <v>4.3785596723183025</v>
      </c>
      <c r="H18" s="235">
        <v>4.2498597102547029</v>
      </c>
      <c r="I18" s="235">
        <v>4.511037635919255</v>
      </c>
      <c r="J18" s="235">
        <v>4.4949090461317622</v>
      </c>
    </row>
    <row r="19" spans="2:10">
      <c r="B19" s="239" t="s">
        <v>938</v>
      </c>
      <c r="C19" s="235">
        <v>1.4591800000000001</v>
      </c>
      <c r="D19" s="235">
        <v>1.3894169999999999</v>
      </c>
      <c r="E19" s="235">
        <v>1.2853600000000001</v>
      </c>
      <c r="F19" s="235">
        <v>1.352781</v>
      </c>
      <c r="G19" s="235">
        <v>1.419556</v>
      </c>
      <c r="H19" s="235">
        <v>1.4104140000000001</v>
      </c>
      <c r="I19" s="235">
        <v>1.3960950000000001</v>
      </c>
      <c r="J19" s="235">
        <v>1.2861779999999998</v>
      </c>
    </row>
    <row r="20" spans="2:10">
      <c r="B20" s="239" t="s">
        <v>939</v>
      </c>
      <c r="C20" s="235">
        <v>0.78675520026638013</v>
      </c>
      <c r="D20" s="235">
        <v>1.0527288330115459</v>
      </c>
      <c r="E20" s="235">
        <v>0.79940576306798405</v>
      </c>
      <c r="F20" s="235">
        <v>0.84382205862063242</v>
      </c>
      <c r="G20" s="235">
        <v>0.86935577963188471</v>
      </c>
      <c r="H20" s="235">
        <v>0.88729253260809982</v>
      </c>
      <c r="I20" s="235">
        <v>0.90860495992029688</v>
      </c>
      <c r="J20" s="235">
        <v>0.93324455025950626</v>
      </c>
    </row>
    <row r="21" spans="2:10">
      <c r="B21" s="242" t="s">
        <v>940</v>
      </c>
      <c r="C21" s="235">
        <v>0.17499999999999999</v>
      </c>
      <c r="D21" s="235">
        <v>0.52800000000000002</v>
      </c>
      <c r="E21" s="235">
        <v>0.53400000000000003</v>
      </c>
      <c r="F21" s="235">
        <v>0.53200000000000003</v>
      </c>
      <c r="G21" s="235">
        <v>0.53200000000000003</v>
      </c>
      <c r="H21" s="235">
        <v>0.53200000000000003</v>
      </c>
      <c r="I21" s="235">
        <v>0.53200000000000003</v>
      </c>
      <c r="J21" s="235">
        <v>0.53200000000000003</v>
      </c>
    </row>
    <row r="22" spans="2:10">
      <c r="B22" s="242" t="s">
        <v>941</v>
      </c>
      <c r="C22" s="235"/>
      <c r="D22" s="235">
        <v>0</v>
      </c>
      <c r="E22" s="235">
        <v>6.7</v>
      </c>
      <c r="F22" s="235">
        <v>1.097</v>
      </c>
      <c r="G22" s="235">
        <v>0</v>
      </c>
      <c r="H22" s="235">
        <v>0</v>
      </c>
      <c r="I22" s="235">
        <v>0</v>
      </c>
      <c r="J22" s="235">
        <v>0</v>
      </c>
    </row>
    <row r="23" spans="2:10">
      <c r="B23" s="242" t="s">
        <v>942</v>
      </c>
      <c r="C23" s="235"/>
      <c r="D23" s="235">
        <v>0</v>
      </c>
      <c r="E23" s="235">
        <v>23.033399999999997</v>
      </c>
      <c r="F23" s="235">
        <v>4.3443028866512376</v>
      </c>
      <c r="G23" s="235">
        <v>0</v>
      </c>
      <c r="H23" s="235">
        <v>0</v>
      </c>
      <c r="I23" s="235">
        <v>0</v>
      </c>
      <c r="J23" s="235">
        <v>0</v>
      </c>
    </row>
    <row r="24" spans="2:10">
      <c r="B24" s="242" t="s">
        <v>943</v>
      </c>
      <c r="C24" s="235">
        <v>19.111000000000001</v>
      </c>
      <c r="D24" s="235">
        <v>19.239957723325663</v>
      </c>
      <c r="E24" s="235">
        <v>20.198627832137106</v>
      </c>
      <c r="F24" s="235">
        <v>21.188301256002696</v>
      </c>
      <c r="G24" s="235">
        <v>22.04057983193842</v>
      </c>
      <c r="H24" s="235">
        <v>22.929072194092569</v>
      </c>
      <c r="I24" s="235">
        <v>23.854989194421584</v>
      </c>
      <c r="J24" s="235">
        <v>24.819679598500791</v>
      </c>
    </row>
    <row r="25" spans="2:10">
      <c r="B25" s="239" t="s">
        <v>944</v>
      </c>
      <c r="C25" s="235">
        <v>46.814999999999998</v>
      </c>
      <c r="D25" s="235">
        <v>48.305999999999997</v>
      </c>
      <c r="E25" s="235">
        <v>50.390412587975938</v>
      </c>
      <c r="F25" s="235">
        <v>52.591356799049684</v>
      </c>
      <c r="G25" s="235">
        <v>55.09458495089325</v>
      </c>
      <c r="H25" s="235">
        <v>57.301697326119076</v>
      </c>
      <c r="I25" s="235">
        <v>59.587099679895367</v>
      </c>
      <c r="J25" s="235">
        <v>62.061328497196783</v>
      </c>
    </row>
    <row r="26" spans="2:10">
      <c r="B26" s="239" t="s">
        <v>945</v>
      </c>
      <c r="C26" s="235">
        <v>17.459072209590232</v>
      </c>
      <c r="D26" s="235">
        <v>20.040967849977736</v>
      </c>
      <c r="E26" s="235">
        <v>21.324195355420759</v>
      </c>
      <c r="F26" s="235">
        <v>22.065576024486926</v>
      </c>
      <c r="G26" s="235">
        <v>22.653231417967739</v>
      </c>
      <c r="H26" s="235">
        <v>23.385000782397288</v>
      </c>
      <c r="I26" s="235">
        <v>24.084167154146211</v>
      </c>
      <c r="J26" s="235">
        <v>24.918121761138668</v>
      </c>
    </row>
    <row r="27" spans="2:10">
      <c r="B27" s="239" t="s">
        <v>946</v>
      </c>
      <c r="C27" s="235">
        <v>10.436999999999999</v>
      </c>
      <c r="D27" s="235">
        <v>8.4465026840427591</v>
      </c>
      <c r="E27" s="235">
        <v>8.5738000951710234</v>
      </c>
      <c r="F27" s="235">
        <v>8.7851615453582639</v>
      </c>
      <c r="G27" s="235">
        <v>9.0650802329955376</v>
      </c>
      <c r="H27" s="235">
        <v>9.689672915973766</v>
      </c>
      <c r="I27" s="235">
        <v>9.7283302655254484</v>
      </c>
      <c r="J27" s="235">
        <v>6.8262883428267482</v>
      </c>
    </row>
    <row r="28" spans="2:10">
      <c r="B28" s="239" t="s">
        <v>947</v>
      </c>
      <c r="C28" s="235">
        <v>2.3037940000000003</v>
      </c>
      <c r="D28" s="235">
        <v>19.022884634333195</v>
      </c>
      <c r="E28" s="235">
        <v>5.0883455552433361</v>
      </c>
      <c r="F28" s="235">
        <v>1.3502584624717429</v>
      </c>
      <c r="G28" s="235">
        <v>1.2658204628634167</v>
      </c>
      <c r="H28" s="235">
        <v>1.3249852235765047</v>
      </c>
      <c r="I28" s="235">
        <v>1.3737341723925738</v>
      </c>
      <c r="J28" s="235">
        <v>1.4288322392702639</v>
      </c>
    </row>
    <row r="29" spans="2:10">
      <c r="B29" s="243" t="s">
        <v>948</v>
      </c>
      <c r="C29" s="244">
        <v>-0.7072961493750709</v>
      </c>
      <c r="D29" s="244">
        <v>-6.7202870331235456</v>
      </c>
      <c r="E29" s="244">
        <v>2.9101452260164793</v>
      </c>
      <c r="F29" s="244">
        <v>0.80710187814823464</v>
      </c>
      <c r="G29" s="244">
        <v>-8.227390609574621E-2</v>
      </c>
      <c r="H29" s="244">
        <v>-0.24690492905438957</v>
      </c>
      <c r="I29" s="244">
        <v>-0.33742633746710571</v>
      </c>
      <c r="J29" s="244">
        <v>-0.37836719713639905</v>
      </c>
    </row>
    <row r="30" spans="2:10" ht="25.5">
      <c r="B30" s="245" t="s">
        <v>949</v>
      </c>
      <c r="C30" s="246">
        <v>980.92699999999991</v>
      </c>
      <c r="D30" s="246">
        <v>935.68399999999997</v>
      </c>
      <c r="E30" s="246">
        <v>1055.8131851745097</v>
      </c>
      <c r="F30" s="246">
        <v>1055.582945925185</v>
      </c>
      <c r="G30" s="246">
        <v>1055.6576640726332</v>
      </c>
      <c r="H30" s="246">
        <v>1080.1808476938795</v>
      </c>
      <c r="I30" s="246">
        <v>1115.6445782410419</v>
      </c>
      <c r="J30" s="247">
        <v>1147.873601089138</v>
      </c>
    </row>
    <row r="31" spans="2:10">
      <c r="B31" s="248" t="s">
        <v>950</v>
      </c>
      <c r="C31" s="235"/>
      <c r="D31" s="235"/>
      <c r="E31" s="235"/>
      <c r="F31" s="235"/>
      <c r="G31" s="235"/>
      <c r="H31" s="235"/>
      <c r="I31" s="235"/>
      <c r="J31" s="237"/>
    </row>
    <row r="32" spans="2:10">
      <c r="B32" s="236" t="s">
        <v>951</v>
      </c>
      <c r="C32" s="235">
        <v>75.520265999999992</v>
      </c>
      <c r="D32" s="235">
        <v>76.989229000000009</v>
      </c>
      <c r="E32" s="235">
        <v>86.314610307133165</v>
      </c>
      <c r="F32" s="235">
        <v>96.111650871276524</v>
      </c>
      <c r="G32" s="235">
        <v>96.888973191647366</v>
      </c>
      <c r="H32" s="235">
        <v>97.078752417547562</v>
      </c>
      <c r="I32" s="235">
        <v>97.479446993063704</v>
      </c>
      <c r="J32" s="235">
        <v>97.627422690126338</v>
      </c>
    </row>
    <row r="33" spans="2:10">
      <c r="B33" s="236" t="s">
        <v>952</v>
      </c>
      <c r="C33" s="235">
        <v>50.185734000000032</v>
      </c>
      <c r="D33" s="235">
        <v>27.397770999999992</v>
      </c>
      <c r="E33" s="235">
        <v>29.895361949325299</v>
      </c>
      <c r="F33" s="235">
        <v>37.475430440641723</v>
      </c>
      <c r="G33" s="235">
        <v>36.593392127770343</v>
      </c>
      <c r="H33" s="235">
        <v>36.354932579403581</v>
      </c>
      <c r="I33" s="235">
        <v>34.041219817956581</v>
      </c>
      <c r="J33" s="237">
        <v>34.038545978741674</v>
      </c>
    </row>
    <row r="34" spans="2:10">
      <c r="B34" s="236" t="s">
        <v>382</v>
      </c>
      <c r="C34" s="235"/>
      <c r="D34" s="235"/>
      <c r="E34" s="235"/>
      <c r="F34" s="235"/>
      <c r="G34" s="235"/>
      <c r="H34" s="235"/>
      <c r="I34" s="235"/>
      <c r="J34" s="237"/>
    </row>
    <row r="35" spans="2:10">
      <c r="B35" s="249" t="s">
        <v>953</v>
      </c>
      <c r="C35" s="235">
        <v>11.642488693412346</v>
      </c>
      <c r="D35" s="235">
        <v>10.671308255169889</v>
      </c>
      <c r="E35" s="235">
        <v>9.6670462851028827</v>
      </c>
      <c r="F35" s="235">
        <v>9.5887362287702462</v>
      </c>
      <c r="G35" s="235">
        <v>9.2705530278003607</v>
      </c>
      <c r="H35" s="235">
        <v>9.1425736996465563</v>
      </c>
      <c r="I35" s="235">
        <v>9.14213563135797</v>
      </c>
      <c r="J35" s="235">
        <v>9.2356768089872663</v>
      </c>
    </row>
    <row r="36" spans="2:10">
      <c r="B36" s="250" t="s">
        <v>954</v>
      </c>
      <c r="C36" s="235">
        <v>9.7110000000000003</v>
      </c>
      <c r="D36" s="235">
        <v>10.456</v>
      </c>
      <c r="E36" s="235">
        <v>11.576623718267744</v>
      </c>
      <c r="F36" s="235">
        <v>11.576604143247954</v>
      </c>
      <c r="G36" s="235">
        <v>11.925570138214105</v>
      </c>
      <c r="H36" s="235">
        <v>12.096741991532792</v>
      </c>
      <c r="I36" s="235">
        <v>12.090336160744092</v>
      </c>
      <c r="J36" s="235">
        <v>12.179427428498624</v>
      </c>
    </row>
    <row r="37" spans="2:10">
      <c r="B37" s="240" t="s">
        <v>955</v>
      </c>
      <c r="C37" s="235">
        <v>10.60889178774824</v>
      </c>
      <c r="D37" s="235">
        <v>12.739809248883098</v>
      </c>
      <c r="E37" s="235">
        <v>2.0356170011532595</v>
      </c>
      <c r="F37" s="235">
        <v>10.122447196743192</v>
      </c>
      <c r="G37" s="235">
        <v>8.9751347985428769</v>
      </c>
      <c r="H37" s="235">
        <v>7.9026438677466908</v>
      </c>
      <c r="I37" s="235">
        <v>7.24894922876849</v>
      </c>
      <c r="J37" s="235">
        <v>7.0160355105376269</v>
      </c>
    </row>
    <row r="38" spans="2:10">
      <c r="B38" s="239" t="s">
        <v>943</v>
      </c>
      <c r="C38" s="235">
        <v>-0.31900000000000001</v>
      </c>
      <c r="D38" s="235">
        <v>0.59546590909090913</v>
      </c>
      <c r="E38" s="235">
        <v>0.29546590909090903</v>
      </c>
      <c r="F38" s="235">
        <v>0.29546590909090903</v>
      </c>
      <c r="G38" s="235">
        <v>0.29546590909090903</v>
      </c>
      <c r="H38" s="235">
        <v>0.29546590909090903</v>
      </c>
      <c r="I38" s="235">
        <v>0.29546590909090903</v>
      </c>
      <c r="J38" s="235">
        <v>9.5465909090909087E-2</v>
      </c>
    </row>
    <row r="39" spans="2:10">
      <c r="B39" s="239" t="s">
        <v>956</v>
      </c>
      <c r="C39" s="235">
        <v>4.4543729999999995</v>
      </c>
      <c r="D39" s="235">
        <v>4.5047280000000001</v>
      </c>
      <c r="E39" s="235">
        <v>5.3930194827848306</v>
      </c>
      <c r="F39" s="235">
        <v>5.3283925870173716</v>
      </c>
      <c r="G39" s="235">
        <v>5.2533360762874155</v>
      </c>
      <c r="H39" s="235">
        <v>5.1607518226177342</v>
      </c>
      <c r="I39" s="235">
        <v>5.1540360475324967</v>
      </c>
      <c r="J39" s="235">
        <v>5.1460267739014363</v>
      </c>
    </row>
    <row r="40" spans="2:10">
      <c r="B40" s="240" t="s">
        <v>957</v>
      </c>
      <c r="C40" s="235">
        <v>0</v>
      </c>
      <c r="D40" s="235">
        <v>0</v>
      </c>
      <c r="E40" s="235">
        <v>0.220945</v>
      </c>
      <c r="F40" s="235">
        <v>0.21840199999999999</v>
      </c>
      <c r="G40" s="235">
        <v>1.2145890000000001</v>
      </c>
      <c r="H40" s="235">
        <v>2.3629670000000003</v>
      </c>
      <c r="I40" s="235">
        <v>0</v>
      </c>
      <c r="J40" s="235">
        <v>0.40974499999999997</v>
      </c>
    </row>
    <row r="41" spans="2:10">
      <c r="B41" s="240" t="s">
        <v>958</v>
      </c>
      <c r="C41" s="235">
        <v>20.789872966259999</v>
      </c>
      <c r="D41" s="235">
        <v>-5.3945680345599989</v>
      </c>
      <c r="E41" s="235">
        <v>1.7544320585727335</v>
      </c>
      <c r="F41" s="235">
        <v>0.73165554651800002</v>
      </c>
      <c r="G41" s="235">
        <v>0.78222932513541199</v>
      </c>
      <c r="H41" s="235">
        <v>0.79359653716715706</v>
      </c>
      <c r="I41" s="235">
        <v>0.72523677684987053</v>
      </c>
      <c r="J41" s="235">
        <v>0.57385110014448126</v>
      </c>
    </row>
    <row r="42" spans="2:10" ht="25.5">
      <c r="B42" s="251" t="s">
        <v>959</v>
      </c>
      <c r="C42" s="244">
        <v>-6.7018924474205575</v>
      </c>
      <c r="D42" s="244">
        <v>-6.1749723785839015</v>
      </c>
      <c r="E42" s="244">
        <v>-1.0477875056470578</v>
      </c>
      <c r="F42" s="244">
        <v>-0.38627317074595507</v>
      </c>
      <c r="G42" s="244">
        <v>-1.1234861473007312</v>
      </c>
      <c r="H42" s="244">
        <v>-1.3998082483982544</v>
      </c>
      <c r="I42" s="244">
        <v>-0.61493993638724964</v>
      </c>
      <c r="J42" s="244">
        <v>-0.61768255241866821</v>
      </c>
    </row>
    <row r="43" spans="2:10">
      <c r="B43" s="252" t="s">
        <v>960</v>
      </c>
      <c r="C43" s="246">
        <v>125.70600000000002</v>
      </c>
      <c r="D43" s="246">
        <v>104.387</v>
      </c>
      <c r="E43" s="246">
        <v>116.20997225645846</v>
      </c>
      <c r="F43" s="246">
        <v>133.58708131191824</v>
      </c>
      <c r="G43" s="246">
        <v>133.48236531941771</v>
      </c>
      <c r="H43" s="246">
        <v>133.43368499695114</v>
      </c>
      <c r="I43" s="246">
        <v>131.52066681102028</v>
      </c>
      <c r="J43" s="247">
        <v>131.665968668868</v>
      </c>
    </row>
    <row r="44" spans="2:10">
      <c r="B44" s="234" t="s">
        <v>961</v>
      </c>
      <c r="C44" s="235">
        <v>-53.613</v>
      </c>
      <c r="D44" s="235">
        <v>-55.052</v>
      </c>
      <c r="E44" s="235">
        <v>-57.521983576643443</v>
      </c>
      <c r="F44" s="235">
        <v>-59.937333952919609</v>
      </c>
      <c r="G44" s="235">
        <v>-62.534761692027452</v>
      </c>
      <c r="H44" s="235">
        <v>-64.773863037760677</v>
      </c>
      <c r="I44" s="235">
        <v>-67.060786286247819</v>
      </c>
      <c r="J44" s="235">
        <v>-69.541624065137924</v>
      </c>
    </row>
    <row r="45" spans="2:10">
      <c r="B45" s="253" t="s">
        <v>962</v>
      </c>
      <c r="C45" s="244">
        <v>72.093000000000018</v>
      </c>
      <c r="D45" s="244">
        <v>49.335000000000001</v>
      </c>
      <c r="E45" s="244">
        <v>58.687988679815014</v>
      </c>
      <c r="F45" s="244">
        <v>73.649747358998638</v>
      </c>
      <c r="G45" s="244">
        <v>70.947603627390265</v>
      </c>
      <c r="H45" s="244">
        <v>68.659821959190467</v>
      </c>
      <c r="I45" s="244">
        <v>64.459880524772458</v>
      </c>
      <c r="J45" s="254">
        <v>62.12434460373008</v>
      </c>
    </row>
    <row r="46" spans="2:10">
      <c r="B46" s="255" t="s">
        <v>963</v>
      </c>
      <c r="C46" s="256">
        <v>1106.6329999999998</v>
      </c>
      <c r="D46" s="256">
        <v>1040.0709999999999</v>
      </c>
      <c r="E46" s="256">
        <v>1172.0231574309682</v>
      </c>
      <c r="F46" s="256">
        <v>1189.1700272371031</v>
      </c>
      <c r="G46" s="256">
        <v>1189.140029392051</v>
      </c>
      <c r="H46" s="256">
        <v>1213.6145326908306</v>
      </c>
      <c r="I46" s="256">
        <v>1247.1652450520621</v>
      </c>
      <c r="J46" s="257">
        <v>1279.5395697580061</v>
      </c>
    </row>
    <row r="47" spans="2:10" ht="13.5" thickBot="1">
      <c r="B47" s="258" t="s">
        <v>1111</v>
      </c>
      <c r="C47" s="259"/>
      <c r="D47" s="259"/>
      <c r="E47" s="259"/>
      <c r="F47" s="259"/>
      <c r="G47" s="259"/>
      <c r="H47" s="259"/>
      <c r="I47" s="259"/>
      <c r="J47" s="260"/>
    </row>
  </sheetData>
  <mergeCells count="3">
    <mergeCell ref="C4:J4"/>
    <mergeCell ref="C5:D5"/>
    <mergeCell ref="E5:J5"/>
  </mergeCells>
  <conditionalFormatting sqref="C46:J46 C30:J30">
    <cfRule type="cellIs" dxfId="2" priority="1" operator="greaterThan">
      <formula>1000</formula>
    </cfRule>
  </conditionalFormatting>
  <hyperlinks>
    <hyperlink ref="A1" location="Contents!A1" display="Contents!A1" xr:uid="{FDEB8A8E-4C09-46B6-9A7B-436A39BCC4AE}"/>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64780-64FD-442D-8632-7FB2296A0D7C}">
  <sheetPr>
    <tabColor theme="6"/>
  </sheetPr>
  <dimension ref="A1:W161"/>
  <sheetViews>
    <sheetView zoomScaleNormal="100" zoomScaleSheetLayoutView="85" workbookViewId="0">
      <pane xSplit="2" ySplit="4" topLeftCell="D70" activePane="bottomRight" state="frozen"/>
      <selection activeCell="L37" sqref="L37"/>
      <selection pane="topRight" activeCell="L37" sqref="L37"/>
      <selection pane="bottomLeft" activeCell="L37" sqref="L37"/>
      <selection pane="bottomRight" activeCell="L37" sqref="L37"/>
    </sheetView>
  </sheetViews>
  <sheetFormatPr defaultColWidth="10.140625" defaultRowHeight="15"/>
  <cols>
    <col min="1" max="1" width="10.5703125" style="161" customWidth="1"/>
    <col min="2" max="2" width="10.85546875" style="161" customWidth="1"/>
    <col min="3" max="4" width="12.5703125" style="161" bestFit="1" customWidth="1"/>
    <col min="5" max="5" width="11.140625" style="161" customWidth="1"/>
    <col min="6" max="6" width="11.28515625" style="161" customWidth="1"/>
    <col min="7" max="7" width="10.5703125" style="161" customWidth="1"/>
    <col min="8" max="8" width="12" style="161" customWidth="1"/>
    <col min="9" max="9" width="10.5703125" style="161" customWidth="1"/>
    <col min="10" max="10" width="14.5703125" style="161" bestFit="1" customWidth="1"/>
    <col min="11" max="11" width="10.5703125" style="161" customWidth="1"/>
    <col min="12" max="12" width="11.7109375" style="161" customWidth="1"/>
    <col min="13" max="14" width="10.5703125" style="161" customWidth="1"/>
    <col min="15" max="15" width="11.42578125" style="161" bestFit="1" customWidth="1"/>
    <col min="16" max="16" width="10.5703125" style="161" customWidth="1"/>
    <col min="17" max="17" width="11.7109375" style="161" bestFit="1" customWidth="1"/>
    <col min="18" max="19" width="10.5703125" style="161" customWidth="1"/>
    <col min="20" max="20" width="10.140625" style="161"/>
    <col min="21" max="22" width="17.42578125" style="161" bestFit="1" customWidth="1"/>
    <col min="23" max="23" width="10.85546875" style="161" bestFit="1" customWidth="1"/>
    <col min="24" max="16384" width="10.140625" style="161"/>
  </cols>
  <sheetData>
    <row r="1" spans="1:23" ht="33.75" customHeight="1" thickBot="1">
      <c r="A1" s="158" t="s">
        <v>354</v>
      </c>
      <c r="B1" s="159"/>
      <c r="C1" s="159"/>
      <c r="D1" s="159"/>
      <c r="E1" s="159"/>
      <c r="F1" s="159"/>
      <c r="G1" s="159"/>
      <c r="H1" s="159"/>
      <c r="I1" s="159"/>
      <c r="J1" s="159"/>
      <c r="K1" s="159"/>
      <c r="L1" s="159"/>
      <c r="M1" s="159"/>
      <c r="N1" s="159"/>
      <c r="O1" s="159"/>
      <c r="P1" s="159"/>
      <c r="Q1" s="159"/>
      <c r="R1" s="159"/>
      <c r="S1" s="160"/>
    </row>
    <row r="2" spans="1:23" s="163" customFormat="1" ht="34.5" customHeight="1" thickBot="1">
      <c r="A2" s="162"/>
      <c r="B2" s="575" t="s">
        <v>965</v>
      </c>
      <c r="C2" s="576"/>
      <c r="D2" s="576"/>
      <c r="E2" s="576"/>
      <c r="F2" s="576"/>
      <c r="G2" s="576"/>
      <c r="H2" s="576"/>
      <c r="I2" s="576"/>
      <c r="J2" s="576"/>
      <c r="K2" s="576"/>
      <c r="L2" s="576"/>
      <c r="M2" s="576"/>
      <c r="N2" s="576"/>
      <c r="O2" s="576"/>
      <c r="P2" s="576"/>
      <c r="Q2" s="576"/>
      <c r="R2" s="576"/>
      <c r="S2" s="577"/>
    </row>
    <row r="3" spans="1:23" s="168" customFormat="1" ht="38.25" customHeight="1">
      <c r="A3" s="164"/>
      <c r="B3" s="165" t="s">
        <v>966</v>
      </c>
      <c r="C3" s="578" t="s">
        <v>967</v>
      </c>
      <c r="D3" s="578" t="s">
        <v>968</v>
      </c>
      <c r="E3" s="166" t="s">
        <v>969</v>
      </c>
      <c r="F3" s="167"/>
      <c r="G3" s="167"/>
      <c r="H3" s="167"/>
      <c r="I3" s="167"/>
      <c r="J3" s="578" t="s">
        <v>970</v>
      </c>
      <c r="K3" s="578" t="s">
        <v>971</v>
      </c>
      <c r="L3" s="578" t="s">
        <v>972</v>
      </c>
      <c r="M3" s="578" t="s">
        <v>973</v>
      </c>
      <c r="N3" s="578" t="s">
        <v>974</v>
      </c>
      <c r="O3" s="578" t="s">
        <v>975</v>
      </c>
      <c r="P3" s="571" t="s">
        <v>976</v>
      </c>
      <c r="Q3" s="571" t="s">
        <v>977</v>
      </c>
      <c r="R3" s="571" t="s">
        <v>978</v>
      </c>
      <c r="S3" s="572" t="s">
        <v>979</v>
      </c>
    </row>
    <row r="4" spans="1:23" s="168" customFormat="1" ht="30.75" customHeight="1">
      <c r="A4" s="164"/>
      <c r="B4" s="165"/>
      <c r="C4" s="578"/>
      <c r="D4" s="578"/>
      <c r="E4" s="169" t="s">
        <v>382</v>
      </c>
      <c r="F4" s="169" t="s">
        <v>980</v>
      </c>
      <c r="G4" s="169" t="s">
        <v>981</v>
      </c>
      <c r="H4" s="169" t="s">
        <v>982</v>
      </c>
      <c r="I4" s="169" t="s">
        <v>983</v>
      </c>
      <c r="J4" s="578"/>
      <c r="K4" s="578"/>
      <c r="L4" s="578"/>
      <c r="M4" s="578"/>
      <c r="N4" s="578"/>
      <c r="O4" s="578"/>
      <c r="P4" s="571"/>
      <c r="Q4" s="571"/>
      <c r="R4" s="571"/>
      <c r="S4" s="573"/>
    </row>
    <row r="5" spans="1:23">
      <c r="A5" s="170"/>
      <c r="B5" s="171" t="s">
        <v>984</v>
      </c>
      <c r="C5" s="172">
        <v>308.38200000000001</v>
      </c>
      <c r="D5" s="172">
        <v>93.519000000000005</v>
      </c>
      <c r="E5" s="172">
        <v>87.028000000000006</v>
      </c>
      <c r="F5" s="172">
        <v>46.96</v>
      </c>
      <c r="G5" s="172">
        <v>25.19</v>
      </c>
      <c r="H5" s="172">
        <v>13.757</v>
      </c>
      <c r="I5" s="172">
        <v>1.474</v>
      </c>
      <c r="J5" s="172">
        <v>0.13400000000000001</v>
      </c>
      <c r="K5" s="172">
        <v>489.06299999999999</v>
      </c>
      <c r="L5" s="172">
        <v>-2.343</v>
      </c>
      <c r="M5" s="172">
        <v>486.72</v>
      </c>
      <c r="N5" s="172">
        <v>137.71</v>
      </c>
      <c r="O5" s="172">
        <v>625.94299999999998</v>
      </c>
      <c r="P5" s="172">
        <v>138.58500000000001</v>
      </c>
      <c r="Q5" s="172">
        <v>0</v>
      </c>
      <c r="R5" s="172">
        <v>487.601</v>
      </c>
      <c r="S5" s="173">
        <v>425.714</v>
      </c>
      <c r="T5" s="174"/>
      <c r="U5" s="175"/>
      <c r="V5" s="175"/>
      <c r="W5" s="175"/>
    </row>
    <row r="6" spans="1:23">
      <c r="A6" s="170"/>
      <c r="B6" s="171" t="s">
        <v>985</v>
      </c>
      <c r="C6" s="172">
        <v>304.76900000000001</v>
      </c>
      <c r="D6" s="172">
        <v>93.287999999999997</v>
      </c>
      <c r="E6" s="172">
        <v>87.537999999999997</v>
      </c>
      <c r="F6" s="172">
        <v>48.735999999999997</v>
      </c>
      <c r="G6" s="172">
        <v>23.885000000000002</v>
      </c>
      <c r="H6" s="172">
        <v>13.888999999999999</v>
      </c>
      <c r="I6" s="172">
        <v>1.4120000000000001</v>
      </c>
      <c r="J6" s="172">
        <v>-5.8999999999999997E-2</v>
      </c>
      <c r="K6" s="172">
        <v>485.536</v>
      </c>
      <c r="L6" s="172">
        <v>-1.748</v>
      </c>
      <c r="M6" s="172">
        <v>483.78800000000001</v>
      </c>
      <c r="N6" s="172">
        <v>138.398</v>
      </c>
      <c r="O6" s="172">
        <v>622.86900000000003</v>
      </c>
      <c r="P6" s="172">
        <v>137.84</v>
      </c>
      <c r="Q6" s="172">
        <v>0</v>
      </c>
      <c r="R6" s="172">
        <v>485.27800000000002</v>
      </c>
      <c r="S6" s="173">
        <v>423.75</v>
      </c>
      <c r="U6" s="175"/>
      <c r="V6" s="175"/>
      <c r="W6" s="175"/>
    </row>
    <row r="7" spans="1:23">
      <c r="A7" s="170"/>
      <c r="B7" s="171" t="s">
        <v>986</v>
      </c>
      <c r="C7" s="172">
        <v>299.67399999999998</v>
      </c>
      <c r="D7" s="172">
        <v>94.933999999999997</v>
      </c>
      <c r="E7" s="172">
        <v>83.063000000000002</v>
      </c>
      <c r="F7" s="172">
        <v>46.893000000000001</v>
      </c>
      <c r="G7" s="172">
        <v>19.352</v>
      </c>
      <c r="H7" s="172">
        <v>14.375</v>
      </c>
      <c r="I7" s="172">
        <v>2.7669999999999999</v>
      </c>
      <c r="J7" s="172">
        <v>-1.5</v>
      </c>
      <c r="K7" s="172">
        <v>476.17099999999999</v>
      </c>
      <c r="L7" s="172">
        <v>-3.1070000000000002</v>
      </c>
      <c r="M7" s="172">
        <v>473.06400000000002</v>
      </c>
      <c r="N7" s="172">
        <v>138.53100000000001</v>
      </c>
      <c r="O7" s="172">
        <v>613.23099999999999</v>
      </c>
      <c r="P7" s="172">
        <v>135.572</v>
      </c>
      <c r="Q7" s="172">
        <v>0</v>
      </c>
      <c r="R7" s="172">
        <v>477.935</v>
      </c>
      <c r="S7" s="173">
        <v>416.166</v>
      </c>
      <c r="U7" s="175"/>
      <c r="V7" s="175"/>
      <c r="W7" s="175"/>
    </row>
    <row r="8" spans="1:23">
      <c r="A8" s="170"/>
      <c r="B8" s="171" t="s">
        <v>987</v>
      </c>
      <c r="C8" s="172">
        <v>292.608</v>
      </c>
      <c r="D8" s="172">
        <v>95.891000000000005</v>
      </c>
      <c r="E8" s="172">
        <v>81.584999999999994</v>
      </c>
      <c r="F8" s="172">
        <v>45.311</v>
      </c>
      <c r="G8" s="172">
        <v>18.413</v>
      </c>
      <c r="H8" s="172">
        <v>15.473000000000001</v>
      </c>
      <c r="I8" s="172">
        <v>2.7170000000000001</v>
      </c>
      <c r="J8" s="172">
        <v>0.38500000000000001</v>
      </c>
      <c r="K8" s="172">
        <v>470.46899999999999</v>
      </c>
      <c r="L8" s="172">
        <v>-5.3869999999999996</v>
      </c>
      <c r="M8" s="172">
        <v>465.08199999999999</v>
      </c>
      <c r="N8" s="172">
        <v>132.97499999999999</v>
      </c>
      <c r="O8" s="172">
        <v>595.30999999999995</v>
      </c>
      <c r="P8" s="172">
        <v>128.23599999999999</v>
      </c>
      <c r="Q8" s="172">
        <v>0</v>
      </c>
      <c r="R8" s="172">
        <v>467.25</v>
      </c>
      <c r="S8" s="173">
        <v>405.983</v>
      </c>
      <c r="U8" s="175"/>
      <c r="V8" s="175"/>
      <c r="W8" s="175"/>
    </row>
    <row r="9" spans="1:23">
      <c r="A9" s="170"/>
      <c r="B9" s="171" t="s">
        <v>988</v>
      </c>
      <c r="C9" s="172">
        <v>291.57100000000003</v>
      </c>
      <c r="D9" s="172">
        <v>95.337999999999994</v>
      </c>
      <c r="E9" s="172">
        <v>76.319999999999993</v>
      </c>
      <c r="F9" s="172">
        <v>41.006</v>
      </c>
      <c r="G9" s="172">
        <v>17.385000000000002</v>
      </c>
      <c r="H9" s="172">
        <v>15.467000000000001</v>
      </c>
      <c r="I9" s="172">
        <v>2.6670000000000003</v>
      </c>
      <c r="J9" s="172">
        <v>1.395</v>
      </c>
      <c r="K9" s="172">
        <v>464.62400000000002</v>
      </c>
      <c r="L9" s="172">
        <v>-8.57</v>
      </c>
      <c r="M9" s="172">
        <v>456.05399999999997</v>
      </c>
      <c r="N9" s="172">
        <v>124.39100000000001</v>
      </c>
      <c r="O9" s="172">
        <v>580.95600000000002</v>
      </c>
      <c r="P9" s="172">
        <v>123.084</v>
      </c>
      <c r="Q9" s="172">
        <v>0</v>
      </c>
      <c r="R9" s="172">
        <v>458.18099999999998</v>
      </c>
      <c r="S9" s="173">
        <v>398.40499999999997</v>
      </c>
      <c r="U9" s="175"/>
      <c r="V9" s="175"/>
      <c r="W9" s="175"/>
    </row>
    <row r="10" spans="1:23" ht="15.75">
      <c r="A10" s="160"/>
      <c r="B10" s="171" t="s">
        <v>989</v>
      </c>
      <c r="C10" s="172">
        <v>291.01600000000002</v>
      </c>
      <c r="D10" s="172">
        <v>95.228999999999999</v>
      </c>
      <c r="E10" s="172">
        <v>73.206000000000003</v>
      </c>
      <c r="F10" s="172">
        <v>39.113999999999997</v>
      </c>
      <c r="G10" s="172">
        <v>16.991</v>
      </c>
      <c r="H10" s="172">
        <v>14.569000000000001</v>
      </c>
      <c r="I10" s="172">
        <v>2.621</v>
      </c>
      <c r="J10" s="172">
        <v>0.75600000000000001</v>
      </c>
      <c r="K10" s="172">
        <v>460.20699999999999</v>
      </c>
      <c r="L10" s="172">
        <v>-9.2249999999999996</v>
      </c>
      <c r="M10" s="172">
        <v>450.98200000000003</v>
      </c>
      <c r="N10" s="172">
        <v>123.42700000000001</v>
      </c>
      <c r="O10" s="172">
        <v>579.43700000000001</v>
      </c>
      <c r="P10" s="172">
        <v>122.932</v>
      </c>
      <c r="Q10" s="172">
        <v>0</v>
      </c>
      <c r="R10" s="172">
        <v>456.86700000000002</v>
      </c>
      <c r="S10" s="173">
        <v>397.59399999999999</v>
      </c>
      <c r="U10" s="175"/>
      <c r="V10" s="175"/>
      <c r="W10" s="175"/>
    </row>
    <row r="11" spans="1:23" ht="15.75">
      <c r="A11" s="160"/>
      <c r="B11" s="171" t="s">
        <v>990</v>
      </c>
      <c r="C11" s="172">
        <v>292.43</v>
      </c>
      <c r="D11" s="172">
        <v>95.789000000000001</v>
      </c>
      <c r="E11" s="172">
        <v>74.046999999999997</v>
      </c>
      <c r="F11" s="172">
        <v>38.305999999999997</v>
      </c>
      <c r="G11" s="172">
        <v>16.925999999999998</v>
      </c>
      <c r="H11" s="172">
        <v>16.286000000000001</v>
      </c>
      <c r="I11" s="172">
        <v>2.6640000000000001</v>
      </c>
      <c r="J11" s="172">
        <v>0.69399999999999995</v>
      </c>
      <c r="K11" s="172">
        <v>462.96</v>
      </c>
      <c r="L11" s="172">
        <v>-8.4640000000000004</v>
      </c>
      <c r="M11" s="172">
        <v>454.49599999999998</v>
      </c>
      <c r="N11" s="172">
        <v>122.499</v>
      </c>
      <c r="O11" s="172">
        <v>583.27099999999996</v>
      </c>
      <c r="P11" s="172">
        <v>126.124</v>
      </c>
      <c r="Q11" s="172">
        <v>0</v>
      </c>
      <c r="R11" s="172">
        <v>457.471</v>
      </c>
      <c r="S11" s="173">
        <v>399.76299999999998</v>
      </c>
      <c r="U11" s="175"/>
      <c r="V11" s="175"/>
      <c r="W11" s="175"/>
    </row>
    <row r="12" spans="1:23" ht="15.75">
      <c r="A12" s="160"/>
      <c r="B12" s="171" t="s">
        <v>991</v>
      </c>
      <c r="C12" s="172">
        <v>294.78500000000003</v>
      </c>
      <c r="D12" s="172">
        <v>96.558999999999997</v>
      </c>
      <c r="E12" s="172">
        <v>72.917000000000002</v>
      </c>
      <c r="F12" s="172">
        <v>38.164999999999999</v>
      </c>
      <c r="G12" s="172">
        <v>16.131</v>
      </c>
      <c r="H12" s="172">
        <v>15.993</v>
      </c>
      <c r="I12" s="172">
        <v>2.7170000000000001</v>
      </c>
      <c r="J12" s="172">
        <v>-9.9000000000000005E-2</v>
      </c>
      <c r="K12" s="172">
        <v>464.16199999999998</v>
      </c>
      <c r="L12" s="172">
        <v>-6.907</v>
      </c>
      <c r="M12" s="172">
        <v>457.255</v>
      </c>
      <c r="N12" s="172">
        <v>127.955</v>
      </c>
      <c r="O12" s="172">
        <v>586.78200000000004</v>
      </c>
      <c r="P12" s="172">
        <v>128.05199999999999</v>
      </c>
      <c r="Q12" s="172">
        <v>0</v>
      </c>
      <c r="R12" s="172">
        <v>459.03100000000001</v>
      </c>
      <c r="S12" s="173">
        <v>401.92399999999998</v>
      </c>
      <c r="U12" s="175"/>
      <c r="V12" s="175"/>
      <c r="W12" s="175"/>
    </row>
    <row r="13" spans="1:23" ht="18.75" customHeight="1">
      <c r="A13" s="160"/>
      <c r="B13" s="171" t="s">
        <v>992</v>
      </c>
      <c r="C13" s="172">
        <v>293.14</v>
      </c>
      <c r="D13" s="172">
        <v>95.477999999999994</v>
      </c>
      <c r="E13" s="172">
        <v>75.936000000000007</v>
      </c>
      <c r="F13" s="172">
        <v>39.649000000000001</v>
      </c>
      <c r="G13" s="172">
        <v>17.350999999999999</v>
      </c>
      <c r="H13" s="172">
        <v>16.420000000000002</v>
      </c>
      <c r="I13" s="172">
        <v>2.6970000000000001</v>
      </c>
      <c r="J13" s="172">
        <v>-0.16</v>
      </c>
      <c r="K13" s="172">
        <v>464.39400000000001</v>
      </c>
      <c r="L13" s="172">
        <v>-0.629</v>
      </c>
      <c r="M13" s="172">
        <v>463.76499999999999</v>
      </c>
      <c r="N13" s="172">
        <v>128.239</v>
      </c>
      <c r="O13" s="172">
        <v>593.47500000000002</v>
      </c>
      <c r="P13" s="172">
        <v>130.363</v>
      </c>
      <c r="Q13" s="172">
        <v>0</v>
      </c>
      <c r="R13" s="172">
        <v>463.39100000000002</v>
      </c>
      <c r="S13" s="173">
        <v>405.93099999999998</v>
      </c>
      <c r="U13" s="175"/>
      <c r="V13" s="175"/>
      <c r="W13" s="175"/>
    </row>
    <row r="14" spans="1:23" ht="15.75">
      <c r="A14" s="160"/>
      <c r="B14" s="171" t="s">
        <v>993</v>
      </c>
      <c r="C14" s="172">
        <v>299.97399999999999</v>
      </c>
      <c r="D14" s="172">
        <v>95.763999999999996</v>
      </c>
      <c r="E14" s="172">
        <v>75.576999999999998</v>
      </c>
      <c r="F14" s="172">
        <v>39.512999999999998</v>
      </c>
      <c r="G14" s="172">
        <v>18.382999999999999</v>
      </c>
      <c r="H14" s="172">
        <v>15.231</v>
      </c>
      <c r="I14" s="172">
        <v>2.6749999999999998</v>
      </c>
      <c r="J14" s="172">
        <v>-0.54100000000000004</v>
      </c>
      <c r="K14" s="172">
        <v>470.774</v>
      </c>
      <c r="L14" s="172">
        <v>-1.9650000000000001</v>
      </c>
      <c r="M14" s="172">
        <v>468.80900000000003</v>
      </c>
      <c r="N14" s="172">
        <v>133.048</v>
      </c>
      <c r="O14" s="172">
        <v>602.68399999999997</v>
      </c>
      <c r="P14" s="172">
        <v>134.22</v>
      </c>
      <c r="Q14" s="172">
        <v>0</v>
      </c>
      <c r="R14" s="172">
        <v>468.69099999999997</v>
      </c>
      <c r="S14" s="173">
        <v>410.49599999999998</v>
      </c>
      <c r="U14" s="175"/>
      <c r="V14" s="175"/>
      <c r="W14" s="175"/>
    </row>
    <row r="15" spans="1:23" ht="15.75">
      <c r="A15" s="160"/>
      <c r="B15" s="171" t="s">
        <v>994</v>
      </c>
      <c r="C15" s="172">
        <v>300.04599999999999</v>
      </c>
      <c r="D15" s="172">
        <v>95.778000000000006</v>
      </c>
      <c r="E15" s="172">
        <v>78.355000000000004</v>
      </c>
      <c r="F15" s="172">
        <v>40.874000000000002</v>
      </c>
      <c r="G15" s="172">
        <v>19.265999999999998</v>
      </c>
      <c r="H15" s="172">
        <v>15.804</v>
      </c>
      <c r="I15" s="172">
        <v>2.6589999999999998</v>
      </c>
      <c r="J15" s="172">
        <v>0.14899999999999999</v>
      </c>
      <c r="K15" s="172">
        <v>474.32799999999997</v>
      </c>
      <c r="L15" s="172">
        <v>4.2000000000000003E-2</v>
      </c>
      <c r="M15" s="172">
        <v>474.37</v>
      </c>
      <c r="N15" s="172">
        <v>133.84399999999999</v>
      </c>
      <c r="O15" s="172">
        <v>609.55700000000002</v>
      </c>
      <c r="P15" s="172">
        <v>138.05199999999999</v>
      </c>
      <c r="Q15" s="172">
        <v>0</v>
      </c>
      <c r="R15" s="172">
        <v>471.66399999999999</v>
      </c>
      <c r="S15" s="173">
        <v>413.47899999999998</v>
      </c>
      <c r="U15" s="175"/>
      <c r="V15" s="175"/>
      <c r="W15" s="175"/>
    </row>
    <row r="16" spans="1:23" ht="15.75">
      <c r="A16" s="160"/>
      <c r="B16" s="171" t="s">
        <v>995</v>
      </c>
      <c r="C16" s="172">
        <v>299.875</v>
      </c>
      <c r="D16" s="172">
        <v>96.488</v>
      </c>
      <c r="E16" s="172">
        <v>80.277000000000001</v>
      </c>
      <c r="F16" s="172">
        <v>43.603000000000002</v>
      </c>
      <c r="G16" s="172">
        <v>18.920000000000002</v>
      </c>
      <c r="H16" s="172">
        <v>15.324999999999999</v>
      </c>
      <c r="I16" s="172">
        <v>2.6070000000000002</v>
      </c>
      <c r="J16" s="172">
        <v>0.55800000000000005</v>
      </c>
      <c r="K16" s="172">
        <v>477.19799999999998</v>
      </c>
      <c r="L16" s="172">
        <v>-3.714</v>
      </c>
      <c r="M16" s="172">
        <v>473.48399999999998</v>
      </c>
      <c r="N16" s="172">
        <v>137.18799999999999</v>
      </c>
      <c r="O16" s="172">
        <v>611.12800000000004</v>
      </c>
      <c r="P16" s="172">
        <v>138.94999999999999</v>
      </c>
      <c r="Q16" s="172">
        <v>0</v>
      </c>
      <c r="R16" s="172">
        <v>472.31200000000001</v>
      </c>
      <c r="S16" s="173">
        <v>414.62799999999999</v>
      </c>
      <c r="U16" s="175"/>
      <c r="V16" s="175"/>
      <c r="W16" s="175"/>
    </row>
    <row r="17" spans="1:23" ht="18.75" customHeight="1">
      <c r="A17" s="160"/>
      <c r="B17" s="171" t="s">
        <v>996</v>
      </c>
      <c r="C17" s="172">
        <v>297.11</v>
      </c>
      <c r="D17" s="172">
        <v>97.034999999999997</v>
      </c>
      <c r="E17" s="172">
        <v>76.536000000000001</v>
      </c>
      <c r="F17" s="172">
        <v>39.881</v>
      </c>
      <c r="G17" s="172">
        <v>17.969000000000001</v>
      </c>
      <c r="H17" s="172">
        <v>16.298999999999999</v>
      </c>
      <c r="I17" s="172">
        <v>2.6189999999999998</v>
      </c>
      <c r="J17" s="172">
        <v>-1.601</v>
      </c>
      <c r="K17" s="172">
        <v>469.08</v>
      </c>
      <c r="L17" s="172">
        <v>-1.0309999999999999</v>
      </c>
      <c r="M17" s="172">
        <v>468.04899999999998</v>
      </c>
      <c r="N17" s="172">
        <v>142.48099999999999</v>
      </c>
      <c r="O17" s="172">
        <v>609.33500000000004</v>
      </c>
      <c r="P17" s="172">
        <v>136.065</v>
      </c>
      <c r="Q17" s="172">
        <v>0</v>
      </c>
      <c r="R17" s="172">
        <v>473.51</v>
      </c>
      <c r="S17" s="173">
        <v>416.90100000000001</v>
      </c>
      <c r="U17" s="175"/>
      <c r="V17" s="175"/>
      <c r="W17" s="175"/>
    </row>
    <row r="18" spans="1:23" ht="15.75">
      <c r="A18" s="160"/>
      <c r="B18" s="171" t="s">
        <v>997</v>
      </c>
      <c r="C18" s="172">
        <v>296.45</v>
      </c>
      <c r="D18" s="172">
        <v>95.555999999999997</v>
      </c>
      <c r="E18" s="172">
        <v>75.777000000000001</v>
      </c>
      <c r="F18" s="172">
        <v>41.640999999999998</v>
      </c>
      <c r="G18" s="172">
        <v>17.466000000000001</v>
      </c>
      <c r="H18" s="172">
        <v>14.266</v>
      </c>
      <c r="I18" s="172">
        <v>2.532</v>
      </c>
      <c r="J18" s="172">
        <v>2.7E-2</v>
      </c>
      <c r="K18" s="172">
        <v>467.81</v>
      </c>
      <c r="L18" s="172">
        <v>5.21</v>
      </c>
      <c r="M18" s="172">
        <v>473.02</v>
      </c>
      <c r="N18" s="172">
        <v>140.613</v>
      </c>
      <c r="O18" s="172">
        <v>613.69799999999998</v>
      </c>
      <c r="P18" s="172">
        <v>140.01499999999999</v>
      </c>
      <c r="Q18" s="172">
        <v>0</v>
      </c>
      <c r="R18" s="172">
        <v>473.77300000000002</v>
      </c>
      <c r="S18" s="173">
        <v>417.08300000000003</v>
      </c>
      <c r="U18" s="175"/>
      <c r="V18" s="175"/>
      <c r="W18" s="175"/>
    </row>
    <row r="19" spans="1:23" ht="15.75">
      <c r="A19" s="160"/>
      <c r="B19" s="171" t="s">
        <v>998</v>
      </c>
      <c r="C19" s="172">
        <v>297.24900000000002</v>
      </c>
      <c r="D19" s="172">
        <v>95.421000000000006</v>
      </c>
      <c r="E19" s="172">
        <v>77.63</v>
      </c>
      <c r="F19" s="172">
        <v>43.46</v>
      </c>
      <c r="G19" s="172">
        <v>17.401</v>
      </c>
      <c r="H19" s="172">
        <v>14.433</v>
      </c>
      <c r="I19" s="172">
        <v>2.4039999999999999</v>
      </c>
      <c r="J19" s="172">
        <v>0.88600000000000001</v>
      </c>
      <c r="K19" s="172">
        <v>471.18599999999998</v>
      </c>
      <c r="L19" s="172">
        <v>-0.76100000000000001</v>
      </c>
      <c r="M19" s="172">
        <v>470.42500000000001</v>
      </c>
      <c r="N19" s="172">
        <v>142.096</v>
      </c>
      <c r="O19" s="172">
        <v>613.76800000000003</v>
      </c>
      <c r="P19" s="172">
        <v>139.37700000000001</v>
      </c>
      <c r="Q19" s="172">
        <v>0</v>
      </c>
      <c r="R19" s="172">
        <v>474.50099999999998</v>
      </c>
      <c r="S19" s="173">
        <v>418.54500000000002</v>
      </c>
      <c r="U19" s="175"/>
      <c r="V19" s="175"/>
      <c r="W19" s="175"/>
    </row>
    <row r="20" spans="1:23" ht="15.75">
      <c r="A20" s="160"/>
      <c r="B20" s="171" t="s">
        <v>999</v>
      </c>
      <c r="C20" s="172">
        <v>298.14100000000002</v>
      </c>
      <c r="D20" s="172">
        <v>96.197000000000003</v>
      </c>
      <c r="E20" s="172">
        <v>78.834000000000003</v>
      </c>
      <c r="F20" s="172">
        <v>44.768999999999998</v>
      </c>
      <c r="G20" s="172">
        <v>17.754999999999999</v>
      </c>
      <c r="H20" s="172">
        <v>13.984999999999999</v>
      </c>
      <c r="I20" s="172">
        <v>2.3580000000000001</v>
      </c>
      <c r="J20" s="172">
        <v>-6.0000000000000001E-3</v>
      </c>
      <c r="K20" s="172">
        <v>473.166</v>
      </c>
      <c r="L20" s="172">
        <v>-6.95</v>
      </c>
      <c r="M20" s="172">
        <v>466.21600000000001</v>
      </c>
      <c r="N20" s="172">
        <v>144.02500000000001</v>
      </c>
      <c r="O20" s="172">
        <v>614.57299999999998</v>
      </c>
      <c r="P20" s="172">
        <v>140.333</v>
      </c>
      <c r="Q20" s="172">
        <v>0</v>
      </c>
      <c r="R20" s="172">
        <v>474.303</v>
      </c>
      <c r="S20" s="173">
        <v>419.37099999999998</v>
      </c>
      <c r="U20" s="175"/>
      <c r="V20" s="175"/>
      <c r="W20" s="175"/>
    </row>
    <row r="21" spans="1:23" ht="18.75" customHeight="1">
      <c r="A21" s="160"/>
      <c r="B21" s="171" t="s">
        <v>1000</v>
      </c>
      <c r="C21" s="172">
        <v>297.83199999999999</v>
      </c>
      <c r="D21" s="172">
        <v>99.135999999999996</v>
      </c>
      <c r="E21" s="172">
        <v>79.787000000000006</v>
      </c>
      <c r="F21" s="172">
        <v>45.732999999999997</v>
      </c>
      <c r="G21" s="172">
        <v>17.478999999999999</v>
      </c>
      <c r="H21" s="172">
        <v>14.288</v>
      </c>
      <c r="I21" s="172">
        <v>2.3140000000000001</v>
      </c>
      <c r="J21" s="172">
        <v>-1.349</v>
      </c>
      <c r="K21" s="172">
        <v>475.40600000000001</v>
      </c>
      <c r="L21" s="172">
        <v>-3.044</v>
      </c>
      <c r="M21" s="172">
        <v>472.36200000000002</v>
      </c>
      <c r="N21" s="172">
        <v>148.09700000000001</v>
      </c>
      <c r="O21" s="172">
        <v>619.15800000000002</v>
      </c>
      <c r="P21" s="172">
        <v>141.00200000000001</v>
      </c>
      <c r="Q21" s="172">
        <v>0</v>
      </c>
      <c r="R21" s="172">
        <v>478.24200000000002</v>
      </c>
      <c r="S21" s="173">
        <v>423.68299999999999</v>
      </c>
      <c r="U21" s="175"/>
      <c r="V21" s="175"/>
      <c r="W21" s="175"/>
    </row>
    <row r="22" spans="1:23" ht="15.75">
      <c r="A22" s="160"/>
      <c r="B22" s="171" t="s">
        <v>1001</v>
      </c>
      <c r="C22" s="172">
        <v>300.23399999999998</v>
      </c>
      <c r="D22" s="172">
        <v>95.787999999999997</v>
      </c>
      <c r="E22" s="172">
        <v>76.275000000000006</v>
      </c>
      <c r="F22" s="172">
        <v>42.981999999999999</v>
      </c>
      <c r="G22" s="172">
        <v>16.745000000000001</v>
      </c>
      <c r="H22" s="172">
        <v>14.364000000000001</v>
      </c>
      <c r="I22" s="172">
        <v>2.2829999999999999</v>
      </c>
      <c r="J22" s="172">
        <v>0.55300000000000005</v>
      </c>
      <c r="K22" s="172">
        <v>472.85</v>
      </c>
      <c r="L22" s="172">
        <v>6.1289999999999996</v>
      </c>
      <c r="M22" s="172">
        <v>478.97899999999998</v>
      </c>
      <c r="N22" s="172">
        <v>141.13399999999999</v>
      </c>
      <c r="O22" s="172">
        <v>621.54200000000003</v>
      </c>
      <c r="P22" s="172">
        <v>143.46199999999999</v>
      </c>
      <c r="Q22" s="172">
        <v>0</v>
      </c>
      <c r="R22" s="172">
        <v>477.97399999999999</v>
      </c>
      <c r="S22" s="173">
        <v>423.584</v>
      </c>
      <c r="U22" s="175"/>
      <c r="V22" s="175"/>
      <c r="W22" s="175"/>
    </row>
    <row r="23" spans="1:23" ht="15.75">
      <c r="A23" s="160"/>
      <c r="B23" s="171" t="s">
        <v>1002</v>
      </c>
      <c r="C23" s="172">
        <v>303.69299999999998</v>
      </c>
      <c r="D23" s="172">
        <v>96.685000000000002</v>
      </c>
      <c r="E23" s="172">
        <v>75.587999999999994</v>
      </c>
      <c r="F23" s="172">
        <v>43.643000000000001</v>
      </c>
      <c r="G23" s="172">
        <v>16.978999999999999</v>
      </c>
      <c r="H23" s="172">
        <v>12.837</v>
      </c>
      <c r="I23" s="172">
        <v>2.2180000000000004</v>
      </c>
      <c r="J23" s="172">
        <v>-0.23200000000000001</v>
      </c>
      <c r="K23" s="172">
        <v>475.73399999999998</v>
      </c>
      <c r="L23" s="172">
        <v>7.367</v>
      </c>
      <c r="M23" s="172">
        <v>483.101</v>
      </c>
      <c r="N23" s="172">
        <v>144.142</v>
      </c>
      <c r="O23" s="172">
        <v>626.69399999999996</v>
      </c>
      <c r="P23" s="172">
        <v>142.833</v>
      </c>
      <c r="Q23" s="172">
        <v>0</v>
      </c>
      <c r="R23" s="172">
        <v>483.91300000000001</v>
      </c>
      <c r="S23" s="173">
        <v>428.62700000000001</v>
      </c>
      <c r="U23" s="175"/>
      <c r="V23" s="175"/>
      <c r="W23" s="175"/>
    </row>
    <row r="24" spans="1:23" ht="15.75">
      <c r="A24" s="160"/>
      <c r="B24" s="171" t="s">
        <v>1003</v>
      </c>
      <c r="C24" s="172">
        <v>307.54599999999999</v>
      </c>
      <c r="D24" s="172">
        <v>97.887</v>
      </c>
      <c r="E24" s="172">
        <v>79.483000000000004</v>
      </c>
      <c r="F24" s="172">
        <v>46.381999999999998</v>
      </c>
      <c r="G24" s="172">
        <v>17.902999999999999</v>
      </c>
      <c r="H24" s="172">
        <v>12.98</v>
      </c>
      <c r="I24" s="172">
        <v>2.177</v>
      </c>
      <c r="J24" s="172">
        <v>-1E-3</v>
      </c>
      <c r="K24" s="172">
        <v>484.91500000000002</v>
      </c>
      <c r="L24" s="172">
        <v>-5.2709999999999999</v>
      </c>
      <c r="M24" s="172">
        <v>479.64400000000001</v>
      </c>
      <c r="N24" s="172">
        <v>140.42099999999999</v>
      </c>
      <c r="O24" s="172">
        <v>622.57299999999998</v>
      </c>
      <c r="P24" s="172">
        <v>139.42500000000001</v>
      </c>
      <c r="Q24" s="172">
        <v>0</v>
      </c>
      <c r="R24" s="172">
        <v>483.42200000000003</v>
      </c>
      <c r="S24" s="173">
        <v>428.28100000000001</v>
      </c>
      <c r="U24" s="175"/>
      <c r="V24" s="175"/>
      <c r="W24" s="175"/>
    </row>
    <row r="25" spans="1:23" ht="18.75" customHeight="1">
      <c r="A25" s="160"/>
      <c r="B25" s="171" t="s">
        <v>1004</v>
      </c>
      <c r="C25" s="172">
        <v>305.97000000000003</v>
      </c>
      <c r="D25" s="172">
        <v>97.477999999999994</v>
      </c>
      <c r="E25" s="172">
        <v>76.378</v>
      </c>
      <c r="F25" s="172">
        <v>44.472000000000001</v>
      </c>
      <c r="G25" s="172">
        <v>17.795000000000002</v>
      </c>
      <c r="H25" s="172">
        <v>11.922000000000001</v>
      </c>
      <c r="I25" s="172">
        <v>2.1389999999999998</v>
      </c>
      <c r="J25" s="172">
        <v>1.0009999999999999</v>
      </c>
      <c r="K25" s="172">
        <v>480.827</v>
      </c>
      <c r="L25" s="172">
        <v>1.0529999999999999</v>
      </c>
      <c r="M25" s="172">
        <v>481.88</v>
      </c>
      <c r="N25" s="172">
        <v>143.52799999999999</v>
      </c>
      <c r="O25" s="172">
        <v>624.94899999999996</v>
      </c>
      <c r="P25" s="172">
        <v>140.61000000000001</v>
      </c>
      <c r="Q25" s="172">
        <v>0</v>
      </c>
      <c r="R25" s="172">
        <v>484.55500000000001</v>
      </c>
      <c r="S25" s="173">
        <v>430.25900000000001</v>
      </c>
      <c r="U25" s="175"/>
      <c r="V25" s="175"/>
      <c r="W25" s="175"/>
    </row>
    <row r="26" spans="1:23" ht="15.75">
      <c r="A26" s="160"/>
      <c r="B26" s="171" t="s">
        <v>1005</v>
      </c>
      <c r="C26" s="172">
        <v>308.95999999999998</v>
      </c>
      <c r="D26" s="172">
        <v>96.728999999999999</v>
      </c>
      <c r="E26" s="172">
        <v>80.289000000000001</v>
      </c>
      <c r="F26" s="172">
        <v>45.473999999999997</v>
      </c>
      <c r="G26" s="172">
        <v>19.565999999999999</v>
      </c>
      <c r="H26" s="172">
        <v>13.128</v>
      </c>
      <c r="I26" s="172">
        <v>2.1139999999999999</v>
      </c>
      <c r="J26" s="172">
        <v>3.1659999999999999</v>
      </c>
      <c r="K26" s="172">
        <v>489.14400000000001</v>
      </c>
      <c r="L26" s="172">
        <v>2.5270000000000001</v>
      </c>
      <c r="M26" s="172">
        <v>491.67099999999999</v>
      </c>
      <c r="N26" s="172">
        <v>145.11099999999999</v>
      </c>
      <c r="O26" s="172">
        <v>635.529</v>
      </c>
      <c r="P26" s="172">
        <v>147.57</v>
      </c>
      <c r="Q26" s="172">
        <v>0</v>
      </c>
      <c r="R26" s="172">
        <v>487.84500000000003</v>
      </c>
      <c r="S26" s="173">
        <v>432.35300000000001</v>
      </c>
      <c r="U26" s="175"/>
      <c r="V26" s="175"/>
      <c r="W26" s="175"/>
    </row>
    <row r="27" spans="1:23" ht="15.75">
      <c r="A27" s="160"/>
      <c r="B27" s="171" t="s">
        <v>1006</v>
      </c>
      <c r="C27" s="172">
        <v>312.553</v>
      </c>
      <c r="D27" s="172">
        <v>96.688999999999993</v>
      </c>
      <c r="E27" s="172">
        <v>82.244</v>
      </c>
      <c r="F27" s="172">
        <v>47.039000000000001</v>
      </c>
      <c r="G27" s="172">
        <v>19.681000000000001</v>
      </c>
      <c r="H27" s="172">
        <v>13.393000000000001</v>
      </c>
      <c r="I27" s="172">
        <v>2.1070000000000002</v>
      </c>
      <c r="J27" s="172">
        <v>-2.4489999999999998</v>
      </c>
      <c r="K27" s="172">
        <v>489.03699999999998</v>
      </c>
      <c r="L27" s="172">
        <v>3.2250000000000001</v>
      </c>
      <c r="M27" s="172">
        <v>492.262</v>
      </c>
      <c r="N27" s="172">
        <v>144.77699999999999</v>
      </c>
      <c r="O27" s="172">
        <v>639</v>
      </c>
      <c r="P27" s="172">
        <v>147.43299999999999</v>
      </c>
      <c r="Q27" s="172">
        <v>0</v>
      </c>
      <c r="R27" s="172">
        <v>491.49900000000002</v>
      </c>
      <c r="S27" s="173">
        <v>435.75</v>
      </c>
      <c r="U27" s="175"/>
      <c r="V27" s="175"/>
      <c r="W27" s="175"/>
    </row>
    <row r="28" spans="1:23" ht="15.75">
      <c r="A28" s="160"/>
      <c r="B28" s="171" t="s">
        <v>1007</v>
      </c>
      <c r="C28" s="172">
        <v>313.42700000000002</v>
      </c>
      <c r="D28" s="172">
        <v>98.427000000000007</v>
      </c>
      <c r="E28" s="172">
        <v>82.873999999999995</v>
      </c>
      <c r="F28" s="172">
        <v>47.527999999999999</v>
      </c>
      <c r="G28" s="172">
        <v>19.491</v>
      </c>
      <c r="H28" s="172">
        <v>13.754</v>
      </c>
      <c r="I28" s="172">
        <v>2.097</v>
      </c>
      <c r="J28" s="172">
        <v>5.306</v>
      </c>
      <c r="K28" s="172">
        <v>500.03399999999999</v>
      </c>
      <c r="L28" s="172">
        <v>0.121</v>
      </c>
      <c r="M28" s="172">
        <v>500.15499999999997</v>
      </c>
      <c r="N28" s="172">
        <v>141.56899999999999</v>
      </c>
      <c r="O28" s="172">
        <v>645.72799999999995</v>
      </c>
      <c r="P28" s="172">
        <v>150.84899999999999</v>
      </c>
      <c r="Q28" s="172">
        <v>0</v>
      </c>
      <c r="R28" s="172">
        <v>494.65800000000002</v>
      </c>
      <c r="S28" s="173">
        <v>437.88299999999998</v>
      </c>
      <c r="U28" s="175"/>
      <c r="V28" s="175"/>
      <c r="W28" s="175"/>
    </row>
    <row r="29" spans="1:23" ht="18.75" customHeight="1">
      <c r="A29" s="160"/>
      <c r="B29" s="171" t="s">
        <v>1008</v>
      </c>
      <c r="C29" s="172">
        <v>315.04399999999998</v>
      </c>
      <c r="D29" s="172">
        <v>99.043999999999997</v>
      </c>
      <c r="E29" s="172">
        <v>84.992999999999995</v>
      </c>
      <c r="F29" s="172">
        <v>47.582999999999998</v>
      </c>
      <c r="G29" s="172">
        <v>20.007999999999999</v>
      </c>
      <c r="H29" s="172">
        <v>15.233000000000001</v>
      </c>
      <c r="I29" s="172">
        <v>2.1869999999999998</v>
      </c>
      <c r="J29" s="172">
        <v>1.363</v>
      </c>
      <c r="K29" s="172">
        <v>500.44400000000002</v>
      </c>
      <c r="L29" s="172">
        <v>-1.877</v>
      </c>
      <c r="M29" s="172">
        <v>498.56700000000001</v>
      </c>
      <c r="N29" s="172">
        <v>142.50700000000001</v>
      </c>
      <c r="O29" s="172">
        <v>647.75900000000001</v>
      </c>
      <c r="P29" s="172">
        <v>148.39699999999999</v>
      </c>
      <c r="Q29" s="172">
        <v>0</v>
      </c>
      <c r="R29" s="172">
        <v>499.29399999999998</v>
      </c>
      <c r="S29" s="173">
        <v>441.47699999999998</v>
      </c>
      <c r="U29" s="175"/>
      <c r="V29" s="175"/>
      <c r="W29" s="175"/>
    </row>
    <row r="30" spans="1:23" ht="15.75">
      <c r="A30" s="160"/>
      <c r="B30" s="171" t="s">
        <v>1009</v>
      </c>
      <c r="C30" s="172">
        <v>317.428</v>
      </c>
      <c r="D30" s="172">
        <v>99.566000000000003</v>
      </c>
      <c r="E30" s="172">
        <v>84.58</v>
      </c>
      <c r="F30" s="172">
        <v>48.81</v>
      </c>
      <c r="G30" s="172">
        <v>20.254000000000001</v>
      </c>
      <c r="H30" s="172">
        <v>13.02</v>
      </c>
      <c r="I30" s="172">
        <v>2.431</v>
      </c>
      <c r="J30" s="172">
        <v>-3.556</v>
      </c>
      <c r="K30" s="172">
        <v>498.01799999999997</v>
      </c>
      <c r="L30" s="172">
        <v>3.9249999999999998</v>
      </c>
      <c r="M30" s="172">
        <v>501.94299999999998</v>
      </c>
      <c r="N30" s="172">
        <v>145.136</v>
      </c>
      <c r="O30" s="172">
        <v>652.95799999999997</v>
      </c>
      <c r="P30" s="172">
        <v>149.26900000000001</v>
      </c>
      <c r="Q30" s="172">
        <v>0</v>
      </c>
      <c r="R30" s="172">
        <v>503.65899999999999</v>
      </c>
      <c r="S30" s="173">
        <v>446.86700000000002</v>
      </c>
      <c r="U30" s="175"/>
      <c r="V30" s="175"/>
      <c r="W30" s="175"/>
    </row>
    <row r="31" spans="1:23" ht="15.75">
      <c r="A31" s="160"/>
      <c r="B31" s="171" t="s">
        <v>1010</v>
      </c>
      <c r="C31" s="172">
        <v>321.55799999999999</v>
      </c>
      <c r="D31" s="172">
        <v>99.724000000000004</v>
      </c>
      <c r="E31" s="172">
        <v>86.320999999999998</v>
      </c>
      <c r="F31" s="172">
        <v>49.287999999999997</v>
      </c>
      <c r="G31" s="172">
        <v>20.649000000000001</v>
      </c>
      <c r="H31" s="172">
        <v>13.792999999999999</v>
      </c>
      <c r="I31" s="172">
        <v>2.569</v>
      </c>
      <c r="J31" s="172">
        <v>0.73799999999999999</v>
      </c>
      <c r="K31" s="172">
        <v>508.34100000000001</v>
      </c>
      <c r="L31" s="172">
        <v>5.0860000000000003</v>
      </c>
      <c r="M31" s="172">
        <v>513.42700000000002</v>
      </c>
      <c r="N31" s="172">
        <v>144.84899999999999</v>
      </c>
      <c r="O31" s="172">
        <v>661.822</v>
      </c>
      <c r="P31" s="172">
        <v>154.20500000000001</v>
      </c>
      <c r="Q31" s="172">
        <v>0</v>
      </c>
      <c r="R31" s="172">
        <v>507.48500000000001</v>
      </c>
      <c r="S31" s="173">
        <v>450.83100000000002</v>
      </c>
      <c r="U31" s="175"/>
      <c r="V31" s="175"/>
      <c r="W31" s="175"/>
    </row>
    <row r="32" spans="1:23" ht="15.75">
      <c r="A32" s="160"/>
      <c r="B32" s="171" t="s">
        <v>1011</v>
      </c>
      <c r="C32" s="172">
        <v>322.61799999999999</v>
      </c>
      <c r="D32" s="172">
        <v>99.396000000000001</v>
      </c>
      <c r="E32" s="172">
        <v>87.263999999999996</v>
      </c>
      <c r="F32" s="172">
        <v>49.947000000000003</v>
      </c>
      <c r="G32" s="172">
        <v>20.579000000000001</v>
      </c>
      <c r="H32" s="172">
        <v>14.099</v>
      </c>
      <c r="I32" s="172">
        <v>2.621</v>
      </c>
      <c r="J32" s="172">
        <v>7.5179999999999998</v>
      </c>
      <c r="K32" s="172">
        <v>516.79600000000005</v>
      </c>
      <c r="L32" s="172">
        <v>7.125</v>
      </c>
      <c r="M32" s="172">
        <v>523.92100000000005</v>
      </c>
      <c r="N32" s="172">
        <v>148.99100000000001</v>
      </c>
      <c r="O32" s="172">
        <v>674.66399999999999</v>
      </c>
      <c r="P32" s="172">
        <v>163.48599999999999</v>
      </c>
      <c r="Q32" s="172">
        <v>0</v>
      </c>
      <c r="R32" s="172">
        <v>510.78699999999998</v>
      </c>
      <c r="S32" s="173">
        <v>453.64800000000002</v>
      </c>
      <c r="U32" s="175"/>
      <c r="V32" s="175"/>
      <c r="W32" s="175"/>
    </row>
    <row r="33" spans="1:23" ht="18.75" customHeight="1">
      <c r="A33" s="160"/>
      <c r="B33" s="171" t="s">
        <v>1012</v>
      </c>
      <c r="C33" s="172">
        <v>325.70100000000002</v>
      </c>
      <c r="D33" s="172">
        <v>99.515000000000001</v>
      </c>
      <c r="E33" s="172">
        <v>90.986000000000004</v>
      </c>
      <c r="F33" s="172">
        <v>52.826000000000001</v>
      </c>
      <c r="G33" s="172">
        <v>20.664000000000001</v>
      </c>
      <c r="H33" s="172">
        <v>14.83</v>
      </c>
      <c r="I33" s="172">
        <v>2.6630000000000003</v>
      </c>
      <c r="J33" s="172">
        <v>2.5129999999999999</v>
      </c>
      <c r="K33" s="172">
        <v>518.71500000000003</v>
      </c>
      <c r="L33" s="172">
        <v>6.72</v>
      </c>
      <c r="M33" s="172">
        <v>525.43499999999995</v>
      </c>
      <c r="N33" s="172">
        <v>148.84299999999999</v>
      </c>
      <c r="O33" s="172">
        <v>676.202</v>
      </c>
      <c r="P33" s="172">
        <v>163.023</v>
      </c>
      <c r="Q33" s="172">
        <v>0</v>
      </c>
      <c r="R33" s="172">
        <v>512.89499999999998</v>
      </c>
      <c r="S33" s="173">
        <v>454.14299999999997</v>
      </c>
      <c r="U33" s="175"/>
      <c r="V33" s="175"/>
      <c r="W33" s="175"/>
    </row>
    <row r="34" spans="1:23" ht="15.75">
      <c r="A34" s="160"/>
      <c r="B34" s="171" t="s">
        <v>1013</v>
      </c>
      <c r="C34" s="172">
        <v>327.89800000000002</v>
      </c>
      <c r="D34" s="172">
        <v>100.625</v>
      </c>
      <c r="E34" s="172">
        <v>91.126000000000005</v>
      </c>
      <c r="F34" s="172">
        <v>52.481000000000002</v>
      </c>
      <c r="G34" s="172">
        <v>22.164000000000001</v>
      </c>
      <c r="H34" s="172">
        <v>14.218</v>
      </c>
      <c r="I34" s="172">
        <v>2.23</v>
      </c>
      <c r="J34" s="172">
        <v>-2.5999999999999999E-2</v>
      </c>
      <c r="K34" s="172">
        <v>519.62300000000005</v>
      </c>
      <c r="L34" s="172">
        <v>-8.0139999999999993</v>
      </c>
      <c r="M34" s="172">
        <v>511.60899999999998</v>
      </c>
      <c r="N34" s="172">
        <v>153.65299999999999</v>
      </c>
      <c r="O34" s="172">
        <v>675.23400000000004</v>
      </c>
      <c r="P34" s="172">
        <v>158.91399999999999</v>
      </c>
      <c r="Q34" s="172">
        <v>0</v>
      </c>
      <c r="R34" s="172">
        <v>516.14099999999996</v>
      </c>
      <c r="S34" s="173">
        <v>456.98200000000003</v>
      </c>
      <c r="U34" s="175"/>
      <c r="V34" s="175"/>
      <c r="W34" s="175"/>
    </row>
    <row r="35" spans="1:23" ht="15.75">
      <c r="A35" s="160"/>
      <c r="B35" s="171" t="s">
        <v>1014</v>
      </c>
      <c r="C35" s="172">
        <v>332.17099999999999</v>
      </c>
      <c r="D35" s="172">
        <v>101.30200000000001</v>
      </c>
      <c r="E35" s="172">
        <v>90.44</v>
      </c>
      <c r="F35" s="172">
        <v>52.51</v>
      </c>
      <c r="G35" s="172">
        <v>22.193000000000001</v>
      </c>
      <c r="H35" s="172">
        <v>13.340999999999999</v>
      </c>
      <c r="I35" s="172">
        <v>2.3679999999999999</v>
      </c>
      <c r="J35" s="172">
        <v>-0.31900000000000001</v>
      </c>
      <c r="K35" s="172">
        <v>523.59400000000005</v>
      </c>
      <c r="L35" s="172">
        <v>-0.84899999999999998</v>
      </c>
      <c r="M35" s="172">
        <v>522.745</v>
      </c>
      <c r="N35" s="172">
        <v>148.864</v>
      </c>
      <c r="O35" s="172">
        <v>677.33299999999997</v>
      </c>
      <c r="P35" s="172">
        <v>158.86000000000001</v>
      </c>
      <c r="Q35" s="172">
        <v>0</v>
      </c>
      <c r="R35" s="172">
        <v>518.36500000000001</v>
      </c>
      <c r="S35" s="173">
        <v>458.399</v>
      </c>
      <c r="U35" s="175"/>
      <c r="V35" s="175"/>
      <c r="W35" s="175"/>
    </row>
    <row r="36" spans="1:23" ht="15.75">
      <c r="A36" s="160"/>
      <c r="B36" s="171" t="s">
        <v>1015</v>
      </c>
      <c r="C36" s="172">
        <v>330.84199999999998</v>
      </c>
      <c r="D36" s="172">
        <v>101.02500000000001</v>
      </c>
      <c r="E36" s="172">
        <v>93.016999999999996</v>
      </c>
      <c r="F36" s="172">
        <v>55.404000000000003</v>
      </c>
      <c r="G36" s="172">
        <v>22.11</v>
      </c>
      <c r="H36" s="172">
        <v>13.159000000000001</v>
      </c>
      <c r="I36" s="172">
        <v>2.3419999999999996</v>
      </c>
      <c r="J36" s="172">
        <v>-1.76</v>
      </c>
      <c r="K36" s="172">
        <v>523.12400000000002</v>
      </c>
      <c r="L36" s="172">
        <v>13.917999999999999</v>
      </c>
      <c r="M36" s="172">
        <v>537.04200000000003</v>
      </c>
      <c r="N36" s="172">
        <v>153.31</v>
      </c>
      <c r="O36" s="172">
        <v>687.31200000000001</v>
      </c>
      <c r="P36" s="172">
        <v>165.041</v>
      </c>
      <c r="Q36" s="172">
        <v>0</v>
      </c>
      <c r="R36" s="172">
        <v>522.19399999999996</v>
      </c>
      <c r="S36" s="173">
        <v>461.66899999999998</v>
      </c>
      <c r="U36" s="175"/>
      <c r="V36" s="175"/>
      <c r="W36" s="175"/>
    </row>
    <row r="37" spans="1:23" ht="18.75" customHeight="1">
      <c r="A37" s="160"/>
      <c r="B37" s="171" t="s">
        <v>1016</v>
      </c>
      <c r="C37" s="172">
        <v>337.67099999999999</v>
      </c>
      <c r="D37" s="172">
        <v>101.33</v>
      </c>
      <c r="E37" s="172">
        <v>94.551000000000002</v>
      </c>
      <c r="F37" s="172">
        <v>56.006999999999998</v>
      </c>
      <c r="G37" s="172">
        <v>22.611000000000001</v>
      </c>
      <c r="H37" s="172">
        <v>13.379</v>
      </c>
      <c r="I37" s="172">
        <v>2.387</v>
      </c>
      <c r="J37" s="172">
        <v>0.97699999999999998</v>
      </c>
      <c r="K37" s="172">
        <v>534.529</v>
      </c>
      <c r="L37" s="172">
        <v>1.2509999999999999</v>
      </c>
      <c r="M37" s="172">
        <v>535.78</v>
      </c>
      <c r="N37" s="172">
        <v>153.38</v>
      </c>
      <c r="O37" s="172">
        <v>688.904</v>
      </c>
      <c r="P37" s="172">
        <v>164.69200000000001</v>
      </c>
      <c r="Q37" s="172">
        <v>0</v>
      </c>
      <c r="R37" s="172">
        <v>524.10199999999998</v>
      </c>
      <c r="S37" s="173">
        <v>462.71600000000001</v>
      </c>
      <c r="U37" s="175"/>
      <c r="V37" s="175"/>
      <c r="W37" s="175"/>
    </row>
    <row r="38" spans="1:23" ht="15.75">
      <c r="A38" s="160"/>
      <c r="B38" s="171" t="s">
        <v>1017</v>
      </c>
      <c r="C38" s="172">
        <v>340.65199999999999</v>
      </c>
      <c r="D38" s="172">
        <v>101.3</v>
      </c>
      <c r="E38" s="172">
        <v>95.674000000000007</v>
      </c>
      <c r="F38" s="172">
        <v>55.984999999999999</v>
      </c>
      <c r="G38" s="172">
        <v>22.95</v>
      </c>
      <c r="H38" s="172">
        <v>14.093</v>
      </c>
      <c r="I38" s="172">
        <v>2.4849999999999999</v>
      </c>
      <c r="J38" s="172">
        <v>-0.95499999999999996</v>
      </c>
      <c r="K38" s="172">
        <v>536.67100000000005</v>
      </c>
      <c r="L38" s="172">
        <v>0.23899999999999999</v>
      </c>
      <c r="M38" s="172">
        <v>536.91</v>
      </c>
      <c r="N38" s="172">
        <v>157.67599999999999</v>
      </c>
      <c r="O38" s="172">
        <v>693.75099999999998</v>
      </c>
      <c r="P38" s="172">
        <v>166.26499999999999</v>
      </c>
      <c r="Q38" s="172">
        <v>0</v>
      </c>
      <c r="R38" s="172">
        <v>527.40099999999995</v>
      </c>
      <c r="S38" s="173">
        <v>466.22800000000001</v>
      </c>
      <c r="U38" s="175"/>
      <c r="V38" s="175"/>
      <c r="W38" s="175"/>
    </row>
    <row r="39" spans="1:23" ht="15.75">
      <c r="A39" s="160"/>
      <c r="B39" s="171" t="s">
        <v>1018</v>
      </c>
      <c r="C39" s="172">
        <v>343.12599999999998</v>
      </c>
      <c r="D39" s="172">
        <v>101.569</v>
      </c>
      <c r="E39" s="172">
        <v>97.397999999999996</v>
      </c>
      <c r="F39" s="172">
        <v>56.89</v>
      </c>
      <c r="G39" s="172">
        <v>23.771000000000001</v>
      </c>
      <c r="H39" s="172">
        <v>14.183999999999999</v>
      </c>
      <c r="I39" s="172">
        <v>2.3780000000000001</v>
      </c>
      <c r="J39" s="172">
        <v>2.4359999999999999</v>
      </c>
      <c r="K39" s="172">
        <v>544.529</v>
      </c>
      <c r="L39" s="172">
        <v>4.8739999999999997</v>
      </c>
      <c r="M39" s="172">
        <v>549.40300000000002</v>
      </c>
      <c r="N39" s="172">
        <v>153.28100000000001</v>
      </c>
      <c r="O39" s="172">
        <v>701.93200000000002</v>
      </c>
      <c r="P39" s="172">
        <v>172.37</v>
      </c>
      <c r="Q39" s="172">
        <v>0</v>
      </c>
      <c r="R39" s="172">
        <v>529.73</v>
      </c>
      <c r="S39" s="173">
        <v>468.73200000000003</v>
      </c>
      <c r="U39" s="175"/>
      <c r="V39" s="175"/>
      <c r="W39" s="175"/>
    </row>
    <row r="40" spans="1:23" ht="15.75">
      <c r="A40" s="160"/>
      <c r="B40" s="171" t="s">
        <v>1019</v>
      </c>
      <c r="C40" s="172">
        <v>342.81900000000002</v>
      </c>
      <c r="D40" s="172">
        <v>101.384</v>
      </c>
      <c r="E40" s="172">
        <v>95.825999999999993</v>
      </c>
      <c r="F40" s="172">
        <v>54.363999999999997</v>
      </c>
      <c r="G40" s="172">
        <v>24.774999999999999</v>
      </c>
      <c r="H40" s="172">
        <v>14.038</v>
      </c>
      <c r="I40" s="172">
        <v>2.4689999999999999</v>
      </c>
      <c r="J40" s="172">
        <v>-0.84899999999999998</v>
      </c>
      <c r="K40" s="172">
        <v>539.17999999999995</v>
      </c>
      <c r="L40" s="172">
        <v>1.839</v>
      </c>
      <c r="M40" s="172">
        <v>541.01900000000001</v>
      </c>
      <c r="N40" s="172">
        <v>159.797</v>
      </c>
      <c r="O40" s="172">
        <v>701.45899999999995</v>
      </c>
      <c r="P40" s="172">
        <v>168.20599999999999</v>
      </c>
      <c r="Q40" s="172">
        <v>0</v>
      </c>
      <c r="R40" s="172">
        <v>533.173</v>
      </c>
      <c r="S40" s="173">
        <v>472.13799999999998</v>
      </c>
      <c r="U40" s="175"/>
      <c r="V40" s="175"/>
      <c r="W40" s="175"/>
    </row>
    <row r="41" spans="1:23" ht="18.75" customHeight="1">
      <c r="A41" s="160"/>
      <c r="B41" s="171" t="s">
        <v>1020</v>
      </c>
      <c r="C41" s="172">
        <v>345.76499999999999</v>
      </c>
      <c r="D41" s="172">
        <v>101.379</v>
      </c>
      <c r="E41" s="172">
        <v>97.75</v>
      </c>
      <c r="F41" s="172">
        <v>55.84</v>
      </c>
      <c r="G41" s="172">
        <v>25.469000000000001</v>
      </c>
      <c r="H41" s="172">
        <v>13.945</v>
      </c>
      <c r="I41" s="172">
        <v>2.4660000000000002</v>
      </c>
      <c r="J41" s="172">
        <v>-0.67400000000000004</v>
      </c>
      <c r="K41" s="172">
        <v>544.22</v>
      </c>
      <c r="L41" s="172">
        <v>4.57</v>
      </c>
      <c r="M41" s="172">
        <v>548.79</v>
      </c>
      <c r="N41" s="172">
        <v>161.982</v>
      </c>
      <c r="O41" s="172">
        <v>706.41399999999999</v>
      </c>
      <c r="P41" s="172">
        <v>169.21700000000001</v>
      </c>
      <c r="Q41" s="172">
        <v>0</v>
      </c>
      <c r="R41" s="172">
        <v>537.11400000000003</v>
      </c>
      <c r="S41" s="173">
        <v>475.86399999999998</v>
      </c>
      <c r="U41" s="221">
        <f t="shared" ref="U41:U55" si="0">D41*1000</f>
        <v>101379</v>
      </c>
      <c r="V41" s="221">
        <f>F41*1000</f>
        <v>55840</v>
      </c>
      <c r="W41" s="221">
        <f t="shared" ref="W41:W84" si="1">H41*1000</f>
        <v>13945</v>
      </c>
    </row>
    <row r="42" spans="1:23" ht="15.75">
      <c r="A42" s="160"/>
      <c r="B42" s="171" t="s">
        <v>1021</v>
      </c>
      <c r="C42" s="172">
        <v>345.92200000000003</v>
      </c>
      <c r="D42" s="172">
        <v>101.822</v>
      </c>
      <c r="E42" s="172">
        <v>99.355999999999995</v>
      </c>
      <c r="F42" s="172">
        <v>56.661000000000001</v>
      </c>
      <c r="G42" s="172">
        <v>25.260999999999999</v>
      </c>
      <c r="H42" s="172">
        <v>14.811999999999999</v>
      </c>
      <c r="I42" s="172">
        <v>2.605</v>
      </c>
      <c r="J42" s="172">
        <v>6.8000000000000005E-2</v>
      </c>
      <c r="K42" s="172">
        <v>547.16800000000001</v>
      </c>
      <c r="L42" s="172">
        <v>6.806</v>
      </c>
      <c r="M42" s="172">
        <v>553.97400000000005</v>
      </c>
      <c r="N42" s="172">
        <v>166.23599999999999</v>
      </c>
      <c r="O42" s="172">
        <v>714.80700000000002</v>
      </c>
      <c r="P42" s="172">
        <v>174.87100000000001</v>
      </c>
      <c r="Q42" s="172">
        <v>0</v>
      </c>
      <c r="R42" s="172">
        <v>539.99400000000003</v>
      </c>
      <c r="S42" s="173">
        <v>478.15100000000001</v>
      </c>
      <c r="U42" s="221">
        <f t="shared" si="0"/>
        <v>101822</v>
      </c>
      <c r="V42" s="221">
        <f t="shared" ref="V42:V85" si="2">F42*1000</f>
        <v>56661</v>
      </c>
      <c r="W42" s="221">
        <f t="shared" si="1"/>
        <v>14812</v>
      </c>
    </row>
    <row r="43" spans="1:23" ht="15.75">
      <c r="A43" s="160"/>
      <c r="B43" s="171" t="s">
        <v>1022</v>
      </c>
      <c r="C43" s="172">
        <v>348.46300000000002</v>
      </c>
      <c r="D43" s="172">
        <v>102.143</v>
      </c>
      <c r="E43" s="172">
        <v>99.162999999999997</v>
      </c>
      <c r="F43" s="172">
        <v>56.21</v>
      </c>
      <c r="G43" s="172">
        <v>26.015000000000001</v>
      </c>
      <c r="H43" s="172">
        <v>14.422000000000001</v>
      </c>
      <c r="I43" s="172">
        <v>2.5030000000000001</v>
      </c>
      <c r="J43" s="172">
        <v>-0.68899999999999995</v>
      </c>
      <c r="K43" s="172">
        <v>549.08000000000004</v>
      </c>
      <c r="L43" s="172">
        <v>2.4159999999999999</v>
      </c>
      <c r="M43" s="172">
        <v>551.49599999999998</v>
      </c>
      <c r="N43" s="172">
        <v>171.203</v>
      </c>
      <c r="O43" s="172">
        <v>719.51099999999997</v>
      </c>
      <c r="P43" s="172">
        <v>176.83099999999999</v>
      </c>
      <c r="Q43" s="172">
        <v>0</v>
      </c>
      <c r="R43" s="172">
        <v>542.78</v>
      </c>
      <c r="S43" s="173">
        <v>480.81099999999998</v>
      </c>
      <c r="U43" s="221">
        <f t="shared" si="0"/>
        <v>102143</v>
      </c>
      <c r="V43" s="221">
        <f t="shared" si="2"/>
        <v>56210</v>
      </c>
      <c r="W43" s="221">
        <f t="shared" si="1"/>
        <v>14422</v>
      </c>
    </row>
    <row r="44" spans="1:23" ht="15.75">
      <c r="A44" s="160"/>
      <c r="B44" s="171" t="s">
        <v>1023</v>
      </c>
      <c r="C44" s="172">
        <v>350.53199999999998</v>
      </c>
      <c r="D44" s="172">
        <v>101.95699999999999</v>
      </c>
      <c r="E44" s="172">
        <v>100.63800000000001</v>
      </c>
      <c r="F44" s="172">
        <v>56.963999999999999</v>
      </c>
      <c r="G44" s="172">
        <v>27.062999999999999</v>
      </c>
      <c r="H44" s="172">
        <v>14.577</v>
      </c>
      <c r="I44" s="172">
        <v>2.0300000000000002</v>
      </c>
      <c r="J44" s="172">
        <v>1.907</v>
      </c>
      <c r="K44" s="172">
        <v>555.03399999999999</v>
      </c>
      <c r="L44" s="172">
        <v>-1.121</v>
      </c>
      <c r="M44" s="172">
        <v>553.91300000000001</v>
      </c>
      <c r="N44" s="172">
        <v>167.43</v>
      </c>
      <c r="O44" s="172">
        <v>719.25800000000004</v>
      </c>
      <c r="P44" s="172">
        <v>173.05600000000001</v>
      </c>
      <c r="Q44" s="172">
        <v>0</v>
      </c>
      <c r="R44" s="172">
        <v>546.18499999999995</v>
      </c>
      <c r="S44" s="173">
        <v>483.29300000000001</v>
      </c>
      <c r="U44" s="221">
        <f t="shared" si="0"/>
        <v>101957</v>
      </c>
      <c r="V44" s="221">
        <f t="shared" si="2"/>
        <v>56964</v>
      </c>
      <c r="W44" s="221">
        <f t="shared" si="1"/>
        <v>14577</v>
      </c>
    </row>
    <row r="45" spans="1:23" ht="18.75" customHeight="1">
      <c r="A45" s="160"/>
      <c r="B45" s="171" t="s">
        <v>1024</v>
      </c>
      <c r="C45" s="172">
        <v>353.38</v>
      </c>
      <c r="D45" s="172">
        <v>101.629</v>
      </c>
      <c r="E45" s="172">
        <v>98.918999999999997</v>
      </c>
      <c r="F45" s="172">
        <v>56.481000000000002</v>
      </c>
      <c r="G45" s="172">
        <v>27.099</v>
      </c>
      <c r="H45" s="172">
        <v>14.016999999999999</v>
      </c>
      <c r="I45" s="172">
        <v>1.377</v>
      </c>
      <c r="J45" s="172">
        <v>0.48199999999999998</v>
      </c>
      <c r="K45" s="172">
        <v>554.41</v>
      </c>
      <c r="L45" s="172">
        <v>-2.722</v>
      </c>
      <c r="M45" s="172">
        <v>551.68799999999999</v>
      </c>
      <c r="N45" s="172">
        <v>171.02500000000001</v>
      </c>
      <c r="O45" s="172">
        <v>723.16200000000003</v>
      </c>
      <c r="P45" s="172">
        <v>176.15299999999999</v>
      </c>
      <c r="Q45" s="172">
        <v>0</v>
      </c>
      <c r="R45" s="172">
        <v>547.00300000000004</v>
      </c>
      <c r="S45" s="173">
        <v>484.19</v>
      </c>
      <c r="U45" s="221">
        <f t="shared" si="0"/>
        <v>101629</v>
      </c>
      <c r="V45" s="221">
        <f t="shared" si="2"/>
        <v>56481</v>
      </c>
      <c r="W45" s="221">
        <f t="shared" si="1"/>
        <v>14017</v>
      </c>
    </row>
    <row r="46" spans="1:23" ht="15.75">
      <c r="A46" s="160"/>
      <c r="B46" s="171" t="s">
        <v>1025</v>
      </c>
      <c r="C46" s="172">
        <v>353.66899999999998</v>
      </c>
      <c r="D46" s="172">
        <v>101.69799999999999</v>
      </c>
      <c r="E46" s="172">
        <v>98.831000000000003</v>
      </c>
      <c r="F46" s="172">
        <v>55.124000000000002</v>
      </c>
      <c r="G46" s="172">
        <v>27.954000000000001</v>
      </c>
      <c r="H46" s="172">
        <v>14.409000000000001</v>
      </c>
      <c r="I46" s="172">
        <v>1.4100000000000001</v>
      </c>
      <c r="J46" s="172">
        <v>1.2689999999999999</v>
      </c>
      <c r="K46" s="172">
        <v>555.46699999999998</v>
      </c>
      <c r="L46" s="172">
        <v>0.754</v>
      </c>
      <c r="M46" s="172">
        <v>556.221</v>
      </c>
      <c r="N46" s="172">
        <v>171.63</v>
      </c>
      <c r="O46" s="172">
        <v>727.34199999999998</v>
      </c>
      <c r="P46" s="172">
        <v>177.86</v>
      </c>
      <c r="Q46" s="172">
        <v>0</v>
      </c>
      <c r="R46" s="172">
        <v>549.49099999999999</v>
      </c>
      <c r="S46" s="173">
        <v>486.07</v>
      </c>
      <c r="U46" s="221">
        <f t="shared" si="0"/>
        <v>101698</v>
      </c>
      <c r="V46" s="221">
        <f t="shared" si="2"/>
        <v>55124</v>
      </c>
      <c r="W46" s="221">
        <f t="shared" si="1"/>
        <v>14409</v>
      </c>
    </row>
    <row r="47" spans="1:23" ht="15.75">
      <c r="A47" s="160"/>
      <c r="B47" s="171" t="s">
        <v>1026</v>
      </c>
      <c r="C47" s="172">
        <v>356.83600000000001</v>
      </c>
      <c r="D47" s="172">
        <v>102.181</v>
      </c>
      <c r="E47" s="172">
        <v>99.334999999999994</v>
      </c>
      <c r="F47" s="172">
        <v>55.252000000000002</v>
      </c>
      <c r="G47" s="172">
        <v>27.765999999999998</v>
      </c>
      <c r="H47" s="172">
        <v>15.044</v>
      </c>
      <c r="I47" s="172">
        <v>1.306</v>
      </c>
      <c r="J47" s="172">
        <v>1.0740000000000001</v>
      </c>
      <c r="K47" s="172">
        <v>559.42600000000004</v>
      </c>
      <c r="L47" s="172">
        <v>0.105</v>
      </c>
      <c r="M47" s="172">
        <v>559.53099999999995</v>
      </c>
      <c r="N47" s="172">
        <v>173.916</v>
      </c>
      <c r="O47" s="172">
        <v>731.18399999999997</v>
      </c>
      <c r="P47" s="172">
        <v>178.65899999999999</v>
      </c>
      <c r="Q47" s="172">
        <v>0</v>
      </c>
      <c r="R47" s="172">
        <v>552.54499999999996</v>
      </c>
      <c r="S47" s="173">
        <v>488.43799999999999</v>
      </c>
      <c r="U47" s="221">
        <f t="shared" si="0"/>
        <v>102181</v>
      </c>
      <c r="V47" s="221">
        <f t="shared" si="2"/>
        <v>55252</v>
      </c>
      <c r="W47" s="221">
        <f t="shared" si="1"/>
        <v>15044</v>
      </c>
    </row>
    <row r="48" spans="1:23" ht="15.75">
      <c r="A48" s="160"/>
      <c r="B48" s="171" t="s">
        <v>1027</v>
      </c>
      <c r="C48" s="172">
        <v>361.03800000000001</v>
      </c>
      <c r="D48" s="172">
        <v>103.117</v>
      </c>
      <c r="E48" s="172">
        <v>98.882000000000005</v>
      </c>
      <c r="F48" s="172">
        <v>55.493000000000002</v>
      </c>
      <c r="G48" s="172">
        <v>27.28</v>
      </c>
      <c r="H48" s="172">
        <v>14.897</v>
      </c>
      <c r="I48" s="172">
        <v>1.2569999999999999</v>
      </c>
      <c r="J48" s="172">
        <v>0.307</v>
      </c>
      <c r="K48" s="172">
        <v>563.34400000000005</v>
      </c>
      <c r="L48" s="172">
        <v>3.18</v>
      </c>
      <c r="M48" s="172">
        <v>566.524</v>
      </c>
      <c r="N48" s="172">
        <v>171.285</v>
      </c>
      <c r="O48" s="172">
        <v>738.41700000000003</v>
      </c>
      <c r="P48" s="172">
        <v>184.46299999999999</v>
      </c>
      <c r="Q48" s="172">
        <v>0</v>
      </c>
      <c r="R48" s="172">
        <v>553.96600000000001</v>
      </c>
      <c r="S48" s="173">
        <v>489.54</v>
      </c>
      <c r="U48" s="221">
        <f t="shared" si="0"/>
        <v>103117</v>
      </c>
      <c r="V48" s="221">
        <f t="shared" si="2"/>
        <v>55493</v>
      </c>
      <c r="W48" s="221">
        <f t="shared" si="1"/>
        <v>14897</v>
      </c>
    </row>
    <row r="49" spans="1:23" ht="18.75" customHeight="1">
      <c r="A49" s="160"/>
      <c r="B49" s="171" t="s">
        <v>1028</v>
      </c>
      <c r="C49" s="172">
        <v>359.66199999999998</v>
      </c>
      <c r="D49" s="172">
        <v>104.633</v>
      </c>
      <c r="E49" s="172">
        <v>101.096</v>
      </c>
      <c r="F49" s="172">
        <v>55.768999999999998</v>
      </c>
      <c r="G49" s="172">
        <v>28.555</v>
      </c>
      <c r="H49" s="172">
        <v>15.529</v>
      </c>
      <c r="I49" s="172">
        <v>1.2721093699999999</v>
      </c>
      <c r="J49" s="172">
        <v>12.096</v>
      </c>
      <c r="K49" s="172">
        <v>577.48699999999997</v>
      </c>
      <c r="L49" s="172">
        <v>8.3819999999999997</v>
      </c>
      <c r="M49" s="172">
        <v>585.86900000000003</v>
      </c>
      <c r="N49" s="172">
        <v>170.40899999999999</v>
      </c>
      <c r="O49" s="172">
        <v>754.81799999999998</v>
      </c>
      <c r="P49" s="172">
        <v>197.31700000000001</v>
      </c>
      <c r="Q49" s="172">
        <v>0</v>
      </c>
      <c r="R49" s="172">
        <v>557.45799999999997</v>
      </c>
      <c r="S49" s="173">
        <v>492.714</v>
      </c>
      <c r="U49" s="221">
        <f t="shared" si="0"/>
        <v>104633</v>
      </c>
      <c r="V49" s="221">
        <f t="shared" si="2"/>
        <v>55769</v>
      </c>
      <c r="W49" s="221">
        <f t="shared" si="1"/>
        <v>15529</v>
      </c>
    </row>
    <row r="50" spans="1:23" ht="15.75" customHeight="1">
      <c r="A50" s="574"/>
      <c r="B50" s="171" t="s">
        <v>1029</v>
      </c>
      <c r="C50" s="172">
        <v>361.29399999999998</v>
      </c>
      <c r="D50" s="172">
        <v>106.675</v>
      </c>
      <c r="E50" s="172">
        <v>99.965999999999994</v>
      </c>
      <c r="F50" s="172">
        <v>55.923000000000002</v>
      </c>
      <c r="G50" s="172">
        <v>27.869</v>
      </c>
      <c r="H50" s="172">
        <v>14.865</v>
      </c>
      <c r="I50" s="172">
        <v>1.2866447499999998</v>
      </c>
      <c r="J50" s="172">
        <v>1.782</v>
      </c>
      <c r="K50" s="172">
        <v>569.71699999999998</v>
      </c>
      <c r="L50" s="172">
        <v>-1.8720000000000001</v>
      </c>
      <c r="M50" s="172">
        <v>567.84500000000003</v>
      </c>
      <c r="N50" s="172">
        <v>167.62</v>
      </c>
      <c r="O50" s="172">
        <v>738.029</v>
      </c>
      <c r="P50" s="172">
        <v>179.982</v>
      </c>
      <c r="Q50" s="172">
        <v>0</v>
      </c>
      <c r="R50" s="172">
        <v>558.07100000000003</v>
      </c>
      <c r="S50" s="173">
        <v>493.64</v>
      </c>
      <c r="U50" s="221">
        <f t="shared" si="0"/>
        <v>106675</v>
      </c>
      <c r="V50" s="221">
        <f t="shared" si="2"/>
        <v>55923</v>
      </c>
      <c r="W50" s="221">
        <f t="shared" si="1"/>
        <v>14865</v>
      </c>
    </row>
    <row r="51" spans="1:23">
      <c r="A51" s="574"/>
      <c r="B51" s="171" t="s">
        <v>1030</v>
      </c>
      <c r="C51" s="172">
        <v>360.291</v>
      </c>
      <c r="D51" s="172">
        <v>106.539</v>
      </c>
      <c r="E51" s="172">
        <v>101.637</v>
      </c>
      <c r="F51" s="172">
        <v>56.569000000000003</v>
      </c>
      <c r="G51" s="172">
        <v>28.495000000000001</v>
      </c>
      <c r="H51" s="172">
        <v>15.273</v>
      </c>
      <c r="I51" s="172">
        <v>1.3006638099999999</v>
      </c>
      <c r="J51" s="172">
        <v>1.0289999999999999</v>
      </c>
      <c r="K51" s="172">
        <v>569.49599999999998</v>
      </c>
      <c r="L51" s="172">
        <v>-2.3380000000000001</v>
      </c>
      <c r="M51" s="172">
        <v>567.15800000000002</v>
      </c>
      <c r="N51" s="172">
        <v>177.34800000000001</v>
      </c>
      <c r="O51" s="172">
        <v>743.23400000000004</v>
      </c>
      <c r="P51" s="172">
        <v>181.75899999999999</v>
      </c>
      <c r="Q51" s="172">
        <v>0</v>
      </c>
      <c r="R51" s="172">
        <v>561.48</v>
      </c>
      <c r="S51" s="173">
        <v>497.69</v>
      </c>
      <c r="U51" s="221">
        <f t="shared" si="0"/>
        <v>106539</v>
      </c>
      <c r="V51" s="221">
        <f t="shared" si="2"/>
        <v>56569</v>
      </c>
      <c r="W51" s="221">
        <f t="shared" si="1"/>
        <v>15273</v>
      </c>
    </row>
    <row r="52" spans="1:23">
      <c r="A52" s="574"/>
      <c r="B52" s="171" t="s">
        <v>1031</v>
      </c>
      <c r="C52" s="172">
        <v>358.79399999999998</v>
      </c>
      <c r="D52" s="172">
        <v>107.732</v>
      </c>
      <c r="E52" s="172">
        <v>100.666</v>
      </c>
      <c r="F52" s="172">
        <v>56.999000000000002</v>
      </c>
      <c r="G52" s="172">
        <v>27.131</v>
      </c>
      <c r="H52" s="172">
        <v>15.180999999999999</v>
      </c>
      <c r="I52" s="172">
        <v>1.3168872599999999</v>
      </c>
      <c r="J52" s="172">
        <v>-12.026999999999999</v>
      </c>
      <c r="K52" s="172">
        <v>555.16499999999996</v>
      </c>
      <c r="L52" s="172">
        <v>-1.5409999999999999</v>
      </c>
      <c r="M52" s="172">
        <v>553.62400000000002</v>
      </c>
      <c r="N52" s="172">
        <v>184.27699999999999</v>
      </c>
      <c r="O52" s="172">
        <v>738.06899999999996</v>
      </c>
      <c r="P52" s="172">
        <v>176.744</v>
      </c>
      <c r="Q52" s="172">
        <v>0</v>
      </c>
      <c r="R52" s="172">
        <v>561.33900000000006</v>
      </c>
      <c r="S52" s="173">
        <v>497.911</v>
      </c>
      <c r="U52" s="221">
        <f t="shared" si="0"/>
        <v>107732</v>
      </c>
      <c r="V52" s="221">
        <f t="shared" si="2"/>
        <v>56999</v>
      </c>
      <c r="W52" s="221">
        <f t="shared" si="1"/>
        <v>15181</v>
      </c>
    </row>
    <row r="53" spans="1:23">
      <c r="A53" s="574"/>
      <c r="B53" s="176" t="s">
        <v>1032</v>
      </c>
      <c r="C53" s="172">
        <v>348.33100000000002</v>
      </c>
      <c r="D53" s="172">
        <v>104.08799999999999</v>
      </c>
      <c r="E53" s="172">
        <v>96.825000000000003</v>
      </c>
      <c r="F53" s="172">
        <v>55.476999999999997</v>
      </c>
      <c r="G53" s="172">
        <v>25.934999999999999</v>
      </c>
      <c r="H53" s="172">
        <v>14.125999999999999</v>
      </c>
      <c r="I53" s="172">
        <v>1.2792033799999998</v>
      </c>
      <c r="J53" s="172">
        <v>0.78400000000000003</v>
      </c>
      <c r="K53" s="172">
        <v>550.02800000000002</v>
      </c>
      <c r="L53" s="172">
        <v>-3.48</v>
      </c>
      <c r="M53" s="172">
        <v>546.548</v>
      </c>
      <c r="N53" s="172">
        <v>167.65100000000001</v>
      </c>
      <c r="O53" s="172">
        <v>714.19899999999996</v>
      </c>
      <c r="P53" s="172">
        <v>167.684</v>
      </c>
      <c r="Q53" s="172">
        <v>0</v>
      </c>
      <c r="R53" s="172">
        <v>546.51499999999999</v>
      </c>
      <c r="S53" s="173">
        <v>485.77199999999999</v>
      </c>
      <c r="U53" s="221">
        <f t="shared" si="0"/>
        <v>104088</v>
      </c>
      <c r="V53" s="221">
        <f t="shared" si="2"/>
        <v>55477</v>
      </c>
      <c r="W53" s="221">
        <f t="shared" si="1"/>
        <v>14126</v>
      </c>
    </row>
    <row r="54" spans="1:23">
      <c r="A54" s="574"/>
      <c r="B54" s="176" t="s">
        <v>1033</v>
      </c>
      <c r="C54" s="172">
        <v>268.01799999999997</v>
      </c>
      <c r="D54" s="172">
        <v>85.179000000000002</v>
      </c>
      <c r="E54" s="172">
        <v>78.811999999999998</v>
      </c>
      <c r="F54" s="172">
        <v>43.963000000000001</v>
      </c>
      <c r="G54" s="172">
        <v>17.068999999999999</v>
      </c>
      <c r="H54" s="172">
        <v>16.681000000000001</v>
      </c>
      <c r="I54" s="172">
        <v>0.84371154400000004</v>
      </c>
      <c r="J54" s="172">
        <v>-8.702</v>
      </c>
      <c r="K54" s="172">
        <v>423.30700000000002</v>
      </c>
      <c r="L54" s="172">
        <v>-10.347</v>
      </c>
      <c r="M54" s="172">
        <v>412.96</v>
      </c>
      <c r="N54" s="172">
        <v>146.52600000000001</v>
      </c>
      <c r="O54" s="172">
        <v>559.48699999999997</v>
      </c>
      <c r="P54" s="172">
        <v>127.693</v>
      </c>
      <c r="Q54" s="172">
        <v>0</v>
      </c>
      <c r="R54" s="172">
        <v>431.79399999999998</v>
      </c>
      <c r="S54" s="173">
        <v>382.73200000000003</v>
      </c>
      <c r="U54" s="221">
        <f t="shared" si="0"/>
        <v>85179</v>
      </c>
      <c r="V54" s="221">
        <f t="shared" si="2"/>
        <v>43963</v>
      </c>
      <c r="W54" s="221">
        <f t="shared" si="1"/>
        <v>16681</v>
      </c>
    </row>
    <row r="55" spans="1:23" ht="15.75">
      <c r="A55" s="177"/>
      <c r="B55" s="176" t="s">
        <v>1034</v>
      </c>
      <c r="C55" s="172">
        <v>319.15800000000002</v>
      </c>
      <c r="D55" s="172">
        <v>100.663</v>
      </c>
      <c r="E55" s="172">
        <v>91.209000000000003</v>
      </c>
      <c r="F55" s="172">
        <v>48.805999999999997</v>
      </c>
      <c r="G55" s="172">
        <v>24.925000000000001</v>
      </c>
      <c r="H55" s="172">
        <v>16.350000000000001</v>
      </c>
      <c r="I55" s="172">
        <v>1.23114137</v>
      </c>
      <c r="J55" s="172">
        <v>1.208</v>
      </c>
      <c r="K55" s="172">
        <v>512.23800000000006</v>
      </c>
      <c r="L55" s="172">
        <v>-4.8479999999999999</v>
      </c>
      <c r="M55" s="172">
        <v>507.39</v>
      </c>
      <c r="N55" s="172">
        <v>146.053</v>
      </c>
      <c r="O55" s="172">
        <v>653.44200000000001</v>
      </c>
      <c r="P55" s="172">
        <v>149.93299999999999</v>
      </c>
      <c r="Q55" s="172">
        <v>0</v>
      </c>
      <c r="R55" s="172">
        <v>503.50900000000001</v>
      </c>
      <c r="S55" s="173">
        <v>448.12200000000001</v>
      </c>
      <c r="U55" s="221">
        <f t="shared" si="0"/>
        <v>100663</v>
      </c>
      <c r="V55" s="221">
        <f t="shared" si="2"/>
        <v>48806</v>
      </c>
      <c r="W55" s="221">
        <f t="shared" si="1"/>
        <v>16350.000000000002</v>
      </c>
    </row>
    <row r="56" spans="1:23" ht="15.75">
      <c r="A56" s="177"/>
      <c r="B56" s="176" t="s">
        <v>1035</v>
      </c>
      <c r="C56" s="172">
        <v>314.85599999999999</v>
      </c>
      <c r="D56" s="172">
        <v>104.53</v>
      </c>
      <c r="E56" s="172">
        <v>94.156000000000006</v>
      </c>
      <c r="F56" s="172">
        <v>50.167000000000002</v>
      </c>
      <c r="G56" s="172">
        <v>26.195</v>
      </c>
      <c r="H56" s="172">
        <v>16.582000000000001</v>
      </c>
      <c r="I56" s="172">
        <v>1.2796872699999999</v>
      </c>
      <c r="J56" s="172">
        <v>6.3120000000000003</v>
      </c>
      <c r="K56" s="172">
        <v>519.85400000000004</v>
      </c>
      <c r="L56" s="172">
        <v>7.29</v>
      </c>
      <c r="M56" s="172">
        <v>527.14400000000001</v>
      </c>
      <c r="N56" s="172">
        <v>154.87899999999999</v>
      </c>
      <c r="O56" s="172">
        <v>682.02300000000002</v>
      </c>
      <c r="P56" s="172">
        <v>172.40199999999999</v>
      </c>
      <c r="Q56" s="172">
        <v>0</v>
      </c>
      <c r="R56" s="172">
        <v>509.62099999999998</v>
      </c>
      <c r="S56" s="173">
        <v>454.54500000000002</v>
      </c>
      <c r="U56" s="221">
        <f>D56*1000</f>
        <v>104530</v>
      </c>
      <c r="V56" s="221">
        <f t="shared" si="2"/>
        <v>50167</v>
      </c>
      <c r="W56" s="221">
        <f t="shared" si="1"/>
        <v>16582</v>
      </c>
    </row>
    <row r="57" spans="1:23" ht="15.75">
      <c r="A57" s="177"/>
      <c r="B57" s="176" t="s">
        <v>1036</v>
      </c>
      <c r="C57" s="172">
        <v>303.55</v>
      </c>
      <c r="D57" s="172">
        <v>104.377</v>
      </c>
      <c r="E57" s="172">
        <v>92.603999999999999</v>
      </c>
      <c r="F57" s="172">
        <v>47.578000000000003</v>
      </c>
      <c r="G57" s="172">
        <v>26.687999999999999</v>
      </c>
      <c r="H57" s="172">
        <v>17.088999999999999</v>
      </c>
      <c r="I57" s="172">
        <v>1.3053831899999999</v>
      </c>
      <c r="J57" s="172">
        <v>6.8540000000000001</v>
      </c>
      <c r="K57" s="172">
        <v>507.38499999999999</v>
      </c>
      <c r="L57" s="172">
        <v>4.6340000000000003</v>
      </c>
      <c r="M57" s="172">
        <v>512.01900000000001</v>
      </c>
      <c r="N57" s="172">
        <v>148.36500000000001</v>
      </c>
      <c r="O57" s="172">
        <v>660.38400000000001</v>
      </c>
      <c r="P57" s="172">
        <v>155.21100000000001</v>
      </c>
      <c r="Q57" s="172">
        <v>-0.91800000000000004</v>
      </c>
      <c r="R57" s="172">
        <v>504.255</v>
      </c>
      <c r="S57" s="173">
        <v>450.06299999999999</v>
      </c>
      <c r="U57" s="221">
        <f t="shared" ref="U57:U85" si="3">D57*1000</f>
        <v>104377</v>
      </c>
      <c r="V57" s="221">
        <f t="shared" si="2"/>
        <v>47578</v>
      </c>
      <c r="W57" s="221">
        <f t="shared" si="1"/>
        <v>17089</v>
      </c>
    </row>
    <row r="58" spans="1:23" ht="15.75">
      <c r="A58" s="160"/>
      <c r="B58" s="176" t="s">
        <v>1037</v>
      </c>
      <c r="C58" s="172">
        <v>334.971</v>
      </c>
      <c r="D58" s="172">
        <v>112.392</v>
      </c>
      <c r="E58" s="172">
        <v>96.350999999999999</v>
      </c>
      <c r="F58" s="172">
        <v>50.601999999999997</v>
      </c>
      <c r="G58" s="172">
        <v>27.385999999999999</v>
      </c>
      <c r="H58" s="172">
        <v>16.925999999999998</v>
      </c>
      <c r="I58" s="172">
        <v>1.4854917599999999</v>
      </c>
      <c r="J58" s="172">
        <v>-0.77700000000000002</v>
      </c>
      <c r="K58" s="172">
        <v>542.93700000000001</v>
      </c>
      <c r="L58" s="172">
        <v>-2.5219999999999998</v>
      </c>
      <c r="M58" s="172">
        <v>540.41499999999996</v>
      </c>
      <c r="N58" s="172">
        <v>157.84</v>
      </c>
      <c r="O58" s="172">
        <v>698.255</v>
      </c>
      <c r="P58" s="172">
        <v>159.95599999999999</v>
      </c>
      <c r="Q58" s="172">
        <v>-1.1240000000000001</v>
      </c>
      <c r="R58" s="172">
        <v>537.17499999999995</v>
      </c>
      <c r="S58" s="173">
        <v>480.839</v>
      </c>
      <c r="U58" s="221">
        <f t="shared" si="3"/>
        <v>112392</v>
      </c>
      <c r="V58" s="221">
        <f t="shared" si="2"/>
        <v>50602</v>
      </c>
      <c r="W58" s="221">
        <f t="shared" si="1"/>
        <v>16926</v>
      </c>
    </row>
    <row r="59" spans="1:23" ht="15.75">
      <c r="A59" s="160"/>
      <c r="B59" s="176" t="s">
        <v>1038</v>
      </c>
      <c r="C59" s="172">
        <v>344.59699999999998</v>
      </c>
      <c r="D59" s="172">
        <v>112.854</v>
      </c>
      <c r="E59" s="172">
        <v>97.221000000000004</v>
      </c>
      <c r="F59" s="172">
        <v>51.731000000000002</v>
      </c>
      <c r="G59" s="172">
        <v>27.779</v>
      </c>
      <c r="H59" s="172">
        <v>16.283999999999999</v>
      </c>
      <c r="I59" s="172">
        <v>1.5265539699999999</v>
      </c>
      <c r="J59" s="172">
        <v>2.8620000000000001</v>
      </c>
      <c r="K59" s="172">
        <v>557.53399999999999</v>
      </c>
      <c r="L59" s="172">
        <v>4.4379999999999997</v>
      </c>
      <c r="M59" s="172">
        <v>561.97199999999998</v>
      </c>
      <c r="N59" s="172">
        <v>151.63800000000001</v>
      </c>
      <c r="O59" s="172">
        <v>713.61</v>
      </c>
      <c r="P59" s="172">
        <v>166.983</v>
      </c>
      <c r="Q59" s="172">
        <v>-0.14000000000000001</v>
      </c>
      <c r="R59" s="172">
        <v>546.48699999999997</v>
      </c>
      <c r="S59" s="173">
        <v>488.26799999999997</v>
      </c>
      <c r="U59" s="221">
        <f t="shared" si="3"/>
        <v>112854</v>
      </c>
      <c r="V59" s="221">
        <f t="shared" si="2"/>
        <v>51731</v>
      </c>
      <c r="W59" s="221">
        <f t="shared" si="1"/>
        <v>16283.999999999998</v>
      </c>
    </row>
    <row r="60" spans="1:23" ht="15.75">
      <c r="A60" s="160"/>
      <c r="B60" s="176" t="s">
        <v>1039</v>
      </c>
      <c r="C60" s="172">
        <v>345.363</v>
      </c>
      <c r="D60" s="172">
        <v>114.28400000000001</v>
      </c>
      <c r="E60" s="172">
        <v>96.819000000000003</v>
      </c>
      <c r="F60" s="172">
        <v>50.326000000000001</v>
      </c>
      <c r="G60" s="172">
        <v>28.195</v>
      </c>
      <c r="H60" s="172">
        <v>16.827999999999999</v>
      </c>
      <c r="I60" s="172">
        <v>1.56221879</v>
      </c>
      <c r="J60" s="172">
        <v>-2.847</v>
      </c>
      <c r="K60" s="172">
        <v>553.61900000000003</v>
      </c>
      <c r="L60" s="172">
        <v>2.3980000000000001</v>
      </c>
      <c r="M60" s="172">
        <v>556.01700000000005</v>
      </c>
      <c r="N60" s="172">
        <v>171.07499999999999</v>
      </c>
      <c r="O60" s="172">
        <v>727.09199999999998</v>
      </c>
      <c r="P60" s="172">
        <v>173.816</v>
      </c>
      <c r="Q60" s="172">
        <v>1.5449999999999999</v>
      </c>
      <c r="R60" s="172">
        <v>554.82100000000003</v>
      </c>
      <c r="S60" s="173">
        <v>495.91300000000001</v>
      </c>
      <c r="U60" s="221">
        <f t="shared" si="3"/>
        <v>114284</v>
      </c>
      <c r="V60" s="221">
        <f t="shared" si="2"/>
        <v>50326</v>
      </c>
      <c r="W60" s="221">
        <f t="shared" si="1"/>
        <v>16828</v>
      </c>
    </row>
    <row r="61" spans="1:23" ht="15.75">
      <c r="A61" s="160"/>
      <c r="B61" s="176" t="s">
        <v>1040</v>
      </c>
      <c r="C61" s="172">
        <v>348.77600000000001</v>
      </c>
      <c r="D61" s="172">
        <v>113.813</v>
      </c>
      <c r="E61" s="172">
        <v>103.026</v>
      </c>
      <c r="F61" s="172">
        <v>52.575000000000003</v>
      </c>
      <c r="G61" s="172">
        <v>28.952999999999999</v>
      </c>
      <c r="H61" s="172">
        <v>19.984999999999999</v>
      </c>
      <c r="I61" s="172">
        <v>1.5626467799999999</v>
      </c>
      <c r="J61" s="172">
        <v>5.9690000000000003</v>
      </c>
      <c r="K61" s="172">
        <v>571.58399999999995</v>
      </c>
      <c r="L61" s="172">
        <v>8.85</v>
      </c>
      <c r="M61" s="172">
        <v>580.43399999999997</v>
      </c>
      <c r="N61" s="172">
        <v>159.749</v>
      </c>
      <c r="O61" s="172">
        <v>742.23099999999999</v>
      </c>
      <c r="P61" s="172">
        <v>186.501</v>
      </c>
      <c r="Q61" s="172">
        <v>3.6789999999999998</v>
      </c>
      <c r="R61" s="172">
        <v>557.36099999999999</v>
      </c>
      <c r="S61" s="173">
        <v>497.99599999999998</v>
      </c>
      <c r="U61" s="221">
        <f t="shared" si="3"/>
        <v>113813</v>
      </c>
      <c r="V61" s="221">
        <f t="shared" si="2"/>
        <v>52575</v>
      </c>
      <c r="W61" s="221">
        <f t="shared" si="1"/>
        <v>19985</v>
      </c>
    </row>
    <row r="62" spans="1:23" ht="15.75">
      <c r="A62" s="160"/>
      <c r="B62" s="176" t="s">
        <v>1041</v>
      </c>
      <c r="C62" s="172">
        <v>351.28300000000002</v>
      </c>
      <c r="D62" s="172">
        <v>112.16</v>
      </c>
      <c r="E62" s="172">
        <v>102.45699999999999</v>
      </c>
      <c r="F62" s="172">
        <v>56.198</v>
      </c>
      <c r="G62" s="172">
        <v>30.009</v>
      </c>
      <c r="H62" s="172">
        <v>14.718</v>
      </c>
      <c r="I62" s="172">
        <v>1.5758348000000002</v>
      </c>
      <c r="J62" s="172">
        <v>2.1629999999999998</v>
      </c>
      <c r="K62" s="172">
        <v>568.06299999999999</v>
      </c>
      <c r="L62" s="172">
        <v>4.085</v>
      </c>
      <c r="M62" s="172">
        <v>572.14800000000002</v>
      </c>
      <c r="N62" s="172">
        <v>168.07400000000001</v>
      </c>
      <c r="O62" s="172">
        <v>742.82</v>
      </c>
      <c r="P62" s="172">
        <v>186.84299999999999</v>
      </c>
      <c r="Q62" s="172">
        <v>4.5590000000000002</v>
      </c>
      <c r="R62" s="172">
        <v>557.93799999999999</v>
      </c>
      <c r="S62" s="173">
        <v>498.47300000000001</v>
      </c>
      <c r="U62" s="221">
        <f t="shared" si="3"/>
        <v>112160</v>
      </c>
      <c r="V62" s="221">
        <f t="shared" si="2"/>
        <v>56198</v>
      </c>
      <c r="W62" s="221">
        <f t="shared" si="1"/>
        <v>14718</v>
      </c>
    </row>
    <row r="63" spans="1:23" ht="15.75">
      <c r="A63" s="160"/>
      <c r="B63" s="176" t="s">
        <v>1042</v>
      </c>
      <c r="C63" s="172">
        <v>350.06</v>
      </c>
      <c r="D63" s="172">
        <v>112.747</v>
      </c>
      <c r="E63" s="172">
        <v>102.767</v>
      </c>
      <c r="F63" s="172">
        <v>54.39</v>
      </c>
      <c r="G63" s="172">
        <v>29.826000000000001</v>
      </c>
      <c r="H63" s="172">
        <v>16.988</v>
      </c>
      <c r="I63" s="172">
        <v>1.59030695</v>
      </c>
      <c r="J63" s="172">
        <v>-10.978</v>
      </c>
      <c r="K63" s="172">
        <v>554.596</v>
      </c>
      <c r="L63" s="172">
        <v>-4.6310000000000002</v>
      </c>
      <c r="M63" s="172">
        <v>549.96500000000003</v>
      </c>
      <c r="N63" s="172">
        <v>183.83699999999999</v>
      </c>
      <c r="O63" s="172">
        <v>734.423</v>
      </c>
      <c r="P63" s="172">
        <v>181.33199999999999</v>
      </c>
      <c r="Q63" s="172">
        <v>4.5529999999999999</v>
      </c>
      <c r="R63" s="172">
        <v>557.02300000000002</v>
      </c>
      <c r="S63" s="173">
        <v>497.733</v>
      </c>
      <c r="U63" s="221">
        <f t="shared" si="3"/>
        <v>112747</v>
      </c>
      <c r="V63" s="221">
        <f t="shared" si="2"/>
        <v>54390</v>
      </c>
      <c r="W63" s="221">
        <f t="shared" si="1"/>
        <v>16988</v>
      </c>
    </row>
    <row r="64" spans="1:23" ht="15.75">
      <c r="A64" s="160"/>
      <c r="B64" s="176" t="s">
        <v>1043</v>
      </c>
      <c r="C64" s="172">
        <v>350.45</v>
      </c>
      <c r="D64" s="172">
        <v>113.64</v>
      </c>
      <c r="E64" s="172">
        <v>104.352</v>
      </c>
      <c r="F64" s="172">
        <v>56.981999999999999</v>
      </c>
      <c r="G64" s="172">
        <v>28.548999999999999</v>
      </c>
      <c r="H64" s="172">
        <v>17.298999999999999</v>
      </c>
      <c r="I64" s="172">
        <v>1.53672192</v>
      </c>
      <c r="J64" s="172">
        <v>-15.484</v>
      </c>
      <c r="K64" s="172">
        <v>552.95799999999997</v>
      </c>
      <c r="L64" s="172">
        <v>1.484</v>
      </c>
      <c r="M64" s="172">
        <v>554.44200000000001</v>
      </c>
      <c r="N64" s="172">
        <v>181.95</v>
      </c>
      <c r="O64" s="172">
        <v>736.39200000000005</v>
      </c>
      <c r="P64" s="172">
        <v>184.047</v>
      </c>
      <c r="Q64" s="172">
        <v>4.5540000000000003</v>
      </c>
      <c r="R64" s="172">
        <v>557.09900000000005</v>
      </c>
      <c r="S64" s="173">
        <v>498.08800000000002</v>
      </c>
      <c r="U64" s="221">
        <f t="shared" si="3"/>
        <v>113640</v>
      </c>
      <c r="V64" s="221">
        <f t="shared" si="2"/>
        <v>56982</v>
      </c>
      <c r="W64" s="221">
        <f t="shared" si="1"/>
        <v>17299</v>
      </c>
    </row>
    <row r="65" spans="1:23" ht="15.75">
      <c r="A65" s="160"/>
      <c r="B65" s="178" t="s">
        <v>1044</v>
      </c>
      <c r="C65" s="172">
        <v>347.92502000000002</v>
      </c>
      <c r="D65" s="172">
        <v>115.498723</v>
      </c>
      <c r="E65" s="172">
        <v>102.2449562170914</v>
      </c>
      <c r="F65" s="172">
        <v>54.267429399999997</v>
      </c>
      <c r="G65" s="172">
        <v>27.723648828155252</v>
      </c>
      <c r="H65" s="172">
        <v>18.760532299999998</v>
      </c>
      <c r="I65" s="172">
        <v>1.4933457356550313</v>
      </c>
      <c r="J65" s="172">
        <v>0.72</v>
      </c>
      <c r="K65" s="172">
        <v>566.38869921709147</v>
      </c>
      <c r="L65" s="172">
        <v>-2.5068895699999998</v>
      </c>
      <c r="M65" s="172">
        <v>563.88180964709147</v>
      </c>
      <c r="N65" s="172">
        <v>165.9030979756576</v>
      </c>
      <c r="O65" s="172">
        <v>729.78490800000009</v>
      </c>
      <c r="P65" s="172">
        <v>179.57972342389633</v>
      </c>
      <c r="Q65" s="172">
        <v>4.5540000000000003</v>
      </c>
      <c r="R65" s="172">
        <v>554.75918420000005</v>
      </c>
      <c r="S65" s="173">
        <v>496.05533600000001</v>
      </c>
      <c r="U65" s="221">
        <f t="shared" si="3"/>
        <v>115498.723</v>
      </c>
      <c r="V65" s="221">
        <f t="shared" si="2"/>
        <v>54267.429400000001</v>
      </c>
      <c r="W65" s="221">
        <f t="shared" si="1"/>
        <v>18760.532299999999</v>
      </c>
    </row>
    <row r="66" spans="1:23" ht="15.75">
      <c r="A66" s="160"/>
      <c r="B66" s="178" t="s">
        <v>1045</v>
      </c>
      <c r="C66" s="172">
        <v>346.32456500000001</v>
      </c>
      <c r="D66" s="172">
        <v>116.929513</v>
      </c>
      <c r="E66" s="172">
        <v>101.56659251125532</v>
      </c>
      <c r="F66" s="172">
        <v>53.5288483</v>
      </c>
      <c r="G66" s="172">
        <v>27.19299297178431</v>
      </c>
      <c r="H66" s="172">
        <v>19.297938200000001</v>
      </c>
      <c r="I66" s="172">
        <v>1.5468130594497906</v>
      </c>
      <c r="J66" s="172">
        <v>0.72</v>
      </c>
      <c r="K66" s="172">
        <v>565.54067051125526</v>
      </c>
      <c r="L66" s="172">
        <v>1.02010489</v>
      </c>
      <c r="M66" s="172">
        <v>566.56077540125523</v>
      </c>
      <c r="N66" s="172">
        <v>160.98638925054496</v>
      </c>
      <c r="O66" s="172">
        <v>727.54716500000006</v>
      </c>
      <c r="P66" s="172">
        <v>177.09251359131571</v>
      </c>
      <c r="Q66" s="172">
        <v>4.5540000000000003</v>
      </c>
      <c r="R66" s="172">
        <v>555.00865106547599</v>
      </c>
      <c r="S66" s="173">
        <v>496.35813999999999</v>
      </c>
      <c r="U66" s="221">
        <f t="shared" si="3"/>
        <v>116929.51300000001</v>
      </c>
      <c r="V66" s="221">
        <f t="shared" si="2"/>
        <v>53528.848299999998</v>
      </c>
      <c r="W66" s="221">
        <f t="shared" si="1"/>
        <v>19297.938200000001</v>
      </c>
    </row>
    <row r="67" spans="1:23" ht="15.75">
      <c r="A67" s="160"/>
      <c r="B67" s="178" t="s">
        <v>1046</v>
      </c>
      <c r="C67" s="172">
        <v>346.77434199999999</v>
      </c>
      <c r="D67" s="172">
        <v>118.00379099999999</v>
      </c>
      <c r="E67" s="172">
        <v>101.12404527385375</v>
      </c>
      <c r="F67" s="172">
        <v>53.066102600000001</v>
      </c>
      <c r="G67" s="172">
        <v>26.922058121018065</v>
      </c>
      <c r="H67" s="172">
        <v>19.602440399999999</v>
      </c>
      <c r="I67" s="172">
        <v>1.5334442375220412</v>
      </c>
      <c r="J67" s="172">
        <v>0.72</v>
      </c>
      <c r="K67" s="172">
        <v>566.62217827385382</v>
      </c>
      <c r="L67" s="172">
        <v>1.41743668</v>
      </c>
      <c r="M67" s="172">
        <v>568.03961495385386</v>
      </c>
      <c r="N67" s="172">
        <v>160.3080183838054</v>
      </c>
      <c r="O67" s="172">
        <v>728.34763300000009</v>
      </c>
      <c r="P67" s="172">
        <v>176.49231373634225</v>
      </c>
      <c r="Q67" s="172">
        <v>4.5540000000000003</v>
      </c>
      <c r="R67" s="172">
        <v>556.40931959805619</v>
      </c>
      <c r="S67" s="173">
        <v>497.691508</v>
      </c>
      <c r="U67" s="221">
        <f t="shared" si="3"/>
        <v>118003.791</v>
      </c>
      <c r="V67" s="221">
        <f t="shared" si="2"/>
        <v>53066.102599999998</v>
      </c>
      <c r="W67" s="221">
        <f t="shared" si="1"/>
        <v>19602.440399999999</v>
      </c>
    </row>
    <row r="68" spans="1:23" ht="15.75">
      <c r="A68" s="160"/>
      <c r="B68" s="178" t="s">
        <v>1047</v>
      </c>
      <c r="C68" s="172">
        <v>348.19438299999996</v>
      </c>
      <c r="D68" s="172">
        <v>118.46073799999999</v>
      </c>
      <c r="E68" s="172">
        <v>101.12528635517272</v>
      </c>
      <c r="F68" s="172">
        <v>53.014051000000002</v>
      </c>
      <c r="G68" s="172">
        <v>26.786658291512474</v>
      </c>
      <c r="H68" s="172">
        <v>19.797076799999999</v>
      </c>
      <c r="I68" s="172">
        <v>1.5275002619734364</v>
      </c>
      <c r="J68" s="172">
        <v>0.72</v>
      </c>
      <c r="K68" s="172">
        <v>568.50040735517268</v>
      </c>
      <c r="L68" s="172">
        <v>1.0437637</v>
      </c>
      <c r="M68" s="172">
        <v>569.54417105517268</v>
      </c>
      <c r="N68" s="172">
        <v>160.49154217371111</v>
      </c>
      <c r="O68" s="172">
        <v>730.03571299999999</v>
      </c>
      <c r="P68" s="172">
        <v>175.90130464876469</v>
      </c>
      <c r="Q68" s="172">
        <v>4.5540000000000003</v>
      </c>
      <c r="R68" s="172">
        <v>558.68840857671535</v>
      </c>
      <c r="S68" s="173">
        <v>499.808089</v>
      </c>
      <c r="U68" s="221">
        <f t="shared" si="3"/>
        <v>118460.738</v>
      </c>
      <c r="V68" s="221">
        <f t="shared" si="2"/>
        <v>53014.050999999999</v>
      </c>
      <c r="W68" s="221">
        <f t="shared" si="1"/>
        <v>19797.076799999999</v>
      </c>
    </row>
    <row r="69" spans="1:23" ht="15.75">
      <c r="A69" s="160"/>
      <c r="B69" s="178" t="s">
        <v>1048</v>
      </c>
      <c r="C69" s="172">
        <v>349.87372399999998</v>
      </c>
      <c r="D69" s="172">
        <v>118.626197</v>
      </c>
      <c r="E69" s="172">
        <v>101.39598405922756</v>
      </c>
      <c r="F69" s="172">
        <v>53.164764499999997</v>
      </c>
      <c r="G69" s="172">
        <v>26.91517400569824</v>
      </c>
      <c r="H69" s="172">
        <v>19.782687799999998</v>
      </c>
      <c r="I69" s="172">
        <v>1.5333577486468146</v>
      </c>
      <c r="J69" s="172">
        <v>0.72</v>
      </c>
      <c r="K69" s="172">
        <v>570.61590505922754</v>
      </c>
      <c r="L69" s="172">
        <v>0.77299738500000004</v>
      </c>
      <c r="M69" s="172">
        <v>571.38890244422748</v>
      </c>
      <c r="N69" s="172">
        <v>160.76689421681823</v>
      </c>
      <c r="O69" s="172">
        <v>732.15579700000001</v>
      </c>
      <c r="P69" s="172">
        <v>175.40234334472223</v>
      </c>
      <c r="Q69" s="172">
        <v>4.5540000000000003</v>
      </c>
      <c r="R69" s="172">
        <v>561.30745331644709</v>
      </c>
      <c r="S69" s="173">
        <v>502.22351400000002</v>
      </c>
      <c r="U69" s="221">
        <f t="shared" si="3"/>
        <v>118626.197</v>
      </c>
      <c r="V69" s="221">
        <f t="shared" si="2"/>
        <v>53164.764499999997</v>
      </c>
      <c r="W69" s="221">
        <f t="shared" si="1"/>
        <v>19782.6878</v>
      </c>
    </row>
    <row r="70" spans="1:23" ht="15.75">
      <c r="A70" s="160"/>
      <c r="B70" s="178" t="s">
        <v>1049</v>
      </c>
      <c r="C70" s="172">
        <v>351.69831599999998</v>
      </c>
      <c r="D70" s="172">
        <v>118.94578800000001</v>
      </c>
      <c r="E70" s="172">
        <v>101.89101270680568</v>
      </c>
      <c r="F70" s="172">
        <v>53.7860984</v>
      </c>
      <c r="G70" s="172">
        <v>27.006151575553783</v>
      </c>
      <c r="H70" s="172">
        <v>19.560082099999999</v>
      </c>
      <c r="I70" s="172">
        <v>1.5386805651869881</v>
      </c>
      <c r="J70" s="172">
        <v>0.72</v>
      </c>
      <c r="K70" s="172">
        <v>573.25511670680567</v>
      </c>
      <c r="L70" s="172">
        <v>0.37641439700000001</v>
      </c>
      <c r="M70" s="172">
        <v>573.63153110380563</v>
      </c>
      <c r="N70" s="172">
        <v>161.11566691005905</v>
      </c>
      <c r="O70" s="172">
        <v>734.74719800000003</v>
      </c>
      <c r="P70" s="172">
        <v>174.98557891430818</v>
      </c>
      <c r="Q70" s="172">
        <v>4.5540000000000003</v>
      </c>
      <c r="R70" s="172">
        <v>564.31561909982395</v>
      </c>
      <c r="S70" s="173">
        <v>504.99183799999997</v>
      </c>
      <c r="U70" s="221">
        <f t="shared" si="3"/>
        <v>118945.788</v>
      </c>
      <c r="V70" s="221">
        <f t="shared" si="2"/>
        <v>53786.098400000003</v>
      </c>
      <c r="W70" s="221">
        <f t="shared" si="1"/>
        <v>19560.0821</v>
      </c>
    </row>
    <row r="71" spans="1:23" ht="15.75">
      <c r="A71" s="160"/>
      <c r="B71" s="178" t="s">
        <v>1050</v>
      </c>
      <c r="C71" s="172">
        <v>353.548249</v>
      </c>
      <c r="D71" s="172">
        <v>119.217314</v>
      </c>
      <c r="E71" s="172">
        <v>102.40336071288932</v>
      </c>
      <c r="F71" s="172">
        <v>54.384747900000001</v>
      </c>
      <c r="G71" s="172">
        <v>27.169341699512071</v>
      </c>
      <c r="H71" s="172">
        <v>19.303121599999997</v>
      </c>
      <c r="I71" s="172">
        <v>1.5461494921659906</v>
      </c>
      <c r="J71" s="172">
        <v>0.72</v>
      </c>
      <c r="K71" s="172">
        <v>575.88892371288932</v>
      </c>
      <c r="L71" s="172">
        <v>0.28480666700000001</v>
      </c>
      <c r="M71" s="172">
        <v>576.17373037988932</v>
      </c>
      <c r="N71" s="172">
        <v>161.69316269024188</v>
      </c>
      <c r="O71" s="172">
        <v>737.866893</v>
      </c>
      <c r="P71" s="172">
        <v>174.73354268230506</v>
      </c>
      <c r="Q71" s="172">
        <v>4.5540000000000003</v>
      </c>
      <c r="R71" s="172">
        <v>567.68735038807586</v>
      </c>
      <c r="S71" s="173">
        <v>508.09006699999998</v>
      </c>
      <c r="U71" s="221">
        <f t="shared" si="3"/>
        <v>119217.314</v>
      </c>
      <c r="V71" s="221">
        <f t="shared" si="2"/>
        <v>54384.747900000002</v>
      </c>
      <c r="W71" s="221">
        <f t="shared" si="1"/>
        <v>19303.121599999999</v>
      </c>
    </row>
    <row r="72" spans="1:23" ht="15.75">
      <c r="A72" s="160"/>
      <c r="B72" s="178" t="s">
        <v>1051</v>
      </c>
      <c r="C72" s="172">
        <v>355.140984</v>
      </c>
      <c r="D72" s="172">
        <v>119.61959900000001</v>
      </c>
      <c r="E72" s="172">
        <v>103.38519989472867</v>
      </c>
      <c r="F72" s="172">
        <v>55.355109299999988</v>
      </c>
      <c r="G72" s="172">
        <v>27.379766860937007</v>
      </c>
      <c r="H72" s="172">
        <v>19.094905399999998</v>
      </c>
      <c r="I72" s="172">
        <v>1.5554183417304182</v>
      </c>
      <c r="J72" s="172">
        <v>0.72</v>
      </c>
      <c r="K72" s="172">
        <v>578.86578289472868</v>
      </c>
      <c r="L72" s="172">
        <v>0.34717462500000001</v>
      </c>
      <c r="M72" s="172">
        <v>579.21295751972866</v>
      </c>
      <c r="N72" s="172">
        <v>162.16027167382819</v>
      </c>
      <c r="O72" s="172">
        <v>741.37322900000004</v>
      </c>
      <c r="P72" s="172">
        <v>174.56252999906334</v>
      </c>
      <c r="Q72" s="172">
        <v>4.5540000000000003</v>
      </c>
      <c r="R72" s="172">
        <v>571.36469919427577</v>
      </c>
      <c r="S72" s="173">
        <v>511.466026</v>
      </c>
      <c r="U72" s="221">
        <f t="shared" si="3"/>
        <v>119619.599</v>
      </c>
      <c r="V72" s="221">
        <f t="shared" si="2"/>
        <v>55355.109299999989</v>
      </c>
      <c r="W72" s="221">
        <f t="shared" si="1"/>
        <v>19094.9054</v>
      </c>
    </row>
    <row r="73" spans="1:23" ht="15.75">
      <c r="A73" s="160"/>
      <c r="B73" s="178" t="s">
        <v>1052</v>
      </c>
      <c r="C73" s="172">
        <v>356.69721100000004</v>
      </c>
      <c r="D73" s="172">
        <v>120.03458400000001</v>
      </c>
      <c r="E73" s="172">
        <v>104.34639764425127</v>
      </c>
      <c r="F73" s="172">
        <v>56.279183100000004</v>
      </c>
      <c r="G73" s="172">
        <v>27.56763175803119</v>
      </c>
      <c r="H73" s="172">
        <v>18.934680199999999</v>
      </c>
      <c r="I73" s="172">
        <v>1.5649025778409948</v>
      </c>
      <c r="J73" s="172">
        <v>0.72</v>
      </c>
      <c r="K73" s="172">
        <v>581.79819264425123</v>
      </c>
      <c r="L73" s="172">
        <v>0.51994894699999994</v>
      </c>
      <c r="M73" s="172">
        <v>582.31814159125122</v>
      </c>
      <c r="N73" s="172">
        <v>162.6248284635594</v>
      </c>
      <c r="O73" s="172">
        <v>744.94296999999995</v>
      </c>
      <c r="P73" s="172">
        <v>174.38937690176917</v>
      </c>
      <c r="Q73" s="172">
        <v>4.5540000000000003</v>
      </c>
      <c r="R73" s="172">
        <v>575.10759315262669</v>
      </c>
      <c r="S73" s="173">
        <v>514.90349900000001</v>
      </c>
      <c r="U73" s="221">
        <f t="shared" si="3"/>
        <v>120034.584</v>
      </c>
      <c r="V73" s="221">
        <f t="shared" si="2"/>
        <v>56279.183100000002</v>
      </c>
      <c r="W73" s="221">
        <f t="shared" si="1"/>
        <v>18934.680199999999</v>
      </c>
    </row>
    <row r="74" spans="1:23" ht="15.75">
      <c r="A74" s="160"/>
      <c r="B74" s="178" t="s">
        <v>1053</v>
      </c>
      <c r="C74" s="172">
        <v>358.103002</v>
      </c>
      <c r="D74" s="172">
        <v>120.28313</v>
      </c>
      <c r="E74" s="172">
        <v>105.44548022281215</v>
      </c>
      <c r="F74" s="172">
        <v>57.1465429</v>
      </c>
      <c r="G74" s="172">
        <v>27.894920716928826</v>
      </c>
      <c r="H74" s="172">
        <v>18.821731100000001</v>
      </c>
      <c r="I74" s="172">
        <v>1.5822854963219815</v>
      </c>
      <c r="J74" s="172">
        <v>0.72</v>
      </c>
      <c r="K74" s="172">
        <v>584.55161222281208</v>
      </c>
      <c r="L74" s="172">
        <v>0.66823070700000009</v>
      </c>
      <c r="M74" s="172">
        <v>585.2198429298121</v>
      </c>
      <c r="N74" s="172">
        <v>163.09881650639414</v>
      </c>
      <c r="O74" s="172">
        <v>748.31865900000003</v>
      </c>
      <c r="P74" s="172">
        <v>174.30281559159565</v>
      </c>
      <c r="Q74" s="172">
        <v>4.5540000000000003</v>
      </c>
      <c r="R74" s="172">
        <v>578.56984384439227</v>
      </c>
      <c r="S74" s="173">
        <v>518.08448099999998</v>
      </c>
      <c r="U74" s="221">
        <f t="shared" si="3"/>
        <v>120283.13</v>
      </c>
      <c r="V74" s="221">
        <f t="shared" si="2"/>
        <v>57146.5429</v>
      </c>
      <c r="W74" s="221">
        <f t="shared" si="1"/>
        <v>18821.731100000001</v>
      </c>
    </row>
    <row r="75" spans="1:23" ht="15.75">
      <c r="A75" s="160"/>
      <c r="B75" s="178" t="s">
        <v>1054</v>
      </c>
      <c r="C75" s="172">
        <v>359.40812599999998</v>
      </c>
      <c r="D75" s="172">
        <v>120.60377700000001</v>
      </c>
      <c r="E75" s="172">
        <v>106.4188284576806</v>
      </c>
      <c r="F75" s="172">
        <v>57.8731559</v>
      </c>
      <c r="G75" s="172">
        <v>28.214027890053838</v>
      </c>
      <c r="H75" s="172">
        <v>18.7326403</v>
      </c>
      <c r="I75" s="172">
        <v>1.5990044569043076</v>
      </c>
      <c r="J75" s="172">
        <v>0.72</v>
      </c>
      <c r="K75" s="172">
        <v>587.15073145768054</v>
      </c>
      <c r="L75" s="172">
        <v>0.79902394200000004</v>
      </c>
      <c r="M75" s="172">
        <v>587.94975539968061</v>
      </c>
      <c r="N75" s="172">
        <v>163.45691978199983</v>
      </c>
      <c r="O75" s="172">
        <v>751.40667500000006</v>
      </c>
      <c r="P75" s="172">
        <v>174.22006903508446</v>
      </c>
      <c r="Q75" s="172">
        <v>4.5540000000000003</v>
      </c>
      <c r="R75" s="172">
        <v>581.74060614658106</v>
      </c>
      <c r="S75" s="173">
        <v>520.99899500000004</v>
      </c>
      <c r="U75" s="221">
        <f t="shared" si="3"/>
        <v>120603.777</v>
      </c>
      <c r="V75" s="221">
        <f t="shared" si="2"/>
        <v>57873.155899999998</v>
      </c>
      <c r="W75" s="221">
        <f t="shared" si="1"/>
        <v>18732.640299999999</v>
      </c>
    </row>
    <row r="76" spans="1:23" ht="15.75">
      <c r="A76" s="160"/>
      <c r="B76" s="178" t="s">
        <v>1055</v>
      </c>
      <c r="C76" s="172">
        <v>360.77028300000001</v>
      </c>
      <c r="D76" s="172">
        <v>120.996889</v>
      </c>
      <c r="E76" s="172">
        <v>107.36724430184655</v>
      </c>
      <c r="F76" s="172">
        <v>58.565798999999998</v>
      </c>
      <c r="G76" s="172">
        <v>28.52198083962157</v>
      </c>
      <c r="H76" s="172">
        <v>18.6669798</v>
      </c>
      <c r="I76" s="172">
        <v>1.6124846961024684</v>
      </c>
      <c r="J76" s="172">
        <v>0.72</v>
      </c>
      <c r="K76" s="172">
        <v>589.85441630184664</v>
      </c>
      <c r="L76" s="172">
        <v>0.80178691899999999</v>
      </c>
      <c r="M76" s="172">
        <v>590.65620322084658</v>
      </c>
      <c r="N76" s="172">
        <v>163.8244352322811</v>
      </c>
      <c r="O76" s="172">
        <v>754.480638</v>
      </c>
      <c r="P76" s="172">
        <v>174.14133557849766</v>
      </c>
      <c r="Q76" s="172">
        <v>4.5540000000000003</v>
      </c>
      <c r="R76" s="172">
        <v>584.89330287418954</v>
      </c>
      <c r="S76" s="173">
        <v>523.89311299999997</v>
      </c>
      <c r="U76" s="221">
        <f t="shared" si="3"/>
        <v>120996.889</v>
      </c>
      <c r="V76" s="221">
        <f t="shared" si="2"/>
        <v>58565.798999999999</v>
      </c>
      <c r="W76" s="221">
        <f t="shared" si="1"/>
        <v>18666.979800000001</v>
      </c>
    </row>
    <row r="77" spans="1:23" ht="15.75">
      <c r="A77" s="160"/>
      <c r="B77" s="178" t="s">
        <v>1056</v>
      </c>
      <c r="C77" s="172">
        <v>362.19701700000002</v>
      </c>
      <c r="D77" s="172">
        <v>121.523437</v>
      </c>
      <c r="E77" s="172">
        <v>108.29155350518538</v>
      </c>
      <c r="F77" s="172">
        <v>59.232236299999997</v>
      </c>
      <c r="G77" s="172">
        <v>28.808272087646394</v>
      </c>
      <c r="H77" s="172">
        <v>18.624370800000001</v>
      </c>
      <c r="I77" s="172">
        <v>1.6266742683262545</v>
      </c>
      <c r="J77" s="172">
        <v>0.72</v>
      </c>
      <c r="K77" s="172">
        <v>592.73200750518549</v>
      </c>
      <c r="L77" s="172">
        <v>0.57358843500000001</v>
      </c>
      <c r="M77" s="172">
        <v>593.30559594018553</v>
      </c>
      <c r="N77" s="172">
        <v>164.12272807479019</v>
      </c>
      <c r="O77" s="172">
        <v>757.42832399999998</v>
      </c>
      <c r="P77" s="172">
        <v>173.983883607161</v>
      </c>
      <c r="Q77" s="172">
        <v>4.5540000000000003</v>
      </c>
      <c r="R77" s="172">
        <v>587.99844040738503</v>
      </c>
      <c r="S77" s="173">
        <v>526.7400550000001</v>
      </c>
      <c r="U77" s="221">
        <f t="shared" si="3"/>
        <v>121523.43700000001</v>
      </c>
      <c r="V77" s="221">
        <f t="shared" si="2"/>
        <v>59232.236299999997</v>
      </c>
      <c r="W77" s="221">
        <f t="shared" si="1"/>
        <v>18624.370800000001</v>
      </c>
    </row>
    <row r="78" spans="1:23" ht="15.75">
      <c r="A78" s="160"/>
      <c r="B78" s="178" t="s">
        <v>1057</v>
      </c>
      <c r="C78" s="172">
        <v>363.79549500000002</v>
      </c>
      <c r="D78" s="172">
        <v>122.06330800000001</v>
      </c>
      <c r="E78" s="172">
        <v>108.29812611819642</v>
      </c>
      <c r="F78" s="172">
        <v>58.846146399999995</v>
      </c>
      <c r="G78" s="172">
        <v>29.202372341022549</v>
      </c>
      <c r="H78" s="172">
        <v>18.604484599999999</v>
      </c>
      <c r="I78" s="172">
        <v>1.6451227359940885</v>
      </c>
      <c r="J78" s="172">
        <v>0.72</v>
      </c>
      <c r="K78" s="172">
        <v>594.87692911819647</v>
      </c>
      <c r="L78" s="172">
        <v>0.86791472599999997</v>
      </c>
      <c r="M78" s="172">
        <v>595.74484384419657</v>
      </c>
      <c r="N78" s="172">
        <v>164.33449490642013</v>
      </c>
      <c r="O78" s="172">
        <v>760.079339</v>
      </c>
      <c r="P78" s="172">
        <v>173.65682712098328</v>
      </c>
      <c r="Q78" s="172">
        <v>4.5540000000000003</v>
      </c>
      <c r="R78" s="172">
        <v>590.97651162979639</v>
      </c>
      <c r="S78" s="173">
        <v>529.47680100000002</v>
      </c>
      <c r="U78" s="221">
        <f t="shared" si="3"/>
        <v>122063.308</v>
      </c>
      <c r="V78" s="221">
        <f t="shared" si="2"/>
        <v>58846.146399999998</v>
      </c>
      <c r="W78" s="221">
        <f t="shared" si="1"/>
        <v>18604.4846</v>
      </c>
    </row>
    <row r="79" spans="1:23" ht="15.75">
      <c r="A79" s="160"/>
      <c r="B79" s="178" t="s">
        <v>1058</v>
      </c>
      <c r="C79" s="172">
        <v>365.51137300000005</v>
      </c>
      <c r="D79" s="172">
        <v>122.544501</v>
      </c>
      <c r="E79" s="172">
        <v>108.16400029143871</v>
      </c>
      <c r="F79" s="172">
        <v>58.388980199999999</v>
      </c>
      <c r="G79" s="172">
        <v>29.548191029335143</v>
      </c>
      <c r="H79" s="172">
        <v>18.564796099999999</v>
      </c>
      <c r="I79" s="172">
        <v>1.6620329109115834</v>
      </c>
      <c r="J79" s="172">
        <v>0.72</v>
      </c>
      <c r="K79" s="172">
        <v>596.93987429143874</v>
      </c>
      <c r="L79" s="172">
        <v>1.0630546200000002</v>
      </c>
      <c r="M79" s="172">
        <v>598.00292891143863</v>
      </c>
      <c r="N79" s="172">
        <v>164.51502318434197</v>
      </c>
      <c r="O79" s="172">
        <v>762.51795200000004</v>
      </c>
      <c r="P79" s="172">
        <v>173.14930872277279</v>
      </c>
      <c r="Q79" s="172">
        <v>4.5540000000000003</v>
      </c>
      <c r="R79" s="172">
        <v>593.92264337411848</v>
      </c>
      <c r="S79" s="173">
        <v>532.20121200000006</v>
      </c>
      <c r="U79" s="221">
        <f t="shared" si="3"/>
        <v>122544.501</v>
      </c>
      <c r="V79" s="221">
        <f t="shared" si="2"/>
        <v>58388.980199999998</v>
      </c>
      <c r="W79" s="221">
        <f t="shared" si="1"/>
        <v>18564.7961</v>
      </c>
    </row>
    <row r="80" spans="1:23" ht="15.75">
      <c r="A80" s="160"/>
      <c r="B80" s="178" t="s">
        <v>1059</v>
      </c>
      <c r="C80" s="172">
        <v>367.33533699999998</v>
      </c>
      <c r="D80" s="172">
        <v>123.211366</v>
      </c>
      <c r="E80" s="172">
        <v>107.67953288426057</v>
      </c>
      <c r="F80" s="172">
        <v>57.708558599999996</v>
      </c>
      <c r="G80" s="172">
        <v>29.791665868422065</v>
      </c>
      <c r="H80" s="172">
        <v>18.505604200000004</v>
      </c>
      <c r="I80" s="172">
        <v>1.6737042724197553</v>
      </c>
      <c r="J80" s="172">
        <v>0.72</v>
      </c>
      <c r="K80" s="172">
        <v>598.94623588426055</v>
      </c>
      <c r="L80" s="172">
        <v>1.21414723</v>
      </c>
      <c r="M80" s="172">
        <v>600.16038311426053</v>
      </c>
      <c r="N80" s="172">
        <v>164.69959746487925</v>
      </c>
      <c r="O80" s="172">
        <v>764.85998100000006</v>
      </c>
      <c r="P80" s="172">
        <v>172.64461336186275</v>
      </c>
      <c r="Q80" s="172">
        <v>4.5540000000000003</v>
      </c>
      <c r="R80" s="172">
        <v>596.76936721867582</v>
      </c>
      <c r="S80" s="173">
        <v>534.83432400000004</v>
      </c>
      <c r="U80" s="221">
        <f t="shared" si="3"/>
        <v>123211.36599999999</v>
      </c>
      <c r="V80" s="221">
        <f t="shared" si="2"/>
        <v>57708.558599999997</v>
      </c>
      <c r="W80" s="221">
        <f t="shared" si="1"/>
        <v>18505.604200000005</v>
      </c>
    </row>
    <row r="81" spans="1:23" ht="15.75">
      <c r="A81" s="160"/>
      <c r="B81" s="178" t="s">
        <v>1060</v>
      </c>
      <c r="C81" s="172">
        <v>369.24856599999998</v>
      </c>
      <c r="D81" s="172">
        <v>123.82024800000001</v>
      </c>
      <c r="E81" s="172">
        <v>107.02078141900476</v>
      </c>
      <c r="F81" s="172">
        <v>56.957467100000002</v>
      </c>
      <c r="G81" s="172">
        <v>29.955560018526885</v>
      </c>
      <c r="H81" s="172">
        <v>18.4272104</v>
      </c>
      <c r="I81" s="172">
        <v>1.6805438634020902</v>
      </c>
      <c r="J81" s="172">
        <v>0.72</v>
      </c>
      <c r="K81" s="172">
        <v>600.80959541900484</v>
      </c>
      <c r="L81" s="172">
        <v>1.4089580900000001</v>
      </c>
      <c r="M81" s="172">
        <v>602.21855350900478</v>
      </c>
      <c r="N81" s="172">
        <v>164.88813417835087</v>
      </c>
      <c r="O81" s="172">
        <v>767.10668799999996</v>
      </c>
      <c r="P81" s="172">
        <v>172.14269667431608</v>
      </c>
      <c r="Q81" s="172">
        <v>4.5540000000000003</v>
      </c>
      <c r="R81" s="172">
        <v>599.51799101153563</v>
      </c>
      <c r="S81" s="173">
        <v>537.37735699999996</v>
      </c>
      <c r="U81" s="221">
        <f t="shared" si="3"/>
        <v>123820.24800000001</v>
      </c>
      <c r="V81" s="221">
        <f t="shared" si="2"/>
        <v>56957.467100000002</v>
      </c>
      <c r="W81" s="221">
        <f t="shared" si="1"/>
        <v>18427.2104</v>
      </c>
    </row>
    <row r="82" spans="1:23" ht="15.75">
      <c r="A82" s="160"/>
      <c r="B82" s="178" t="s">
        <v>1061</v>
      </c>
      <c r="C82" s="172">
        <v>370.807165</v>
      </c>
      <c r="D82" s="172">
        <v>124.43214900000001</v>
      </c>
      <c r="E82" s="172">
        <v>107.45381951409313</v>
      </c>
      <c r="F82" s="172">
        <v>57.286017600000001</v>
      </c>
      <c r="G82" s="172">
        <v>30.130809693960966</v>
      </c>
      <c r="H82" s="172">
        <v>18.3475526</v>
      </c>
      <c r="I82" s="172">
        <v>1.6894396214237366</v>
      </c>
      <c r="J82" s="172">
        <v>0.72</v>
      </c>
      <c r="K82" s="172">
        <v>603.41313351409315</v>
      </c>
      <c r="L82" s="172">
        <v>1.0879360999999999</v>
      </c>
      <c r="M82" s="172">
        <v>604.50106961409313</v>
      </c>
      <c r="N82" s="172">
        <v>165.08055186798728</v>
      </c>
      <c r="O82" s="172">
        <v>769.58162100000004</v>
      </c>
      <c r="P82" s="172">
        <v>171.88995750625341</v>
      </c>
      <c r="Q82" s="172">
        <v>4.5540000000000003</v>
      </c>
      <c r="R82" s="172">
        <v>602.24566397688807</v>
      </c>
      <c r="S82" s="173">
        <v>539.89984699999991</v>
      </c>
      <c r="U82" s="221">
        <f t="shared" si="3"/>
        <v>124432.149</v>
      </c>
      <c r="V82" s="221">
        <f t="shared" si="2"/>
        <v>57286.017599999999</v>
      </c>
      <c r="W82" s="221">
        <f t="shared" si="1"/>
        <v>18347.552599999999</v>
      </c>
    </row>
    <row r="83" spans="1:23" ht="15.75">
      <c r="A83" s="160"/>
      <c r="B83" s="178" t="s">
        <v>1062</v>
      </c>
      <c r="C83" s="172">
        <v>372.35398700000002</v>
      </c>
      <c r="D83" s="172">
        <v>124.92455</v>
      </c>
      <c r="E83" s="172">
        <v>107.86806605700657</v>
      </c>
      <c r="F83" s="172">
        <v>57.616463199999998</v>
      </c>
      <c r="G83" s="172">
        <v>30.286831103941719</v>
      </c>
      <c r="H83" s="172">
        <v>18.267602999999998</v>
      </c>
      <c r="I83" s="172">
        <v>1.6971687515017435</v>
      </c>
      <c r="J83" s="172">
        <v>0.72</v>
      </c>
      <c r="K83" s="172">
        <v>605.86660305700661</v>
      </c>
      <c r="L83" s="172">
        <v>0.93328413099999996</v>
      </c>
      <c r="M83" s="172">
        <v>606.79988718800666</v>
      </c>
      <c r="N83" s="172">
        <v>165.27677113744105</v>
      </c>
      <c r="O83" s="172">
        <v>772.07665800000007</v>
      </c>
      <c r="P83" s="172">
        <v>171.72111405220198</v>
      </c>
      <c r="Q83" s="172">
        <v>4.5540000000000003</v>
      </c>
      <c r="R83" s="172">
        <v>604.9095442734515</v>
      </c>
      <c r="S83" s="173">
        <v>542.36324500000001</v>
      </c>
      <c r="U83" s="221">
        <f t="shared" si="3"/>
        <v>124924.55</v>
      </c>
      <c r="V83" s="221">
        <f t="shared" si="2"/>
        <v>57616.463199999998</v>
      </c>
      <c r="W83" s="221">
        <f t="shared" si="1"/>
        <v>18267.602999999999</v>
      </c>
    </row>
    <row r="84" spans="1:23" ht="15.75">
      <c r="A84" s="160"/>
      <c r="B84" s="178" t="s">
        <v>1063</v>
      </c>
      <c r="C84" s="172">
        <v>373.86205800000005</v>
      </c>
      <c r="D84" s="172">
        <v>125.483187</v>
      </c>
      <c r="E84" s="172">
        <v>108.22499733494196</v>
      </c>
      <c r="F84" s="172">
        <v>57.920006699999995</v>
      </c>
      <c r="G84" s="172">
        <v>30.414115429133005</v>
      </c>
      <c r="H84" s="172">
        <v>18.187368600000006</v>
      </c>
      <c r="I84" s="172">
        <v>1.7035065876269866</v>
      </c>
      <c r="J84" s="172">
        <v>0.72</v>
      </c>
      <c r="K84" s="172">
        <v>608.29024233494204</v>
      </c>
      <c r="L84" s="172">
        <v>1.0156835200000001</v>
      </c>
      <c r="M84" s="172">
        <v>609.30592585494196</v>
      </c>
      <c r="N84" s="172">
        <v>165.31629780452278</v>
      </c>
      <c r="O84" s="172">
        <v>774.62222400000007</v>
      </c>
      <c r="P84" s="172">
        <v>171.63596324114658</v>
      </c>
      <c r="Q84" s="172">
        <v>4.5540000000000003</v>
      </c>
      <c r="R84" s="172">
        <v>607.54026041364375</v>
      </c>
      <c r="S84" s="173">
        <v>544.79518099999996</v>
      </c>
      <c r="U84" s="221">
        <f t="shared" si="3"/>
        <v>125483.18700000001</v>
      </c>
      <c r="V84" s="221">
        <f t="shared" si="2"/>
        <v>57920.006699999998</v>
      </c>
      <c r="W84" s="221">
        <f t="shared" si="1"/>
        <v>18187.368600000005</v>
      </c>
    </row>
    <row r="85" spans="1:23" ht="15.75">
      <c r="A85" s="160"/>
      <c r="B85" s="207" t="s">
        <v>1064</v>
      </c>
      <c r="C85" s="180">
        <v>375.364983</v>
      </c>
      <c r="D85" s="180">
        <v>126.046104</v>
      </c>
      <c r="E85" s="180">
        <v>108.55031510654656</v>
      </c>
      <c r="F85" s="180">
        <v>58.191273000000002</v>
      </c>
      <c r="G85" s="180">
        <v>30.542127146798368</v>
      </c>
      <c r="H85" s="180">
        <v>18.106856500000006</v>
      </c>
      <c r="I85" s="180">
        <v>1.7100584601616591</v>
      </c>
      <c r="J85" s="180">
        <v>0.72</v>
      </c>
      <c r="K85" s="180">
        <v>610.68140210654656</v>
      </c>
      <c r="L85" s="180">
        <v>1.1315940099999999</v>
      </c>
      <c r="M85" s="180">
        <v>611.81299611654651</v>
      </c>
      <c r="N85" s="180">
        <v>165.35899198614541</v>
      </c>
      <c r="O85" s="180">
        <v>777.17198800000006</v>
      </c>
      <c r="P85" s="180">
        <v>171.55240200280153</v>
      </c>
      <c r="Q85" s="180">
        <v>4.5540000000000003</v>
      </c>
      <c r="R85" s="180">
        <v>610.17358610265012</v>
      </c>
      <c r="S85" s="181">
        <v>547.22791700000005</v>
      </c>
      <c r="U85" s="221">
        <f t="shared" si="3"/>
        <v>126046.10400000001</v>
      </c>
      <c r="V85" s="221">
        <f t="shared" si="2"/>
        <v>58191.273000000001</v>
      </c>
      <c r="W85" s="221">
        <f>H85*1000</f>
        <v>18106.856500000005</v>
      </c>
    </row>
    <row r="86" spans="1:23" ht="15.75">
      <c r="A86" s="160"/>
      <c r="B86" s="178">
        <v>2008</v>
      </c>
      <c r="C86" s="172">
        <v>1205.433</v>
      </c>
      <c r="D86" s="172">
        <v>377.63200000000001</v>
      </c>
      <c r="E86" s="172">
        <v>339.214</v>
      </c>
      <c r="F86" s="172">
        <v>187.9</v>
      </c>
      <c r="G86" s="172">
        <v>86.84</v>
      </c>
      <c r="H86" s="172">
        <v>57.494</v>
      </c>
      <c r="I86" s="172">
        <v>8.370000000000001</v>
      </c>
      <c r="J86" s="172">
        <v>-1.04</v>
      </c>
      <c r="K86" s="172">
        <v>1921.239</v>
      </c>
      <c r="L86" s="172">
        <v>-12.585000000000001</v>
      </c>
      <c r="M86" s="172">
        <v>1908.654</v>
      </c>
      <c r="N86" s="172">
        <v>547.61400000000003</v>
      </c>
      <c r="O86" s="172">
        <v>2457.3530000000001</v>
      </c>
      <c r="P86" s="172">
        <v>540.23299999999995</v>
      </c>
      <c r="Q86" s="172">
        <v>0</v>
      </c>
      <c r="R86" s="172">
        <v>1918.0640000000001</v>
      </c>
      <c r="S86" s="173">
        <v>1671.6130000000001</v>
      </c>
      <c r="U86" s="175"/>
      <c r="V86" s="175"/>
      <c r="W86" s="175"/>
    </row>
    <row r="87" spans="1:23" ht="15.75">
      <c r="A87" s="160"/>
      <c r="B87" s="178">
        <v>2009</v>
      </c>
      <c r="C87" s="172">
        <v>1169.8019999999999</v>
      </c>
      <c r="D87" s="172">
        <v>382.91500000000002</v>
      </c>
      <c r="E87" s="172">
        <v>296.49</v>
      </c>
      <c r="F87" s="172">
        <v>156.59100000000001</v>
      </c>
      <c r="G87" s="172">
        <v>67.433000000000007</v>
      </c>
      <c r="H87" s="172">
        <v>62.314999999999998</v>
      </c>
      <c r="I87" s="172">
        <v>10.669</v>
      </c>
      <c r="J87" s="172">
        <v>2.746</v>
      </c>
      <c r="K87" s="172">
        <v>1851.953</v>
      </c>
      <c r="L87" s="172">
        <v>-33.165999999999997</v>
      </c>
      <c r="M87" s="172">
        <v>1818.787</v>
      </c>
      <c r="N87" s="172">
        <v>498.27199999999999</v>
      </c>
      <c r="O87" s="172">
        <v>2330.4459999999999</v>
      </c>
      <c r="P87" s="172">
        <v>500.19200000000001</v>
      </c>
      <c r="Q87" s="172">
        <v>0</v>
      </c>
      <c r="R87" s="172">
        <v>1831.55</v>
      </c>
      <c r="S87" s="173">
        <v>1597.6859999999999</v>
      </c>
      <c r="U87" s="175"/>
      <c r="V87" s="175"/>
      <c r="W87" s="175"/>
    </row>
    <row r="88" spans="1:23" ht="15.75">
      <c r="A88" s="160"/>
      <c r="B88" s="178">
        <v>2010</v>
      </c>
      <c r="C88" s="172">
        <v>1193.0350000000001</v>
      </c>
      <c r="D88" s="172">
        <v>383.50799999999998</v>
      </c>
      <c r="E88" s="172">
        <v>310.14499999999998</v>
      </c>
      <c r="F88" s="172">
        <v>163.63900000000001</v>
      </c>
      <c r="G88" s="172">
        <v>73.92</v>
      </c>
      <c r="H88" s="172">
        <v>62.78</v>
      </c>
      <c r="I88" s="172">
        <v>10.638</v>
      </c>
      <c r="J88" s="172">
        <v>6.0000000000000001E-3</v>
      </c>
      <c r="K88" s="172">
        <v>1886.694</v>
      </c>
      <c r="L88" s="172">
        <v>-6.266</v>
      </c>
      <c r="M88" s="172">
        <v>1880.4280000000001</v>
      </c>
      <c r="N88" s="172">
        <v>532.31899999999996</v>
      </c>
      <c r="O88" s="172">
        <v>2416.8440000000001</v>
      </c>
      <c r="P88" s="172">
        <v>541.58500000000004</v>
      </c>
      <c r="Q88" s="172">
        <v>0</v>
      </c>
      <c r="R88" s="172">
        <v>1876.058</v>
      </c>
      <c r="S88" s="173">
        <v>1644.5340000000001</v>
      </c>
      <c r="U88" s="175"/>
      <c r="V88" s="175"/>
      <c r="W88" s="175"/>
    </row>
    <row r="89" spans="1:23" ht="15.75">
      <c r="A89" s="160"/>
      <c r="B89" s="178">
        <v>2011</v>
      </c>
      <c r="C89" s="172">
        <v>1188.95</v>
      </c>
      <c r="D89" s="172">
        <v>384.209</v>
      </c>
      <c r="E89" s="172">
        <v>308.77699999999999</v>
      </c>
      <c r="F89" s="172">
        <v>169.751</v>
      </c>
      <c r="G89" s="172">
        <v>70.590999999999994</v>
      </c>
      <c r="H89" s="172">
        <v>58.982999999999997</v>
      </c>
      <c r="I89" s="172">
        <v>9.9130000000000003</v>
      </c>
      <c r="J89" s="172">
        <v>-0.69399999999999995</v>
      </c>
      <c r="K89" s="172">
        <v>1881.242</v>
      </c>
      <c r="L89" s="172">
        <v>-3.532</v>
      </c>
      <c r="M89" s="172">
        <v>1877.71</v>
      </c>
      <c r="N89" s="172">
        <v>569.21500000000003</v>
      </c>
      <c r="O89" s="172">
        <v>2451.3739999999998</v>
      </c>
      <c r="P89" s="172">
        <v>555.79</v>
      </c>
      <c r="Q89" s="172">
        <v>0</v>
      </c>
      <c r="R89" s="172">
        <v>1896.087</v>
      </c>
      <c r="S89" s="173">
        <v>1671.9</v>
      </c>
      <c r="U89" s="175"/>
      <c r="V89" s="175"/>
      <c r="W89" s="175"/>
    </row>
    <row r="90" spans="1:23" ht="15.75">
      <c r="A90" s="160"/>
      <c r="B90" s="178">
        <v>2012</v>
      </c>
      <c r="C90" s="172">
        <v>1209.3050000000001</v>
      </c>
      <c r="D90" s="172">
        <v>389.49599999999998</v>
      </c>
      <c r="E90" s="172">
        <v>311.13299999999998</v>
      </c>
      <c r="F90" s="172">
        <v>178.74</v>
      </c>
      <c r="G90" s="172">
        <v>69.105999999999995</v>
      </c>
      <c r="H90" s="172">
        <v>54.469000000000001</v>
      </c>
      <c r="I90" s="172">
        <v>8.9920000000000009</v>
      </c>
      <c r="J90" s="172">
        <v>-1.0289999999999999</v>
      </c>
      <c r="K90" s="172">
        <v>1908.905</v>
      </c>
      <c r="L90" s="172">
        <v>5.181</v>
      </c>
      <c r="M90" s="172">
        <v>1914.086</v>
      </c>
      <c r="N90" s="172">
        <v>573.79399999999998</v>
      </c>
      <c r="O90" s="172">
        <v>2489.9670000000001</v>
      </c>
      <c r="P90" s="172">
        <v>566.72199999999998</v>
      </c>
      <c r="Q90" s="172">
        <v>0</v>
      </c>
      <c r="R90" s="172">
        <v>1923.5509999999999</v>
      </c>
      <c r="S90" s="173">
        <v>1704.175</v>
      </c>
      <c r="U90" s="175"/>
      <c r="V90" s="175"/>
      <c r="W90" s="175"/>
    </row>
    <row r="91" spans="1:23" ht="15.75">
      <c r="A91" s="160"/>
      <c r="B91" s="178">
        <v>2013</v>
      </c>
      <c r="C91" s="172">
        <v>1240.9100000000001</v>
      </c>
      <c r="D91" s="172">
        <v>389.32299999999998</v>
      </c>
      <c r="E91" s="172">
        <v>321.78500000000003</v>
      </c>
      <c r="F91" s="172">
        <v>184.51300000000001</v>
      </c>
      <c r="G91" s="172">
        <v>76.533000000000001</v>
      </c>
      <c r="H91" s="172">
        <v>52.197000000000003</v>
      </c>
      <c r="I91" s="172">
        <v>8.4570000000000007</v>
      </c>
      <c r="J91" s="172">
        <v>7.024</v>
      </c>
      <c r="K91" s="172">
        <v>1959.0419999999999</v>
      </c>
      <c r="L91" s="172">
        <v>6.9260000000000002</v>
      </c>
      <c r="M91" s="172">
        <v>1965.9680000000001</v>
      </c>
      <c r="N91" s="172">
        <v>574.98500000000001</v>
      </c>
      <c r="O91" s="172">
        <v>2545.2060000000001</v>
      </c>
      <c r="P91" s="172">
        <v>586.46199999999999</v>
      </c>
      <c r="Q91" s="172">
        <v>0</v>
      </c>
      <c r="R91" s="172">
        <v>1958.557</v>
      </c>
      <c r="S91" s="173">
        <v>1736.2449999999999</v>
      </c>
    </row>
    <row r="92" spans="1:23" ht="15.75">
      <c r="A92" s="160"/>
      <c r="B92" s="178">
        <v>2014</v>
      </c>
      <c r="C92" s="172">
        <v>1276.6479999999999</v>
      </c>
      <c r="D92" s="172">
        <v>397.73</v>
      </c>
      <c r="E92" s="172">
        <v>343.15800000000002</v>
      </c>
      <c r="F92" s="172">
        <v>195.62799999999999</v>
      </c>
      <c r="G92" s="172">
        <v>81.489999999999995</v>
      </c>
      <c r="H92" s="172">
        <v>56.145000000000003</v>
      </c>
      <c r="I92" s="172">
        <v>9.8079999999999998</v>
      </c>
      <c r="J92" s="172">
        <v>6.0629999999999997</v>
      </c>
      <c r="K92" s="172">
        <v>2023.5989999999999</v>
      </c>
      <c r="L92" s="172">
        <v>14.259</v>
      </c>
      <c r="M92" s="172">
        <v>2037.8579999999999</v>
      </c>
      <c r="N92" s="172">
        <v>581.48299999999995</v>
      </c>
      <c r="O92" s="172">
        <v>2637.203</v>
      </c>
      <c r="P92" s="172">
        <v>615.35699999999997</v>
      </c>
      <c r="Q92" s="172">
        <v>0</v>
      </c>
      <c r="R92" s="172">
        <v>2021.2249999999999</v>
      </c>
      <c r="S92" s="173">
        <v>1792.8230000000001</v>
      </c>
    </row>
    <row r="93" spans="1:23" ht="15.75">
      <c r="A93" s="160"/>
      <c r="B93" s="178">
        <v>2015</v>
      </c>
      <c r="C93" s="172">
        <v>1316.6120000000001</v>
      </c>
      <c r="D93" s="172">
        <v>402.46699999999998</v>
      </c>
      <c r="E93" s="172">
        <v>365.56900000000002</v>
      </c>
      <c r="F93" s="172">
        <v>213.221</v>
      </c>
      <c r="G93" s="172">
        <v>87.131</v>
      </c>
      <c r="H93" s="172">
        <v>55.548000000000002</v>
      </c>
      <c r="I93" s="172">
        <v>9.6029999999999998</v>
      </c>
      <c r="J93" s="172">
        <v>0.40799999999999997</v>
      </c>
      <c r="K93" s="172">
        <v>2085.056</v>
      </c>
      <c r="L93" s="172">
        <v>11.775</v>
      </c>
      <c r="M93" s="172">
        <v>2096.8310000000001</v>
      </c>
      <c r="N93" s="172">
        <v>604.66999999999996</v>
      </c>
      <c r="O93" s="172">
        <v>2716.0810000000001</v>
      </c>
      <c r="P93" s="172">
        <v>645.83799999999997</v>
      </c>
      <c r="Q93" s="172">
        <v>0</v>
      </c>
      <c r="R93" s="172">
        <v>2069.5949999999998</v>
      </c>
      <c r="S93" s="173">
        <v>1831.193</v>
      </c>
    </row>
    <row r="94" spans="1:23" ht="15.75">
      <c r="A94" s="160"/>
      <c r="B94" s="178">
        <v>2016</v>
      </c>
      <c r="C94" s="172">
        <v>1364.268</v>
      </c>
      <c r="D94" s="172">
        <v>405.58300000000003</v>
      </c>
      <c r="E94" s="172">
        <v>383.44900000000001</v>
      </c>
      <c r="F94" s="172">
        <v>223.24600000000001</v>
      </c>
      <c r="G94" s="172">
        <v>94.106999999999999</v>
      </c>
      <c r="H94" s="172">
        <v>55.694000000000003</v>
      </c>
      <c r="I94" s="172">
        <v>9.7189999999999994</v>
      </c>
      <c r="J94" s="172">
        <v>1.609</v>
      </c>
      <c r="K94" s="172">
        <v>2154.9090000000001</v>
      </c>
      <c r="L94" s="172">
        <v>8.2029999999999994</v>
      </c>
      <c r="M94" s="172">
        <v>2163.1120000000001</v>
      </c>
      <c r="N94" s="172">
        <v>624.13400000000001</v>
      </c>
      <c r="O94" s="172">
        <v>2786.0459999999998</v>
      </c>
      <c r="P94" s="172">
        <v>671.53300000000002</v>
      </c>
      <c r="Q94" s="172">
        <v>0</v>
      </c>
      <c r="R94" s="172">
        <v>2114.4059999999999</v>
      </c>
      <c r="S94" s="173">
        <v>1869.8140000000001</v>
      </c>
    </row>
    <row r="95" spans="1:23" ht="15.75">
      <c r="A95" s="160"/>
      <c r="B95" s="178">
        <v>2017</v>
      </c>
      <c r="C95" s="172">
        <v>1390.682</v>
      </c>
      <c r="D95" s="172">
        <v>407.30099999999999</v>
      </c>
      <c r="E95" s="172">
        <v>396.90699999999998</v>
      </c>
      <c r="F95" s="172">
        <v>225.67500000000001</v>
      </c>
      <c r="G95" s="172">
        <v>103.80800000000001</v>
      </c>
      <c r="H95" s="172">
        <v>57.756</v>
      </c>
      <c r="I95" s="172">
        <v>9.604000000000001</v>
      </c>
      <c r="J95" s="172">
        <v>0.61199999999999999</v>
      </c>
      <c r="K95" s="172">
        <v>2195.502</v>
      </c>
      <c r="L95" s="172">
        <v>12.670999999999999</v>
      </c>
      <c r="M95" s="172">
        <v>2208.1729999999998</v>
      </c>
      <c r="N95" s="172">
        <v>666.851</v>
      </c>
      <c r="O95" s="172">
        <v>2859.99</v>
      </c>
      <c r="P95" s="172">
        <v>693.97500000000002</v>
      </c>
      <c r="Q95" s="172">
        <v>0</v>
      </c>
      <c r="R95" s="172">
        <v>2166.0729999999999</v>
      </c>
      <c r="S95" s="173">
        <v>1918.1189999999999</v>
      </c>
    </row>
    <row r="96" spans="1:23" ht="15.75">
      <c r="A96" s="160"/>
      <c r="B96" s="178">
        <v>2018</v>
      </c>
      <c r="C96" s="172">
        <v>1424.923</v>
      </c>
      <c r="D96" s="172">
        <v>408.625</v>
      </c>
      <c r="E96" s="172">
        <v>395.96699999999998</v>
      </c>
      <c r="F96" s="172">
        <v>222.35</v>
      </c>
      <c r="G96" s="172">
        <v>110.099</v>
      </c>
      <c r="H96" s="172">
        <v>58.366999999999997</v>
      </c>
      <c r="I96" s="172">
        <v>5.3500000000000005</v>
      </c>
      <c r="J96" s="172">
        <v>3.1320000000000001</v>
      </c>
      <c r="K96" s="172">
        <v>2232.6469999999999</v>
      </c>
      <c r="L96" s="172">
        <v>1.3169999999999999</v>
      </c>
      <c r="M96" s="172">
        <v>2233.9639999999999</v>
      </c>
      <c r="N96" s="172">
        <v>687.85599999999999</v>
      </c>
      <c r="O96" s="172">
        <v>2920.105</v>
      </c>
      <c r="P96" s="172">
        <v>717.13499999999999</v>
      </c>
      <c r="Q96" s="172">
        <v>0</v>
      </c>
      <c r="R96" s="172">
        <v>2203.0050000000001</v>
      </c>
      <c r="S96" s="173">
        <v>1948.2380000000001</v>
      </c>
    </row>
    <row r="97" spans="1:19" ht="15.75">
      <c r="A97" s="160"/>
      <c r="B97" s="178">
        <v>2019</v>
      </c>
      <c r="C97" s="172">
        <v>1440.0409999999999</v>
      </c>
      <c r="D97" s="172">
        <v>425.57900000000001</v>
      </c>
      <c r="E97" s="172">
        <v>403.36500000000001</v>
      </c>
      <c r="F97" s="172">
        <v>225.26</v>
      </c>
      <c r="G97" s="172">
        <v>112.05</v>
      </c>
      <c r="H97" s="172">
        <v>60.847999999999999</v>
      </c>
      <c r="I97" s="172">
        <v>5.176305189999999</v>
      </c>
      <c r="J97" s="172">
        <v>2.88</v>
      </c>
      <c r="K97" s="172">
        <v>2271.8649999999998</v>
      </c>
      <c r="L97" s="172">
        <v>2.6309999999999998</v>
      </c>
      <c r="M97" s="172">
        <v>2274.4960000000001</v>
      </c>
      <c r="N97" s="172">
        <v>699.654</v>
      </c>
      <c r="O97" s="172">
        <v>2974.15</v>
      </c>
      <c r="P97" s="172">
        <v>735.80200000000002</v>
      </c>
      <c r="Q97" s="172">
        <v>0</v>
      </c>
      <c r="R97" s="172">
        <v>2238.348</v>
      </c>
      <c r="S97" s="173">
        <v>1981.9549999999999</v>
      </c>
    </row>
    <row r="98" spans="1:19" ht="15.75">
      <c r="A98" s="160"/>
      <c r="B98" s="178">
        <v>2020</v>
      </c>
      <c r="C98" s="172">
        <v>1250.3630000000001</v>
      </c>
      <c r="D98" s="172">
        <v>394.46</v>
      </c>
      <c r="E98" s="172">
        <v>361.00200000000001</v>
      </c>
      <c r="F98" s="172">
        <v>198.41300000000001</v>
      </c>
      <c r="G98" s="172">
        <v>94.123999999999995</v>
      </c>
      <c r="H98" s="172">
        <v>63.738999999999997</v>
      </c>
      <c r="I98" s="172">
        <v>4.6337435640000004</v>
      </c>
      <c r="J98" s="172">
        <v>-0.39800000000000002</v>
      </c>
      <c r="K98" s="172">
        <v>2005.4269999999999</v>
      </c>
      <c r="L98" s="172">
        <v>-11.385</v>
      </c>
      <c r="M98" s="172">
        <v>1994.0419999999999</v>
      </c>
      <c r="N98" s="172">
        <v>615.10900000000004</v>
      </c>
      <c r="O98" s="172">
        <v>2609.1509999999998</v>
      </c>
      <c r="P98" s="172">
        <v>617.71199999999999</v>
      </c>
      <c r="Q98" s="172">
        <v>0</v>
      </c>
      <c r="R98" s="172">
        <v>1991.4390000000001</v>
      </c>
      <c r="S98" s="173">
        <v>1771.171</v>
      </c>
    </row>
    <row r="99" spans="1:19" ht="15.75">
      <c r="A99" s="160"/>
      <c r="B99" s="178">
        <v>2021</v>
      </c>
      <c r="C99" s="172">
        <v>1328.481</v>
      </c>
      <c r="D99" s="172">
        <v>443.90699999999998</v>
      </c>
      <c r="E99" s="172">
        <v>382.995</v>
      </c>
      <c r="F99" s="172">
        <v>200.23699999999999</v>
      </c>
      <c r="G99" s="172">
        <v>110.048</v>
      </c>
      <c r="H99" s="172">
        <v>67.126999999999995</v>
      </c>
      <c r="I99" s="172">
        <v>5.8796477100000004</v>
      </c>
      <c r="J99" s="172">
        <v>6.0919999999999996</v>
      </c>
      <c r="K99" s="172">
        <v>2161.4749999999999</v>
      </c>
      <c r="L99" s="172">
        <v>8.9480000000000004</v>
      </c>
      <c r="M99" s="172">
        <v>2170.4229999999998</v>
      </c>
      <c r="N99" s="172">
        <v>628.91800000000001</v>
      </c>
      <c r="O99" s="172">
        <v>2799.3409999999999</v>
      </c>
      <c r="P99" s="172">
        <v>655.96600000000001</v>
      </c>
      <c r="Q99" s="172">
        <v>-0.63700000000000001</v>
      </c>
      <c r="R99" s="172">
        <v>2142.7379999999998</v>
      </c>
      <c r="S99" s="173">
        <v>1915.0830000000001</v>
      </c>
    </row>
    <row r="100" spans="1:19" ht="15.75">
      <c r="A100" s="160"/>
      <c r="B100" s="178">
        <v>2022</v>
      </c>
      <c r="C100" s="172">
        <v>1400.569</v>
      </c>
      <c r="D100" s="172">
        <v>452.36</v>
      </c>
      <c r="E100" s="172">
        <v>412.60199999999998</v>
      </c>
      <c r="F100" s="172">
        <v>220.14500000000001</v>
      </c>
      <c r="G100" s="172">
        <v>117.337</v>
      </c>
      <c r="H100" s="172">
        <v>68.989999999999995</v>
      </c>
      <c r="I100" s="172">
        <v>6.265510449999999</v>
      </c>
      <c r="J100" s="172">
        <v>-18.329999999999998</v>
      </c>
      <c r="K100" s="172">
        <v>2247.201</v>
      </c>
      <c r="L100" s="172">
        <v>9.7880000000000003</v>
      </c>
      <c r="M100" s="172">
        <v>2256.989</v>
      </c>
      <c r="N100" s="172">
        <v>693.61</v>
      </c>
      <c r="O100" s="172">
        <v>2955.866</v>
      </c>
      <c r="P100" s="172">
        <v>738.72299999999996</v>
      </c>
      <c r="Q100" s="172">
        <v>17.344999999999999</v>
      </c>
      <c r="R100" s="172">
        <v>2229.4209999999998</v>
      </c>
      <c r="S100" s="173">
        <v>1992.29</v>
      </c>
    </row>
    <row r="101" spans="1:19" ht="15.75">
      <c r="A101" s="160"/>
      <c r="B101" s="178">
        <v>2023</v>
      </c>
      <c r="C101" s="172">
        <v>1389.2183099999997</v>
      </c>
      <c r="D101" s="172">
        <v>468.892765</v>
      </c>
      <c r="E101" s="172">
        <v>406.06088035737315</v>
      </c>
      <c r="F101" s="172">
        <v>213.87643130000004</v>
      </c>
      <c r="G101" s="172">
        <v>108.6253582124701</v>
      </c>
      <c r="H101" s="172">
        <v>77.457987700000004</v>
      </c>
      <c r="I101" s="172">
        <v>6.1011032946002999</v>
      </c>
      <c r="J101" s="172">
        <v>2.88</v>
      </c>
      <c r="K101" s="172">
        <v>2267.0519553573727</v>
      </c>
      <c r="L101" s="172">
        <v>0.97441570000000022</v>
      </c>
      <c r="M101" s="172">
        <v>2268.0263710573727</v>
      </c>
      <c r="N101" s="172">
        <v>647.68904778371916</v>
      </c>
      <c r="O101" s="172">
        <v>2915.7154190000001</v>
      </c>
      <c r="P101" s="172">
        <v>709.06585540031892</v>
      </c>
      <c r="Q101" s="172">
        <v>18.216000000000001</v>
      </c>
      <c r="R101" s="172">
        <v>2224.8655634402476</v>
      </c>
      <c r="S101" s="173">
        <v>1989.9130729999999</v>
      </c>
    </row>
    <row r="102" spans="1:19" ht="15.75">
      <c r="A102" s="160"/>
      <c r="B102" s="178">
        <v>2024</v>
      </c>
      <c r="C102" s="172">
        <v>1410.2612730000001</v>
      </c>
      <c r="D102" s="172">
        <v>476.40889799999997</v>
      </c>
      <c r="E102" s="172">
        <v>409.07555737365124</v>
      </c>
      <c r="F102" s="172">
        <v>216.69072009999999</v>
      </c>
      <c r="G102" s="172">
        <v>108.47043414170109</v>
      </c>
      <c r="H102" s="172">
        <v>77.740796900000007</v>
      </c>
      <c r="I102" s="172">
        <v>6.1736061477302115</v>
      </c>
      <c r="J102" s="172">
        <v>2.88</v>
      </c>
      <c r="K102" s="172">
        <v>2298.6257283736513</v>
      </c>
      <c r="L102" s="172">
        <v>1.7813930740000001</v>
      </c>
      <c r="M102" s="172">
        <v>2300.4071214476512</v>
      </c>
      <c r="N102" s="172">
        <v>645.7359954909474</v>
      </c>
      <c r="O102" s="172">
        <v>2946.1431170000005</v>
      </c>
      <c r="P102" s="172">
        <v>699.68399494039886</v>
      </c>
      <c r="Q102" s="172">
        <v>18.216000000000001</v>
      </c>
      <c r="R102" s="172">
        <v>2264.6751219986227</v>
      </c>
      <c r="S102" s="173">
        <v>2026.7714450000001</v>
      </c>
    </row>
    <row r="103" spans="1:19" ht="15.75">
      <c r="A103" s="160"/>
      <c r="B103" s="178">
        <v>2025</v>
      </c>
      <c r="C103" s="172">
        <v>1434.9786220000001</v>
      </c>
      <c r="D103" s="172">
        <v>481.91838000000001</v>
      </c>
      <c r="E103" s="172">
        <v>423.57795062659056</v>
      </c>
      <c r="F103" s="172">
        <v>229.86468089999997</v>
      </c>
      <c r="G103" s="172">
        <v>112.19856120463542</v>
      </c>
      <c r="H103" s="172">
        <v>75.156031400000003</v>
      </c>
      <c r="I103" s="172">
        <v>6.3586772271697525</v>
      </c>
      <c r="J103" s="172">
        <v>2.88</v>
      </c>
      <c r="K103" s="172">
        <v>2343.3549526265906</v>
      </c>
      <c r="L103" s="172">
        <v>2.7889905150000001</v>
      </c>
      <c r="M103" s="172">
        <v>2346.1439431415906</v>
      </c>
      <c r="N103" s="172">
        <v>653.00499998423459</v>
      </c>
      <c r="O103" s="172">
        <v>2999.1489419999998</v>
      </c>
      <c r="P103" s="172">
        <v>697.05359710694688</v>
      </c>
      <c r="Q103" s="172">
        <v>18.216000000000001</v>
      </c>
      <c r="R103" s="172">
        <v>2320.3113460177892</v>
      </c>
      <c r="S103" s="173">
        <v>2077.8800879999999</v>
      </c>
    </row>
    <row r="104" spans="1:19" ht="15.75">
      <c r="A104" s="160"/>
      <c r="B104" s="178">
        <v>2026</v>
      </c>
      <c r="C104" s="172">
        <v>1458.8392220000001</v>
      </c>
      <c r="D104" s="172">
        <v>489.34261199999997</v>
      </c>
      <c r="E104" s="172">
        <v>432.4332127990811</v>
      </c>
      <c r="F104" s="172">
        <v>234.17592149999996</v>
      </c>
      <c r="G104" s="172">
        <v>117.35050132642615</v>
      </c>
      <c r="H104" s="172">
        <v>74.299255700000003</v>
      </c>
      <c r="I104" s="172">
        <v>6.607534187651682</v>
      </c>
      <c r="J104" s="172">
        <v>2.88</v>
      </c>
      <c r="K104" s="172">
        <v>2383.4950467990816</v>
      </c>
      <c r="L104" s="172">
        <v>3.7187050110000004</v>
      </c>
      <c r="M104" s="172">
        <v>2387.2137518100812</v>
      </c>
      <c r="N104" s="172">
        <v>657.67184363043157</v>
      </c>
      <c r="O104" s="172">
        <v>3044.8855960000005</v>
      </c>
      <c r="P104" s="172">
        <v>693.4346328127798</v>
      </c>
      <c r="Q104" s="172">
        <v>18.216000000000001</v>
      </c>
      <c r="R104" s="172">
        <v>2369.6669626299758</v>
      </c>
      <c r="S104" s="173">
        <v>2123.2523919999999</v>
      </c>
    </row>
    <row r="105" spans="1:19" ht="15.75">
      <c r="A105" s="160"/>
      <c r="B105" s="179">
        <v>2027</v>
      </c>
      <c r="C105" s="261">
        <v>1486.2717759999998</v>
      </c>
      <c r="D105" s="261">
        <v>498.66013399999997</v>
      </c>
      <c r="E105" s="261">
        <v>430.56766432504645</v>
      </c>
      <c r="F105" s="261">
        <v>229.7799546</v>
      </c>
      <c r="G105" s="261">
        <v>120.78731624556256</v>
      </c>
      <c r="H105" s="261">
        <v>73.2297346</v>
      </c>
      <c r="I105" s="261">
        <v>6.7706588239545571</v>
      </c>
      <c r="J105" s="261">
        <v>2.88</v>
      </c>
      <c r="K105" s="261">
        <v>2418.3795743250462</v>
      </c>
      <c r="L105" s="261">
        <v>4.4458618410000001</v>
      </c>
      <c r="M105" s="261">
        <v>2422.8254361660461</v>
      </c>
      <c r="N105" s="261">
        <v>660.56175498830203</v>
      </c>
      <c r="O105" s="261">
        <v>3083.3871910000003</v>
      </c>
      <c r="P105" s="261">
        <v>687.38973147391812</v>
      </c>
      <c r="Q105" s="261">
        <v>18.216000000000001</v>
      </c>
      <c r="R105" s="261">
        <v>2414.2134596755191</v>
      </c>
      <c r="S105" s="262">
        <v>2164.4356299999999</v>
      </c>
    </row>
    <row r="106" spans="1:19" ht="15.75">
      <c r="A106" s="160"/>
      <c r="B106" s="178" t="s">
        <v>1069</v>
      </c>
      <c r="C106" s="172">
        <v>1188.6220000000001</v>
      </c>
      <c r="D106" s="172">
        <v>379.45100000000002</v>
      </c>
      <c r="E106" s="172">
        <v>328.50599999999997</v>
      </c>
      <c r="F106" s="172">
        <v>181.946</v>
      </c>
      <c r="G106" s="172">
        <v>79.034999999999997</v>
      </c>
      <c r="H106" s="172">
        <v>59.204000000000001</v>
      </c>
      <c r="I106" s="172">
        <v>9.5630000000000006</v>
      </c>
      <c r="J106" s="172">
        <v>0.221</v>
      </c>
      <c r="K106" s="172">
        <v>1896.8</v>
      </c>
      <c r="L106" s="172">
        <v>-18.812000000000001</v>
      </c>
      <c r="M106" s="172">
        <v>1877.9880000000001</v>
      </c>
      <c r="N106" s="172">
        <v>534.29499999999996</v>
      </c>
      <c r="O106" s="172">
        <v>2412.366</v>
      </c>
      <c r="P106" s="172">
        <v>524.73199999999997</v>
      </c>
      <c r="Q106" s="172">
        <v>0</v>
      </c>
      <c r="R106" s="172">
        <v>1888.644</v>
      </c>
      <c r="S106" s="173">
        <v>1644.3040000000001</v>
      </c>
    </row>
    <row r="107" spans="1:19" ht="15.75">
      <c r="A107" s="160"/>
      <c r="B107" s="178" t="s">
        <v>1070</v>
      </c>
      <c r="C107" s="172">
        <v>1171.3710000000001</v>
      </c>
      <c r="D107" s="172">
        <v>383.05500000000001</v>
      </c>
      <c r="E107" s="172">
        <v>296.10599999999999</v>
      </c>
      <c r="F107" s="172">
        <v>155.23400000000001</v>
      </c>
      <c r="G107" s="172">
        <v>67.399000000000001</v>
      </c>
      <c r="H107" s="172">
        <v>63.268000000000001</v>
      </c>
      <c r="I107" s="172">
        <v>10.699</v>
      </c>
      <c r="J107" s="172">
        <v>1.1910000000000001</v>
      </c>
      <c r="K107" s="172">
        <v>1851.723</v>
      </c>
      <c r="L107" s="172">
        <v>-25.225000000000001</v>
      </c>
      <c r="M107" s="172">
        <v>1826.498</v>
      </c>
      <c r="N107" s="172">
        <v>502.12</v>
      </c>
      <c r="O107" s="172">
        <v>2342.9650000000001</v>
      </c>
      <c r="P107" s="172">
        <v>507.471</v>
      </c>
      <c r="Q107" s="172">
        <v>0</v>
      </c>
      <c r="R107" s="172">
        <v>1836.76</v>
      </c>
      <c r="S107" s="173">
        <v>1605.212</v>
      </c>
    </row>
    <row r="108" spans="1:19" ht="15.75">
      <c r="A108" s="160"/>
      <c r="B108" s="178" t="s">
        <v>1071</v>
      </c>
      <c r="C108" s="172">
        <v>1197.0050000000001</v>
      </c>
      <c r="D108" s="172">
        <v>385.065</v>
      </c>
      <c r="E108" s="172">
        <v>310.745</v>
      </c>
      <c r="F108" s="172">
        <v>163.87100000000001</v>
      </c>
      <c r="G108" s="172">
        <v>74.537999999999997</v>
      </c>
      <c r="H108" s="172">
        <v>62.658999999999999</v>
      </c>
      <c r="I108" s="172">
        <v>10.56</v>
      </c>
      <c r="J108" s="172">
        <v>-1.4350000000000001</v>
      </c>
      <c r="K108" s="172">
        <v>1891.38</v>
      </c>
      <c r="L108" s="172">
        <v>-6.6680000000000001</v>
      </c>
      <c r="M108" s="172">
        <v>1884.712</v>
      </c>
      <c r="N108" s="172">
        <v>546.56100000000004</v>
      </c>
      <c r="O108" s="172">
        <v>2432.7040000000002</v>
      </c>
      <c r="P108" s="172">
        <v>547.28700000000003</v>
      </c>
      <c r="Q108" s="172">
        <v>0</v>
      </c>
      <c r="R108" s="172">
        <v>1886.1769999999999</v>
      </c>
      <c r="S108" s="173">
        <v>1655.5039999999999</v>
      </c>
    </row>
    <row r="109" spans="1:19" ht="15.75">
      <c r="A109" s="160"/>
      <c r="B109" s="178" t="s">
        <v>1072</v>
      </c>
      <c r="C109" s="172">
        <v>1189.672</v>
      </c>
      <c r="D109" s="172">
        <v>386.31</v>
      </c>
      <c r="E109" s="172">
        <v>312.02800000000002</v>
      </c>
      <c r="F109" s="172">
        <v>175.60300000000001</v>
      </c>
      <c r="G109" s="172">
        <v>70.100999999999999</v>
      </c>
      <c r="H109" s="172">
        <v>56.972000000000001</v>
      </c>
      <c r="I109" s="172">
        <v>9.6080000000000005</v>
      </c>
      <c r="J109" s="172">
        <v>-0.442</v>
      </c>
      <c r="K109" s="172">
        <v>1887.568</v>
      </c>
      <c r="L109" s="172">
        <v>-5.5449999999999999</v>
      </c>
      <c r="M109" s="172">
        <v>1882.0229999999999</v>
      </c>
      <c r="N109" s="172">
        <v>574.83100000000002</v>
      </c>
      <c r="O109" s="172">
        <v>2461.1970000000001</v>
      </c>
      <c r="P109" s="172">
        <v>560.72699999999998</v>
      </c>
      <c r="Q109" s="172">
        <v>0</v>
      </c>
      <c r="R109" s="172">
        <v>1900.819</v>
      </c>
      <c r="S109" s="173">
        <v>1678.682</v>
      </c>
    </row>
    <row r="110" spans="1:19" ht="15.75">
      <c r="A110" s="160"/>
      <c r="B110" s="176" t="s">
        <v>359</v>
      </c>
      <c r="C110" s="172">
        <v>1217.443</v>
      </c>
      <c r="D110" s="172">
        <v>387.83800000000002</v>
      </c>
      <c r="E110" s="172">
        <v>307.72399999999999</v>
      </c>
      <c r="F110" s="172">
        <v>177.47900000000001</v>
      </c>
      <c r="G110" s="172">
        <v>69.421999999999997</v>
      </c>
      <c r="H110" s="172">
        <v>52.103000000000002</v>
      </c>
      <c r="I110" s="172">
        <v>8.8170000000000002</v>
      </c>
      <c r="J110" s="172">
        <v>1.321</v>
      </c>
      <c r="K110" s="172">
        <v>1914.326</v>
      </c>
      <c r="L110" s="172">
        <v>9.2780000000000005</v>
      </c>
      <c r="M110" s="172">
        <v>1923.604</v>
      </c>
      <c r="N110" s="172">
        <v>569.22500000000002</v>
      </c>
      <c r="O110" s="172">
        <v>2495.7579999999998</v>
      </c>
      <c r="P110" s="172">
        <v>566.33000000000004</v>
      </c>
      <c r="Q110" s="172">
        <v>0</v>
      </c>
      <c r="R110" s="172">
        <v>1929.864</v>
      </c>
      <c r="S110" s="173">
        <v>1710.751</v>
      </c>
    </row>
    <row r="111" spans="1:19" ht="15.75">
      <c r="A111" s="160"/>
      <c r="B111" s="176" t="s">
        <v>360</v>
      </c>
      <c r="C111" s="172">
        <v>1249.9839999999999</v>
      </c>
      <c r="D111" s="172">
        <v>390.88900000000001</v>
      </c>
      <c r="E111" s="172">
        <v>330.4</v>
      </c>
      <c r="F111" s="172">
        <v>187.624</v>
      </c>
      <c r="G111" s="172">
        <v>78.745999999999995</v>
      </c>
      <c r="H111" s="172">
        <v>55.508000000000003</v>
      </c>
      <c r="I111" s="172">
        <v>8.504999999999999</v>
      </c>
      <c r="J111" s="172">
        <v>7.3860000000000001</v>
      </c>
      <c r="K111" s="172">
        <v>1978.6590000000001</v>
      </c>
      <c r="L111" s="172">
        <v>3.996</v>
      </c>
      <c r="M111" s="172">
        <v>1982.655</v>
      </c>
      <c r="N111" s="172">
        <v>573.96400000000006</v>
      </c>
      <c r="O111" s="172">
        <v>2568.0160000000001</v>
      </c>
      <c r="P111" s="172">
        <v>594.24900000000002</v>
      </c>
      <c r="Q111" s="172">
        <v>0</v>
      </c>
      <c r="R111" s="172">
        <v>1973.296</v>
      </c>
      <c r="S111" s="173">
        <v>1747.463</v>
      </c>
    </row>
    <row r="112" spans="1:19" ht="15.75">
      <c r="A112" s="160"/>
      <c r="B112" s="176" t="s">
        <v>361</v>
      </c>
      <c r="C112" s="172">
        <v>1287.3050000000001</v>
      </c>
      <c r="D112" s="172">
        <v>398.20100000000002</v>
      </c>
      <c r="E112" s="172">
        <v>349.15100000000001</v>
      </c>
      <c r="F112" s="172">
        <v>200.87100000000001</v>
      </c>
      <c r="G112" s="172">
        <v>82.146000000000001</v>
      </c>
      <c r="H112" s="172">
        <v>55.741999999999997</v>
      </c>
      <c r="I112" s="172">
        <v>10.284000000000001</v>
      </c>
      <c r="J112" s="172">
        <v>7.2130000000000001</v>
      </c>
      <c r="K112" s="172">
        <v>2041.87</v>
      </c>
      <c r="L112" s="172">
        <v>22.856000000000002</v>
      </c>
      <c r="M112" s="172">
        <v>2064.7260000000001</v>
      </c>
      <c r="N112" s="172">
        <v>587.81899999999996</v>
      </c>
      <c r="O112" s="172">
        <v>2665.6460000000002</v>
      </c>
      <c r="P112" s="172">
        <v>629.98299999999995</v>
      </c>
      <c r="Q112" s="172">
        <v>0</v>
      </c>
      <c r="R112" s="172">
        <v>2034.826</v>
      </c>
      <c r="S112" s="173">
        <v>1805.489</v>
      </c>
    </row>
    <row r="113" spans="1:19" ht="15.75">
      <c r="A113" s="160"/>
      <c r="B113" s="176" t="s">
        <v>362</v>
      </c>
      <c r="C113" s="172">
        <v>1328.5820000000001</v>
      </c>
      <c r="D113" s="172">
        <v>404.28199999999998</v>
      </c>
      <c r="E113" s="172">
        <v>369.13400000000001</v>
      </c>
      <c r="F113" s="172">
        <v>216.40199999999999</v>
      </c>
      <c r="G113" s="172">
        <v>89.078000000000003</v>
      </c>
      <c r="H113" s="172">
        <v>54.097000000000001</v>
      </c>
      <c r="I113" s="172">
        <v>9.327</v>
      </c>
      <c r="J113" s="172">
        <v>-1.1279999999999999</v>
      </c>
      <c r="K113" s="172">
        <v>2100.87</v>
      </c>
      <c r="L113" s="172">
        <v>6.306</v>
      </c>
      <c r="M113" s="172">
        <v>2107.1759999999999</v>
      </c>
      <c r="N113" s="172">
        <v>609.20699999999999</v>
      </c>
      <c r="O113" s="172">
        <v>2728.7829999999999</v>
      </c>
      <c r="P113" s="172">
        <v>647.50699999999995</v>
      </c>
      <c r="Q113" s="172">
        <v>0</v>
      </c>
      <c r="R113" s="172">
        <v>2080.8020000000001</v>
      </c>
      <c r="S113" s="173">
        <v>1839.7660000000001</v>
      </c>
    </row>
    <row r="114" spans="1:19">
      <c r="B114" s="176" t="s">
        <v>363</v>
      </c>
      <c r="C114" s="172">
        <v>1372.3620000000001</v>
      </c>
      <c r="D114" s="172">
        <v>405.63200000000001</v>
      </c>
      <c r="E114" s="172">
        <v>386.64800000000002</v>
      </c>
      <c r="F114" s="172">
        <v>223.07900000000001</v>
      </c>
      <c r="G114" s="172">
        <v>96.965000000000003</v>
      </c>
      <c r="H114" s="172">
        <v>56.26</v>
      </c>
      <c r="I114" s="172">
        <v>9.7979999999999983</v>
      </c>
      <c r="J114" s="172">
        <v>-4.2000000000000003E-2</v>
      </c>
      <c r="K114" s="172">
        <v>2164.6</v>
      </c>
      <c r="L114" s="172">
        <v>11.522</v>
      </c>
      <c r="M114" s="172">
        <v>2176.1219999999998</v>
      </c>
      <c r="N114" s="172">
        <v>632.73599999999999</v>
      </c>
      <c r="O114" s="172">
        <v>2803.556</v>
      </c>
      <c r="P114" s="172">
        <v>676.05799999999999</v>
      </c>
      <c r="Q114" s="172">
        <v>0</v>
      </c>
      <c r="R114" s="172">
        <v>2127.4180000000001</v>
      </c>
      <c r="S114" s="173">
        <v>1882.962</v>
      </c>
    </row>
    <row r="115" spans="1:19">
      <c r="B115" s="176" t="s">
        <v>364</v>
      </c>
      <c r="C115" s="172">
        <v>1398.297</v>
      </c>
      <c r="D115" s="172">
        <v>407.55099999999999</v>
      </c>
      <c r="E115" s="172">
        <v>398.07600000000002</v>
      </c>
      <c r="F115" s="172">
        <v>226.316</v>
      </c>
      <c r="G115" s="172">
        <v>105.438</v>
      </c>
      <c r="H115" s="172">
        <v>57.828000000000003</v>
      </c>
      <c r="I115" s="172">
        <v>8.5150000000000006</v>
      </c>
      <c r="J115" s="172">
        <v>1.768</v>
      </c>
      <c r="K115" s="172">
        <v>2205.692</v>
      </c>
      <c r="L115" s="172">
        <v>5.3789999999999996</v>
      </c>
      <c r="M115" s="172">
        <v>2211.0709999999999</v>
      </c>
      <c r="N115" s="172">
        <v>675.89400000000001</v>
      </c>
      <c r="O115" s="172">
        <v>2876.7379999999998</v>
      </c>
      <c r="P115" s="172">
        <v>700.91099999999994</v>
      </c>
      <c r="Q115" s="172">
        <v>0</v>
      </c>
      <c r="R115" s="172">
        <v>2175.962</v>
      </c>
      <c r="S115" s="173">
        <v>1926.4449999999999</v>
      </c>
    </row>
    <row r="116" spans="1:19">
      <c r="B116" s="176" t="s">
        <v>365</v>
      </c>
      <c r="C116" s="172">
        <v>1431.2049999999999</v>
      </c>
      <c r="D116" s="172">
        <v>411.62900000000002</v>
      </c>
      <c r="E116" s="172">
        <v>398.14400000000001</v>
      </c>
      <c r="F116" s="172">
        <v>221.63800000000001</v>
      </c>
      <c r="G116" s="172">
        <v>111.55500000000001</v>
      </c>
      <c r="H116" s="172">
        <v>59.878999999999998</v>
      </c>
      <c r="I116" s="172">
        <v>5.2451093699999998</v>
      </c>
      <c r="J116" s="172">
        <v>14.746</v>
      </c>
      <c r="K116" s="172">
        <v>2255.7240000000002</v>
      </c>
      <c r="L116" s="172">
        <v>12.420999999999999</v>
      </c>
      <c r="M116" s="172">
        <v>2268.145</v>
      </c>
      <c r="N116" s="172">
        <v>687.24</v>
      </c>
      <c r="O116" s="172">
        <v>2951.761</v>
      </c>
      <c r="P116" s="172">
        <v>738.29899999999998</v>
      </c>
      <c r="Q116" s="172">
        <v>0</v>
      </c>
      <c r="R116" s="172">
        <v>2213.46</v>
      </c>
      <c r="S116" s="173">
        <v>1956.7619999999999</v>
      </c>
    </row>
    <row r="117" spans="1:19">
      <c r="B117" s="176" t="s">
        <v>366</v>
      </c>
      <c r="C117" s="172">
        <v>1428.71</v>
      </c>
      <c r="D117" s="172">
        <v>425.03399999999999</v>
      </c>
      <c r="E117" s="172">
        <v>399.09399999999999</v>
      </c>
      <c r="F117" s="172">
        <v>224.96799999999999</v>
      </c>
      <c r="G117" s="172">
        <v>109.43</v>
      </c>
      <c r="H117" s="172">
        <v>59.445</v>
      </c>
      <c r="I117" s="172">
        <v>5.1833992000000002</v>
      </c>
      <c r="J117" s="172">
        <v>-8.4320000000000004</v>
      </c>
      <c r="K117" s="172">
        <v>2244.4059999999999</v>
      </c>
      <c r="L117" s="172">
        <v>-9.2309999999999999</v>
      </c>
      <c r="M117" s="172">
        <v>2235.1750000000002</v>
      </c>
      <c r="N117" s="172">
        <v>696.89599999999996</v>
      </c>
      <c r="O117" s="172">
        <v>2933.5309999999999</v>
      </c>
      <c r="P117" s="172">
        <v>706.16899999999998</v>
      </c>
      <c r="Q117" s="172">
        <v>0</v>
      </c>
      <c r="R117" s="172">
        <v>2227.4050000000002</v>
      </c>
      <c r="S117" s="173">
        <v>1975.0129999999999</v>
      </c>
    </row>
    <row r="118" spans="1:19">
      <c r="B118" s="176" t="s">
        <v>367</v>
      </c>
      <c r="C118" s="172">
        <v>1205.5820000000001</v>
      </c>
      <c r="D118" s="172">
        <v>394.74900000000002</v>
      </c>
      <c r="E118" s="172">
        <v>356.78100000000001</v>
      </c>
      <c r="F118" s="172">
        <v>190.51400000000001</v>
      </c>
      <c r="G118" s="172">
        <v>94.876999999999995</v>
      </c>
      <c r="H118" s="172">
        <v>66.701999999999998</v>
      </c>
      <c r="I118" s="172">
        <v>4.6599233739999999</v>
      </c>
      <c r="J118" s="172">
        <v>5.6719999999999997</v>
      </c>
      <c r="K118" s="172">
        <v>1962.7840000000001</v>
      </c>
      <c r="L118" s="172">
        <v>-3.2709999999999999</v>
      </c>
      <c r="M118" s="172">
        <v>1959.5129999999999</v>
      </c>
      <c r="N118" s="172">
        <v>595.82299999999998</v>
      </c>
      <c r="O118" s="172">
        <v>2555.3359999999998</v>
      </c>
      <c r="P118" s="172">
        <v>605.23900000000003</v>
      </c>
      <c r="Q118" s="172">
        <v>-0.91800000000000004</v>
      </c>
      <c r="R118" s="172">
        <v>1949.1790000000001</v>
      </c>
      <c r="S118" s="173">
        <v>1735.462</v>
      </c>
    </row>
    <row r="119" spans="1:19">
      <c r="B119" s="176" t="s">
        <v>368</v>
      </c>
      <c r="C119" s="172">
        <v>1373.7070000000001</v>
      </c>
      <c r="D119" s="172">
        <v>453.34300000000002</v>
      </c>
      <c r="E119" s="172">
        <v>393.41699999999997</v>
      </c>
      <c r="F119" s="172">
        <v>205.23400000000001</v>
      </c>
      <c r="G119" s="172">
        <v>112.313</v>
      </c>
      <c r="H119" s="172">
        <v>70.022999999999996</v>
      </c>
      <c r="I119" s="172">
        <v>6.1369112999999995</v>
      </c>
      <c r="J119" s="172">
        <v>5.2069999999999999</v>
      </c>
      <c r="K119" s="172">
        <v>2225.674</v>
      </c>
      <c r="L119" s="172">
        <v>13.164</v>
      </c>
      <c r="M119" s="172">
        <v>2238.8380000000002</v>
      </c>
      <c r="N119" s="172">
        <v>640.30200000000002</v>
      </c>
      <c r="O119" s="172">
        <v>2881.1880000000001</v>
      </c>
      <c r="P119" s="172">
        <v>687.25599999999997</v>
      </c>
      <c r="Q119" s="172">
        <v>3.96</v>
      </c>
      <c r="R119" s="172">
        <v>2195.8440000000001</v>
      </c>
      <c r="S119" s="173">
        <v>1963.0160000000001</v>
      </c>
    </row>
    <row r="120" spans="1:19">
      <c r="B120" s="176" t="s">
        <v>369</v>
      </c>
      <c r="C120" s="172">
        <v>1399.71802</v>
      </c>
      <c r="D120" s="172">
        <v>454.04572300000001</v>
      </c>
      <c r="E120" s="172">
        <v>411.82095621709141</v>
      </c>
      <c r="F120" s="172">
        <v>221.83742939999999</v>
      </c>
      <c r="G120" s="172">
        <v>116.10764882815525</v>
      </c>
      <c r="H120" s="172">
        <v>67.76553229999999</v>
      </c>
      <c r="I120" s="172">
        <v>6.196209405655031</v>
      </c>
      <c r="J120" s="172">
        <v>-23.579000000000001</v>
      </c>
      <c r="K120" s="172">
        <v>2242.0056992170912</v>
      </c>
      <c r="L120" s="172">
        <v>-1.5688895699999998</v>
      </c>
      <c r="M120" s="172">
        <v>2240.4368096470912</v>
      </c>
      <c r="N120" s="172">
        <v>699.76409797565759</v>
      </c>
      <c r="O120" s="172">
        <v>2943.4199079999999</v>
      </c>
      <c r="P120" s="172">
        <v>731.80172342389631</v>
      </c>
      <c r="Q120" s="172">
        <v>18.22</v>
      </c>
      <c r="R120" s="172">
        <v>2226.8191842000001</v>
      </c>
      <c r="S120" s="173">
        <v>1990.3493360000002</v>
      </c>
    </row>
    <row r="121" spans="1:19">
      <c r="B121" s="176" t="s">
        <v>370</v>
      </c>
      <c r="C121" s="172">
        <v>1391.1670139999999</v>
      </c>
      <c r="D121" s="172">
        <v>472.020239</v>
      </c>
      <c r="E121" s="172">
        <v>405.21190819950937</v>
      </c>
      <c r="F121" s="172">
        <v>212.7737664</v>
      </c>
      <c r="G121" s="172">
        <v>107.81688339001309</v>
      </c>
      <c r="H121" s="172">
        <v>78.480143199999986</v>
      </c>
      <c r="I121" s="172">
        <v>6.1411153075920835</v>
      </c>
      <c r="J121" s="172">
        <v>2.88</v>
      </c>
      <c r="K121" s="172">
        <v>2271.279161199509</v>
      </c>
      <c r="L121" s="172">
        <v>4.2543026549999992</v>
      </c>
      <c r="M121" s="172">
        <v>2275.5334638545091</v>
      </c>
      <c r="N121" s="172">
        <v>642.55284402487973</v>
      </c>
      <c r="O121" s="172">
        <v>2918.0863080000004</v>
      </c>
      <c r="P121" s="172">
        <v>704.88847532114482</v>
      </c>
      <c r="Q121" s="172">
        <v>18.216000000000001</v>
      </c>
      <c r="R121" s="172">
        <v>2231.4138325566946</v>
      </c>
      <c r="S121" s="173">
        <v>1996.0812509999998</v>
      </c>
    </row>
    <row r="122" spans="1:19">
      <c r="B122" s="176" t="s">
        <v>371</v>
      </c>
      <c r="C122" s="172">
        <v>1417.0847599999997</v>
      </c>
      <c r="D122" s="172">
        <v>477.81728500000003</v>
      </c>
      <c r="E122" s="172">
        <v>412.02597095867492</v>
      </c>
      <c r="F122" s="172">
        <v>219.80513869999999</v>
      </c>
      <c r="G122" s="172">
        <v>109.12289189403405</v>
      </c>
      <c r="H122" s="172">
        <v>76.892789300000004</v>
      </c>
      <c r="I122" s="172">
        <v>6.2051509769243918</v>
      </c>
      <c r="J122" s="172">
        <v>2.88</v>
      </c>
      <c r="K122" s="172">
        <v>2309.8080159586748</v>
      </c>
      <c r="L122" s="172">
        <v>1.5283446360000001</v>
      </c>
      <c r="M122" s="172">
        <v>2311.3363605946752</v>
      </c>
      <c r="N122" s="172">
        <v>647.59392973768854</v>
      </c>
      <c r="O122" s="172">
        <v>2958.9302900000002</v>
      </c>
      <c r="P122" s="172">
        <v>698.67102849744572</v>
      </c>
      <c r="Q122" s="172">
        <v>18.216000000000001</v>
      </c>
      <c r="R122" s="172">
        <v>2278.475261834802</v>
      </c>
      <c r="S122" s="173">
        <v>2039.4514300000001</v>
      </c>
    </row>
    <row r="123" spans="1:19">
      <c r="B123" s="176" t="s">
        <v>372</v>
      </c>
      <c r="C123" s="172">
        <v>1440.4784280000001</v>
      </c>
      <c r="D123" s="172">
        <v>483.40723300000002</v>
      </c>
      <c r="E123" s="172">
        <v>427.52310648752467</v>
      </c>
      <c r="F123" s="172">
        <v>232.8177341</v>
      </c>
      <c r="G123" s="172">
        <v>113.43920153425063</v>
      </c>
      <c r="H123" s="172">
        <v>74.845722000000009</v>
      </c>
      <c r="I123" s="172">
        <v>6.4204489176550128</v>
      </c>
      <c r="J123" s="172">
        <v>2.88</v>
      </c>
      <c r="K123" s="172">
        <v>2354.2887674875251</v>
      </c>
      <c r="L123" s="172">
        <v>2.842630003</v>
      </c>
      <c r="M123" s="172">
        <v>2357.1313974905252</v>
      </c>
      <c r="N123" s="172">
        <v>654.50289959546524</v>
      </c>
      <c r="O123" s="172">
        <v>3011.6342960000002</v>
      </c>
      <c r="P123" s="172">
        <v>696.64810381233883</v>
      </c>
      <c r="Q123" s="172">
        <v>18.216000000000001</v>
      </c>
      <c r="R123" s="172">
        <v>2333.2021932725479</v>
      </c>
      <c r="S123" s="173">
        <v>2089.7166440000005</v>
      </c>
    </row>
    <row r="124" spans="1:19">
      <c r="B124" s="176" t="s">
        <v>373</v>
      </c>
      <c r="C124" s="172">
        <v>1465.8907710000001</v>
      </c>
      <c r="D124" s="172">
        <v>491.63942300000002</v>
      </c>
      <c r="E124" s="172">
        <v>431.16244071290049</v>
      </c>
      <c r="F124" s="172">
        <v>231.90115229999998</v>
      </c>
      <c r="G124" s="172">
        <v>118.49778925730664</v>
      </c>
      <c r="H124" s="172">
        <v>74.102095300000002</v>
      </c>
      <c r="I124" s="172">
        <v>6.6614037827275174</v>
      </c>
      <c r="J124" s="172">
        <v>2.88</v>
      </c>
      <c r="K124" s="172">
        <v>2391.5726347129007</v>
      </c>
      <c r="L124" s="172">
        <v>4.554074666</v>
      </c>
      <c r="M124" s="172">
        <v>2396.1267093789006</v>
      </c>
      <c r="N124" s="172">
        <v>658.43724973399219</v>
      </c>
      <c r="O124" s="172">
        <v>3054.5639600000004</v>
      </c>
      <c r="P124" s="172">
        <v>691.59344587993485</v>
      </c>
      <c r="Q124" s="172">
        <v>18.216000000000001</v>
      </c>
      <c r="R124" s="172">
        <v>2381.1865132341263</v>
      </c>
      <c r="S124" s="173">
        <v>2133.889694</v>
      </c>
    </row>
    <row r="125" spans="1:19" ht="15.75" thickBot="1">
      <c r="B125" s="183" t="s">
        <v>374</v>
      </c>
      <c r="C125" s="263">
        <v>1492.388193</v>
      </c>
      <c r="D125" s="263">
        <v>500.88599000000005</v>
      </c>
      <c r="E125" s="263">
        <v>432.09719801258825</v>
      </c>
      <c r="F125" s="263">
        <v>231.01376049999996</v>
      </c>
      <c r="G125" s="263">
        <v>121.37388337383405</v>
      </c>
      <c r="H125" s="263">
        <v>72.909380700000014</v>
      </c>
      <c r="I125" s="263">
        <v>6.8001734207141258</v>
      </c>
      <c r="J125" s="263">
        <v>2.88</v>
      </c>
      <c r="K125" s="263">
        <v>2428.2513810125884</v>
      </c>
      <c r="L125" s="263">
        <v>4.1684977609999994</v>
      </c>
      <c r="M125" s="263">
        <v>2432.4198787735882</v>
      </c>
      <c r="N125" s="263">
        <v>661.03261279609649</v>
      </c>
      <c r="O125" s="263">
        <v>3093.452491</v>
      </c>
      <c r="P125" s="263">
        <v>686.79943680240353</v>
      </c>
      <c r="Q125" s="263">
        <v>18.216000000000001</v>
      </c>
      <c r="R125" s="263">
        <v>2424.8690547666333</v>
      </c>
      <c r="S125" s="264">
        <v>2174.2861899999998</v>
      </c>
    </row>
    <row r="126" spans="1:19">
      <c r="B126" s="631" t="s">
        <v>1073</v>
      </c>
      <c r="C126" s="632"/>
      <c r="D126" s="632"/>
      <c r="E126" s="632"/>
      <c r="F126" s="632"/>
      <c r="G126" s="632"/>
      <c r="H126" s="632"/>
      <c r="I126" s="632"/>
      <c r="J126" s="632"/>
      <c r="K126" s="632"/>
      <c r="L126" s="632"/>
      <c r="M126" s="632"/>
      <c r="N126" s="632"/>
      <c r="O126" s="632"/>
      <c r="P126" s="632"/>
      <c r="Q126" s="632"/>
      <c r="R126" s="632"/>
      <c r="S126" s="633"/>
    </row>
    <row r="127" spans="1:19">
      <c r="B127" s="631" t="s">
        <v>1074</v>
      </c>
      <c r="C127" s="632"/>
      <c r="D127" s="632"/>
      <c r="E127" s="632"/>
      <c r="F127" s="632"/>
      <c r="G127" s="632"/>
      <c r="H127" s="632"/>
      <c r="I127" s="632"/>
      <c r="J127" s="632"/>
      <c r="K127" s="632"/>
      <c r="L127" s="632"/>
      <c r="M127" s="632"/>
      <c r="N127" s="632"/>
      <c r="O127" s="632"/>
      <c r="P127" s="632"/>
      <c r="Q127" s="632"/>
      <c r="R127" s="632"/>
      <c r="S127" s="633"/>
    </row>
    <row r="128" spans="1:19">
      <c r="B128" s="631" t="s">
        <v>1075</v>
      </c>
      <c r="C128" s="632"/>
      <c r="D128" s="632"/>
      <c r="E128" s="632"/>
      <c r="F128" s="632"/>
      <c r="G128" s="632"/>
      <c r="H128" s="632"/>
      <c r="I128" s="632"/>
      <c r="J128" s="632"/>
      <c r="K128" s="632"/>
      <c r="L128" s="632"/>
      <c r="M128" s="632"/>
      <c r="N128" s="632"/>
      <c r="O128" s="632"/>
      <c r="P128" s="632"/>
      <c r="Q128" s="632"/>
      <c r="R128" s="632"/>
      <c r="S128" s="633"/>
    </row>
    <row r="129" spans="2:19">
      <c r="B129" s="628" t="s">
        <v>1076</v>
      </c>
      <c r="C129" s="629"/>
      <c r="D129" s="629"/>
      <c r="E129" s="629"/>
      <c r="F129" s="629"/>
      <c r="G129" s="629"/>
      <c r="H129" s="629"/>
      <c r="I129" s="629"/>
      <c r="J129" s="629"/>
      <c r="K129" s="629"/>
      <c r="L129" s="629"/>
      <c r="M129" s="629"/>
      <c r="N129" s="629"/>
      <c r="O129" s="629"/>
      <c r="P129" s="629"/>
      <c r="Q129" s="629"/>
      <c r="R129" s="629"/>
      <c r="S129" s="630"/>
    </row>
    <row r="130" spans="2:19">
      <c r="B130" s="628" t="s">
        <v>1077</v>
      </c>
      <c r="C130" s="629"/>
      <c r="D130" s="629"/>
      <c r="E130" s="629"/>
      <c r="F130" s="629"/>
      <c r="G130" s="629"/>
      <c r="H130" s="629"/>
      <c r="I130" s="629"/>
      <c r="J130" s="629"/>
      <c r="K130" s="629"/>
      <c r="L130" s="629"/>
      <c r="M130" s="629"/>
      <c r="N130" s="629"/>
      <c r="O130" s="629"/>
      <c r="P130" s="629"/>
      <c r="Q130" s="629"/>
      <c r="R130" s="629"/>
      <c r="S130" s="630"/>
    </row>
    <row r="131" spans="2:19">
      <c r="B131" s="628" t="s">
        <v>1078</v>
      </c>
      <c r="C131" s="629"/>
      <c r="D131" s="629"/>
      <c r="E131" s="629"/>
      <c r="F131" s="629"/>
      <c r="G131" s="629"/>
      <c r="H131" s="629"/>
      <c r="I131" s="629"/>
      <c r="J131" s="629"/>
      <c r="K131" s="629"/>
      <c r="L131" s="629"/>
      <c r="M131" s="629"/>
      <c r="N131" s="629"/>
      <c r="O131" s="629"/>
      <c r="P131" s="629"/>
      <c r="Q131" s="629"/>
      <c r="R131" s="629"/>
      <c r="S131" s="630"/>
    </row>
    <row r="132" spans="2:19">
      <c r="B132" s="628" t="s">
        <v>1079</v>
      </c>
      <c r="C132" s="629"/>
      <c r="D132" s="629"/>
      <c r="E132" s="629"/>
      <c r="F132" s="629"/>
      <c r="G132" s="629"/>
      <c r="H132" s="629"/>
      <c r="I132" s="629"/>
      <c r="J132" s="629"/>
      <c r="K132" s="629"/>
      <c r="L132" s="629"/>
      <c r="M132" s="629"/>
      <c r="N132" s="629"/>
      <c r="O132" s="629"/>
      <c r="P132" s="629"/>
      <c r="Q132" s="629"/>
      <c r="R132" s="629"/>
      <c r="S132" s="630"/>
    </row>
    <row r="133" spans="2:19">
      <c r="B133" s="628" t="s">
        <v>1080</v>
      </c>
      <c r="C133" s="629"/>
      <c r="D133" s="629"/>
      <c r="E133" s="629"/>
      <c r="F133" s="629"/>
      <c r="G133" s="629"/>
      <c r="H133" s="629"/>
      <c r="I133" s="629"/>
      <c r="J133" s="629"/>
      <c r="K133" s="629"/>
      <c r="L133" s="629"/>
      <c r="M133" s="629"/>
      <c r="N133" s="629"/>
      <c r="O133" s="629"/>
      <c r="P133" s="629"/>
      <c r="Q133" s="629"/>
      <c r="R133" s="629"/>
      <c r="S133" s="630"/>
    </row>
    <row r="134" spans="2:19">
      <c r="B134" s="628" t="s">
        <v>1081</v>
      </c>
      <c r="C134" s="629"/>
      <c r="D134" s="629"/>
      <c r="E134" s="629"/>
      <c r="F134" s="629"/>
      <c r="G134" s="629"/>
      <c r="H134" s="629"/>
      <c r="I134" s="629"/>
      <c r="J134" s="629"/>
      <c r="K134" s="629"/>
      <c r="L134" s="629"/>
      <c r="M134" s="629"/>
      <c r="N134" s="629"/>
      <c r="O134" s="629"/>
      <c r="P134" s="629"/>
      <c r="Q134" s="629"/>
      <c r="R134" s="629"/>
      <c r="S134" s="630"/>
    </row>
    <row r="135" spans="2:19">
      <c r="B135" s="631" t="s">
        <v>1082</v>
      </c>
      <c r="C135" s="632"/>
      <c r="D135" s="632"/>
      <c r="E135" s="632"/>
      <c r="F135" s="632"/>
      <c r="G135" s="632"/>
      <c r="H135" s="632"/>
      <c r="I135" s="632"/>
      <c r="J135" s="632"/>
      <c r="K135" s="632"/>
      <c r="L135" s="632"/>
      <c r="M135" s="632"/>
      <c r="N135" s="632"/>
      <c r="O135" s="632"/>
      <c r="P135" s="632"/>
      <c r="Q135" s="632"/>
      <c r="R135" s="632"/>
      <c r="S135" s="633"/>
    </row>
    <row r="136" spans="2:19">
      <c r="B136" s="628" t="s">
        <v>1083</v>
      </c>
      <c r="C136" s="629"/>
      <c r="D136" s="629"/>
      <c r="E136" s="629"/>
      <c r="F136" s="629"/>
      <c r="G136" s="629"/>
      <c r="H136" s="629"/>
      <c r="I136" s="629"/>
      <c r="J136" s="629"/>
      <c r="K136" s="629"/>
      <c r="L136" s="629"/>
      <c r="M136" s="629"/>
      <c r="N136" s="629"/>
      <c r="O136" s="629"/>
      <c r="P136" s="629"/>
      <c r="Q136" s="629"/>
      <c r="R136" s="629"/>
      <c r="S136" s="630"/>
    </row>
    <row r="137" spans="2:19">
      <c r="B137" s="628" t="s">
        <v>1084</v>
      </c>
      <c r="C137" s="629"/>
      <c r="D137" s="629"/>
      <c r="E137" s="629"/>
      <c r="F137" s="629"/>
      <c r="G137" s="629"/>
      <c r="H137" s="629"/>
      <c r="I137" s="629"/>
      <c r="J137" s="629"/>
      <c r="K137" s="629"/>
      <c r="L137" s="629"/>
      <c r="M137" s="629"/>
      <c r="N137" s="629"/>
      <c r="O137" s="629"/>
      <c r="P137" s="629"/>
      <c r="Q137" s="629"/>
      <c r="R137" s="629"/>
      <c r="S137" s="630"/>
    </row>
    <row r="138" spans="2:19">
      <c r="B138" s="628" t="s">
        <v>1085</v>
      </c>
      <c r="C138" s="629"/>
      <c r="D138" s="629"/>
      <c r="E138" s="629"/>
      <c r="F138" s="629"/>
      <c r="G138" s="629"/>
      <c r="H138" s="629"/>
      <c r="I138" s="629"/>
      <c r="J138" s="629"/>
      <c r="K138" s="629"/>
      <c r="L138" s="629"/>
      <c r="M138" s="629"/>
      <c r="N138" s="629"/>
      <c r="O138" s="629"/>
      <c r="P138" s="629"/>
      <c r="Q138" s="629"/>
      <c r="R138" s="629"/>
      <c r="S138" s="630"/>
    </row>
    <row r="139" spans="2:19">
      <c r="B139" s="628" t="s">
        <v>1086</v>
      </c>
      <c r="C139" s="629"/>
      <c r="D139" s="629"/>
      <c r="E139" s="629"/>
      <c r="F139" s="629"/>
      <c r="G139" s="629"/>
      <c r="H139" s="629"/>
      <c r="I139" s="629"/>
      <c r="J139" s="629"/>
      <c r="K139" s="629"/>
      <c r="L139" s="629"/>
      <c r="M139" s="629"/>
      <c r="N139" s="629"/>
      <c r="O139" s="629"/>
      <c r="P139" s="629"/>
      <c r="Q139" s="629"/>
      <c r="R139" s="629"/>
      <c r="S139" s="630"/>
    </row>
    <row r="140" spans="2:19">
      <c r="B140" s="628" t="s">
        <v>1087</v>
      </c>
      <c r="C140" s="629"/>
      <c r="D140" s="629"/>
      <c r="E140" s="629"/>
      <c r="F140" s="629"/>
      <c r="G140" s="629"/>
      <c r="H140" s="629"/>
      <c r="I140" s="629"/>
      <c r="J140" s="629"/>
      <c r="K140" s="629"/>
      <c r="L140" s="629"/>
      <c r="M140" s="629"/>
      <c r="N140" s="629"/>
      <c r="O140" s="629"/>
      <c r="P140" s="629"/>
      <c r="Q140" s="629"/>
      <c r="R140" s="629"/>
      <c r="S140" s="630"/>
    </row>
    <row r="141" spans="2:19">
      <c r="B141" s="628" t="s">
        <v>1088</v>
      </c>
      <c r="C141" s="629"/>
      <c r="D141" s="629"/>
      <c r="E141" s="629"/>
      <c r="F141" s="629"/>
      <c r="G141" s="629"/>
      <c r="H141" s="629"/>
      <c r="I141" s="629"/>
      <c r="J141" s="629"/>
      <c r="K141" s="629"/>
      <c r="L141" s="629"/>
      <c r="M141" s="629"/>
      <c r="N141" s="629"/>
      <c r="O141" s="629"/>
      <c r="P141" s="629"/>
      <c r="Q141" s="629"/>
      <c r="R141" s="629"/>
      <c r="S141" s="630"/>
    </row>
    <row r="142" spans="2:19" ht="15.75" thickBot="1">
      <c r="B142" s="634" t="s">
        <v>1089</v>
      </c>
      <c r="C142" s="635"/>
      <c r="D142" s="635"/>
      <c r="E142" s="635"/>
      <c r="F142" s="635"/>
      <c r="G142" s="635"/>
      <c r="H142" s="635"/>
      <c r="I142" s="635"/>
      <c r="J142" s="635"/>
      <c r="K142" s="635"/>
      <c r="L142" s="635"/>
      <c r="M142" s="635"/>
      <c r="N142" s="635"/>
      <c r="O142" s="635"/>
      <c r="P142" s="635"/>
      <c r="Q142" s="635"/>
      <c r="R142" s="635"/>
      <c r="S142" s="636"/>
    </row>
    <row r="143" spans="2:19">
      <c r="B143" s="196"/>
      <c r="C143" s="197"/>
      <c r="D143" s="197"/>
      <c r="E143" s="197"/>
      <c r="F143" s="197"/>
      <c r="G143" s="197"/>
      <c r="H143" s="197"/>
      <c r="I143" s="197"/>
      <c r="J143" s="197"/>
      <c r="K143" s="197"/>
      <c r="L143" s="197"/>
      <c r="M143" s="197"/>
      <c r="N143" s="197"/>
      <c r="O143" s="197"/>
      <c r="P143" s="197"/>
      <c r="Q143" s="197"/>
      <c r="R143" s="197"/>
      <c r="S143" s="197"/>
    </row>
    <row r="144" spans="2:19">
      <c r="B144" s="196"/>
      <c r="C144" s="197"/>
      <c r="D144" s="197"/>
      <c r="E144" s="197"/>
      <c r="F144" s="197"/>
      <c r="G144" s="197"/>
      <c r="H144" s="197"/>
      <c r="I144" s="197"/>
      <c r="J144" s="197"/>
      <c r="K144" s="197"/>
      <c r="L144" s="197"/>
      <c r="M144" s="197"/>
      <c r="N144" s="197"/>
      <c r="O144" s="197"/>
      <c r="P144" s="197"/>
      <c r="Q144" s="197"/>
      <c r="R144" s="197"/>
      <c r="S144" s="197"/>
    </row>
    <row r="145" spans="2:19">
      <c r="B145" s="196"/>
      <c r="C145" s="197"/>
      <c r="D145" s="197"/>
      <c r="E145" s="197"/>
      <c r="F145" s="197"/>
      <c r="G145" s="197"/>
      <c r="H145" s="197"/>
      <c r="I145" s="197"/>
      <c r="J145" s="197"/>
      <c r="K145" s="197"/>
      <c r="L145" s="197"/>
      <c r="M145" s="197"/>
      <c r="N145" s="197"/>
      <c r="O145" s="197"/>
      <c r="P145" s="197"/>
      <c r="Q145" s="197"/>
      <c r="R145" s="197"/>
      <c r="S145" s="197"/>
    </row>
    <row r="146" spans="2:19">
      <c r="B146" s="196"/>
      <c r="C146" s="197"/>
      <c r="D146" s="197"/>
      <c r="E146" s="197"/>
      <c r="F146" s="197"/>
      <c r="G146" s="197"/>
      <c r="H146" s="197"/>
      <c r="I146" s="197"/>
      <c r="J146" s="197"/>
      <c r="K146" s="197"/>
      <c r="L146" s="197"/>
      <c r="M146" s="197"/>
      <c r="N146" s="197"/>
      <c r="O146" s="197"/>
      <c r="P146" s="197"/>
      <c r="Q146" s="197"/>
      <c r="R146" s="197"/>
      <c r="S146" s="197"/>
    </row>
    <row r="147" spans="2:19">
      <c r="B147" s="196"/>
      <c r="C147" s="197"/>
      <c r="D147" s="197"/>
      <c r="E147" s="197"/>
      <c r="F147" s="197"/>
      <c r="G147" s="197"/>
      <c r="H147" s="197"/>
      <c r="I147" s="197"/>
      <c r="J147" s="197"/>
      <c r="K147" s="197"/>
      <c r="L147" s="197"/>
      <c r="M147" s="197"/>
      <c r="N147" s="197"/>
      <c r="O147" s="197"/>
      <c r="P147" s="197"/>
      <c r="Q147" s="197"/>
      <c r="R147" s="197"/>
      <c r="S147" s="197"/>
    </row>
    <row r="148" spans="2:19">
      <c r="B148" s="196"/>
      <c r="C148" s="197"/>
      <c r="D148" s="197"/>
      <c r="E148" s="197"/>
      <c r="F148" s="197"/>
      <c r="G148" s="197"/>
      <c r="H148" s="197"/>
      <c r="I148" s="197"/>
      <c r="J148" s="197"/>
      <c r="K148" s="197"/>
      <c r="L148" s="197"/>
      <c r="M148" s="197"/>
      <c r="N148" s="197"/>
      <c r="O148" s="197"/>
      <c r="P148" s="197"/>
      <c r="Q148" s="197"/>
      <c r="R148" s="197"/>
      <c r="S148" s="197"/>
    </row>
    <row r="149" spans="2:19">
      <c r="B149" s="196"/>
      <c r="C149" s="197"/>
      <c r="D149" s="197"/>
      <c r="E149" s="197"/>
      <c r="F149" s="197"/>
      <c r="G149" s="197"/>
      <c r="H149" s="197"/>
      <c r="I149" s="197"/>
      <c r="J149" s="197"/>
      <c r="K149" s="197"/>
      <c r="L149" s="197"/>
      <c r="M149" s="197"/>
      <c r="N149" s="197"/>
      <c r="O149" s="197"/>
      <c r="P149" s="197"/>
      <c r="Q149" s="197"/>
      <c r="R149" s="197"/>
      <c r="S149" s="197"/>
    </row>
    <row r="150" spans="2:19">
      <c r="B150" s="196"/>
      <c r="C150" s="197"/>
      <c r="D150" s="197"/>
      <c r="E150" s="197"/>
      <c r="F150" s="197"/>
      <c r="G150" s="197"/>
      <c r="H150" s="197"/>
      <c r="I150" s="197"/>
      <c r="J150" s="197"/>
      <c r="K150" s="197"/>
      <c r="L150" s="197"/>
      <c r="M150" s="197"/>
      <c r="N150" s="197"/>
      <c r="O150" s="197"/>
      <c r="P150" s="197"/>
      <c r="Q150" s="197"/>
      <c r="R150" s="197"/>
      <c r="S150" s="197"/>
    </row>
    <row r="151" spans="2:19">
      <c r="B151" s="196"/>
      <c r="C151" s="197"/>
      <c r="D151" s="197"/>
      <c r="E151" s="197"/>
      <c r="F151" s="197"/>
      <c r="G151" s="197"/>
      <c r="H151" s="197"/>
      <c r="I151" s="197"/>
      <c r="J151" s="197"/>
      <c r="K151" s="197"/>
      <c r="L151" s="197"/>
      <c r="M151" s="197"/>
      <c r="N151" s="197"/>
      <c r="O151" s="197"/>
      <c r="P151" s="197"/>
      <c r="Q151" s="197"/>
      <c r="R151" s="197"/>
      <c r="S151" s="197"/>
    </row>
    <row r="152" spans="2:19">
      <c r="B152" s="196"/>
      <c r="C152" s="197"/>
      <c r="D152" s="197"/>
      <c r="E152" s="197"/>
      <c r="F152" s="197"/>
      <c r="G152" s="197"/>
      <c r="H152" s="197"/>
      <c r="I152" s="197"/>
      <c r="J152" s="197"/>
      <c r="K152" s="197"/>
      <c r="L152" s="197"/>
      <c r="M152" s="197"/>
      <c r="N152" s="197"/>
      <c r="O152" s="197"/>
      <c r="P152" s="197"/>
      <c r="Q152" s="197"/>
      <c r="R152" s="197"/>
      <c r="S152" s="197"/>
    </row>
    <row r="153" spans="2:19">
      <c r="B153" s="196"/>
      <c r="C153" s="197"/>
      <c r="D153" s="197"/>
      <c r="E153" s="197"/>
      <c r="F153" s="197"/>
      <c r="G153" s="197"/>
      <c r="H153" s="197"/>
      <c r="I153" s="197"/>
      <c r="J153" s="197"/>
      <c r="K153" s="197"/>
      <c r="L153" s="197"/>
      <c r="M153" s="197"/>
      <c r="N153" s="197"/>
      <c r="O153" s="197"/>
      <c r="P153" s="197"/>
      <c r="Q153" s="197"/>
      <c r="R153" s="197"/>
      <c r="S153" s="197"/>
    </row>
    <row r="154" spans="2:19">
      <c r="B154" s="196"/>
      <c r="C154" s="197"/>
      <c r="D154" s="197"/>
      <c r="E154" s="197"/>
      <c r="F154" s="197"/>
      <c r="G154" s="197"/>
      <c r="H154" s="197"/>
      <c r="I154" s="197"/>
      <c r="J154" s="197"/>
      <c r="K154" s="197"/>
      <c r="L154" s="197"/>
      <c r="M154" s="197"/>
      <c r="N154" s="197"/>
      <c r="O154" s="197"/>
      <c r="P154" s="197"/>
      <c r="Q154" s="197"/>
      <c r="R154" s="197"/>
      <c r="S154" s="197"/>
    </row>
    <row r="155" spans="2:19">
      <c r="C155" s="197"/>
      <c r="D155" s="197"/>
      <c r="E155" s="197"/>
      <c r="F155" s="197"/>
      <c r="G155" s="197"/>
      <c r="H155" s="197"/>
      <c r="I155" s="197"/>
      <c r="J155" s="197"/>
      <c r="K155" s="197"/>
      <c r="L155" s="197"/>
      <c r="M155" s="197"/>
      <c r="N155" s="197"/>
      <c r="O155" s="197"/>
      <c r="P155" s="197"/>
      <c r="Q155" s="197"/>
      <c r="R155" s="197"/>
      <c r="S155" s="197"/>
    </row>
    <row r="156" spans="2:19">
      <c r="C156" s="197"/>
      <c r="D156" s="197"/>
      <c r="E156" s="197"/>
      <c r="F156" s="197"/>
      <c r="G156" s="197"/>
      <c r="H156" s="197"/>
      <c r="I156" s="197"/>
      <c r="J156" s="197"/>
      <c r="K156" s="197"/>
      <c r="L156" s="197"/>
      <c r="M156" s="197"/>
      <c r="N156" s="197"/>
      <c r="O156" s="197"/>
      <c r="P156" s="197"/>
      <c r="Q156" s="197"/>
      <c r="R156" s="197"/>
      <c r="S156" s="197"/>
    </row>
    <row r="157" spans="2:19">
      <c r="C157" s="197"/>
      <c r="D157" s="197"/>
      <c r="E157" s="197"/>
      <c r="F157" s="197"/>
      <c r="G157" s="197"/>
      <c r="H157" s="197"/>
      <c r="I157" s="197"/>
      <c r="J157" s="197"/>
      <c r="K157" s="197"/>
      <c r="L157" s="197"/>
      <c r="M157" s="197"/>
      <c r="N157" s="197"/>
      <c r="O157" s="197"/>
      <c r="P157" s="197"/>
      <c r="Q157" s="197"/>
      <c r="R157" s="197"/>
      <c r="S157" s="197"/>
    </row>
    <row r="158" spans="2:19">
      <c r="C158" s="197"/>
      <c r="D158" s="197"/>
      <c r="E158" s="197"/>
      <c r="F158" s="197"/>
      <c r="G158" s="197"/>
      <c r="H158" s="197"/>
      <c r="I158" s="197"/>
      <c r="J158" s="197"/>
      <c r="K158" s="197"/>
      <c r="L158" s="197"/>
      <c r="M158" s="197"/>
      <c r="N158" s="197"/>
      <c r="O158" s="197"/>
      <c r="P158" s="197"/>
      <c r="Q158" s="197"/>
      <c r="R158" s="197"/>
      <c r="S158" s="197"/>
    </row>
    <row r="159" spans="2:19">
      <c r="C159" s="197"/>
      <c r="D159" s="197"/>
      <c r="E159" s="197"/>
      <c r="F159" s="197"/>
      <c r="G159" s="197"/>
      <c r="H159" s="197"/>
      <c r="I159" s="197"/>
      <c r="J159" s="197"/>
      <c r="K159" s="197"/>
      <c r="L159" s="197"/>
      <c r="M159" s="197"/>
      <c r="N159" s="197"/>
      <c r="O159" s="197"/>
      <c r="P159" s="197"/>
      <c r="Q159" s="197"/>
      <c r="R159" s="197"/>
      <c r="S159" s="197"/>
    </row>
    <row r="160" spans="2:19">
      <c r="C160" s="197"/>
      <c r="D160" s="197"/>
      <c r="E160" s="197"/>
      <c r="F160" s="197"/>
      <c r="G160" s="197"/>
      <c r="H160" s="197"/>
      <c r="I160" s="197"/>
      <c r="J160" s="197"/>
      <c r="K160" s="197"/>
      <c r="L160" s="197"/>
      <c r="M160" s="197"/>
      <c r="N160" s="197"/>
      <c r="O160" s="197"/>
      <c r="P160" s="197"/>
      <c r="Q160" s="197"/>
      <c r="R160" s="197"/>
      <c r="S160" s="197"/>
    </row>
    <row r="161" spans="3:19">
      <c r="C161" s="197"/>
      <c r="D161" s="197"/>
      <c r="E161" s="197"/>
      <c r="F161" s="197"/>
      <c r="G161" s="197"/>
      <c r="H161" s="197"/>
      <c r="I161" s="197"/>
      <c r="J161" s="197"/>
      <c r="K161" s="197"/>
      <c r="L161" s="197"/>
      <c r="M161" s="197"/>
      <c r="N161" s="197"/>
      <c r="O161" s="197"/>
      <c r="P161" s="197"/>
      <c r="Q161" s="197"/>
      <c r="R161" s="197"/>
      <c r="S161" s="197"/>
    </row>
  </sheetData>
  <mergeCells count="31">
    <mergeCell ref="B140:S140"/>
    <mergeCell ref="B141:S141"/>
    <mergeCell ref="B142:S142"/>
    <mergeCell ref="B134:S134"/>
    <mergeCell ref="B135:S135"/>
    <mergeCell ref="B136:S136"/>
    <mergeCell ref="B137:S137"/>
    <mergeCell ref="B138:S138"/>
    <mergeCell ref="B139:S139"/>
    <mergeCell ref="B133:S133"/>
    <mergeCell ref="Q3:Q4"/>
    <mergeCell ref="R3:R4"/>
    <mergeCell ref="S3:S4"/>
    <mergeCell ref="A50:A54"/>
    <mergeCell ref="B126:S126"/>
    <mergeCell ref="B127:S127"/>
    <mergeCell ref="B128:S128"/>
    <mergeCell ref="B129:S129"/>
    <mergeCell ref="B130:S130"/>
    <mergeCell ref="B131:S131"/>
    <mergeCell ref="B132:S132"/>
    <mergeCell ref="B2:S2"/>
    <mergeCell ref="C3:C4"/>
    <mergeCell ref="D3:D4"/>
    <mergeCell ref="J3:J4"/>
    <mergeCell ref="K3:K4"/>
    <mergeCell ref="L3:L4"/>
    <mergeCell ref="M3:M4"/>
    <mergeCell ref="N3:N4"/>
    <mergeCell ref="O3:O4"/>
    <mergeCell ref="P3:P4"/>
  </mergeCells>
  <hyperlinks>
    <hyperlink ref="A1" location="Contents!A1" display="Back to contents" xr:uid="{E60E59AF-E66C-4C1E-98F5-A2BCC4483DDD}"/>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B46C3-5B61-482E-B54F-E97C6EECC709}">
  <sheetPr>
    <tabColor theme="6"/>
  </sheetPr>
  <dimension ref="A1:AE155"/>
  <sheetViews>
    <sheetView zoomScaleNormal="100" zoomScaleSheetLayoutView="100" workbookViewId="0">
      <pane xSplit="2" ySplit="4" topLeftCell="Q100" activePane="bottomRight" state="frozen"/>
      <selection activeCell="L37" sqref="L37"/>
      <selection pane="topRight" activeCell="L37" sqref="L37"/>
      <selection pane="bottomLeft" activeCell="L37" sqref="L37"/>
      <selection pane="bottomRight" activeCell="L37" sqref="L37"/>
    </sheetView>
  </sheetViews>
  <sheetFormatPr defaultColWidth="10.140625" defaultRowHeight="15"/>
  <cols>
    <col min="1" max="1" width="10.5703125" style="161" customWidth="1"/>
    <col min="2" max="2" width="8.28515625" style="161" customWidth="1"/>
    <col min="3" max="3" width="11.42578125" style="161" bestFit="1" customWidth="1"/>
    <col min="4" max="4" width="13.140625" style="161" customWidth="1"/>
    <col min="5" max="5" width="12.5703125" style="161" customWidth="1"/>
    <col min="6" max="6" width="12.42578125" style="161" customWidth="1"/>
    <col min="7" max="7" width="10" style="161" customWidth="1"/>
    <col min="8" max="8" width="10.140625" style="161" customWidth="1"/>
    <col min="9" max="9" width="10" style="161" customWidth="1"/>
    <col min="10" max="10" width="9.42578125" style="161" customWidth="1"/>
    <col min="11" max="11" width="7.42578125" style="161" customWidth="1"/>
    <col min="12" max="12" width="11.42578125" style="161" customWidth="1"/>
    <col min="13" max="13" width="7.7109375" style="161" customWidth="1"/>
    <col min="14" max="14" width="12.28515625" style="161" customWidth="1"/>
    <col min="15" max="15" width="7.7109375" style="161" customWidth="1"/>
    <col min="16" max="16" width="8.85546875" style="161" customWidth="1"/>
    <col min="17" max="16384" width="10.140625" style="161"/>
  </cols>
  <sheetData>
    <row r="1" spans="1:31" ht="33.75" customHeight="1" thickBot="1">
      <c r="A1" s="158" t="s">
        <v>354</v>
      </c>
      <c r="B1" s="198"/>
      <c r="C1" s="198"/>
      <c r="D1" s="198"/>
      <c r="E1" s="198"/>
      <c r="F1" s="198"/>
      <c r="G1" s="198"/>
      <c r="H1" s="198"/>
      <c r="I1" s="198"/>
      <c r="J1" s="198"/>
      <c r="K1" s="198"/>
      <c r="L1" s="198"/>
      <c r="M1" s="198"/>
      <c r="N1" s="198"/>
      <c r="O1" s="198"/>
      <c r="P1" s="198"/>
      <c r="Q1" s="199"/>
    </row>
    <row r="2" spans="1:31" ht="19.5" thickBot="1">
      <c r="A2" s="160"/>
      <c r="B2" s="579" t="s">
        <v>1090</v>
      </c>
      <c r="C2" s="580"/>
      <c r="D2" s="580"/>
      <c r="E2" s="580"/>
      <c r="F2" s="580"/>
      <c r="G2" s="580"/>
      <c r="H2" s="580"/>
      <c r="I2" s="580"/>
      <c r="J2" s="580"/>
      <c r="K2" s="580"/>
      <c r="L2" s="580"/>
      <c r="M2" s="580"/>
      <c r="N2" s="580"/>
      <c r="O2" s="580"/>
      <c r="P2" s="581"/>
      <c r="S2" s="161" t="s">
        <v>1091</v>
      </c>
    </row>
    <row r="3" spans="1:31" s="202" customFormat="1" ht="41.25" customHeight="1">
      <c r="A3" s="200"/>
      <c r="B3" s="582" t="s">
        <v>966</v>
      </c>
      <c r="C3" s="578" t="s">
        <v>967</v>
      </c>
      <c r="D3" s="578" t="s">
        <v>968</v>
      </c>
      <c r="E3" s="201" t="s">
        <v>969</v>
      </c>
      <c r="F3" s="201"/>
      <c r="G3" s="578" t="s">
        <v>970</v>
      </c>
      <c r="H3" s="578" t="s">
        <v>971</v>
      </c>
      <c r="I3" s="578" t="s">
        <v>972</v>
      </c>
      <c r="J3" s="578" t="s">
        <v>973</v>
      </c>
      <c r="K3" s="578" t="s">
        <v>974</v>
      </c>
      <c r="L3" s="578" t="s">
        <v>975</v>
      </c>
      <c r="M3" s="578" t="s">
        <v>976</v>
      </c>
      <c r="N3" s="578" t="s">
        <v>977</v>
      </c>
      <c r="O3" s="578" t="s">
        <v>1092</v>
      </c>
      <c r="P3" s="584" t="s">
        <v>1093</v>
      </c>
      <c r="S3" s="202" t="s">
        <v>255</v>
      </c>
      <c r="T3" s="202" t="s">
        <v>1094</v>
      </c>
      <c r="U3" s="202" t="s">
        <v>1095</v>
      </c>
      <c r="V3" s="202" t="s">
        <v>1096</v>
      </c>
      <c r="W3" s="202" t="s">
        <v>1097</v>
      </c>
      <c r="X3" s="202" t="s">
        <v>246</v>
      </c>
      <c r="Z3" s="202" t="s">
        <v>255</v>
      </c>
      <c r="AA3" s="202" t="s">
        <v>1094</v>
      </c>
      <c r="AB3" s="202" t="s">
        <v>1095</v>
      </c>
      <c r="AC3" s="202" t="s">
        <v>1096</v>
      </c>
      <c r="AD3" s="202" t="s">
        <v>1097</v>
      </c>
      <c r="AE3" s="202" t="s">
        <v>246</v>
      </c>
    </row>
    <row r="4" spans="1:31" s="202" customFormat="1" ht="33" customHeight="1">
      <c r="A4" s="200"/>
      <c r="B4" s="583"/>
      <c r="C4" s="578"/>
      <c r="D4" s="578"/>
      <c r="E4" s="169" t="s">
        <v>382</v>
      </c>
      <c r="F4" s="169" t="s">
        <v>982</v>
      </c>
      <c r="G4" s="578"/>
      <c r="H4" s="578"/>
      <c r="I4" s="578"/>
      <c r="J4" s="578"/>
      <c r="K4" s="578"/>
      <c r="L4" s="578"/>
      <c r="M4" s="578"/>
      <c r="N4" s="578"/>
      <c r="O4" s="578"/>
      <c r="P4" s="585"/>
    </row>
    <row r="5" spans="1:31" ht="15.75">
      <c r="A5" s="160"/>
      <c r="B5" s="203" t="s">
        <v>984</v>
      </c>
      <c r="C5" s="172">
        <v>256.262</v>
      </c>
      <c r="D5" s="172">
        <v>80.113</v>
      </c>
      <c r="E5" s="172">
        <v>70.974999999999994</v>
      </c>
      <c r="F5" s="172">
        <v>11.186999999999999</v>
      </c>
      <c r="G5" s="172">
        <v>8.3000000000000004E-2</v>
      </c>
      <c r="H5" s="172">
        <v>407.43299999999999</v>
      </c>
      <c r="I5" s="172">
        <v>-0.106</v>
      </c>
      <c r="J5" s="172">
        <v>407.327</v>
      </c>
      <c r="K5" s="172">
        <v>103.92700000000001</v>
      </c>
      <c r="L5" s="172">
        <v>511.25400000000002</v>
      </c>
      <c r="M5" s="172">
        <v>113.98099999999999</v>
      </c>
      <c r="N5" s="172">
        <v>0</v>
      </c>
      <c r="O5" s="172">
        <v>397.27300000000002</v>
      </c>
      <c r="P5" s="204">
        <v>396.64400000000001</v>
      </c>
      <c r="Q5" s="205"/>
      <c r="R5" s="206"/>
      <c r="S5" s="174">
        <f>100*(C5/OBR_MAR23_1.1!C5)</f>
        <v>83.098883851846082</v>
      </c>
      <c r="T5" s="174">
        <f>100*(D5/OBR_MAR23_1.1!D5)</f>
        <v>85.664945091371806</v>
      </c>
      <c r="U5" s="174">
        <f>100*(E5/OBR_MAR23_1.1!E5)</f>
        <v>81.554212437376464</v>
      </c>
      <c r="V5" s="174">
        <f>100*(K5/OBR_MAR23_1.1!N5)</f>
        <v>75.468012490015241</v>
      </c>
      <c r="W5" s="174">
        <f>100*(M5/OBR_MAR23_1.1!P5)</f>
        <v>82.246274849370423</v>
      </c>
      <c r="X5" s="174">
        <f>100*(O5/OBR_MAR23_1.1!R5)</f>
        <v>81.475017483557252</v>
      </c>
    </row>
    <row r="6" spans="1:31" ht="15.75">
      <c r="A6" s="160"/>
      <c r="B6" s="203" t="s">
        <v>985</v>
      </c>
      <c r="C6" s="172">
        <v>257.03699999999998</v>
      </c>
      <c r="D6" s="172">
        <v>80.391000000000005</v>
      </c>
      <c r="E6" s="172">
        <v>71.775999999999996</v>
      </c>
      <c r="F6" s="172">
        <v>11.23</v>
      </c>
      <c r="G6" s="172">
        <v>0.23499999999999999</v>
      </c>
      <c r="H6" s="172">
        <v>409.43900000000002</v>
      </c>
      <c r="I6" s="172">
        <v>0.379</v>
      </c>
      <c r="J6" s="172">
        <v>409.81799999999998</v>
      </c>
      <c r="K6" s="172">
        <v>109.9</v>
      </c>
      <c r="L6" s="172">
        <v>519.71799999999996</v>
      </c>
      <c r="M6" s="172">
        <v>118.702</v>
      </c>
      <c r="N6" s="172">
        <v>0</v>
      </c>
      <c r="O6" s="172">
        <v>401.01600000000002</v>
      </c>
      <c r="P6" s="204">
        <v>396.209</v>
      </c>
      <c r="Q6" s="205"/>
      <c r="R6" s="206"/>
      <c r="S6" s="174">
        <f>100*(C6/OBR_MAR23_1.1!C6)</f>
        <v>84.338302123903674</v>
      </c>
      <c r="T6" s="174">
        <f>100*(D6/OBR_MAR23_1.1!D6)</f>
        <v>86.175070748649347</v>
      </c>
      <c r="U6" s="174">
        <f>100*(E6/OBR_MAR23_1.1!E6)</f>
        <v>81.994105417076014</v>
      </c>
      <c r="V6" s="174">
        <f>100*(K6/OBR_MAR23_1.1!N6)</f>
        <v>79.408661974884026</v>
      </c>
      <c r="W6" s="174">
        <f>100*(M6/OBR_MAR23_1.1!P6)</f>
        <v>86.115786419036553</v>
      </c>
      <c r="X6" s="174">
        <f>100*(O6/OBR_MAR23_1.1!R6)</f>
        <v>82.636344528291005</v>
      </c>
      <c r="AA6" s="174">
        <f>100*((T6/T5)-1)</f>
        <v>0.59548938802613804</v>
      </c>
    </row>
    <row r="7" spans="1:31" ht="15.75">
      <c r="A7" s="160"/>
      <c r="B7" s="203" t="s">
        <v>986</v>
      </c>
      <c r="C7" s="172">
        <v>256.69799999999998</v>
      </c>
      <c r="D7" s="172">
        <v>81.316000000000003</v>
      </c>
      <c r="E7" s="172">
        <v>68.903999999999996</v>
      </c>
      <c r="F7" s="172">
        <v>11.843999999999999</v>
      </c>
      <c r="G7" s="172">
        <v>-0.89600000000000002</v>
      </c>
      <c r="H7" s="172">
        <v>406.02199999999999</v>
      </c>
      <c r="I7" s="172">
        <v>1.6719999999999999</v>
      </c>
      <c r="J7" s="172">
        <v>407.69400000000002</v>
      </c>
      <c r="K7" s="172">
        <v>112.577</v>
      </c>
      <c r="L7" s="172">
        <v>520.27099999999996</v>
      </c>
      <c r="M7" s="172">
        <v>119.41200000000001</v>
      </c>
      <c r="N7" s="172">
        <v>0</v>
      </c>
      <c r="O7" s="172">
        <v>400.85899999999998</v>
      </c>
      <c r="P7" s="204">
        <v>396.43799999999999</v>
      </c>
      <c r="Q7" s="205"/>
      <c r="R7" s="206"/>
      <c r="S7" s="174">
        <f>100*(C7/OBR_MAR23_1.1!C7)</f>
        <v>85.659082870052131</v>
      </c>
      <c r="T7" s="174">
        <f>100*(D7/OBR_MAR23_1.1!D7)</f>
        <v>85.655297364484809</v>
      </c>
      <c r="U7" s="174">
        <f>100*(E7/OBR_MAR23_1.1!E7)</f>
        <v>82.95390245957887</v>
      </c>
      <c r="V7" s="174">
        <f>100*(K7/OBR_MAR23_1.1!N7)</f>
        <v>81.264843248081647</v>
      </c>
      <c r="W7" s="174">
        <f>100*(M7/OBR_MAR23_1.1!P7)</f>
        <v>88.080134541055671</v>
      </c>
      <c r="X7" s="174">
        <f>100*(O7/OBR_MAR23_1.1!R7)</f>
        <v>83.87312082186908</v>
      </c>
      <c r="AA7" s="174">
        <f t="shared" ref="Z7:AA70" si="0">100*((T7/T6)-1)</f>
        <v>-0.60315979975297251</v>
      </c>
    </row>
    <row r="8" spans="1:31" ht="15.75">
      <c r="A8" s="160"/>
      <c r="B8" s="203" t="s">
        <v>987</v>
      </c>
      <c r="C8" s="172">
        <v>248.97900000000001</v>
      </c>
      <c r="D8" s="172">
        <v>83.542000000000002</v>
      </c>
      <c r="E8" s="172">
        <v>67.897999999999996</v>
      </c>
      <c r="F8" s="172">
        <v>12.593999999999999</v>
      </c>
      <c r="G8" s="172">
        <v>0.38900000000000001</v>
      </c>
      <c r="H8" s="172">
        <v>400.80799999999999</v>
      </c>
      <c r="I8" s="172">
        <v>-2.3919999999999999</v>
      </c>
      <c r="J8" s="172">
        <v>398.416</v>
      </c>
      <c r="K8" s="172">
        <v>109.095</v>
      </c>
      <c r="L8" s="172">
        <v>507.51100000000002</v>
      </c>
      <c r="M8" s="172">
        <v>111.922</v>
      </c>
      <c r="N8" s="172">
        <v>0</v>
      </c>
      <c r="O8" s="172">
        <v>395.589</v>
      </c>
      <c r="P8" s="204">
        <v>384.35</v>
      </c>
      <c r="Q8" s="205"/>
      <c r="R8" s="206"/>
      <c r="S8" s="174">
        <f>100*(C8/OBR_MAR23_1.1!C8)</f>
        <v>85.089607939632543</v>
      </c>
      <c r="T8" s="174">
        <f>100*(D8/OBR_MAR23_1.1!D8)</f>
        <v>87.121836251577307</v>
      </c>
      <c r="U8" s="174">
        <f>100*(E8/OBR_MAR23_1.1!E8)</f>
        <v>83.223631795060371</v>
      </c>
      <c r="V8" s="174">
        <f>100*(K8/OBR_MAR23_1.1!N8)</f>
        <v>82.041737168640722</v>
      </c>
      <c r="W8" s="174">
        <f>100*(M8/OBR_MAR23_1.1!P8)</f>
        <v>87.278143423063725</v>
      </c>
      <c r="X8" s="174">
        <f>100*(O8/OBR_MAR23_1.1!R8)</f>
        <v>84.663242375601925</v>
      </c>
      <c r="AA8" s="174">
        <f t="shared" si="0"/>
        <v>1.7121403254862333</v>
      </c>
    </row>
    <row r="9" spans="1:31" ht="15.75">
      <c r="A9" s="160"/>
      <c r="B9" s="203" t="s">
        <v>988</v>
      </c>
      <c r="C9" s="172">
        <v>248.74100000000001</v>
      </c>
      <c r="D9" s="172">
        <v>84.361999999999995</v>
      </c>
      <c r="E9" s="172">
        <v>64.424000000000007</v>
      </c>
      <c r="F9" s="172">
        <v>12.677</v>
      </c>
      <c r="G9" s="172">
        <v>1.2270000000000001</v>
      </c>
      <c r="H9" s="172">
        <v>398.75400000000002</v>
      </c>
      <c r="I9" s="172">
        <v>-5.6870000000000003</v>
      </c>
      <c r="J9" s="172">
        <v>393.06700000000001</v>
      </c>
      <c r="K9" s="172">
        <v>102.55500000000001</v>
      </c>
      <c r="L9" s="172">
        <v>495.62299999999999</v>
      </c>
      <c r="M9" s="172">
        <v>108.547</v>
      </c>
      <c r="N9" s="172">
        <v>0</v>
      </c>
      <c r="O9" s="172">
        <v>387.07600000000002</v>
      </c>
      <c r="P9" s="204">
        <v>380.08699999999999</v>
      </c>
      <c r="Q9" s="205"/>
      <c r="R9" s="206"/>
      <c r="S9" s="174">
        <f>100*(C9/OBR_MAR23_1.1!C9)</f>
        <v>85.310610451656714</v>
      </c>
      <c r="T9" s="174">
        <f>100*(D9/OBR_MAR23_1.1!D9)</f>
        <v>88.487276846587932</v>
      </c>
      <c r="U9" s="174">
        <f>100*(E9/OBR_MAR23_1.1!E9)</f>
        <v>84.412997903563962</v>
      </c>
      <c r="V9" s="174">
        <f>100*(K9/OBR_MAR23_1.1!N9)</f>
        <v>82.445675330208772</v>
      </c>
      <c r="W9" s="174">
        <f>100*(M9/OBR_MAR23_1.1!P9)</f>
        <v>88.189366611419842</v>
      </c>
      <c r="X9" s="174">
        <f>100*(O9/OBR_MAR23_1.1!R9)</f>
        <v>84.481023874844226</v>
      </c>
      <c r="AA9" s="174">
        <f t="shared" si="0"/>
        <v>1.5672771072773539</v>
      </c>
    </row>
    <row r="10" spans="1:31" ht="15.75">
      <c r="A10" s="160"/>
      <c r="B10" s="203" t="s">
        <v>989</v>
      </c>
      <c r="C10" s="172">
        <v>248.84899999999999</v>
      </c>
      <c r="D10" s="172">
        <v>84.465999999999994</v>
      </c>
      <c r="E10" s="172">
        <v>61.695999999999998</v>
      </c>
      <c r="F10" s="172">
        <v>11.955</v>
      </c>
      <c r="G10" s="172">
        <v>0.70799999999999996</v>
      </c>
      <c r="H10" s="172">
        <v>395.71899999999999</v>
      </c>
      <c r="I10" s="172">
        <v>-4.218</v>
      </c>
      <c r="J10" s="172">
        <v>391.50099999999998</v>
      </c>
      <c r="K10" s="172">
        <v>101.19</v>
      </c>
      <c r="L10" s="172">
        <v>492.69200000000001</v>
      </c>
      <c r="M10" s="172">
        <v>105.79600000000001</v>
      </c>
      <c r="N10" s="172">
        <v>0</v>
      </c>
      <c r="O10" s="172">
        <v>386.89600000000002</v>
      </c>
      <c r="P10" s="204">
        <v>381.04399999999998</v>
      </c>
      <c r="Q10" s="205"/>
      <c r="R10" s="206"/>
      <c r="S10" s="174">
        <f>100*(C10/OBR_MAR23_1.1!C10)</f>
        <v>85.510418671138339</v>
      </c>
      <c r="T10" s="174">
        <f>100*(D10/OBR_MAR23_1.1!D10)</f>
        <v>88.697770637095843</v>
      </c>
      <c r="U10" s="174">
        <f>100*(E10/OBR_MAR23_1.1!E10)</f>
        <v>84.277245034559996</v>
      </c>
      <c r="V10" s="174">
        <f>100*(K10/OBR_MAR23_1.1!N10)</f>
        <v>81.983682662626492</v>
      </c>
      <c r="W10" s="174">
        <f>100*(M10/OBR_MAR23_1.1!P10)</f>
        <v>86.060586340415853</v>
      </c>
      <c r="X10" s="174">
        <f>100*(O10/OBR_MAR23_1.1!R10)</f>
        <v>84.684601864437568</v>
      </c>
      <c r="AA10" s="174">
        <f t="shared" si="0"/>
        <v>0.2378802896972898</v>
      </c>
    </row>
    <row r="11" spans="1:31" ht="15.75">
      <c r="A11" s="160"/>
      <c r="B11" s="203" t="s">
        <v>990</v>
      </c>
      <c r="C11" s="172">
        <v>250.14099999999999</v>
      </c>
      <c r="D11" s="172">
        <v>86.322999999999993</v>
      </c>
      <c r="E11" s="172">
        <v>62.079000000000001</v>
      </c>
      <c r="F11" s="172">
        <v>13.279</v>
      </c>
      <c r="G11" s="172">
        <v>0.42899999999999999</v>
      </c>
      <c r="H11" s="172">
        <v>398.97199999999998</v>
      </c>
      <c r="I11" s="172">
        <v>-3.0739999999999998</v>
      </c>
      <c r="J11" s="172">
        <v>395.89800000000002</v>
      </c>
      <c r="K11" s="172">
        <v>101.92700000000001</v>
      </c>
      <c r="L11" s="172">
        <v>497.82499999999999</v>
      </c>
      <c r="M11" s="172">
        <v>107.965</v>
      </c>
      <c r="N11" s="172">
        <v>0</v>
      </c>
      <c r="O11" s="172">
        <v>389.86</v>
      </c>
      <c r="P11" s="204">
        <v>390.70299999999997</v>
      </c>
      <c r="Q11" s="205"/>
      <c r="R11" s="206"/>
      <c r="S11" s="174">
        <f>100*(C11/OBR_MAR23_1.1!C11)</f>
        <v>85.538761412987725</v>
      </c>
      <c r="T11" s="174">
        <f>100*(D11/OBR_MAR23_1.1!D11)</f>
        <v>90.117863220202736</v>
      </c>
      <c r="U11" s="174">
        <f>100*(E11/OBR_MAR23_1.1!E11)</f>
        <v>83.837292530419873</v>
      </c>
      <c r="V11" s="174">
        <f>100*(K11/OBR_MAR23_1.1!N11)</f>
        <v>83.206393521579784</v>
      </c>
      <c r="W11" s="174">
        <f>100*(M11/OBR_MAR23_1.1!P11)</f>
        <v>85.602264438171957</v>
      </c>
      <c r="X11" s="174">
        <f>100*(O11/OBR_MAR23_1.1!R11)</f>
        <v>85.220702514476329</v>
      </c>
      <c r="AA11" s="174">
        <f t="shared" si="0"/>
        <v>1.6010465346611324</v>
      </c>
    </row>
    <row r="12" spans="1:31" ht="15.75">
      <c r="A12" s="160"/>
      <c r="B12" s="203" t="s">
        <v>991</v>
      </c>
      <c r="C12" s="172">
        <v>251.11699999999999</v>
      </c>
      <c r="D12" s="172">
        <v>86.12</v>
      </c>
      <c r="E12" s="172">
        <v>60.582000000000001</v>
      </c>
      <c r="F12" s="172">
        <v>12.821999999999999</v>
      </c>
      <c r="G12" s="172">
        <v>-1.2E-2</v>
      </c>
      <c r="H12" s="172">
        <v>397.80700000000002</v>
      </c>
      <c r="I12" s="172">
        <v>-5.7210000000000001</v>
      </c>
      <c r="J12" s="172">
        <v>392.08600000000001</v>
      </c>
      <c r="K12" s="172">
        <v>107.58199999999999</v>
      </c>
      <c r="L12" s="172">
        <v>499.66800000000001</v>
      </c>
      <c r="M12" s="172">
        <v>111.61799999999999</v>
      </c>
      <c r="N12" s="172">
        <v>0</v>
      </c>
      <c r="O12" s="172">
        <v>388.05</v>
      </c>
      <c r="P12" s="204">
        <v>386.988</v>
      </c>
      <c r="Q12" s="205"/>
      <c r="R12" s="206"/>
      <c r="S12" s="174">
        <f>100*(C12/OBR_MAR23_1.1!C12)</f>
        <v>85.18649184999235</v>
      </c>
      <c r="T12" s="174">
        <f>100*(D12/OBR_MAR23_1.1!D12)</f>
        <v>89.188993258008068</v>
      </c>
      <c r="U12" s="174">
        <f>100*(E12/OBR_MAR23_1.1!E12)</f>
        <v>83.083505903973006</v>
      </c>
      <c r="V12" s="174">
        <f>100*(K12/OBR_MAR23_1.1!N12)</f>
        <v>84.077996170528706</v>
      </c>
      <c r="W12" s="174">
        <f>100*(M12/OBR_MAR23_1.1!P12)</f>
        <v>87.166151251054259</v>
      </c>
      <c r="X12" s="174">
        <f>100*(O12/OBR_MAR23_1.1!R12)</f>
        <v>84.53677420479228</v>
      </c>
      <c r="AA12" s="174">
        <f t="shared" si="0"/>
        <v>-1.0307279034401651</v>
      </c>
    </row>
    <row r="13" spans="1:31" ht="15.75">
      <c r="A13" s="160"/>
      <c r="B13" s="203" t="s">
        <v>992</v>
      </c>
      <c r="C13" s="172">
        <v>249.97499999999999</v>
      </c>
      <c r="D13" s="172">
        <v>87.108000000000004</v>
      </c>
      <c r="E13" s="172">
        <v>62.645000000000003</v>
      </c>
      <c r="F13" s="172">
        <v>12.868</v>
      </c>
      <c r="G13" s="172">
        <v>-5.2999999999999999E-2</v>
      </c>
      <c r="H13" s="172">
        <v>399.67500000000001</v>
      </c>
      <c r="I13" s="172">
        <v>3.2109999999999999</v>
      </c>
      <c r="J13" s="172">
        <v>402.88600000000002</v>
      </c>
      <c r="K13" s="172">
        <v>109.599</v>
      </c>
      <c r="L13" s="172">
        <v>512.48400000000004</v>
      </c>
      <c r="M13" s="172">
        <v>115.348</v>
      </c>
      <c r="N13" s="172">
        <v>0</v>
      </c>
      <c r="O13" s="172">
        <v>397.13600000000002</v>
      </c>
      <c r="P13" s="204">
        <v>397.26</v>
      </c>
      <c r="Q13" s="205"/>
      <c r="R13" s="206"/>
      <c r="S13" s="174">
        <f>100*(C13/OBR_MAR23_1.1!C13)</f>
        <v>85.274953946919567</v>
      </c>
      <c r="T13" s="174">
        <f>100*(D13/OBR_MAR23_1.1!D13)</f>
        <v>91.233582605416956</v>
      </c>
      <c r="U13" s="174">
        <f>100*(E13/OBR_MAR23_1.1!E13)</f>
        <v>82.497102823430254</v>
      </c>
      <c r="V13" s="174">
        <f>100*(K13/OBR_MAR23_1.1!N13)</f>
        <v>85.464640242048048</v>
      </c>
      <c r="W13" s="174">
        <f>100*(M13/OBR_MAR23_1.1!P13)</f>
        <v>88.482161349462658</v>
      </c>
      <c r="X13" s="174">
        <f>100*(O13/OBR_MAR23_1.1!R13)</f>
        <v>85.702139230153378</v>
      </c>
      <c r="AA13" s="174">
        <f t="shared" si="0"/>
        <v>2.2924233952212658</v>
      </c>
    </row>
    <row r="14" spans="1:31" ht="15.75">
      <c r="A14" s="160"/>
      <c r="B14" s="203" t="s">
        <v>993</v>
      </c>
      <c r="C14" s="172">
        <v>258.21199999999999</v>
      </c>
      <c r="D14" s="172">
        <v>86.411000000000001</v>
      </c>
      <c r="E14" s="172">
        <v>63.088000000000001</v>
      </c>
      <c r="F14" s="172">
        <v>12.547000000000001</v>
      </c>
      <c r="G14" s="172">
        <v>-0.41299999999999998</v>
      </c>
      <c r="H14" s="172">
        <v>407.298</v>
      </c>
      <c r="I14" s="172">
        <v>0.69099999999999995</v>
      </c>
      <c r="J14" s="172">
        <v>407.98899999999998</v>
      </c>
      <c r="K14" s="172">
        <v>115.06699999999999</v>
      </c>
      <c r="L14" s="172">
        <v>523.05499999999995</v>
      </c>
      <c r="M14" s="172">
        <v>120.664</v>
      </c>
      <c r="N14" s="172">
        <v>0</v>
      </c>
      <c r="O14" s="172">
        <v>402.39100000000002</v>
      </c>
      <c r="P14" s="204">
        <v>402.84500000000003</v>
      </c>
      <c r="Q14" s="205"/>
      <c r="R14" s="206"/>
      <c r="S14" s="174">
        <f>100*(C14/OBR_MAR23_1.1!C14)</f>
        <v>86.078126770986813</v>
      </c>
      <c r="T14" s="174">
        <f>100*(D14/OBR_MAR23_1.1!D14)</f>
        <v>90.233281817802109</v>
      </c>
      <c r="U14" s="174">
        <f>100*(E14/OBR_MAR23_1.1!E14)</f>
        <v>83.475131323021557</v>
      </c>
      <c r="V14" s="174">
        <f>100*(K14/OBR_MAR23_1.1!N14)</f>
        <v>86.48532860321086</v>
      </c>
      <c r="W14" s="174">
        <f>100*(M14/OBR_MAR23_1.1!P14)</f>
        <v>89.900163909998511</v>
      </c>
      <c r="X14" s="174">
        <f>100*(O14/OBR_MAR23_1.1!R14)</f>
        <v>85.854219517763312</v>
      </c>
      <c r="AA14" s="174">
        <f t="shared" si="0"/>
        <v>-1.096417304953512</v>
      </c>
    </row>
    <row r="15" spans="1:31" ht="15.75">
      <c r="A15" s="160"/>
      <c r="B15" s="203" t="s">
        <v>994</v>
      </c>
      <c r="C15" s="172">
        <v>260.17899999999997</v>
      </c>
      <c r="D15" s="172">
        <v>86.135000000000005</v>
      </c>
      <c r="E15" s="172">
        <v>65.111999999999995</v>
      </c>
      <c r="F15" s="172">
        <v>12.736000000000001</v>
      </c>
      <c r="G15" s="172">
        <v>0.502</v>
      </c>
      <c r="H15" s="172">
        <v>411.928</v>
      </c>
      <c r="I15" s="172">
        <v>1.746</v>
      </c>
      <c r="J15" s="172">
        <v>413.67399999999998</v>
      </c>
      <c r="K15" s="172">
        <v>115.566</v>
      </c>
      <c r="L15" s="172">
        <v>529.24</v>
      </c>
      <c r="M15" s="172">
        <v>124.011</v>
      </c>
      <c r="N15" s="172">
        <v>0</v>
      </c>
      <c r="O15" s="172">
        <v>405.22899999999998</v>
      </c>
      <c r="P15" s="204">
        <v>404.69600000000003</v>
      </c>
      <c r="Q15" s="205"/>
      <c r="R15" s="206"/>
      <c r="S15" s="174">
        <f>100*(C15/OBR_MAR23_1.1!C15)</f>
        <v>86.713037334275398</v>
      </c>
      <c r="T15" s="174">
        <f>100*(D15/OBR_MAR23_1.1!D15)</f>
        <v>89.931925912004843</v>
      </c>
      <c r="U15" s="174">
        <f>100*(E15/OBR_MAR23_1.1!E15)</f>
        <v>83.098717376044917</v>
      </c>
      <c r="V15" s="174">
        <f>100*(K15/OBR_MAR23_1.1!N15)</f>
        <v>86.343803233615262</v>
      </c>
      <c r="W15" s="174">
        <f>100*(M15/OBR_MAR23_1.1!P15)</f>
        <v>89.829194796163776</v>
      </c>
      <c r="X15" s="174">
        <f>100*(O15/OBR_MAR23_1.1!R15)</f>
        <v>85.914761355541231</v>
      </c>
      <c r="AA15" s="174">
        <f t="shared" si="0"/>
        <v>-0.33397422738735694</v>
      </c>
    </row>
    <row r="16" spans="1:31" ht="15.75">
      <c r="A16" s="160"/>
      <c r="B16" s="203" t="s">
        <v>995</v>
      </c>
      <c r="C16" s="172">
        <v>262.21499999999997</v>
      </c>
      <c r="D16" s="172">
        <v>87.58</v>
      </c>
      <c r="E16" s="172">
        <v>66.631</v>
      </c>
      <c r="F16" s="172">
        <v>12.387</v>
      </c>
      <c r="G16" s="172">
        <v>0.40400000000000003</v>
      </c>
      <c r="H16" s="172">
        <v>416.83</v>
      </c>
      <c r="I16" s="172">
        <v>-1.7889999999999999</v>
      </c>
      <c r="J16" s="172">
        <v>415.041</v>
      </c>
      <c r="K16" s="172">
        <v>120.258</v>
      </c>
      <c r="L16" s="172">
        <v>535.29899999999998</v>
      </c>
      <c r="M16" s="172">
        <v>127.67400000000001</v>
      </c>
      <c r="N16" s="172">
        <v>0</v>
      </c>
      <c r="O16" s="172">
        <v>407.625</v>
      </c>
      <c r="P16" s="204">
        <v>408.24799999999999</v>
      </c>
      <c r="Q16" s="205"/>
      <c r="R16" s="206"/>
      <c r="S16" s="174">
        <f>100*(C16/OBR_MAR23_1.1!C16)</f>
        <v>87.441433930804493</v>
      </c>
      <c r="T16" s="174">
        <f>100*(D16/OBR_MAR23_1.1!D16)</f>
        <v>90.767763867009364</v>
      </c>
      <c r="U16" s="174">
        <f>100*(E16/OBR_MAR23_1.1!E16)</f>
        <v>83.001357798622266</v>
      </c>
      <c r="V16" s="174">
        <f>100*(K16/OBR_MAR23_1.1!N16)</f>
        <v>87.659270490130339</v>
      </c>
      <c r="W16" s="174">
        <f>100*(M16/OBR_MAR23_1.1!P16)</f>
        <v>91.884850665707091</v>
      </c>
      <c r="X16" s="174">
        <f>100*(O16/OBR_MAR23_1.1!R16)</f>
        <v>86.304180287606485</v>
      </c>
      <c r="AA16" s="174">
        <f t="shared" si="0"/>
        <v>0.92941182625441154</v>
      </c>
    </row>
    <row r="17" spans="1:27" ht="15.75">
      <c r="A17" s="160"/>
      <c r="B17" s="203" t="s">
        <v>996</v>
      </c>
      <c r="C17" s="172">
        <v>264.26900000000001</v>
      </c>
      <c r="D17" s="172">
        <v>89.676000000000002</v>
      </c>
      <c r="E17" s="172">
        <v>63.851999999999997</v>
      </c>
      <c r="F17" s="172">
        <v>12.884</v>
      </c>
      <c r="G17" s="172">
        <v>-1.2609999999999999</v>
      </c>
      <c r="H17" s="172">
        <v>416.536</v>
      </c>
      <c r="I17" s="172">
        <v>-0.77500000000000002</v>
      </c>
      <c r="J17" s="172">
        <v>415.76100000000002</v>
      </c>
      <c r="K17" s="172">
        <v>127.172</v>
      </c>
      <c r="L17" s="172">
        <v>542.93299999999999</v>
      </c>
      <c r="M17" s="172">
        <v>127.452</v>
      </c>
      <c r="N17" s="172">
        <v>0</v>
      </c>
      <c r="O17" s="172">
        <v>415.48099999999999</v>
      </c>
      <c r="P17" s="204">
        <v>417.18</v>
      </c>
      <c r="Q17" s="205"/>
      <c r="R17" s="206"/>
      <c r="S17" s="174">
        <f>100*(C17/OBR_MAR23_1.1!C17)</f>
        <v>88.946518124600317</v>
      </c>
      <c r="T17" s="174">
        <f>100*(D17/OBR_MAR23_1.1!D17)</f>
        <v>92.416138506724394</v>
      </c>
      <c r="U17" s="174">
        <f>100*(E17/OBR_MAR23_1.1!E17)</f>
        <v>83.427406710567581</v>
      </c>
      <c r="V17" s="174">
        <f>100*(K17/OBR_MAR23_1.1!N17)</f>
        <v>89.255409493195586</v>
      </c>
      <c r="W17" s="174">
        <f>100*(M17/OBR_MAR23_1.1!P17)</f>
        <v>93.669937162385636</v>
      </c>
      <c r="X17" s="174">
        <f>100*(O17/OBR_MAR23_1.1!R17)</f>
        <v>87.744926189520811</v>
      </c>
      <c r="AA17" s="174">
        <f t="shared" si="0"/>
        <v>1.8160353075682201</v>
      </c>
    </row>
    <row r="18" spans="1:27" ht="15.75">
      <c r="A18" s="160"/>
      <c r="B18" s="203" t="s">
        <v>997</v>
      </c>
      <c r="C18" s="172">
        <v>265.15600000000001</v>
      </c>
      <c r="D18" s="172">
        <v>85.438000000000002</v>
      </c>
      <c r="E18" s="172">
        <v>63.582999999999998</v>
      </c>
      <c r="F18" s="172">
        <v>11.698</v>
      </c>
      <c r="G18" s="172">
        <v>-3.4000000000000002E-2</v>
      </c>
      <c r="H18" s="172">
        <v>414.14299999999997</v>
      </c>
      <c r="I18" s="172">
        <v>5.0060000000000002</v>
      </c>
      <c r="J18" s="172">
        <v>419.149</v>
      </c>
      <c r="K18" s="172">
        <v>128.40100000000001</v>
      </c>
      <c r="L18" s="172">
        <v>547.54999999999995</v>
      </c>
      <c r="M18" s="172">
        <v>134.62799999999999</v>
      </c>
      <c r="N18" s="172">
        <v>0</v>
      </c>
      <c r="O18" s="172">
        <v>412.92200000000003</v>
      </c>
      <c r="P18" s="204">
        <v>417.74900000000002</v>
      </c>
      <c r="Q18" s="205"/>
      <c r="R18" s="206"/>
      <c r="S18" s="174">
        <f>100*(C18/OBR_MAR23_1.1!C18)</f>
        <v>89.443751054140677</v>
      </c>
      <c r="T18" s="174">
        <f>100*(D18/OBR_MAR23_1.1!D18)</f>
        <v>89.411444597932103</v>
      </c>
      <c r="U18" s="174">
        <f>100*(E18/OBR_MAR23_1.1!E18)</f>
        <v>83.908045977011497</v>
      </c>
      <c r="V18" s="174">
        <f>100*(K18/OBR_MAR23_1.1!N18)</f>
        <v>91.315170005618256</v>
      </c>
      <c r="W18" s="174">
        <f>100*(M18/OBR_MAR23_1.1!P18)</f>
        <v>96.152555083383916</v>
      </c>
      <c r="X18" s="174">
        <f>100*(O18/OBR_MAR23_1.1!R18)</f>
        <v>87.156085298233549</v>
      </c>
      <c r="AA18" s="174">
        <f t="shared" si="0"/>
        <v>-3.2512653713330231</v>
      </c>
    </row>
    <row r="19" spans="1:27" ht="15.75">
      <c r="A19" s="160"/>
      <c r="B19" s="203" t="s">
        <v>998</v>
      </c>
      <c r="C19" s="172">
        <v>268.09300000000002</v>
      </c>
      <c r="D19" s="172">
        <v>86.114000000000004</v>
      </c>
      <c r="E19" s="172">
        <v>65.882999999999996</v>
      </c>
      <c r="F19" s="172">
        <v>12.032</v>
      </c>
      <c r="G19" s="172">
        <v>1.891</v>
      </c>
      <c r="H19" s="172">
        <v>421.98099999999999</v>
      </c>
      <c r="I19" s="172">
        <v>0.71599999999999997</v>
      </c>
      <c r="J19" s="172">
        <v>422.697</v>
      </c>
      <c r="K19" s="172">
        <v>130.16200000000001</v>
      </c>
      <c r="L19" s="172">
        <v>552.85900000000004</v>
      </c>
      <c r="M19" s="172">
        <v>135.83799999999999</v>
      </c>
      <c r="N19" s="172">
        <v>0</v>
      </c>
      <c r="O19" s="172">
        <v>417.02100000000002</v>
      </c>
      <c r="P19" s="204">
        <v>416.58800000000002</v>
      </c>
      <c r="Q19" s="205"/>
      <c r="R19" s="206"/>
      <c r="S19" s="174">
        <f>100*(C19/OBR_MAR23_1.1!C19)</f>
        <v>90.191388364637049</v>
      </c>
      <c r="T19" s="174">
        <f>100*(D19/OBR_MAR23_1.1!D19)</f>
        <v>90.246381823707566</v>
      </c>
      <c r="U19" s="174">
        <f>100*(E19/OBR_MAR23_1.1!E19)</f>
        <v>84.867963416205072</v>
      </c>
      <c r="V19" s="174">
        <f>100*(K19/OBR_MAR23_1.1!N19)</f>
        <v>91.601452539128474</v>
      </c>
      <c r="W19" s="174">
        <f>100*(M19/OBR_MAR23_1.1!P19)</f>
        <v>97.460843611212738</v>
      </c>
      <c r="X19" s="174">
        <f>100*(O19/OBR_MAR23_1.1!R19)</f>
        <v>87.886221525349796</v>
      </c>
      <c r="AA19" s="174">
        <f t="shared" si="0"/>
        <v>0.93381471413422901</v>
      </c>
    </row>
    <row r="20" spans="1:27" ht="15.75">
      <c r="A20" s="160"/>
      <c r="B20" s="203" t="s">
        <v>999</v>
      </c>
      <c r="C20" s="172">
        <v>270.19299999999998</v>
      </c>
      <c r="D20" s="172">
        <v>87.322000000000003</v>
      </c>
      <c r="E20" s="172">
        <v>66.930000000000007</v>
      </c>
      <c r="F20" s="172">
        <v>11.672000000000001</v>
      </c>
      <c r="G20" s="172">
        <v>0.08</v>
      </c>
      <c r="H20" s="172">
        <v>424.52499999999998</v>
      </c>
      <c r="I20" s="172">
        <v>-1.746</v>
      </c>
      <c r="J20" s="172">
        <v>422.779</v>
      </c>
      <c r="K20" s="172">
        <v>131.71199999999999</v>
      </c>
      <c r="L20" s="172">
        <v>554.49099999999999</v>
      </c>
      <c r="M20" s="172">
        <v>135.70400000000001</v>
      </c>
      <c r="N20" s="172">
        <v>0</v>
      </c>
      <c r="O20" s="172">
        <v>418.78699999999998</v>
      </c>
      <c r="P20" s="204">
        <v>419.66899999999998</v>
      </c>
      <c r="Q20" s="205"/>
      <c r="R20" s="206"/>
      <c r="S20" s="174">
        <f>100*(C20/OBR_MAR23_1.1!C20)</f>
        <v>90.625911900744939</v>
      </c>
      <c r="T20" s="174">
        <f>100*(D20/OBR_MAR23_1.1!D20)</f>
        <v>90.774140565714106</v>
      </c>
      <c r="U20" s="174">
        <f>100*(E20/OBR_MAR23_1.1!E20)</f>
        <v>84.89991627977777</v>
      </c>
      <c r="V20" s="174">
        <f>100*(K20/OBR_MAR23_1.1!N20)</f>
        <v>91.450789793438631</v>
      </c>
      <c r="W20" s="174">
        <f>100*(M20/OBR_MAR23_1.1!P20)</f>
        <v>96.70141734303408</v>
      </c>
      <c r="X20" s="174">
        <f>100*(O20/OBR_MAR23_1.1!R20)</f>
        <v>88.295245866039224</v>
      </c>
      <c r="AA20" s="174">
        <f t="shared" si="0"/>
        <v>0.58479767425745344</v>
      </c>
    </row>
    <row r="21" spans="1:27" ht="15.75">
      <c r="A21" s="160"/>
      <c r="B21" s="203" t="s">
        <v>1000</v>
      </c>
      <c r="C21" s="172">
        <v>270.23399999999998</v>
      </c>
      <c r="D21" s="172">
        <v>90.930999999999997</v>
      </c>
      <c r="E21" s="172">
        <v>67.759</v>
      </c>
      <c r="F21" s="172">
        <v>11.97</v>
      </c>
      <c r="G21" s="172">
        <v>-0.39100000000000001</v>
      </c>
      <c r="H21" s="172">
        <v>428.53300000000002</v>
      </c>
      <c r="I21" s="172">
        <v>-3.4910000000000001</v>
      </c>
      <c r="J21" s="172">
        <v>425.04199999999997</v>
      </c>
      <c r="K21" s="172">
        <v>134.62100000000001</v>
      </c>
      <c r="L21" s="172">
        <v>559.66300000000001</v>
      </c>
      <c r="M21" s="172">
        <v>135.89400000000001</v>
      </c>
      <c r="N21" s="172">
        <v>0</v>
      </c>
      <c r="O21" s="172">
        <v>423.76900000000001</v>
      </c>
      <c r="P21" s="204">
        <v>421.29399999999998</v>
      </c>
      <c r="Q21" s="205"/>
      <c r="R21" s="206"/>
      <c r="S21" s="174">
        <f>100*(C21/OBR_MAR23_1.1!C21)</f>
        <v>90.733702221386551</v>
      </c>
      <c r="T21" s="174">
        <f>100*(D21/OBR_MAR23_1.1!D21)</f>
        <v>91.723490961910912</v>
      </c>
      <c r="U21" s="174">
        <f>100*(E21/OBR_MAR23_1.1!E21)</f>
        <v>84.924862446263177</v>
      </c>
      <c r="V21" s="174">
        <f>100*(K21/OBR_MAR23_1.1!N21)</f>
        <v>90.900558417793746</v>
      </c>
      <c r="W21" s="174">
        <f>100*(M21/OBR_MAR23_1.1!P21)</f>
        <v>96.377356349555328</v>
      </c>
      <c r="X21" s="174">
        <f>100*(O21/OBR_MAR23_1.1!R21)</f>
        <v>88.609741511619632</v>
      </c>
      <c r="AA21" s="174">
        <f t="shared" si="0"/>
        <v>1.0458379338877277</v>
      </c>
    </row>
    <row r="22" spans="1:27" ht="15.75">
      <c r="A22" s="160"/>
      <c r="B22" s="203" t="s">
        <v>1001</v>
      </c>
      <c r="C22" s="172">
        <v>274.16000000000003</v>
      </c>
      <c r="D22" s="172">
        <v>87.159000000000006</v>
      </c>
      <c r="E22" s="172">
        <v>65.673000000000002</v>
      </c>
      <c r="F22" s="172">
        <v>12.055</v>
      </c>
      <c r="G22" s="172">
        <v>0.156</v>
      </c>
      <c r="H22" s="172">
        <v>427.14800000000002</v>
      </c>
      <c r="I22" s="172">
        <v>6.3</v>
      </c>
      <c r="J22" s="172">
        <v>433.44799999999998</v>
      </c>
      <c r="K22" s="172">
        <v>127.886</v>
      </c>
      <c r="L22" s="172">
        <v>561.33399999999995</v>
      </c>
      <c r="M22" s="172">
        <v>136.34399999999999</v>
      </c>
      <c r="N22" s="172">
        <v>0</v>
      </c>
      <c r="O22" s="172">
        <v>424.99</v>
      </c>
      <c r="P22" s="204">
        <v>421.38499999999999</v>
      </c>
      <c r="Q22" s="205"/>
      <c r="R22" s="206"/>
      <c r="S22" s="174">
        <f>100*(C22/OBR_MAR23_1.1!C22)</f>
        <v>91.315440622980759</v>
      </c>
      <c r="T22" s="174">
        <f>100*(D22/OBR_MAR23_1.1!D22)</f>
        <v>90.991564705391085</v>
      </c>
      <c r="U22" s="174">
        <f>100*(E22/OBR_MAR23_1.1!E22)</f>
        <v>86.100294985250741</v>
      </c>
      <c r="V22" s="174">
        <f>100*(K22/OBR_MAR23_1.1!N22)</f>
        <v>90.613176130485925</v>
      </c>
      <c r="W22" s="174">
        <f>100*(M22/OBR_MAR23_1.1!P22)</f>
        <v>95.038407383139784</v>
      </c>
      <c r="X22" s="174">
        <f>100*(O22/OBR_MAR23_1.1!R22)</f>
        <v>88.914878215133044</v>
      </c>
      <c r="AA22" s="174">
        <f t="shared" si="0"/>
        <v>-0.79797034417690149</v>
      </c>
    </row>
    <row r="23" spans="1:27" ht="15.75">
      <c r="A23" s="160"/>
      <c r="B23" s="203" t="s">
        <v>1002</v>
      </c>
      <c r="C23" s="172">
        <v>277.03300000000002</v>
      </c>
      <c r="D23" s="172">
        <v>88.126000000000005</v>
      </c>
      <c r="E23" s="172">
        <v>65.566000000000003</v>
      </c>
      <c r="F23" s="172">
        <v>10.958</v>
      </c>
      <c r="G23" s="172">
        <v>1.0349999999999999</v>
      </c>
      <c r="H23" s="172">
        <v>431.76</v>
      </c>
      <c r="I23" s="172">
        <v>4.9420000000000002</v>
      </c>
      <c r="J23" s="172">
        <v>436.702</v>
      </c>
      <c r="K23" s="172">
        <v>130.23599999999999</v>
      </c>
      <c r="L23" s="172">
        <v>566.93799999999999</v>
      </c>
      <c r="M23" s="172">
        <v>135.33699999999999</v>
      </c>
      <c r="N23" s="172">
        <v>0</v>
      </c>
      <c r="O23" s="172">
        <v>431.601</v>
      </c>
      <c r="P23" s="204">
        <v>428.17399999999998</v>
      </c>
      <c r="Q23" s="205"/>
      <c r="R23" s="206"/>
      <c r="S23" s="174">
        <f>100*(C23/OBR_MAR23_1.1!C23)</f>
        <v>91.22139792487809</v>
      </c>
      <c r="T23" s="174">
        <f>100*(D23/OBR_MAR23_1.1!D23)</f>
        <v>91.147540983606561</v>
      </c>
      <c r="U23" s="174">
        <f>100*(E23/OBR_MAR23_1.1!E23)</f>
        <v>86.74128168492355</v>
      </c>
      <c r="V23" s="174">
        <f>100*(K23/OBR_MAR23_1.1!N23)</f>
        <v>90.352568994463795</v>
      </c>
      <c r="W23" s="174">
        <f>100*(M23/OBR_MAR23_1.1!P23)</f>
        <v>94.751913073309382</v>
      </c>
      <c r="X23" s="174">
        <f>100*(O23/OBR_MAR23_1.1!R23)</f>
        <v>89.189792380035243</v>
      </c>
      <c r="AA23" s="174">
        <f t="shared" si="0"/>
        <v>0.17141839325489627</v>
      </c>
    </row>
    <row r="24" spans="1:27" ht="15.75">
      <c r="A24" s="160"/>
      <c r="B24" s="203" t="s">
        <v>1003</v>
      </c>
      <c r="C24" s="172">
        <v>283.053</v>
      </c>
      <c r="D24" s="172">
        <v>90.055000000000007</v>
      </c>
      <c r="E24" s="172">
        <v>69.022999999999996</v>
      </c>
      <c r="F24" s="172">
        <v>11.172000000000001</v>
      </c>
      <c r="G24" s="172">
        <v>-0.44800000000000001</v>
      </c>
      <c r="H24" s="172">
        <v>441.68299999999999</v>
      </c>
      <c r="I24" s="172">
        <v>-4.0880000000000001</v>
      </c>
      <c r="J24" s="172">
        <v>437.59500000000003</v>
      </c>
      <c r="K24" s="172">
        <v>127.646</v>
      </c>
      <c r="L24" s="172">
        <v>565.24099999999999</v>
      </c>
      <c r="M24" s="172">
        <v>132.36000000000001</v>
      </c>
      <c r="N24" s="172">
        <v>0</v>
      </c>
      <c r="O24" s="172">
        <v>432.88099999999997</v>
      </c>
      <c r="P24" s="204">
        <v>426.48200000000003</v>
      </c>
      <c r="Q24" s="205"/>
      <c r="R24" s="206"/>
      <c r="S24" s="174">
        <f>100*(C24/OBR_MAR23_1.1!C24)</f>
        <v>92.035988112347425</v>
      </c>
      <c r="T24" s="174">
        <f>100*(D24/OBR_MAR23_1.1!D24)</f>
        <v>91.998937550440814</v>
      </c>
      <c r="U24" s="174">
        <f>100*(E24/OBR_MAR23_1.1!E24)</f>
        <v>86.839953197539089</v>
      </c>
      <c r="V24" s="174">
        <f>100*(K24/OBR_MAR23_1.1!N24)</f>
        <v>90.902357909429512</v>
      </c>
      <c r="W24" s="174">
        <f>100*(M24/OBR_MAR23_1.1!P24)</f>
        <v>94.932759548144162</v>
      </c>
      <c r="X24" s="174">
        <f>100*(O24/OBR_MAR23_1.1!R24)</f>
        <v>89.545159301810827</v>
      </c>
      <c r="AA24" s="174">
        <f t="shared" si="0"/>
        <v>0.93408616145485013</v>
      </c>
    </row>
    <row r="25" spans="1:27" ht="15.75">
      <c r="A25" s="160"/>
      <c r="B25" s="203" t="s">
        <v>1004</v>
      </c>
      <c r="C25" s="172">
        <v>283.78199999999998</v>
      </c>
      <c r="D25" s="172">
        <v>89.429000000000002</v>
      </c>
      <c r="E25" s="172">
        <v>66.738</v>
      </c>
      <c r="F25" s="172">
        <v>10.564</v>
      </c>
      <c r="G25" s="172">
        <v>1.8979999999999999</v>
      </c>
      <c r="H25" s="172">
        <v>441.84699999999998</v>
      </c>
      <c r="I25" s="172">
        <v>-1.0329999999999999</v>
      </c>
      <c r="J25" s="172">
        <v>440.81400000000002</v>
      </c>
      <c r="K25" s="172">
        <v>133.92099999999999</v>
      </c>
      <c r="L25" s="172">
        <v>574.73500000000001</v>
      </c>
      <c r="M25" s="172">
        <v>136.71799999999999</v>
      </c>
      <c r="N25" s="172">
        <v>0</v>
      </c>
      <c r="O25" s="172">
        <v>438.017</v>
      </c>
      <c r="P25" s="204">
        <v>427.12799999999999</v>
      </c>
      <c r="Q25" s="205"/>
      <c r="R25" s="206"/>
      <c r="S25" s="174">
        <f>100*(C25/OBR_MAR23_1.1!C25)</f>
        <v>92.748308657711533</v>
      </c>
      <c r="T25" s="174">
        <f>100*(D25/OBR_MAR23_1.1!D25)</f>
        <v>91.742752210755256</v>
      </c>
      <c r="U25" s="174">
        <f>100*(E25/OBR_MAR23_1.1!E25)</f>
        <v>87.378564508104432</v>
      </c>
      <c r="V25" s="174">
        <f>100*(K25/OBR_MAR23_1.1!N25)</f>
        <v>93.306532523270718</v>
      </c>
      <c r="W25" s="174">
        <f>100*(M25/OBR_MAR23_1.1!P25)</f>
        <v>97.232060308655136</v>
      </c>
      <c r="X25" s="174">
        <f>100*(O25/OBR_MAR23_1.1!R25)</f>
        <v>90.395723911630256</v>
      </c>
      <c r="AA25" s="174">
        <f t="shared" si="0"/>
        <v>-0.27846554156681913</v>
      </c>
    </row>
    <row r="26" spans="1:27" ht="15.75">
      <c r="A26" s="160"/>
      <c r="B26" s="203" t="s">
        <v>1005</v>
      </c>
      <c r="C26" s="172">
        <v>288.303</v>
      </c>
      <c r="D26" s="172">
        <v>89.088999999999999</v>
      </c>
      <c r="E26" s="172">
        <v>70.064999999999998</v>
      </c>
      <c r="F26" s="172">
        <v>11.101000000000001</v>
      </c>
      <c r="G26" s="172">
        <v>2.379</v>
      </c>
      <c r="H26" s="172">
        <v>449.83600000000001</v>
      </c>
      <c r="I26" s="172">
        <v>-0.309</v>
      </c>
      <c r="J26" s="172">
        <v>449.52699999999999</v>
      </c>
      <c r="K26" s="172">
        <v>135.101</v>
      </c>
      <c r="L26" s="172">
        <v>584.62800000000004</v>
      </c>
      <c r="M26" s="172">
        <v>142.09700000000001</v>
      </c>
      <c r="N26" s="172">
        <v>0</v>
      </c>
      <c r="O26" s="172">
        <v>442.53100000000001</v>
      </c>
      <c r="P26" s="204">
        <v>437.90499999999997</v>
      </c>
      <c r="Q26" s="205"/>
      <c r="R26" s="206"/>
      <c r="S26" s="174">
        <f>100*(C26/OBR_MAR23_1.1!C26)</f>
        <v>93.314021232522009</v>
      </c>
      <c r="T26" s="174">
        <f>100*(D26/OBR_MAR23_1.1!D26)</f>
        <v>92.10164480145562</v>
      </c>
      <c r="U26" s="174">
        <f>100*(E26/OBR_MAR23_1.1!E26)</f>
        <v>87.266001569330783</v>
      </c>
      <c r="V26" s="174">
        <f>100*(K26/OBR_MAR23_1.1!N26)</f>
        <v>93.101832390377027</v>
      </c>
      <c r="W26" s="174">
        <f>100*(M26/OBR_MAR23_1.1!P26)</f>
        <v>96.29125160940572</v>
      </c>
      <c r="X26" s="174">
        <f>100*(O26/OBR_MAR23_1.1!R26)</f>
        <v>90.711393987844488</v>
      </c>
      <c r="AA26" s="174">
        <f t="shared" si="0"/>
        <v>0.39119448899451736</v>
      </c>
    </row>
    <row r="27" spans="1:27" ht="15.75">
      <c r="A27" s="160"/>
      <c r="B27" s="203" t="s">
        <v>1006</v>
      </c>
      <c r="C27" s="172">
        <v>292.07600000000002</v>
      </c>
      <c r="D27" s="172">
        <v>88.542000000000002</v>
      </c>
      <c r="E27" s="172">
        <v>72.599000000000004</v>
      </c>
      <c r="F27" s="172">
        <v>11.750999999999999</v>
      </c>
      <c r="G27" s="172">
        <v>-0.317</v>
      </c>
      <c r="H27" s="172">
        <v>452.9</v>
      </c>
      <c r="I27" s="172">
        <v>3.0950000000000002</v>
      </c>
      <c r="J27" s="172">
        <v>455.995</v>
      </c>
      <c r="K27" s="172">
        <v>135.6</v>
      </c>
      <c r="L27" s="172">
        <v>591.59500000000003</v>
      </c>
      <c r="M27" s="172">
        <v>142.05600000000001</v>
      </c>
      <c r="N27" s="172">
        <v>0</v>
      </c>
      <c r="O27" s="172">
        <v>449.53899999999999</v>
      </c>
      <c r="P27" s="204">
        <v>441.47399999999999</v>
      </c>
      <c r="Q27" s="205"/>
      <c r="R27" s="206"/>
      <c r="S27" s="174">
        <f>100*(C27/OBR_MAR23_1.1!C27)</f>
        <v>93.448471139294782</v>
      </c>
      <c r="T27" s="174">
        <f>100*(D27/OBR_MAR23_1.1!D27)</f>
        <v>91.57401565845133</v>
      </c>
      <c r="U27" s="174">
        <f>100*(E27/OBR_MAR23_1.1!E27)</f>
        <v>88.272700744127235</v>
      </c>
      <c r="V27" s="174">
        <f>100*(K27/OBR_MAR23_1.1!N27)</f>
        <v>93.661285977745095</v>
      </c>
      <c r="W27" s="174">
        <f>100*(M27/OBR_MAR23_1.1!P27)</f>
        <v>96.352919631290163</v>
      </c>
      <c r="X27" s="174">
        <f>100*(O27/OBR_MAR23_1.1!R27)</f>
        <v>91.462851399494198</v>
      </c>
      <c r="AA27" s="174">
        <f t="shared" si="0"/>
        <v>-0.57287700359934801</v>
      </c>
    </row>
    <row r="28" spans="1:27" ht="15.75">
      <c r="A28" s="160"/>
      <c r="B28" s="203" t="s">
        <v>1007</v>
      </c>
      <c r="C28" s="172">
        <v>293.32499999999999</v>
      </c>
      <c r="D28" s="172">
        <v>91.805999999999997</v>
      </c>
      <c r="E28" s="172">
        <v>73.591999999999999</v>
      </c>
      <c r="F28" s="172">
        <v>12.243</v>
      </c>
      <c r="G28" s="172">
        <v>3.2549999999999999</v>
      </c>
      <c r="H28" s="172">
        <v>461.97800000000001</v>
      </c>
      <c r="I28" s="172">
        <v>1.734</v>
      </c>
      <c r="J28" s="172">
        <v>463.71199999999999</v>
      </c>
      <c r="K28" s="172">
        <v>130.94399999999999</v>
      </c>
      <c r="L28" s="172">
        <v>594.65599999999995</v>
      </c>
      <c r="M28" s="172">
        <v>142.447</v>
      </c>
      <c r="N28" s="172">
        <v>0</v>
      </c>
      <c r="O28" s="172">
        <v>452.209</v>
      </c>
      <c r="P28" s="204">
        <v>444.16800000000001</v>
      </c>
      <c r="Q28" s="205"/>
      <c r="R28" s="206"/>
      <c r="S28" s="174">
        <f>100*(C28/OBR_MAR23_1.1!C28)</f>
        <v>93.586385346508109</v>
      </c>
      <c r="T28" s="174">
        <f>100*(D28/OBR_MAR23_1.1!D28)</f>
        <v>93.273187235209846</v>
      </c>
      <c r="U28" s="174">
        <f>100*(E28/OBR_MAR23_1.1!E28)</f>
        <v>88.799864855081211</v>
      </c>
      <c r="V28" s="174">
        <f>100*(K28/OBR_MAR23_1.1!N28)</f>
        <v>92.494825844641127</v>
      </c>
      <c r="W28" s="174">
        <f>100*(M28/OBR_MAR23_1.1!P28)</f>
        <v>94.430191781185172</v>
      </c>
      <c r="X28" s="174">
        <f>100*(O28/OBR_MAR23_1.1!R28)</f>
        <v>91.418515418733747</v>
      </c>
      <c r="AA28" s="174">
        <f t="shared" si="0"/>
        <v>1.8555171623094502</v>
      </c>
    </row>
    <row r="29" spans="1:27" ht="15.75">
      <c r="A29" s="160"/>
      <c r="B29" s="203" t="s">
        <v>1008</v>
      </c>
      <c r="C29" s="172">
        <v>295.66000000000003</v>
      </c>
      <c r="D29" s="172">
        <v>92.988</v>
      </c>
      <c r="E29" s="172">
        <v>75.662000000000006</v>
      </c>
      <c r="F29" s="172">
        <v>13.555999999999999</v>
      </c>
      <c r="G29" s="172">
        <v>2.3530000000000002</v>
      </c>
      <c r="H29" s="172">
        <v>466.66300000000001</v>
      </c>
      <c r="I29" s="172">
        <v>-0.318</v>
      </c>
      <c r="J29" s="172">
        <v>466.34500000000003</v>
      </c>
      <c r="K29" s="172">
        <v>130.69300000000001</v>
      </c>
      <c r="L29" s="172">
        <v>597.03700000000003</v>
      </c>
      <c r="M29" s="172">
        <v>138.20400000000001</v>
      </c>
      <c r="N29" s="172">
        <v>0</v>
      </c>
      <c r="O29" s="172">
        <v>458.83300000000003</v>
      </c>
      <c r="P29" s="204">
        <v>452.95600000000002</v>
      </c>
      <c r="Q29" s="205"/>
      <c r="R29" s="206"/>
      <c r="S29" s="174">
        <f>100*(C29/OBR_MAR23_1.1!C29)</f>
        <v>93.84720864387198</v>
      </c>
      <c r="T29" s="174">
        <f>100*(D29/OBR_MAR23_1.1!D29)</f>
        <v>93.885545818020276</v>
      </c>
      <c r="U29" s="174">
        <f>100*(E29/OBR_MAR23_1.1!E29)</f>
        <v>89.021448825197382</v>
      </c>
      <c r="V29" s="174">
        <f>100*(K29/OBR_MAR23_1.1!N29)</f>
        <v>91.709880918130338</v>
      </c>
      <c r="W29" s="174">
        <f>100*(M29/OBR_MAR23_1.1!P29)</f>
        <v>93.13126276137659</v>
      </c>
      <c r="X29" s="174">
        <f>100*(O29/OBR_MAR23_1.1!R29)</f>
        <v>91.896357657011706</v>
      </c>
      <c r="AA29" s="174">
        <f t="shared" si="0"/>
        <v>0.65652155883364482</v>
      </c>
    </row>
    <row r="30" spans="1:27" ht="15.75">
      <c r="A30" s="160"/>
      <c r="B30" s="203" t="s">
        <v>1009</v>
      </c>
      <c r="C30" s="172">
        <v>299.71199999999999</v>
      </c>
      <c r="D30" s="172">
        <v>90.849000000000004</v>
      </c>
      <c r="E30" s="172">
        <v>75.52</v>
      </c>
      <c r="F30" s="172">
        <v>11.678000000000001</v>
      </c>
      <c r="G30" s="172">
        <v>-3.3460000000000001</v>
      </c>
      <c r="H30" s="172">
        <v>462.73500000000001</v>
      </c>
      <c r="I30" s="172">
        <v>4.4720000000000004</v>
      </c>
      <c r="J30" s="172">
        <v>467.20699999999999</v>
      </c>
      <c r="K30" s="172">
        <v>132.85</v>
      </c>
      <c r="L30" s="172">
        <v>600.05600000000004</v>
      </c>
      <c r="M30" s="172">
        <v>138.80099999999999</v>
      </c>
      <c r="N30" s="172">
        <v>0</v>
      </c>
      <c r="O30" s="172">
        <v>461.255</v>
      </c>
      <c r="P30" s="204">
        <v>454.37900000000002</v>
      </c>
      <c r="Q30" s="205"/>
      <c r="R30" s="206"/>
      <c r="S30" s="174">
        <f>100*(C30/OBR_MAR23_1.1!C30)</f>
        <v>94.418891843189641</v>
      </c>
      <c r="T30" s="174">
        <f>100*(D30/OBR_MAR23_1.1!D30)</f>
        <v>91.245003314384434</v>
      </c>
      <c r="U30" s="174">
        <f>100*(E30/OBR_MAR23_1.1!E30)</f>
        <v>89.288247812721679</v>
      </c>
      <c r="V30" s="174">
        <f>100*(K30/OBR_MAR23_1.1!N30)</f>
        <v>91.534836291478342</v>
      </c>
      <c r="W30" s="174">
        <f>100*(M30/OBR_MAR23_1.1!P30)</f>
        <v>92.987157413796567</v>
      </c>
      <c r="X30" s="174">
        <f>100*(O30/OBR_MAR23_1.1!R30)</f>
        <v>91.580811620560738</v>
      </c>
      <c r="AA30" s="174">
        <f t="shared" si="0"/>
        <v>-2.8125122782521217</v>
      </c>
    </row>
    <row r="31" spans="1:27" ht="15.75">
      <c r="A31" s="160"/>
      <c r="B31" s="203" t="s">
        <v>1010</v>
      </c>
      <c r="C31" s="172">
        <v>303.26100000000002</v>
      </c>
      <c r="D31" s="172">
        <v>93.281000000000006</v>
      </c>
      <c r="E31" s="172">
        <v>77.453000000000003</v>
      </c>
      <c r="F31" s="172">
        <v>12.571999999999999</v>
      </c>
      <c r="G31" s="172">
        <v>2.0640000000000001</v>
      </c>
      <c r="H31" s="172">
        <v>476.05900000000003</v>
      </c>
      <c r="I31" s="172">
        <v>4.4290000000000003</v>
      </c>
      <c r="J31" s="172">
        <v>480.488</v>
      </c>
      <c r="K31" s="172">
        <v>131.501</v>
      </c>
      <c r="L31" s="172">
        <v>611.98900000000003</v>
      </c>
      <c r="M31" s="172">
        <v>142.01400000000001</v>
      </c>
      <c r="N31" s="172">
        <v>0</v>
      </c>
      <c r="O31" s="172">
        <v>469.97500000000002</v>
      </c>
      <c r="P31" s="204">
        <v>460.27699999999999</v>
      </c>
      <c r="Q31" s="205"/>
      <c r="R31" s="206"/>
      <c r="S31" s="174">
        <f>100*(C31/OBR_MAR23_1.1!C31)</f>
        <v>94.309891217136581</v>
      </c>
      <c r="T31" s="174">
        <f>100*(D31/OBR_MAR23_1.1!D31)</f>
        <v>93.539168103966958</v>
      </c>
      <c r="U31" s="174">
        <f>100*(E31/OBR_MAR23_1.1!E31)</f>
        <v>89.726717716430542</v>
      </c>
      <c r="V31" s="174">
        <f>100*(K31/OBR_MAR23_1.1!N31)</f>
        <v>90.784886329902179</v>
      </c>
      <c r="W31" s="174">
        <f>100*(M31/OBR_MAR23_1.1!P31)</f>
        <v>92.094290068415418</v>
      </c>
      <c r="X31" s="174">
        <f>100*(O31/OBR_MAR23_1.1!R31)</f>
        <v>92.608648531483695</v>
      </c>
      <c r="AA31" s="174">
        <f t="shared" si="0"/>
        <v>2.5142908721017765</v>
      </c>
    </row>
    <row r="32" spans="1:27" ht="15.75">
      <c r="A32" s="160"/>
      <c r="B32" s="203" t="s">
        <v>1011</v>
      </c>
      <c r="C32" s="172">
        <v>304.572</v>
      </c>
      <c r="D32" s="172">
        <v>93.218000000000004</v>
      </c>
      <c r="E32" s="172">
        <v>79.076999999999998</v>
      </c>
      <c r="F32" s="172">
        <v>13.096</v>
      </c>
      <c r="G32" s="172">
        <v>5.0339999999999998</v>
      </c>
      <c r="H32" s="172">
        <v>481.90100000000001</v>
      </c>
      <c r="I32" s="172">
        <v>5.5860000000000003</v>
      </c>
      <c r="J32" s="172">
        <v>487.48700000000002</v>
      </c>
      <c r="K32" s="172">
        <v>133.81200000000001</v>
      </c>
      <c r="L32" s="172">
        <v>621.29899999999998</v>
      </c>
      <c r="M32" s="172">
        <v>148.535</v>
      </c>
      <c r="N32" s="172">
        <v>0</v>
      </c>
      <c r="O32" s="172">
        <v>472.76400000000001</v>
      </c>
      <c r="P32" s="204">
        <v>461.91399999999999</v>
      </c>
      <c r="Q32" s="205"/>
      <c r="R32" s="206"/>
      <c r="S32" s="174">
        <f>100*(C32/OBR_MAR23_1.1!C32)</f>
        <v>94.406387740299678</v>
      </c>
      <c r="T32" s="174">
        <f>100*(D32/OBR_MAR23_1.1!D32)</f>
        <v>93.784458127087618</v>
      </c>
      <c r="U32" s="174">
        <f>100*(E32/OBR_MAR23_1.1!E32)</f>
        <v>90.618124312431249</v>
      </c>
      <c r="V32" s="174">
        <f>100*(K32/OBR_MAR23_1.1!N32)</f>
        <v>89.812136303535112</v>
      </c>
      <c r="W32" s="174">
        <f>100*(M32/OBR_MAR23_1.1!P32)</f>
        <v>90.854874423498046</v>
      </c>
      <c r="X32" s="174">
        <f>100*(O32/OBR_MAR23_1.1!R32)</f>
        <v>92.555996922396233</v>
      </c>
      <c r="AA32" s="174">
        <f t="shared" si="0"/>
        <v>0.26223241888150284</v>
      </c>
    </row>
    <row r="33" spans="1:27" ht="15.75">
      <c r="A33" s="160"/>
      <c r="B33" s="203" t="s">
        <v>1012</v>
      </c>
      <c r="C33" s="172">
        <v>305.05</v>
      </c>
      <c r="D33" s="172">
        <v>93.658000000000001</v>
      </c>
      <c r="E33" s="172">
        <v>81.869</v>
      </c>
      <c r="F33" s="172">
        <v>13.423999999999999</v>
      </c>
      <c r="G33" s="172">
        <v>3.085</v>
      </c>
      <c r="H33" s="172">
        <v>483.66199999999998</v>
      </c>
      <c r="I33" s="172">
        <v>4.4489999999999998</v>
      </c>
      <c r="J33" s="172">
        <v>488.11099999999999</v>
      </c>
      <c r="K33" s="172">
        <v>131.97300000000001</v>
      </c>
      <c r="L33" s="172">
        <v>620.08500000000004</v>
      </c>
      <c r="M33" s="172">
        <v>144.285</v>
      </c>
      <c r="N33" s="172">
        <v>0</v>
      </c>
      <c r="O33" s="172">
        <v>475.8</v>
      </c>
      <c r="P33" s="204">
        <v>465.79599999999999</v>
      </c>
      <c r="Q33" s="205"/>
      <c r="R33" s="206"/>
      <c r="S33" s="174">
        <f>100*(C33/OBR_MAR23_1.1!C33)</f>
        <v>93.659522076996993</v>
      </c>
      <c r="T33" s="174">
        <f>100*(D33/OBR_MAR23_1.1!D33)</f>
        <v>94.11445510727026</v>
      </c>
      <c r="U33" s="174">
        <f>100*(E33/OBR_MAR23_1.1!E33)</f>
        <v>89.979777108566154</v>
      </c>
      <c r="V33" s="174">
        <f>100*(K33/OBR_MAR23_1.1!N33)</f>
        <v>88.665909716950082</v>
      </c>
      <c r="W33" s="174">
        <f>100*(M33/OBR_MAR23_1.1!P33)</f>
        <v>88.505916343092693</v>
      </c>
      <c r="X33" s="174">
        <f>100*(O33/OBR_MAR23_1.1!R33)</f>
        <v>92.767525516918667</v>
      </c>
      <c r="AA33" s="174">
        <f t="shared" si="0"/>
        <v>0.35186744879995846</v>
      </c>
    </row>
    <row r="34" spans="1:27" ht="15.75">
      <c r="A34" s="160"/>
      <c r="B34" s="203" t="s">
        <v>1013</v>
      </c>
      <c r="C34" s="172">
        <v>307.79700000000003</v>
      </c>
      <c r="D34" s="172">
        <v>92.703999999999994</v>
      </c>
      <c r="E34" s="172">
        <v>82.808999999999997</v>
      </c>
      <c r="F34" s="172">
        <v>13.079000000000001</v>
      </c>
      <c r="G34" s="172">
        <v>-0.48499999999999999</v>
      </c>
      <c r="H34" s="172">
        <v>482.82499999999999</v>
      </c>
      <c r="I34" s="172">
        <v>-1.982</v>
      </c>
      <c r="J34" s="172">
        <v>480.84300000000002</v>
      </c>
      <c r="K34" s="172">
        <v>135.55199999999999</v>
      </c>
      <c r="L34" s="172">
        <v>616.39599999999996</v>
      </c>
      <c r="M34" s="172">
        <v>139.62299999999999</v>
      </c>
      <c r="N34" s="172">
        <v>0</v>
      </c>
      <c r="O34" s="172">
        <v>476.77300000000002</v>
      </c>
      <c r="P34" s="204">
        <v>471.14299999999997</v>
      </c>
      <c r="Q34" s="205"/>
      <c r="R34" s="206"/>
      <c r="S34" s="174">
        <f>100*(C34/OBR_MAR23_1.1!C34)</f>
        <v>93.869739980115767</v>
      </c>
      <c r="T34" s="174">
        <f>100*(D34/OBR_MAR23_1.1!D34)</f>
        <v>92.128198757763968</v>
      </c>
      <c r="U34" s="174">
        <f>100*(E34/OBR_MAR23_1.1!E34)</f>
        <v>90.873076838662953</v>
      </c>
      <c r="V34" s="174">
        <f>100*(K34/OBR_MAR23_1.1!N34)</f>
        <v>88.219559657149546</v>
      </c>
      <c r="W34" s="174">
        <f>100*(M34/OBR_MAR23_1.1!P34)</f>
        <v>87.860729702858151</v>
      </c>
      <c r="X34" s="174">
        <f>100*(O34/OBR_MAR23_1.1!R34)</f>
        <v>92.3726268597147</v>
      </c>
      <c r="AA34" s="174">
        <f t="shared" si="0"/>
        <v>-2.1104689468184112</v>
      </c>
    </row>
    <row r="35" spans="1:27" ht="15.75">
      <c r="A35" s="160"/>
      <c r="B35" s="203" t="s">
        <v>1014</v>
      </c>
      <c r="C35" s="172">
        <v>311.96499999999997</v>
      </c>
      <c r="D35" s="172">
        <v>94.433000000000007</v>
      </c>
      <c r="E35" s="172">
        <v>82.436999999999998</v>
      </c>
      <c r="F35" s="172">
        <v>12.364000000000001</v>
      </c>
      <c r="G35" s="172">
        <v>0.47699999999999998</v>
      </c>
      <c r="H35" s="172">
        <v>489.31200000000001</v>
      </c>
      <c r="I35" s="172">
        <v>-4.9000000000000002E-2</v>
      </c>
      <c r="J35" s="172">
        <v>489.26299999999998</v>
      </c>
      <c r="K35" s="172">
        <v>129.20400000000001</v>
      </c>
      <c r="L35" s="172">
        <v>618.46699999999998</v>
      </c>
      <c r="M35" s="172">
        <v>137.46</v>
      </c>
      <c r="N35" s="172">
        <v>0</v>
      </c>
      <c r="O35" s="172">
        <v>481.00700000000001</v>
      </c>
      <c r="P35" s="204">
        <v>472.60300000000001</v>
      </c>
      <c r="Q35" s="205"/>
      <c r="R35" s="206"/>
      <c r="S35" s="174">
        <f>100*(C35/OBR_MAR23_1.1!C35)</f>
        <v>93.916988539035614</v>
      </c>
      <c r="T35" s="174">
        <f>100*(D35/OBR_MAR23_1.1!D35)</f>
        <v>93.219284910465745</v>
      </c>
      <c r="U35" s="174">
        <f>100*(E35/OBR_MAR23_1.1!E35)</f>
        <v>91.151039363113668</v>
      </c>
      <c r="V35" s="174">
        <f>100*(K35/OBR_MAR23_1.1!N35)</f>
        <v>86.793314703353403</v>
      </c>
      <c r="W35" s="174">
        <f>100*(M35/OBR_MAR23_1.1!P35)</f>
        <v>86.52901926224348</v>
      </c>
      <c r="X35" s="174">
        <f>100*(O35/OBR_MAR23_1.1!R35)</f>
        <v>92.793109102659315</v>
      </c>
      <c r="AA35" s="174">
        <f t="shared" si="0"/>
        <v>1.1843129111539508</v>
      </c>
    </row>
    <row r="36" spans="1:27" ht="15.75">
      <c r="A36" s="160"/>
      <c r="B36" s="203" t="s">
        <v>1015</v>
      </c>
      <c r="C36" s="172">
        <v>311.95999999999998</v>
      </c>
      <c r="D36" s="172">
        <v>93.912000000000006</v>
      </c>
      <c r="E36" s="172">
        <v>85.016999999999996</v>
      </c>
      <c r="F36" s="172">
        <v>12.29</v>
      </c>
      <c r="G36" s="172">
        <v>-2.2000000000000002</v>
      </c>
      <c r="H36" s="172">
        <v>488.68900000000002</v>
      </c>
      <c r="I36" s="172">
        <v>5.8319999999999999</v>
      </c>
      <c r="J36" s="172">
        <v>494.52100000000002</v>
      </c>
      <c r="K36" s="172">
        <v>134.04900000000001</v>
      </c>
      <c r="L36" s="172">
        <v>628.57000000000005</v>
      </c>
      <c r="M36" s="172">
        <v>141.15199999999999</v>
      </c>
      <c r="N36" s="172">
        <v>0</v>
      </c>
      <c r="O36" s="172">
        <v>487.41800000000001</v>
      </c>
      <c r="P36" s="204">
        <v>469.69</v>
      </c>
      <c r="Q36" s="205"/>
      <c r="R36" s="206"/>
      <c r="S36" s="174">
        <f>100*(C36/OBR_MAR23_1.1!C36)</f>
        <v>94.29274396841997</v>
      </c>
      <c r="T36" s="174">
        <f>100*(D36/OBR_MAR23_1.1!D36)</f>
        <v>92.959168522642912</v>
      </c>
      <c r="U36" s="174">
        <f>100*(E36/OBR_MAR23_1.1!E36)</f>
        <v>91.39942161110335</v>
      </c>
      <c r="V36" s="174">
        <f>100*(K36/OBR_MAR23_1.1!N36)</f>
        <v>87.436566434022566</v>
      </c>
      <c r="W36" s="174">
        <f>100*(M36/OBR_MAR23_1.1!P36)</f>
        <v>85.525414896904394</v>
      </c>
      <c r="X36" s="174">
        <f>100*(O36/OBR_MAR23_1.1!R36)</f>
        <v>93.340406055986875</v>
      </c>
      <c r="AA36" s="174">
        <f t="shared" si="0"/>
        <v>-0.27903709846376357</v>
      </c>
    </row>
    <row r="37" spans="1:27" ht="15.75">
      <c r="A37" s="160"/>
      <c r="B37" s="203" t="s">
        <v>1016</v>
      </c>
      <c r="C37" s="172">
        <v>318.10000000000002</v>
      </c>
      <c r="D37" s="172">
        <v>95.373000000000005</v>
      </c>
      <c r="E37" s="172">
        <v>86.406000000000006</v>
      </c>
      <c r="F37" s="172">
        <v>12.387</v>
      </c>
      <c r="G37" s="172">
        <v>0.86199999999999999</v>
      </c>
      <c r="H37" s="172">
        <v>500.74099999999999</v>
      </c>
      <c r="I37" s="172">
        <v>-0.67900000000000005</v>
      </c>
      <c r="J37" s="172">
        <v>500.06200000000001</v>
      </c>
      <c r="K37" s="172">
        <v>135.37</v>
      </c>
      <c r="L37" s="172">
        <v>635.43100000000004</v>
      </c>
      <c r="M37" s="172">
        <v>143.04</v>
      </c>
      <c r="N37" s="172">
        <v>0</v>
      </c>
      <c r="O37" s="172">
        <v>492.39100000000002</v>
      </c>
      <c r="P37" s="204">
        <v>477.62700000000001</v>
      </c>
      <c r="Q37" s="205"/>
      <c r="R37" s="206"/>
      <c r="S37" s="174">
        <f>100*(C37/OBR_MAR23_1.1!C37)</f>
        <v>94.204121763491685</v>
      </c>
      <c r="T37" s="174">
        <f>100*(D37/OBR_MAR23_1.1!D37)</f>
        <v>94.121188196980171</v>
      </c>
      <c r="U37" s="174">
        <f>100*(E37/OBR_MAR23_1.1!E37)</f>
        <v>91.385601421455092</v>
      </c>
      <c r="V37" s="174">
        <f>100*(K37/OBR_MAR23_1.1!N37)</f>
        <v>88.257921502151532</v>
      </c>
      <c r="W37" s="174">
        <f>100*(M37/OBR_MAR23_1.1!P37)</f>
        <v>86.853034755786553</v>
      </c>
      <c r="X37" s="174">
        <f>100*(O37/OBR_MAR23_1.1!R37)</f>
        <v>93.949460219575585</v>
      </c>
      <c r="AA37" s="174">
        <f t="shared" si="0"/>
        <v>1.2500323451733797</v>
      </c>
    </row>
    <row r="38" spans="1:27" ht="15.75">
      <c r="A38" s="160"/>
      <c r="B38" s="203" t="s">
        <v>1017</v>
      </c>
      <c r="C38" s="172">
        <v>322.41199999999998</v>
      </c>
      <c r="D38" s="172">
        <v>95.040999999999997</v>
      </c>
      <c r="E38" s="172">
        <v>88.025999999999996</v>
      </c>
      <c r="F38" s="172">
        <v>13.12</v>
      </c>
      <c r="G38" s="172">
        <v>-0.82799999999999996</v>
      </c>
      <c r="H38" s="172">
        <v>504.65100000000001</v>
      </c>
      <c r="I38" s="172">
        <v>-1.5569999999999999</v>
      </c>
      <c r="J38" s="172">
        <v>503.09399999999999</v>
      </c>
      <c r="K38" s="172">
        <v>141.15</v>
      </c>
      <c r="L38" s="172">
        <v>644.24300000000005</v>
      </c>
      <c r="M38" s="172">
        <v>148.41200000000001</v>
      </c>
      <c r="N38" s="172">
        <v>0</v>
      </c>
      <c r="O38" s="172">
        <v>495.83100000000002</v>
      </c>
      <c r="P38" s="204">
        <v>481.76100000000002</v>
      </c>
      <c r="Q38" s="205"/>
      <c r="R38" s="206"/>
      <c r="S38" s="174">
        <f>100*(C38/OBR_MAR23_1.1!C38)</f>
        <v>94.645562039852976</v>
      </c>
      <c r="T38" s="174">
        <f>100*(D38/OBR_MAR23_1.1!D38)</f>
        <v>93.821322803553798</v>
      </c>
      <c r="U38" s="174">
        <f>100*(E38/OBR_MAR23_1.1!E38)</f>
        <v>92.006187678993228</v>
      </c>
      <c r="V38" s="174">
        <f>100*(K38/OBR_MAR23_1.1!N38)</f>
        <v>89.51901367360918</v>
      </c>
      <c r="W38" s="174">
        <f>100*(M38/OBR_MAR23_1.1!P38)</f>
        <v>89.262322196493557</v>
      </c>
      <c r="X38" s="174">
        <f>100*(O38/OBR_MAR23_1.1!R38)</f>
        <v>94.014042445880847</v>
      </c>
      <c r="AA38" s="174">
        <f t="shared" si="0"/>
        <v>-0.31859499350858078</v>
      </c>
    </row>
    <row r="39" spans="1:27" ht="15.75">
      <c r="A39" s="160"/>
      <c r="B39" s="203" t="s">
        <v>1018</v>
      </c>
      <c r="C39" s="172">
        <v>327.33800000000002</v>
      </c>
      <c r="D39" s="172">
        <v>95.745000000000005</v>
      </c>
      <c r="E39" s="172">
        <v>90.263000000000005</v>
      </c>
      <c r="F39" s="172">
        <v>13.458</v>
      </c>
      <c r="G39" s="172">
        <v>2.819</v>
      </c>
      <c r="H39" s="172">
        <v>516.16499999999996</v>
      </c>
      <c r="I39" s="172">
        <v>3.351</v>
      </c>
      <c r="J39" s="172">
        <v>519.51599999999996</v>
      </c>
      <c r="K39" s="172">
        <v>143.381</v>
      </c>
      <c r="L39" s="172">
        <v>662.89700000000005</v>
      </c>
      <c r="M39" s="172">
        <v>160.45099999999999</v>
      </c>
      <c r="N39" s="172">
        <v>0</v>
      </c>
      <c r="O39" s="172">
        <v>502.44600000000003</v>
      </c>
      <c r="P39" s="204">
        <v>492.20800000000003</v>
      </c>
      <c r="Q39" s="205"/>
      <c r="R39" s="206"/>
      <c r="S39" s="174">
        <f>100*(C39/OBR_MAR23_1.1!C39)</f>
        <v>95.398774794098969</v>
      </c>
      <c r="T39" s="174">
        <f>100*(D39/OBR_MAR23_1.1!D39)</f>
        <v>94.265966978113397</v>
      </c>
      <c r="U39" s="174">
        <f>100*(E39/OBR_MAR23_1.1!E39)</f>
        <v>92.674387564426382</v>
      </c>
      <c r="V39" s="174">
        <f>100*(K39/OBR_MAR23_1.1!N39)</f>
        <v>93.541273869559831</v>
      </c>
      <c r="W39" s="174">
        <f>100*(M39/OBR_MAR23_1.1!P39)</f>
        <v>93.085223646806284</v>
      </c>
      <c r="X39" s="174">
        <f>100*(O39/OBR_MAR23_1.1!R39)</f>
        <v>94.849451607422651</v>
      </c>
      <c r="AA39" s="174">
        <f t="shared" si="0"/>
        <v>0.47392656730134153</v>
      </c>
    </row>
    <row r="40" spans="1:27" ht="15.75">
      <c r="A40" s="160"/>
      <c r="B40" s="203" t="s">
        <v>1019</v>
      </c>
      <c r="C40" s="172">
        <v>329.46300000000002</v>
      </c>
      <c r="D40" s="172">
        <v>96.406999999999996</v>
      </c>
      <c r="E40" s="172">
        <v>89.988</v>
      </c>
      <c r="F40" s="172">
        <v>13.384</v>
      </c>
      <c r="G40" s="172">
        <v>-1.349</v>
      </c>
      <c r="H40" s="172">
        <v>514.50900000000001</v>
      </c>
      <c r="I40" s="172">
        <v>1.377</v>
      </c>
      <c r="J40" s="172">
        <v>515.88599999999997</v>
      </c>
      <c r="K40" s="172">
        <v>152.95400000000001</v>
      </c>
      <c r="L40" s="172">
        <v>668.84</v>
      </c>
      <c r="M40" s="172">
        <v>160.047</v>
      </c>
      <c r="N40" s="172">
        <v>0</v>
      </c>
      <c r="O40" s="172">
        <v>508.79300000000001</v>
      </c>
      <c r="P40" s="204">
        <v>501.11700000000002</v>
      </c>
      <c r="Q40" s="205"/>
      <c r="R40" s="206"/>
      <c r="S40" s="174">
        <f>100*(C40/OBR_MAR23_1.1!C40)</f>
        <v>96.104066577406741</v>
      </c>
      <c r="T40" s="174">
        <f>100*(D40/OBR_MAR23_1.1!D40)</f>
        <v>95.090941371419547</v>
      </c>
      <c r="U40" s="174">
        <f>100*(E40/OBR_MAR23_1.1!E40)</f>
        <v>93.907707720242954</v>
      </c>
      <c r="V40" s="174">
        <f>100*(K40/OBR_MAR23_1.1!N40)</f>
        <v>95.717691821498533</v>
      </c>
      <c r="W40" s="174">
        <f>100*(M40/OBR_MAR23_1.1!P40)</f>
        <v>95.149400140304152</v>
      </c>
      <c r="X40" s="174">
        <f>100*(O40/OBR_MAR23_1.1!R40)</f>
        <v>95.42737535471602</v>
      </c>
      <c r="AA40" s="174">
        <f t="shared" si="0"/>
        <v>0.8751561350849979</v>
      </c>
    </row>
    <row r="41" spans="1:27" ht="15.75">
      <c r="A41" s="160"/>
      <c r="B41" s="203" t="s">
        <v>1020</v>
      </c>
      <c r="C41" s="172">
        <v>331.755</v>
      </c>
      <c r="D41" s="172">
        <v>97.051000000000002</v>
      </c>
      <c r="E41" s="172">
        <v>92.105000000000004</v>
      </c>
      <c r="F41" s="172">
        <v>13.18</v>
      </c>
      <c r="G41" s="172">
        <v>-0.81200000000000006</v>
      </c>
      <c r="H41" s="172">
        <v>520.09900000000005</v>
      </c>
      <c r="I41" s="172">
        <v>1.6020000000000001</v>
      </c>
      <c r="J41" s="172">
        <v>521.70100000000002</v>
      </c>
      <c r="K41" s="172">
        <v>155.76599999999999</v>
      </c>
      <c r="L41" s="172">
        <v>677.46600000000001</v>
      </c>
      <c r="M41" s="172">
        <v>162.85</v>
      </c>
      <c r="N41" s="172">
        <v>0</v>
      </c>
      <c r="O41" s="172">
        <v>514.61599999999999</v>
      </c>
      <c r="P41" s="204">
        <v>510.161</v>
      </c>
      <c r="Q41" s="205"/>
      <c r="R41" s="206"/>
      <c r="S41" s="174">
        <f>100*(C41/OBR_MAR23_1.1!C41)</f>
        <v>95.948115049238652</v>
      </c>
      <c r="T41" s="174">
        <f>100*(D41/OBR_MAR23_1.1!D41)</f>
        <v>95.730871284980125</v>
      </c>
      <c r="U41" s="174">
        <f>100*(E41/OBR_MAR23_1.1!E41)</f>
        <v>94.225063938618931</v>
      </c>
      <c r="V41" s="174">
        <f>100*(K41/OBR_MAR23_1.1!N41)</f>
        <v>96.162536578138301</v>
      </c>
      <c r="W41" s="174">
        <f>100*(M41/OBR_MAR23_1.1!P41)</f>
        <v>96.237375677384648</v>
      </c>
      <c r="X41" s="174">
        <f>100*(O41/OBR_MAR23_1.1!R41)</f>
        <v>95.811317522909462</v>
      </c>
      <c r="AA41" s="174">
        <f t="shared" si="0"/>
        <v>0.67296621984322957</v>
      </c>
    </row>
    <row r="42" spans="1:27" ht="15.75">
      <c r="A42" s="160"/>
      <c r="B42" s="203" t="s">
        <v>1021</v>
      </c>
      <c r="C42" s="172">
        <v>333.91899999999998</v>
      </c>
      <c r="D42" s="172">
        <v>96.105000000000004</v>
      </c>
      <c r="E42" s="172">
        <v>94.546999999999997</v>
      </c>
      <c r="F42" s="172">
        <v>14.162000000000001</v>
      </c>
      <c r="G42" s="172">
        <v>0.34899999999999998</v>
      </c>
      <c r="H42" s="172">
        <v>524.91999999999996</v>
      </c>
      <c r="I42" s="172">
        <v>2.48</v>
      </c>
      <c r="J42" s="172">
        <v>527.4</v>
      </c>
      <c r="K42" s="172">
        <v>159.047</v>
      </c>
      <c r="L42" s="172">
        <v>686.44600000000003</v>
      </c>
      <c r="M42" s="172">
        <v>168.22900000000001</v>
      </c>
      <c r="N42" s="172">
        <v>0</v>
      </c>
      <c r="O42" s="172">
        <v>518.21699999999998</v>
      </c>
      <c r="P42" s="204">
        <v>509.96199999999999</v>
      </c>
      <c r="Q42" s="205"/>
      <c r="R42" s="206"/>
      <c r="S42" s="174">
        <f>100*(C42/OBR_MAR23_1.1!C42)</f>
        <v>96.53014263331039</v>
      </c>
      <c r="T42" s="174">
        <f>100*(D42/OBR_MAR23_1.1!D42)</f>
        <v>94.385299836970404</v>
      </c>
      <c r="U42" s="174">
        <f>100*(E42/OBR_MAR23_1.1!E42)</f>
        <v>95.159829300696487</v>
      </c>
      <c r="V42" s="174">
        <f>100*(K42/OBR_MAR23_1.1!N42)</f>
        <v>95.675425298972556</v>
      </c>
      <c r="W42" s="174">
        <f>100*(M42/OBR_MAR23_1.1!P42)</f>
        <v>96.201771591630404</v>
      </c>
      <c r="X42" s="174">
        <f>100*(O42/OBR_MAR23_1.1!R42)</f>
        <v>95.967177413082368</v>
      </c>
      <c r="AA42" s="174">
        <f t="shared" si="0"/>
        <v>-1.4055773544608297</v>
      </c>
    </row>
    <row r="43" spans="1:27" ht="15.75">
      <c r="A43" s="160"/>
      <c r="B43" s="203" t="s">
        <v>1022</v>
      </c>
      <c r="C43" s="172">
        <v>337.61900000000003</v>
      </c>
      <c r="D43" s="172">
        <v>96.798000000000002</v>
      </c>
      <c r="E43" s="172">
        <v>94.650999999999996</v>
      </c>
      <c r="F43" s="172">
        <v>13.795999999999999</v>
      </c>
      <c r="G43" s="172">
        <v>-0.21099999999999999</v>
      </c>
      <c r="H43" s="172">
        <v>528.85699999999997</v>
      </c>
      <c r="I43" s="172">
        <v>0.49199999999999999</v>
      </c>
      <c r="J43" s="172">
        <v>529.34900000000005</v>
      </c>
      <c r="K43" s="172">
        <v>163.709</v>
      </c>
      <c r="L43" s="172">
        <v>693.05799999999999</v>
      </c>
      <c r="M43" s="172">
        <v>170.66300000000001</v>
      </c>
      <c r="N43" s="172">
        <v>0</v>
      </c>
      <c r="O43" s="172">
        <v>522.39499999999998</v>
      </c>
      <c r="P43" s="204">
        <v>517.66800000000001</v>
      </c>
      <c r="Q43" s="205"/>
      <c r="R43" s="206"/>
      <c r="S43" s="174">
        <f>100*(C43/OBR_MAR23_1.1!C43)</f>
        <v>96.888048372424052</v>
      </c>
      <c r="T43" s="174">
        <f>100*(D43/OBR_MAR23_1.1!D43)</f>
        <v>94.767140185817922</v>
      </c>
      <c r="U43" s="174">
        <f>100*(E43/OBR_MAR23_1.1!E43)</f>
        <v>95.449915795205868</v>
      </c>
      <c r="V43" s="174">
        <f>100*(K43/OBR_MAR23_1.1!N43)</f>
        <v>95.622740255719819</v>
      </c>
      <c r="W43" s="174">
        <f>100*(M43/OBR_MAR23_1.1!P43)</f>
        <v>96.511923814263341</v>
      </c>
      <c r="X43" s="174">
        <f>100*(O43/OBR_MAR23_1.1!R43)</f>
        <v>96.244334721249857</v>
      </c>
      <c r="AA43" s="174">
        <f t="shared" si="0"/>
        <v>0.40455489308934833</v>
      </c>
    </row>
    <row r="44" spans="1:27" ht="15.75">
      <c r="A44" s="160"/>
      <c r="B44" s="203" t="s">
        <v>1023</v>
      </c>
      <c r="C44" s="172">
        <v>341.43299999999999</v>
      </c>
      <c r="D44" s="172">
        <v>98.055999999999997</v>
      </c>
      <c r="E44" s="172">
        <v>96.912999999999997</v>
      </c>
      <c r="F44" s="172">
        <v>14.103</v>
      </c>
      <c r="G44" s="172">
        <v>1.518</v>
      </c>
      <c r="H44" s="172">
        <v>537.91999999999996</v>
      </c>
      <c r="I44" s="172">
        <v>-1.03</v>
      </c>
      <c r="J44" s="172">
        <v>536.89</v>
      </c>
      <c r="K44" s="172">
        <v>161.001</v>
      </c>
      <c r="L44" s="172">
        <v>697.89099999999996</v>
      </c>
      <c r="M44" s="172">
        <v>168.11099999999999</v>
      </c>
      <c r="N44" s="172">
        <v>0</v>
      </c>
      <c r="O44" s="172">
        <v>529.78</v>
      </c>
      <c r="P44" s="204">
        <v>524.76700000000005</v>
      </c>
      <c r="Q44" s="205"/>
      <c r="R44" s="206"/>
      <c r="S44" s="174">
        <f>100*(C44/OBR_MAR23_1.1!C44)</f>
        <v>97.40423128273595</v>
      </c>
      <c r="T44" s="174">
        <f>100*(D44/OBR_MAR23_1.1!D44)</f>
        <v>96.173877222750775</v>
      </c>
      <c r="U44" s="174">
        <f>100*(E44/OBR_MAR23_1.1!E44)</f>
        <v>96.29861483733778</v>
      </c>
      <c r="V44" s="174">
        <f>100*(K44/OBR_MAR23_1.1!N44)</f>
        <v>96.160186346532882</v>
      </c>
      <c r="W44" s="174">
        <f>100*(M44/OBR_MAR23_1.1!P44)</f>
        <v>97.142543454142</v>
      </c>
      <c r="X44" s="174">
        <f>100*(O44/OBR_MAR23_1.1!R44)</f>
        <v>96.996438935525504</v>
      </c>
      <c r="AA44" s="174">
        <f t="shared" si="0"/>
        <v>1.4844143594230585</v>
      </c>
    </row>
    <row r="45" spans="1:27" ht="15.75">
      <c r="A45" s="160"/>
      <c r="B45" s="203" t="s">
        <v>1024</v>
      </c>
      <c r="C45" s="172">
        <v>345.87700000000001</v>
      </c>
      <c r="D45" s="172">
        <v>98.581999999999994</v>
      </c>
      <c r="E45" s="172">
        <v>95.840999999999994</v>
      </c>
      <c r="F45" s="172">
        <v>13.696999999999999</v>
      </c>
      <c r="G45" s="172">
        <v>0.19900000000000001</v>
      </c>
      <c r="H45" s="172">
        <v>540.49900000000002</v>
      </c>
      <c r="I45" s="172">
        <v>-1.56</v>
      </c>
      <c r="J45" s="172">
        <v>538.93899999999996</v>
      </c>
      <c r="K45" s="172">
        <v>164.21899999999999</v>
      </c>
      <c r="L45" s="172">
        <v>703.15800000000002</v>
      </c>
      <c r="M45" s="172">
        <v>171.291</v>
      </c>
      <c r="N45" s="172">
        <v>0</v>
      </c>
      <c r="O45" s="172">
        <v>531.86699999999996</v>
      </c>
      <c r="P45" s="204">
        <v>523.29200000000003</v>
      </c>
      <c r="Q45" s="205"/>
      <c r="R45" s="206"/>
      <c r="S45" s="174">
        <f>100*(C45/OBR_MAR23_1.1!C45)</f>
        <v>97.876789857943294</v>
      </c>
      <c r="T45" s="174">
        <f>100*(D45/OBR_MAR23_1.1!D45)</f>
        <v>97.001840025976833</v>
      </c>
      <c r="U45" s="174">
        <f>100*(E45/OBR_MAR23_1.1!E45)</f>
        <v>96.888363206259669</v>
      </c>
      <c r="V45" s="174">
        <f>100*(K45/OBR_MAR23_1.1!N45)</f>
        <v>96.020464844320998</v>
      </c>
      <c r="W45" s="174">
        <f>100*(M45/OBR_MAR23_1.1!P45)</f>
        <v>97.239899405630339</v>
      </c>
      <c r="X45" s="174">
        <f>100*(O45/OBR_MAR23_1.1!R45)</f>
        <v>97.232921940099033</v>
      </c>
      <c r="AA45" s="174">
        <f t="shared" si="0"/>
        <v>0.86090196957371301</v>
      </c>
    </row>
    <row r="46" spans="1:27" ht="15.75">
      <c r="A46" s="160"/>
      <c r="B46" s="203" t="s">
        <v>1025</v>
      </c>
      <c r="C46" s="172">
        <v>347.34399999999999</v>
      </c>
      <c r="D46" s="172">
        <v>98.837000000000003</v>
      </c>
      <c r="E46" s="172">
        <v>95.763999999999996</v>
      </c>
      <c r="F46" s="172">
        <v>13.926</v>
      </c>
      <c r="G46" s="172">
        <v>1.3340000000000001</v>
      </c>
      <c r="H46" s="172">
        <v>543.279</v>
      </c>
      <c r="I46" s="172">
        <v>0.55400000000000005</v>
      </c>
      <c r="J46" s="172">
        <v>543.83299999999997</v>
      </c>
      <c r="K46" s="172">
        <v>167.73500000000001</v>
      </c>
      <c r="L46" s="172">
        <v>711.56799999999998</v>
      </c>
      <c r="M46" s="172">
        <v>174.815</v>
      </c>
      <c r="N46" s="172">
        <v>0</v>
      </c>
      <c r="O46" s="172">
        <v>536.75300000000004</v>
      </c>
      <c r="P46" s="204">
        <v>530.39499999999998</v>
      </c>
      <c r="Q46" s="205"/>
      <c r="R46" s="206"/>
      <c r="S46" s="174">
        <f>100*(C46/OBR_MAR23_1.1!C46)</f>
        <v>98.211604635973188</v>
      </c>
      <c r="T46" s="174">
        <f>100*(D46/OBR_MAR23_1.1!D46)</f>
        <v>97.186768668017081</v>
      </c>
      <c r="U46" s="174">
        <f>100*(E46/OBR_MAR23_1.1!E46)</f>
        <v>96.896722688225339</v>
      </c>
      <c r="V46" s="174">
        <f>100*(K46/OBR_MAR23_1.1!N46)</f>
        <v>97.73058323136982</v>
      </c>
      <c r="W46" s="174">
        <f>100*(M46/OBR_MAR23_1.1!P46)</f>
        <v>98.287979309569323</v>
      </c>
      <c r="X46" s="174">
        <f>100*(O46/OBR_MAR23_1.1!R46)</f>
        <v>97.681854661859802</v>
      </c>
      <c r="AA46" s="174">
        <f t="shared" si="0"/>
        <v>0.19064446817784741</v>
      </c>
    </row>
    <row r="47" spans="1:27" ht="15.75">
      <c r="A47" s="160"/>
      <c r="B47" s="203" t="s">
        <v>1026</v>
      </c>
      <c r="C47" s="172">
        <v>351.16399999999999</v>
      </c>
      <c r="D47" s="172">
        <v>99.727999999999994</v>
      </c>
      <c r="E47" s="172">
        <v>97.066000000000003</v>
      </c>
      <c r="F47" s="172">
        <v>14.744999999999999</v>
      </c>
      <c r="G47" s="172">
        <v>1.1220000000000001</v>
      </c>
      <c r="H47" s="172">
        <v>549.08000000000004</v>
      </c>
      <c r="I47" s="172">
        <v>-1.6759999999999999</v>
      </c>
      <c r="J47" s="172">
        <v>547.404</v>
      </c>
      <c r="K47" s="172">
        <v>171.791</v>
      </c>
      <c r="L47" s="172">
        <v>719.19500000000005</v>
      </c>
      <c r="M47" s="172">
        <v>177.666</v>
      </c>
      <c r="N47" s="172">
        <v>0</v>
      </c>
      <c r="O47" s="172">
        <v>541.529</v>
      </c>
      <c r="P47" s="204">
        <v>534.42600000000004</v>
      </c>
      <c r="Q47" s="205"/>
      <c r="R47" s="206"/>
      <c r="S47" s="174">
        <f>100*(C47/OBR_MAR23_1.1!C47)</f>
        <v>98.410474279500932</v>
      </c>
      <c r="T47" s="174">
        <f>100*(D47/OBR_MAR23_1.1!D47)</f>
        <v>97.599358001976881</v>
      </c>
      <c r="U47" s="174">
        <f>100*(E47/OBR_MAR23_1.1!E47)</f>
        <v>97.715810137413811</v>
      </c>
      <c r="V47" s="174">
        <f>100*(K47/OBR_MAR23_1.1!N47)</f>
        <v>98.778145771521892</v>
      </c>
      <c r="W47" s="174">
        <f>100*(M47/OBR_MAR23_1.1!P47)</f>
        <v>99.444192567964677</v>
      </c>
      <c r="X47" s="174">
        <f>100*(O47/OBR_MAR23_1.1!R47)</f>
        <v>98.006316227637583</v>
      </c>
      <c r="AA47" s="174">
        <f t="shared" si="0"/>
        <v>0.42453241281144027</v>
      </c>
    </row>
    <row r="48" spans="1:27" ht="15.75">
      <c r="A48" s="160"/>
      <c r="B48" s="203" t="s">
        <v>1027</v>
      </c>
      <c r="C48" s="172">
        <v>357.14600000000002</v>
      </c>
      <c r="D48" s="172">
        <v>101.211</v>
      </c>
      <c r="E48" s="172">
        <v>97.477999999999994</v>
      </c>
      <c r="F48" s="172">
        <v>14.773</v>
      </c>
      <c r="G48" s="172">
        <v>0.17100000000000001</v>
      </c>
      <c r="H48" s="172">
        <v>556.00599999999997</v>
      </c>
      <c r="I48" s="172">
        <v>4.2359999999999998</v>
      </c>
      <c r="J48" s="172">
        <v>560.24199999999996</v>
      </c>
      <c r="K48" s="172">
        <v>170.12</v>
      </c>
      <c r="L48" s="172">
        <v>730.36199999999997</v>
      </c>
      <c r="M48" s="172">
        <v>183.101</v>
      </c>
      <c r="N48" s="172">
        <v>0</v>
      </c>
      <c r="O48" s="172">
        <v>547.26099999999997</v>
      </c>
      <c r="P48" s="204">
        <v>539.89099999999996</v>
      </c>
      <c r="Q48" s="205"/>
      <c r="R48" s="206"/>
      <c r="S48" s="174">
        <f>100*(C48/OBR_MAR23_1.1!C48)</f>
        <v>98.921997130495967</v>
      </c>
      <c r="T48" s="174">
        <f>100*(D48/OBR_MAR23_1.1!D48)</f>
        <v>98.151614185827739</v>
      </c>
      <c r="U48" s="174">
        <f>100*(E48/OBR_MAR23_1.1!E48)</f>
        <v>98.580125806516847</v>
      </c>
      <c r="V48" s="174">
        <f>100*(K48/OBR_MAR23_1.1!N48)</f>
        <v>99.319847038561477</v>
      </c>
      <c r="W48" s="174">
        <f>100*(M48/OBR_MAR23_1.1!P48)</f>
        <v>99.261640545800518</v>
      </c>
      <c r="X48" s="174">
        <f>100*(O48/OBR_MAR23_1.1!R48)</f>
        <v>98.789636909124383</v>
      </c>
      <c r="AA48" s="174">
        <f t="shared" si="0"/>
        <v>0.56583997595525126</v>
      </c>
    </row>
    <row r="49" spans="1:27" ht="15.75">
      <c r="A49" s="160"/>
      <c r="B49" s="203" t="s">
        <v>1028</v>
      </c>
      <c r="C49" s="172">
        <v>356.762</v>
      </c>
      <c r="D49" s="172">
        <v>102.89</v>
      </c>
      <c r="E49" s="172">
        <v>100.04300000000001</v>
      </c>
      <c r="F49" s="172">
        <v>15.452</v>
      </c>
      <c r="G49" s="172">
        <v>11.436999999999999</v>
      </c>
      <c r="H49" s="172">
        <v>571.13199999999995</v>
      </c>
      <c r="I49" s="172">
        <v>7.2430000000000003</v>
      </c>
      <c r="J49" s="172">
        <v>578.375</v>
      </c>
      <c r="K49" s="172">
        <v>168.285</v>
      </c>
      <c r="L49" s="172">
        <v>746.66</v>
      </c>
      <c r="M49" s="172">
        <v>195.51900000000001</v>
      </c>
      <c r="N49" s="172">
        <v>0</v>
      </c>
      <c r="O49" s="172">
        <v>551.14099999999996</v>
      </c>
      <c r="P49" s="204">
        <v>550.94899999999996</v>
      </c>
      <c r="Q49" s="205"/>
      <c r="R49" s="206"/>
      <c r="S49" s="174">
        <f>100*(C49/OBR_MAR23_1.1!C49)</f>
        <v>99.193687406509454</v>
      </c>
      <c r="T49" s="174">
        <f>100*(D49/OBR_MAR23_1.1!D49)</f>
        <v>98.33417755392658</v>
      </c>
      <c r="U49" s="174">
        <f>100*(E49/OBR_MAR23_1.1!E49)</f>
        <v>98.958415763234953</v>
      </c>
      <c r="V49" s="174">
        <f>100*(K49/OBR_MAR23_1.1!N49)</f>
        <v>98.753586958435307</v>
      </c>
      <c r="W49" s="174">
        <f>100*(M49/OBR_MAR23_1.1!P49)</f>
        <v>99.088775929088726</v>
      </c>
      <c r="X49" s="174">
        <f>100*(O49/OBR_MAR23_1.1!R49)</f>
        <v>98.866820460016712</v>
      </c>
      <c r="AA49" s="174">
        <f t="shared" si="0"/>
        <v>0.18600139143223338</v>
      </c>
    </row>
    <row r="50" spans="1:27" ht="15.75">
      <c r="A50" s="160"/>
      <c r="B50" s="203" t="s">
        <v>1029</v>
      </c>
      <c r="C50" s="172">
        <v>360.54399999999998</v>
      </c>
      <c r="D50" s="172">
        <v>105.751</v>
      </c>
      <c r="E50" s="172">
        <v>99.765000000000001</v>
      </c>
      <c r="F50" s="172">
        <v>15.085000000000001</v>
      </c>
      <c r="G50" s="172">
        <v>1.81</v>
      </c>
      <c r="H50" s="172">
        <v>567.87</v>
      </c>
      <c r="I50" s="172">
        <v>0.59799999999999998</v>
      </c>
      <c r="J50" s="172">
        <v>568.46799999999996</v>
      </c>
      <c r="K50" s="172">
        <v>167.97399999999999</v>
      </c>
      <c r="L50" s="172">
        <v>736.44200000000001</v>
      </c>
      <c r="M50" s="172">
        <v>180.15299999999999</v>
      </c>
      <c r="N50" s="172">
        <v>0</v>
      </c>
      <c r="O50" s="172">
        <v>556.28899999999999</v>
      </c>
      <c r="P50" s="204">
        <v>559.34500000000003</v>
      </c>
      <c r="Q50" s="205"/>
      <c r="R50" s="206"/>
      <c r="S50" s="174">
        <f>100*(C50/OBR_MAR23_1.1!C50)</f>
        <v>99.792412827226585</v>
      </c>
      <c r="T50" s="174">
        <f>100*(D50/OBR_MAR23_1.1!D50)</f>
        <v>99.133817670494494</v>
      </c>
      <c r="U50" s="174">
        <f>100*(E50/OBR_MAR23_1.1!E50)</f>
        <v>99.798931636756507</v>
      </c>
      <c r="V50" s="174">
        <f>100*(K50/OBR_MAR23_1.1!N50)</f>
        <v>100.21119198186372</v>
      </c>
      <c r="W50" s="174">
        <f>100*(M50/OBR_MAR23_1.1!P50)</f>
        <v>100.0950095009501</v>
      </c>
      <c r="X50" s="174">
        <f>100*(O50/OBR_MAR23_1.1!R50)</f>
        <v>99.680685790876069</v>
      </c>
      <c r="AA50" s="174">
        <f t="shared" si="0"/>
        <v>0.8131863574385223</v>
      </c>
    </row>
    <row r="51" spans="1:27" ht="15.75">
      <c r="A51" s="160"/>
      <c r="B51" s="203" t="s">
        <v>1030</v>
      </c>
      <c r="C51" s="172">
        <v>361.45499999999998</v>
      </c>
      <c r="D51" s="172">
        <v>107.547</v>
      </c>
      <c r="E51" s="172">
        <v>102.012</v>
      </c>
      <c r="F51" s="172">
        <v>15.535</v>
      </c>
      <c r="G51" s="172">
        <v>1.456</v>
      </c>
      <c r="H51" s="172">
        <v>572.47</v>
      </c>
      <c r="I51" s="172">
        <v>-3.53</v>
      </c>
      <c r="J51" s="172">
        <v>568.94000000000005</v>
      </c>
      <c r="K51" s="172">
        <v>178.97900000000001</v>
      </c>
      <c r="L51" s="172">
        <v>747.91899999999998</v>
      </c>
      <c r="M51" s="172">
        <v>184.73500000000001</v>
      </c>
      <c r="N51" s="172">
        <v>0</v>
      </c>
      <c r="O51" s="172">
        <v>563.18399999999997</v>
      </c>
      <c r="P51" s="204">
        <v>561.00599999999997</v>
      </c>
      <c r="Q51" s="205"/>
      <c r="R51" s="206"/>
      <c r="S51" s="174">
        <f>100*(C51/OBR_MAR23_1.1!C51)</f>
        <v>100.32307218331849</v>
      </c>
      <c r="T51" s="174">
        <f>100*(D51/OBR_MAR23_1.1!D51)</f>
        <v>100.94613240221891</v>
      </c>
      <c r="U51" s="174">
        <f>100*(E51/OBR_MAR23_1.1!E51)</f>
        <v>100.36896012278993</v>
      </c>
      <c r="V51" s="174">
        <f>100*(K51/OBR_MAR23_1.1!N51)</f>
        <v>100.9196607799355</v>
      </c>
      <c r="W51" s="174">
        <f>100*(M51/OBR_MAR23_1.1!P51)</f>
        <v>101.63733295187585</v>
      </c>
      <c r="X51" s="174">
        <f>100*(O51/OBR_MAR23_1.1!R51)</f>
        <v>100.30348365035262</v>
      </c>
      <c r="AA51" s="174">
        <f t="shared" si="0"/>
        <v>1.8281498426180542</v>
      </c>
    </row>
    <row r="52" spans="1:27" ht="15.75">
      <c r="A52" s="160"/>
      <c r="B52" s="203" t="s">
        <v>1031</v>
      </c>
      <c r="C52" s="172">
        <v>361.28</v>
      </c>
      <c r="D52" s="172">
        <v>109.39100000000001</v>
      </c>
      <c r="E52" s="172">
        <v>101.545</v>
      </c>
      <c r="F52" s="172">
        <v>15.678000000000001</v>
      </c>
      <c r="G52" s="172">
        <v>-11.823</v>
      </c>
      <c r="H52" s="172">
        <v>560.39300000000003</v>
      </c>
      <c r="I52" s="172">
        <v>-1.68</v>
      </c>
      <c r="J52" s="172">
        <v>558.71299999999997</v>
      </c>
      <c r="K52" s="172">
        <v>184.416</v>
      </c>
      <c r="L52" s="172">
        <v>743.12900000000002</v>
      </c>
      <c r="M52" s="172">
        <v>175.39500000000001</v>
      </c>
      <c r="N52" s="172">
        <v>0</v>
      </c>
      <c r="O52" s="172">
        <v>567.73400000000004</v>
      </c>
      <c r="P52" s="204">
        <v>566.12800000000004</v>
      </c>
      <c r="Q52" s="205"/>
      <c r="R52" s="206"/>
      <c r="S52" s="174">
        <f>100*(C52/OBR_MAR23_1.1!C52)</f>
        <v>100.69287669247535</v>
      </c>
      <c r="T52" s="174">
        <f>100*(D52/OBR_MAR23_1.1!D52)</f>
        <v>101.53993242490627</v>
      </c>
      <c r="U52" s="174">
        <f>100*(E52/OBR_MAR23_1.1!E52)</f>
        <v>100.87318459062644</v>
      </c>
      <c r="V52" s="174">
        <f>100*(K52/OBR_MAR23_1.1!N52)</f>
        <v>100.07542992343051</v>
      </c>
      <c r="W52" s="174">
        <f>100*(M52/OBR_MAR23_1.1!P52)</f>
        <v>99.236749196578117</v>
      </c>
      <c r="X52" s="174">
        <f>100*(O52/OBR_MAR23_1.1!R52)</f>
        <v>101.13924028082852</v>
      </c>
      <c r="AA52" s="174">
        <f t="shared" si="0"/>
        <v>0.58823454505554373</v>
      </c>
    </row>
    <row r="53" spans="1:27" ht="15.75">
      <c r="A53" s="160"/>
      <c r="B53" s="203" t="s">
        <v>1032</v>
      </c>
      <c r="C53" s="172">
        <v>350.31200000000001</v>
      </c>
      <c r="D53" s="172">
        <v>108.895</v>
      </c>
      <c r="E53" s="172">
        <v>98.15</v>
      </c>
      <c r="F53" s="172">
        <v>14.618</v>
      </c>
      <c r="G53" s="172">
        <v>0.84199999999999997</v>
      </c>
      <c r="H53" s="172">
        <v>558.19899999999996</v>
      </c>
      <c r="I53" s="172">
        <v>-1.323</v>
      </c>
      <c r="J53" s="172">
        <v>556.87599999999998</v>
      </c>
      <c r="K53" s="172">
        <v>168.869</v>
      </c>
      <c r="L53" s="172">
        <v>725.74599999999998</v>
      </c>
      <c r="M53" s="172">
        <v>165.839</v>
      </c>
      <c r="N53" s="172">
        <v>0</v>
      </c>
      <c r="O53" s="172">
        <v>559.90700000000004</v>
      </c>
      <c r="P53" s="204">
        <v>550.54999999999995</v>
      </c>
      <c r="Q53" s="205"/>
      <c r="R53" s="206"/>
      <c r="S53" s="174">
        <f>100*(C53/OBR_MAR23_1.1!C53)</f>
        <v>100.56871194352497</v>
      </c>
      <c r="T53" s="174">
        <f>100*(D53/OBR_MAR23_1.1!D53)</f>
        <v>104.61820767043271</v>
      </c>
      <c r="U53" s="174">
        <f>100*(E53/OBR_MAR23_1.1!E53)</f>
        <v>101.36844823134521</v>
      </c>
      <c r="V53" s="174">
        <f>100*(K53/OBR_MAR23_1.1!N53)</f>
        <v>100.72650923644953</v>
      </c>
      <c r="W53" s="174">
        <f>100*(M53/OBR_MAR23_1.1!P53)</f>
        <v>98.899716132725842</v>
      </c>
      <c r="X53" s="174">
        <f>100*(O53/OBR_MAR23_1.1!R53)</f>
        <v>102.45043594411865</v>
      </c>
      <c r="AA53" s="174">
        <f t="shared" si="0"/>
        <v>3.0315907958703647</v>
      </c>
    </row>
    <row r="54" spans="1:27" ht="15.75">
      <c r="A54" s="160"/>
      <c r="B54" s="203" t="s">
        <v>1033</v>
      </c>
      <c r="C54" s="172">
        <v>271.07499999999999</v>
      </c>
      <c r="D54" s="172">
        <v>121.295</v>
      </c>
      <c r="E54" s="172">
        <v>80.263000000000005</v>
      </c>
      <c r="F54" s="172">
        <v>17.34</v>
      </c>
      <c r="G54" s="172">
        <v>-8.6720000000000006</v>
      </c>
      <c r="H54" s="172">
        <v>463.96100000000001</v>
      </c>
      <c r="I54" s="172">
        <v>-8.4809999999999999</v>
      </c>
      <c r="J54" s="172">
        <v>455.48</v>
      </c>
      <c r="K54" s="172">
        <v>145.31700000000001</v>
      </c>
      <c r="L54" s="172">
        <v>600.798</v>
      </c>
      <c r="M54" s="172">
        <v>124.94799999999999</v>
      </c>
      <c r="N54" s="172">
        <v>0</v>
      </c>
      <c r="O54" s="172">
        <v>475.85</v>
      </c>
      <c r="P54" s="204">
        <v>458.8</v>
      </c>
      <c r="Q54" s="205"/>
      <c r="R54" s="206"/>
      <c r="S54" s="174">
        <f>100*(C54/OBR_MAR23_1.1!C54)</f>
        <v>101.14059503466186</v>
      </c>
      <c r="T54" s="174">
        <f>100*(D54/OBR_MAR23_1.1!D54)</f>
        <v>142.40012209582173</v>
      </c>
      <c r="U54" s="174">
        <f>100*(E54/OBR_MAR23_1.1!E54)</f>
        <v>101.84109018931129</v>
      </c>
      <c r="V54" s="174">
        <f>100*(K54/OBR_MAR23_1.1!N54)</f>
        <v>99.17489046312599</v>
      </c>
      <c r="W54" s="174">
        <f>100*(M54/OBR_MAR23_1.1!P54)</f>
        <v>97.85031285974955</v>
      </c>
      <c r="X54" s="174">
        <f>100*(O54/OBR_MAR23_1.1!R54)</f>
        <v>110.20301347401771</v>
      </c>
      <c r="AA54" s="174">
        <f t="shared" si="0"/>
        <v>36.114090717754642</v>
      </c>
    </row>
    <row r="55" spans="1:27" ht="15.75">
      <c r="A55" s="160"/>
      <c r="B55" s="203" t="s">
        <v>1034</v>
      </c>
      <c r="C55" s="172">
        <v>322.92</v>
      </c>
      <c r="D55" s="172">
        <v>121.224</v>
      </c>
      <c r="E55" s="172">
        <v>92.277000000000001</v>
      </c>
      <c r="F55" s="172">
        <v>16.75</v>
      </c>
      <c r="G55" s="172">
        <v>1.218</v>
      </c>
      <c r="H55" s="172">
        <v>537.63900000000001</v>
      </c>
      <c r="I55" s="172">
        <v>-2.6720000000000002</v>
      </c>
      <c r="J55" s="172">
        <v>534.96699999999998</v>
      </c>
      <c r="K55" s="172">
        <v>146.334</v>
      </c>
      <c r="L55" s="172">
        <v>681.30200000000002</v>
      </c>
      <c r="M55" s="172">
        <v>147.131</v>
      </c>
      <c r="N55" s="172">
        <v>0</v>
      </c>
      <c r="O55" s="172">
        <v>534.17100000000005</v>
      </c>
      <c r="P55" s="204">
        <v>525.91800000000001</v>
      </c>
      <c r="Q55" s="205"/>
      <c r="R55" s="206"/>
      <c r="S55" s="174">
        <f>100*(C55/OBR_MAR23_1.1!C55)</f>
        <v>101.17872652416671</v>
      </c>
      <c r="T55" s="174">
        <f>100*(D55/OBR_MAR23_1.1!D55)</f>
        <v>120.42557841510784</v>
      </c>
      <c r="U55" s="174">
        <f>100*(E55/OBR_MAR23_1.1!E55)</f>
        <v>101.17093707857777</v>
      </c>
      <c r="V55" s="174">
        <f>100*(K55/OBR_MAR23_1.1!N55)</f>
        <v>100.19239591107339</v>
      </c>
      <c r="W55" s="174">
        <f>100*(M55/OBR_MAR23_1.1!P55)</f>
        <v>98.131165253813379</v>
      </c>
      <c r="X55" s="174">
        <f>100*(O55/OBR_MAR23_1.1!R55)</f>
        <v>106.08966274684266</v>
      </c>
      <c r="AA55" s="174">
        <f t="shared" si="0"/>
        <v>-15.43154834230206</v>
      </c>
    </row>
    <row r="56" spans="1:27" ht="15.75">
      <c r="A56" s="160"/>
      <c r="B56" s="203" t="s">
        <v>1035</v>
      </c>
      <c r="C56" s="172">
        <v>318.57600000000002</v>
      </c>
      <c r="D56" s="172">
        <v>123.7</v>
      </c>
      <c r="E56" s="172">
        <v>95.191999999999993</v>
      </c>
      <c r="F56" s="172">
        <v>17.268999999999998</v>
      </c>
      <c r="G56" s="172">
        <v>7.6180000000000003</v>
      </c>
      <c r="H56" s="172">
        <v>545.08600000000001</v>
      </c>
      <c r="I56" s="172">
        <v>9.625</v>
      </c>
      <c r="J56" s="172">
        <v>554.71100000000001</v>
      </c>
      <c r="K56" s="172">
        <v>156.26599999999999</v>
      </c>
      <c r="L56" s="172">
        <v>710.97699999999998</v>
      </c>
      <c r="M56" s="172">
        <v>171.31100000000001</v>
      </c>
      <c r="N56" s="172">
        <v>0</v>
      </c>
      <c r="O56" s="172">
        <v>539.66600000000005</v>
      </c>
      <c r="P56" s="204">
        <v>526.93399999999997</v>
      </c>
      <c r="Q56" s="205"/>
      <c r="R56" s="206"/>
      <c r="S56" s="174">
        <f>100*(C56/OBR_MAR23_1.1!C56)</f>
        <v>101.18149249180578</v>
      </c>
      <c r="T56" s="174">
        <f>100*(D56/OBR_MAR23_1.1!D56)</f>
        <v>118.33923275614657</v>
      </c>
      <c r="U56" s="174">
        <f>100*(E56/OBR_MAR23_1.1!E56)</f>
        <v>101.10030162708694</v>
      </c>
      <c r="V56" s="174">
        <f>100*(K56/OBR_MAR23_1.1!N56)</f>
        <v>100.89553780693315</v>
      </c>
      <c r="W56" s="174">
        <f>100*(M56/OBR_MAR23_1.1!P56)</f>
        <v>99.367176714887307</v>
      </c>
      <c r="X56" s="174">
        <f>100*(O56/OBR_MAR23_1.1!R56)</f>
        <v>105.89555767913804</v>
      </c>
      <c r="Z56" s="174">
        <f t="shared" si="0"/>
        <v>2.7337442702668469E-3</v>
      </c>
      <c r="AA56" s="174">
        <f t="shared" si="0"/>
        <v>-1.7324771750479862</v>
      </c>
    </row>
    <row r="57" spans="1:27" ht="15.75">
      <c r="A57" s="160"/>
      <c r="B57" s="203" t="s">
        <v>1036</v>
      </c>
      <c r="C57" s="172">
        <v>310.28500000000003</v>
      </c>
      <c r="D57" s="172">
        <v>128.685</v>
      </c>
      <c r="E57" s="172">
        <v>93.412000000000006</v>
      </c>
      <c r="F57" s="172">
        <v>17.344000000000001</v>
      </c>
      <c r="G57" s="172">
        <v>8.4960000000000004</v>
      </c>
      <c r="H57" s="172">
        <v>540.87800000000004</v>
      </c>
      <c r="I57" s="172">
        <v>3.91</v>
      </c>
      <c r="J57" s="172">
        <v>544.78800000000001</v>
      </c>
      <c r="K57" s="172">
        <v>150.916</v>
      </c>
      <c r="L57" s="172">
        <v>695.70399999999995</v>
      </c>
      <c r="M57" s="172">
        <v>156.81800000000001</v>
      </c>
      <c r="N57" s="172">
        <v>-0.97899999999999998</v>
      </c>
      <c r="O57" s="172">
        <v>537.90700000000004</v>
      </c>
      <c r="P57" s="204">
        <v>537.029</v>
      </c>
      <c r="Q57" s="205"/>
      <c r="R57" s="206"/>
      <c r="S57" s="174">
        <f>100*(C57/OBR_MAR23_1.1!C57)</f>
        <v>102.21874485257783</v>
      </c>
      <c r="T57" s="174">
        <f>100*(D57/OBR_MAR23_1.1!D57)</f>
        <v>123.28865554672007</v>
      </c>
      <c r="U57" s="174">
        <f>100*(E57/OBR_MAR23_1.1!E57)</f>
        <v>100.8725325039955</v>
      </c>
      <c r="V57" s="174">
        <f>100*(K57/OBR_MAR23_1.1!N57)</f>
        <v>101.7194082162235</v>
      </c>
      <c r="W57" s="174">
        <f>100*(M57/OBR_MAR23_1.1!P57)</f>
        <v>101.0353647615182</v>
      </c>
      <c r="X57" s="174">
        <f>100*(O57/OBR_MAR23_1.1!R57)</f>
        <v>106.67360759932971</v>
      </c>
      <c r="Z57" s="174">
        <f t="shared" si="0"/>
        <v>1.0251404038698508</v>
      </c>
      <c r="AA57" s="174">
        <f t="shared" si="0"/>
        <v>4.18240229829141</v>
      </c>
    </row>
    <row r="58" spans="1:27" ht="15.75">
      <c r="A58" s="160"/>
      <c r="B58" s="203" t="s">
        <v>1037</v>
      </c>
      <c r="C58" s="172">
        <v>343.4</v>
      </c>
      <c r="D58" s="172">
        <v>125.857</v>
      </c>
      <c r="E58" s="172">
        <v>97.703999999999994</v>
      </c>
      <c r="F58" s="172">
        <v>17.791</v>
      </c>
      <c r="G58" s="172">
        <v>-0.71199999999999997</v>
      </c>
      <c r="H58" s="172">
        <v>566.24900000000002</v>
      </c>
      <c r="I58" s="172">
        <v>-2.5459999999999998</v>
      </c>
      <c r="J58" s="172">
        <v>563.70299999999997</v>
      </c>
      <c r="K58" s="172">
        <v>162.11699999999999</v>
      </c>
      <c r="L58" s="172">
        <v>725.82</v>
      </c>
      <c r="M58" s="172">
        <v>162.39599999999999</v>
      </c>
      <c r="N58" s="172">
        <v>-1.1759999999999999</v>
      </c>
      <c r="O58" s="172">
        <v>562.24800000000005</v>
      </c>
      <c r="P58" s="204">
        <v>563.81399999999996</v>
      </c>
      <c r="Q58" s="205"/>
      <c r="R58" s="206"/>
      <c r="S58" s="174">
        <f>100*(C58/OBR_MAR23_1.1!C58)</f>
        <v>102.51633723516362</v>
      </c>
      <c r="T58" s="174">
        <f>100*(D58/OBR_MAR23_1.1!D58)</f>
        <v>111.9803900633497</v>
      </c>
      <c r="U58" s="174">
        <f>100*(E58/OBR_MAR23_1.1!E58)</f>
        <v>101.4042407447769</v>
      </c>
      <c r="V58" s="174">
        <f>100*(K58/OBR_MAR23_1.1!N58)</f>
        <v>102.70970603142422</v>
      </c>
      <c r="W58" s="174">
        <f>100*(M58/OBR_MAR23_1.1!P58)</f>
        <v>101.52541949035985</v>
      </c>
      <c r="X58" s="174">
        <f>100*(O58/OBR_MAR23_1.1!R58)</f>
        <v>104.66756643551918</v>
      </c>
      <c r="Z58" s="174">
        <f t="shared" si="0"/>
        <v>0.29113288664910364</v>
      </c>
      <c r="AA58" s="174">
        <f t="shared" si="0"/>
        <v>-9.1721865513288101</v>
      </c>
    </row>
    <row r="59" spans="1:27" ht="15.75">
      <c r="A59" s="160"/>
      <c r="B59" s="203" t="s">
        <v>1038</v>
      </c>
      <c r="C59" s="172">
        <v>357.76299999999998</v>
      </c>
      <c r="D59" s="172">
        <v>126.08499999999999</v>
      </c>
      <c r="E59" s="172">
        <v>101.13</v>
      </c>
      <c r="F59" s="172">
        <v>17.454000000000001</v>
      </c>
      <c r="G59" s="172">
        <v>3.4980000000000002</v>
      </c>
      <c r="H59" s="172">
        <v>588.476</v>
      </c>
      <c r="I59" s="172">
        <v>5.22</v>
      </c>
      <c r="J59" s="172">
        <v>593.69600000000003</v>
      </c>
      <c r="K59" s="172">
        <v>157.46700000000001</v>
      </c>
      <c r="L59" s="172">
        <v>751.16300000000001</v>
      </c>
      <c r="M59" s="172">
        <v>173.65899999999999</v>
      </c>
      <c r="N59" s="172">
        <v>-0.14799999999999999</v>
      </c>
      <c r="O59" s="172">
        <v>577.35599999999999</v>
      </c>
      <c r="P59" s="204">
        <v>579.68600000000004</v>
      </c>
      <c r="Q59" s="205"/>
      <c r="R59" s="206"/>
      <c r="S59" s="174">
        <f>100*(C59/OBR_MAR23_1.1!C59)</f>
        <v>103.82069489867875</v>
      </c>
      <c r="T59" s="174">
        <f>100*(D59/OBR_MAR23_1.1!D59)</f>
        <v>111.72399737714214</v>
      </c>
      <c r="U59" s="174">
        <f>100*(E59/OBR_MAR23_1.1!E59)</f>
        <v>104.02073626068442</v>
      </c>
      <c r="V59" s="174">
        <f>100*(K59/OBR_MAR23_1.1!N59)</f>
        <v>103.84402326593599</v>
      </c>
      <c r="W59" s="174">
        <f>100*(M59/OBR_MAR23_1.1!P59)</f>
        <v>103.9980117736536</v>
      </c>
      <c r="X59" s="174">
        <f>100*(O59/OBR_MAR23_1.1!R59)</f>
        <v>105.64862476143075</v>
      </c>
      <c r="Z59" s="174">
        <f t="shared" si="0"/>
        <v>1.272341266468624</v>
      </c>
      <c r="AA59" s="174">
        <f t="shared" si="0"/>
        <v>-0.22896212994303333</v>
      </c>
    </row>
    <row r="60" spans="1:27" ht="15.75">
      <c r="A60" s="160"/>
      <c r="B60" s="203" t="s">
        <v>1039</v>
      </c>
      <c r="C60" s="172">
        <v>364.11399999999998</v>
      </c>
      <c r="D60" s="172">
        <v>127.56699999999999</v>
      </c>
      <c r="E60" s="172">
        <v>101.245</v>
      </c>
      <c r="F60" s="172">
        <v>18.14</v>
      </c>
      <c r="G60" s="172">
        <v>-3.0619999999999998</v>
      </c>
      <c r="H60" s="172">
        <v>589.86400000000003</v>
      </c>
      <c r="I60" s="172">
        <v>6.8860000000000001</v>
      </c>
      <c r="J60" s="172">
        <v>596.75</v>
      </c>
      <c r="K60" s="172">
        <v>183.78399999999999</v>
      </c>
      <c r="L60" s="172">
        <v>780.53399999999999</v>
      </c>
      <c r="M60" s="172">
        <v>189.45</v>
      </c>
      <c r="N60" s="172">
        <v>1.651</v>
      </c>
      <c r="O60" s="172">
        <v>592.73500000000001</v>
      </c>
      <c r="P60" s="204">
        <v>601.58199999999999</v>
      </c>
      <c r="Q60" s="205"/>
      <c r="R60" s="206"/>
      <c r="S60" s="174">
        <f>100*(C60/OBR_MAR23_1.1!C60)</f>
        <v>105.42935983298732</v>
      </c>
      <c r="T60" s="174">
        <f>100*(D60/OBR_MAR23_1.1!D60)</f>
        <v>111.6227993419901</v>
      </c>
      <c r="U60" s="174">
        <f>100*(E60/OBR_MAR23_1.1!E60)</f>
        <v>104.57141676737005</v>
      </c>
      <c r="V60" s="174">
        <f>100*(K60/OBR_MAR23_1.1!N60)</f>
        <v>107.42890545082567</v>
      </c>
      <c r="W60" s="174">
        <f>100*(M60/OBR_MAR23_1.1!P60)</f>
        <v>108.99456896948496</v>
      </c>
      <c r="X60" s="174">
        <f>100*(O60/OBR_MAR23_1.1!R60)</f>
        <v>106.83355532685317</v>
      </c>
      <c r="Z60" s="174">
        <f t="shared" si="0"/>
        <v>1.5494646186663408</v>
      </c>
      <c r="AA60" s="174">
        <f t="shared" si="0"/>
        <v>-9.0578602205237946E-2</v>
      </c>
    </row>
    <row r="61" spans="1:27" ht="15.75">
      <c r="A61" s="160"/>
      <c r="B61" s="203" t="s">
        <v>1040</v>
      </c>
      <c r="C61" s="172">
        <v>374.58800000000002</v>
      </c>
      <c r="D61" s="172">
        <v>132.93700000000001</v>
      </c>
      <c r="E61" s="172">
        <v>109.83199999999999</v>
      </c>
      <c r="F61" s="172">
        <v>21.068999999999999</v>
      </c>
      <c r="G61" s="172">
        <v>8.2710000000000008</v>
      </c>
      <c r="H61" s="172">
        <v>625.62800000000004</v>
      </c>
      <c r="I61" s="172">
        <v>12.407</v>
      </c>
      <c r="J61" s="172">
        <v>638.03499999999997</v>
      </c>
      <c r="K61" s="172">
        <v>177.01300000000001</v>
      </c>
      <c r="L61" s="172">
        <v>815.048</v>
      </c>
      <c r="M61" s="172">
        <v>213.50399999999999</v>
      </c>
      <c r="N61" s="172">
        <v>3.9969999999999999</v>
      </c>
      <c r="O61" s="172">
        <v>605.54100000000005</v>
      </c>
      <c r="P61" s="204">
        <v>600.85199999999998</v>
      </c>
      <c r="Q61" s="205"/>
      <c r="R61" s="206"/>
      <c r="S61" s="174">
        <f>100*(C61/OBR_MAR23_1.1!C61)</f>
        <v>107.40073858293002</v>
      </c>
      <c r="T61" s="174">
        <f>100*(D61/OBR_MAR23_1.1!D61)</f>
        <v>116.80300141460116</v>
      </c>
      <c r="U61" s="174">
        <f>100*(E61/OBR_MAR23_1.1!E61)</f>
        <v>106.60609943121153</v>
      </c>
      <c r="V61" s="174">
        <f>100*(K61/OBR_MAR23_1.1!N61)</f>
        <v>110.80695340815905</v>
      </c>
      <c r="W61" s="174">
        <f>100*(M61/OBR_MAR23_1.1!P61)</f>
        <v>114.47874274132576</v>
      </c>
      <c r="X61" s="174">
        <f>100*(O61/OBR_MAR23_1.1!R61)</f>
        <v>108.64430772874314</v>
      </c>
      <c r="Z61" s="174">
        <f t="shared" si="0"/>
        <v>1.8698574600714668</v>
      </c>
      <c r="AA61" s="174">
        <f t="shared" si="0"/>
        <v>4.640810034462528</v>
      </c>
    </row>
    <row r="62" spans="1:27" ht="15.75">
      <c r="A62" s="160"/>
      <c r="B62" s="203" t="s">
        <v>1041</v>
      </c>
      <c r="C62" s="172">
        <v>389.14</v>
      </c>
      <c r="D62" s="172">
        <v>127.557</v>
      </c>
      <c r="E62" s="172">
        <v>111.11</v>
      </c>
      <c r="F62" s="172">
        <v>17.844000000000001</v>
      </c>
      <c r="G62" s="172">
        <v>2.464</v>
      </c>
      <c r="H62" s="172">
        <v>630.27099999999996</v>
      </c>
      <c r="I62" s="172">
        <v>9.968</v>
      </c>
      <c r="J62" s="172">
        <v>640.23900000000003</v>
      </c>
      <c r="K62" s="172">
        <v>196.1</v>
      </c>
      <c r="L62" s="172">
        <v>836.33900000000006</v>
      </c>
      <c r="M62" s="172">
        <v>225.11799999999999</v>
      </c>
      <c r="N62" s="172">
        <v>5.0359999999999996</v>
      </c>
      <c r="O62" s="172">
        <v>616.25699999999995</v>
      </c>
      <c r="P62" s="204">
        <v>616.57799999999997</v>
      </c>
      <c r="Q62" s="205"/>
      <c r="R62" s="206"/>
      <c r="S62" s="174">
        <f>100*(C62/OBR_MAR23_1.1!C62)</f>
        <v>110.77678111380283</v>
      </c>
      <c r="T62" s="174">
        <f>100*(D62/OBR_MAR23_1.1!D62)</f>
        <v>113.72771041369474</v>
      </c>
      <c r="U62" s="174">
        <f>100*(E62/OBR_MAR23_1.1!E62)</f>
        <v>108.44549420732601</v>
      </c>
      <c r="V62" s="174">
        <f>100*(K62/OBR_MAR23_1.1!N62)</f>
        <v>116.67479800564035</v>
      </c>
      <c r="W62" s="174">
        <f>100*(M62/OBR_MAR23_1.1!P62)</f>
        <v>120.48511316988059</v>
      </c>
      <c r="X62" s="174">
        <f>100*(O62/OBR_MAR23_1.1!R62)</f>
        <v>110.45259509121084</v>
      </c>
      <c r="Z62" s="174">
        <f t="shared" si="0"/>
        <v>3.1434071826852206</v>
      </c>
      <c r="AA62" s="174">
        <f t="shared" si="0"/>
        <v>-2.6328869666546018</v>
      </c>
    </row>
    <row r="63" spans="1:27" ht="15.75">
      <c r="A63" s="160"/>
      <c r="B63" s="203" t="s">
        <v>1042</v>
      </c>
      <c r="C63" s="172">
        <v>396.67700000000002</v>
      </c>
      <c r="D63" s="172">
        <v>131.215</v>
      </c>
      <c r="E63" s="172">
        <v>113.57299999999999</v>
      </c>
      <c r="F63" s="172">
        <v>18.920999999999999</v>
      </c>
      <c r="G63" s="172">
        <v>-11.99</v>
      </c>
      <c r="H63" s="172">
        <v>629.47500000000002</v>
      </c>
      <c r="I63" s="172">
        <v>2.359</v>
      </c>
      <c r="J63" s="172">
        <v>631.83399999999995</v>
      </c>
      <c r="K63" s="172">
        <v>220.64400000000001</v>
      </c>
      <c r="L63" s="172">
        <v>852.47799999999995</v>
      </c>
      <c r="M63" s="172">
        <v>231.512</v>
      </c>
      <c r="N63" s="172">
        <v>5.117</v>
      </c>
      <c r="O63" s="172">
        <v>626.08299999999997</v>
      </c>
      <c r="P63" s="204">
        <v>622.44600000000003</v>
      </c>
      <c r="Q63" s="205"/>
      <c r="R63" s="206"/>
      <c r="S63" s="174">
        <f>100*(C63/OBR_MAR23_1.1!C63)</f>
        <v>113.31685996686282</v>
      </c>
      <c r="T63" s="174">
        <f>100*(D63/OBR_MAR23_1.1!D63)</f>
        <v>116.38003671938056</v>
      </c>
      <c r="U63" s="174">
        <f>100*(E63/OBR_MAR23_1.1!E63)</f>
        <v>110.51504860509695</v>
      </c>
      <c r="V63" s="174">
        <f>100*(K63/OBR_MAR23_1.1!N63)</f>
        <v>120.02154082148861</v>
      </c>
      <c r="W63" s="174">
        <f>100*(M63/OBR_MAR23_1.1!P63)</f>
        <v>127.67299759557056</v>
      </c>
      <c r="X63" s="174">
        <f>100*(O63/OBR_MAR23_1.1!R63)</f>
        <v>112.39805178601242</v>
      </c>
      <c r="Z63" s="174">
        <f t="shared" si="0"/>
        <v>2.2929704469843104</v>
      </c>
      <c r="AA63" s="174">
        <f t="shared" si="0"/>
        <v>2.3321724283710044</v>
      </c>
    </row>
    <row r="64" spans="1:27" ht="15.75">
      <c r="A64" s="160"/>
      <c r="B64" s="203" t="s">
        <v>1043</v>
      </c>
      <c r="C64" s="172">
        <v>401.81200000000001</v>
      </c>
      <c r="D64" s="172">
        <v>133.22800000000001</v>
      </c>
      <c r="E64" s="172">
        <v>112.68300000000001</v>
      </c>
      <c r="F64" s="172">
        <v>20.649000000000001</v>
      </c>
      <c r="G64" s="172">
        <v>-17.294</v>
      </c>
      <c r="H64" s="172">
        <v>630.42899999999997</v>
      </c>
      <c r="I64" s="172">
        <v>6.9219999999999997</v>
      </c>
      <c r="J64" s="172">
        <v>637.351</v>
      </c>
      <c r="K64" s="172">
        <v>219.55600000000001</v>
      </c>
      <c r="L64" s="172">
        <v>856.90700000000004</v>
      </c>
      <c r="M64" s="172">
        <v>227.84800000000001</v>
      </c>
      <c r="N64" s="172">
        <v>5.1870000000000003</v>
      </c>
      <c r="O64" s="172">
        <v>634.24599999999998</v>
      </c>
      <c r="P64" s="204">
        <v>620.8054350000001</v>
      </c>
      <c r="Q64" s="205"/>
      <c r="R64" s="206"/>
      <c r="S64" s="174">
        <f>100*(C64/OBR_MAR23_1.1!C64)</f>
        <v>114.6560136966757</v>
      </c>
      <c r="T64" s="174">
        <f>100*(D64/OBR_MAR23_1.1!D64)</f>
        <v>117.23688841957059</v>
      </c>
      <c r="U64" s="174">
        <f>100*(E64/OBR_MAR23_1.1!E64)</f>
        <v>107.98355565777369</v>
      </c>
      <c r="V64" s="174">
        <f>100*(K64/OBR_MAR23_1.1!N64)</f>
        <v>120.66831547128334</v>
      </c>
      <c r="W64" s="174">
        <f>100*(M64/OBR_MAR23_1.1!P64)</f>
        <v>123.79881225991187</v>
      </c>
      <c r="X64" s="174">
        <f>100*(O64/OBR_MAR23_1.1!R64)</f>
        <v>113.84798752106894</v>
      </c>
      <c r="Z64" s="174">
        <f t="shared" si="0"/>
        <v>1.1817780074425688</v>
      </c>
      <c r="AA64" s="174">
        <f t="shared" si="0"/>
        <v>0.73625316191994195</v>
      </c>
    </row>
    <row r="65" spans="1:31" ht="15.75">
      <c r="A65" s="160"/>
      <c r="B65" s="178" t="s">
        <v>1044</v>
      </c>
      <c r="C65" s="172">
        <v>403.312836</v>
      </c>
      <c r="D65" s="172">
        <v>134.15661857345199</v>
      </c>
      <c r="E65" s="172">
        <v>112.91609</v>
      </c>
      <c r="F65" s="172">
        <v>21.225737899999999</v>
      </c>
      <c r="G65" s="172">
        <v>0.79514518499999998</v>
      </c>
      <c r="H65" s="172">
        <v>651.18068975845199</v>
      </c>
      <c r="I65" s="172">
        <v>-3.7603343499999999</v>
      </c>
      <c r="J65" s="172">
        <v>647.420355408452</v>
      </c>
      <c r="K65" s="172">
        <v>198.988022</v>
      </c>
      <c r="L65" s="172">
        <v>846.40837699999997</v>
      </c>
      <c r="M65" s="172">
        <v>224.15588200000002</v>
      </c>
      <c r="N65" s="172">
        <v>5.1503292600000004</v>
      </c>
      <c r="O65" s="172">
        <v>627.40282400000001</v>
      </c>
      <c r="P65" s="204">
        <v>616.07534599999997</v>
      </c>
      <c r="Q65" s="205"/>
      <c r="R65" s="206"/>
      <c r="S65" s="174">
        <f>100*(C65/OBR_MAR23_1.1!C65)</f>
        <v>115.91946908560931</v>
      </c>
      <c r="T65" s="174">
        <f>100*(D65/OBR_MAR23_1.1!D65)</f>
        <v>116.15420074683595</v>
      </c>
      <c r="U65" s="174">
        <f>100*(E65/OBR_MAR23_1.1!E65)</f>
        <v>110.43683148560515</v>
      </c>
      <c r="V65" s="174">
        <f>100*(K65/OBR_MAR23_1.1!N65)</f>
        <v>119.94231839431765</v>
      </c>
      <c r="W65" s="174">
        <f>100*(M65/OBR_MAR23_1.1!P65)</f>
        <v>124.82248982580404</v>
      </c>
      <c r="X65" s="174">
        <f>100*(O65/OBR_MAR23_1.1!R65)</f>
        <v>113.09462589695688</v>
      </c>
      <c r="Z65" s="174">
        <f t="shared" si="0"/>
        <v>1.1019530055144777</v>
      </c>
      <c r="AA65" s="174">
        <f t="shared" si="0"/>
        <v>-0.92350427184648698</v>
      </c>
    </row>
    <row r="66" spans="1:31" ht="15.75">
      <c r="A66" s="160"/>
      <c r="B66" s="178" t="s">
        <v>1045</v>
      </c>
      <c r="C66" s="172">
        <v>405.492638</v>
      </c>
      <c r="D66" s="172">
        <v>135.550824142132</v>
      </c>
      <c r="E66" s="172">
        <v>113.148754</v>
      </c>
      <c r="F66" s="172">
        <v>21.764525799999998</v>
      </c>
      <c r="G66" s="172">
        <v>0.80210530600000007</v>
      </c>
      <c r="H66" s="172">
        <v>654.99432144813193</v>
      </c>
      <c r="I66" s="172">
        <v>1.54499162</v>
      </c>
      <c r="J66" s="172">
        <v>656.53931306813195</v>
      </c>
      <c r="K66" s="172">
        <v>193.88934899999998</v>
      </c>
      <c r="L66" s="172">
        <v>850.42866200000003</v>
      </c>
      <c r="M66" s="172">
        <v>220.560766</v>
      </c>
      <c r="N66" s="172">
        <v>5.2109985700000001</v>
      </c>
      <c r="O66" s="172">
        <v>635.07889399999999</v>
      </c>
      <c r="P66" s="204">
        <v>626.43604700000003</v>
      </c>
      <c r="Q66" s="205"/>
      <c r="R66" s="206"/>
      <c r="S66" s="174">
        <f>100*(C66/OBR_MAR23_1.1!C66)</f>
        <v>117.08457296409223</v>
      </c>
      <c r="T66" s="174">
        <f>100*(D66/OBR_MAR23_1.1!D66)</f>
        <v>115.92524476017616</v>
      </c>
      <c r="U66" s="174">
        <f>100*(E66/OBR_MAR23_1.1!E66)</f>
        <v>111.40351487863607</v>
      </c>
      <c r="V66" s="174">
        <f>100*(K66/OBR_MAR23_1.1!N66)</f>
        <v>120.43834879621269</v>
      </c>
      <c r="W66" s="174">
        <f>100*(M66/OBR_MAR23_1.1!P66)</f>
        <v>124.54550535602986</v>
      </c>
      <c r="X66" s="174">
        <f>100*(O66/OBR_MAR23_1.1!R66)</f>
        <v>114.42684592047519</v>
      </c>
      <c r="Z66" s="174">
        <f t="shared" si="0"/>
        <v>1.0050976662276279</v>
      </c>
      <c r="AA66" s="174">
        <f t="shared" si="0"/>
        <v>-0.19711382385456666</v>
      </c>
    </row>
    <row r="67" spans="1:31" ht="15.75">
      <c r="A67" s="160"/>
      <c r="B67" s="178" t="s">
        <v>1046</v>
      </c>
      <c r="C67" s="172">
        <v>407.82268199999999</v>
      </c>
      <c r="D67" s="172">
        <v>136.74769296793801</v>
      </c>
      <c r="E67" s="172">
        <v>112.914886</v>
      </c>
      <c r="F67" s="172">
        <v>22.062478800000001</v>
      </c>
      <c r="G67" s="172">
        <v>0.80395040900000003</v>
      </c>
      <c r="H67" s="172">
        <v>658.28921137693806</v>
      </c>
      <c r="I67" s="172">
        <v>2.15853283</v>
      </c>
      <c r="J67" s="172">
        <v>660.44774420693807</v>
      </c>
      <c r="K67" s="172">
        <v>192.63117099999999</v>
      </c>
      <c r="L67" s="172">
        <v>853.07891500000005</v>
      </c>
      <c r="M67" s="172">
        <v>218.001407</v>
      </c>
      <c r="N67" s="172">
        <v>5.24076305</v>
      </c>
      <c r="O67" s="172">
        <v>640.31827099999998</v>
      </c>
      <c r="P67" s="204">
        <v>633.19697900000006</v>
      </c>
      <c r="Q67" s="205"/>
      <c r="R67" s="206"/>
      <c r="S67" s="174">
        <f>100*(C67/OBR_MAR23_1.1!C67)</f>
        <v>117.60463004497606</v>
      </c>
      <c r="T67" s="174">
        <f>100*(D67/OBR_MAR23_1.1!D67)</f>
        <v>115.8841523726454</v>
      </c>
      <c r="U67" s="174">
        <f>100*(E67/OBR_MAR23_1.1!E67)</f>
        <v>111.65977952544867</v>
      </c>
      <c r="V67" s="174">
        <f>100*(K67/OBR_MAR23_1.1!N67)</f>
        <v>120.1631539969556</v>
      </c>
      <c r="W67" s="174">
        <f>100*(M67/OBR_MAR23_1.1!P67)</f>
        <v>123.51892407375158</v>
      </c>
      <c r="X67" s="174">
        <f>100*(O67/OBR_MAR23_1.1!R67)</f>
        <v>115.08043601112912</v>
      </c>
      <c r="Z67" s="174">
        <f t="shared" si="0"/>
        <v>0.44417216352090616</v>
      </c>
      <c r="AA67" s="174">
        <f t="shared" si="0"/>
        <v>-3.544731573849047E-2</v>
      </c>
      <c r="AB67" s="174"/>
      <c r="AC67" s="174"/>
      <c r="AD67" s="174"/>
    </row>
    <row r="68" spans="1:31" ht="15.75">
      <c r="A68" s="160"/>
      <c r="B68" s="178" t="s">
        <v>1047</v>
      </c>
      <c r="C68" s="172">
        <v>409.99908399999998</v>
      </c>
      <c r="D68" s="172">
        <v>137.747225050873</v>
      </c>
      <c r="E68" s="172">
        <v>113.151866</v>
      </c>
      <c r="F68" s="172">
        <v>22.2695969</v>
      </c>
      <c r="G68" s="172">
        <v>0.80562781399999994</v>
      </c>
      <c r="H68" s="172">
        <v>661.70380286487296</v>
      </c>
      <c r="I68" s="172">
        <v>1.5977892499999999</v>
      </c>
      <c r="J68" s="172">
        <v>663.30159211487296</v>
      </c>
      <c r="K68" s="172">
        <v>192.16570899999999</v>
      </c>
      <c r="L68" s="172">
        <v>855.46730200000002</v>
      </c>
      <c r="M68" s="172">
        <v>214.57756899999998</v>
      </c>
      <c r="N68" s="172">
        <v>5.2669745800000003</v>
      </c>
      <c r="O68" s="172">
        <v>646.1567070000001</v>
      </c>
      <c r="P68" s="204">
        <v>638.61429799999996</v>
      </c>
      <c r="Q68" s="205"/>
      <c r="R68" s="206"/>
      <c r="S68" s="174">
        <f>100*(C68/OBR_MAR23_1.1!C68)</f>
        <v>117.75005686981459</v>
      </c>
      <c r="T68" s="174">
        <f>100*(D68/OBR_MAR23_1.1!D68)</f>
        <v>116.28091076967037</v>
      </c>
      <c r="U68" s="174">
        <f>100*(E68/OBR_MAR23_1.1!E68)</f>
        <v>111.89275212787774</v>
      </c>
      <c r="V68" s="174">
        <f>100*(K68/OBR_MAR23_1.1!N68)</f>
        <v>119.73572338909034</v>
      </c>
      <c r="W68" s="174">
        <f>100*(M68/OBR_MAR23_1.1!P68)</f>
        <v>121.98748009769631</v>
      </c>
      <c r="X68" s="174">
        <f>100*(O68/OBR_MAR23_1.1!R68)</f>
        <v>115.65600737021093</v>
      </c>
      <c r="Z68" s="174">
        <f t="shared" si="0"/>
        <v>0.12365739748758653</v>
      </c>
      <c r="AA68" s="174">
        <f t="shared" si="0"/>
        <v>0.34237502618055249</v>
      </c>
      <c r="AB68" s="174"/>
      <c r="AC68" s="174"/>
      <c r="AD68" s="174"/>
    </row>
    <row r="69" spans="1:31" ht="15.75">
      <c r="A69" s="160"/>
      <c r="B69" s="178" t="s">
        <v>1048</v>
      </c>
      <c r="C69" s="172">
        <v>412.31856300000004</v>
      </c>
      <c r="D69" s="172">
        <v>138.54942039093402</v>
      </c>
      <c r="E69" s="172">
        <v>113.732663</v>
      </c>
      <c r="F69" s="172">
        <v>22.2858801</v>
      </c>
      <c r="G69" s="172">
        <v>0.80760118800000003</v>
      </c>
      <c r="H69" s="172">
        <v>665.40824757893392</v>
      </c>
      <c r="I69" s="172">
        <v>1.1879263800000002</v>
      </c>
      <c r="J69" s="172">
        <v>666.59617395893395</v>
      </c>
      <c r="K69" s="172">
        <v>191.758894</v>
      </c>
      <c r="L69" s="172">
        <v>858.35506799999996</v>
      </c>
      <c r="M69" s="172">
        <v>212.02232199999997</v>
      </c>
      <c r="N69" s="172">
        <v>5.2867194799999995</v>
      </c>
      <c r="O69" s="172">
        <v>651.61946599999999</v>
      </c>
      <c r="P69" s="204">
        <v>643.53279799999996</v>
      </c>
      <c r="Q69" s="205"/>
      <c r="R69" s="206"/>
      <c r="S69" s="174">
        <f>100*(C69/OBR_MAR23_1.1!C69)</f>
        <v>117.84782186158114</v>
      </c>
      <c r="T69" s="174">
        <f>100*(D69/OBR_MAR23_1.1!D69)</f>
        <v>116.79496088956979</v>
      </c>
      <c r="U69" s="174">
        <f>100*(E69/OBR_MAR23_1.1!E69)</f>
        <v>112.16683190683993</v>
      </c>
      <c r="V69" s="174">
        <f>100*(K69/OBR_MAR23_1.1!N69)</f>
        <v>119.27760061184264</v>
      </c>
      <c r="W69" s="174">
        <f>100*(M69/OBR_MAR23_1.1!P69)</f>
        <v>120.87770206314043</v>
      </c>
      <c r="X69" s="174">
        <f>100*(O69/OBR_MAR23_1.1!R69)</f>
        <v>116.08958016679638</v>
      </c>
      <c r="Z69" s="174">
        <f t="shared" si="0"/>
        <v>8.3027553757064609E-2</v>
      </c>
      <c r="AA69" s="174">
        <f t="shared" si="0"/>
        <v>0.44207610389090934</v>
      </c>
      <c r="AB69" s="174"/>
      <c r="AC69" s="174"/>
      <c r="AD69" s="174"/>
    </row>
    <row r="70" spans="1:31" ht="15.75">
      <c r="A70" s="160"/>
      <c r="B70" s="178" t="s">
        <v>1049</v>
      </c>
      <c r="C70" s="172">
        <v>415.965577</v>
      </c>
      <c r="D70" s="172">
        <v>139.154278988122</v>
      </c>
      <c r="E70" s="172">
        <v>114.658895</v>
      </c>
      <c r="F70" s="172">
        <v>22.1113283</v>
      </c>
      <c r="G70" s="172">
        <v>0.81022262999999994</v>
      </c>
      <c r="H70" s="172">
        <v>670.58897361812205</v>
      </c>
      <c r="I70" s="172">
        <v>0.58131697699999996</v>
      </c>
      <c r="J70" s="172">
        <v>671.17029059512208</v>
      </c>
      <c r="K70" s="172">
        <v>191.34907800000002</v>
      </c>
      <c r="L70" s="172">
        <v>862.51936799999999</v>
      </c>
      <c r="M70" s="172">
        <v>209.64197000000001</v>
      </c>
      <c r="N70" s="172">
        <v>5.31155329</v>
      </c>
      <c r="O70" s="172">
        <v>658.18895099999997</v>
      </c>
      <c r="P70" s="204">
        <v>649.67706900000007</v>
      </c>
      <c r="Q70" s="205"/>
      <c r="R70" s="206"/>
      <c r="S70" s="174">
        <f>100*(C70/OBR_MAR23_1.1!C70)</f>
        <v>118.2734059494331</v>
      </c>
      <c r="T70" s="174">
        <f>100*(D70/OBR_MAR23_1.1!D70)</f>
        <v>116.98966506331607</v>
      </c>
      <c r="U70" s="174">
        <f>100*(E70/OBR_MAR23_1.1!E70)</f>
        <v>112.53092098508655</v>
      </c>
      <c r="V70" s="174">
        <f>100*(K70/OBR_MAR23_1.1!N70)</f>
        <v>118.76503487821482</v>
      </c>
      <c r="W70" s="174">
        <f>100*(M70/OBR_MAR23_1.1!P70)</f>
        <v>119.80528412724991</v>
      </c>
      <c r="X70" s="174">
        <f>100*(O70/OBR_MAR23_1.1!R70)</f>
        <v>116.63489875575648</v>
      </c>
      <c r="Z70" s="174">
        <f t="shared" si="0"/>
        <v>0.36113021108852283</v>
      </c>
      <c r="AA70" s="174">
        <f t="shared" si="0"/>
        <v>0.16670597109953444</v>
      </c>
      <c r="AB70" s="174"/>
      <c r="AC70" s="174"/>
      <c r="AD70" s="174"/>
    </row>
    <row r="71" spans="1:31" ht="15.75">
      <c r="A71" s="160"/>
      <c r="B71" s="178" t="s">
        <v>1050</v>
      </c>
      <c r="C71" s="172">
        <v>418.99157500000001</v>
      </c>
      <c r="D71" s="172">
        <v>139.793000578418</v>
      </c>
      <c r="E71" s="172">
        <v>115.630965</v>
      </c>
      <c r="F71" s="172">
        <v>21.9417051</v>
      </c>
      <c r="G71" s="172">
        <v>0.81300354200000002</v>
      </c>
      <c r="H71" s="172">
        <v>675.22854412041795</v>
      </c>
      <c r="I71" s="172">
        <v>0.44131555900000002</v>
      </c>
      <c r="J71" s="172">
        <v>675.66985967941787</v>
      </c>
      <c r="K71" s="172">
        <v>191.374595</v>
      </c>
      <c r="L71" s="172">
        <v>867.04445399999997</v>
      </c>
      <c r="M71" s="172">
        <v>208.06968900000001</v>
      </c>
      <c r="N71" s="172">
        <v>5.3290594199999992</v>
      </c>
      <c r="O71" s="172">
        <v>664.30382499999996</v>
      </c>
      <c r="P71" s="204">
        <v>655.699027</v>
      </c>
      <c r="Q71" s="205"/>
      <c r="R71" s="206"/>
      <c r="S71" s="174">
        <f>100*(C71/OBR_MAR23_1.1!C71)</f>
        <v>118.51043702948732</v>
      </c>
      <c r="T71" s="174">
        <f>100*(D71/OBR_MAR23_1.1!D71)</f>
        <v>117.25897513377797</v>
      </c>
      <c r="U71" s="174">
        <f>100*(E71/OBR_MAR23_1.1!E71)</f>
        <v>112.91715837744547</v>
      </c>
      <c r="V71" s="174">
        <f>100*(K71/OBR_MAR23_1.1!N71)</f>
        <v>118.35664032784076</v>
      </c>
      <c r="W71" s="174">
        <f>100*(M71/OBR_MAR23_1.1!P71)</f>
        <v>119.07827530190107</v>
      </c>
      <c r="X71" s="174">
        <f>100*(O71/OBR_MAR23_1.1!R71)</f>
        <v>117.01931081358011</v>
      </c>
      <c r="Z71" s="174">
        <f t="shared" ref="Z71:AE85" si="1">100*((S71/S70)-1)</f>
        <v>0.20040944805086447</v>
      </c>
      <c r="AA71" s="174">
        <f t="shared" si="1"/>
        <v>0.23019988160162264</v>
      </c>
      <c r="AB71" s="174"/>
      <c r="AC71" s="174"/>
      <c r="AD71" s="174"/>
    </row>
    <row r="72" spans="1:31" ht="15.75">
      <c r="A72" s="160"/>
      <c r="B72" s="178" t="s">
        <v>1051</v>
      </c>
      <c r="C72" s="172">
        <v>421.30683899999997</v>
      </c>
      <c r="D72" s="172">
        <v>140.46558516182299</v>
      </c>
      <c r="E72" s="172">
        <v>117.116551</v>
      </c>
      <c r="F72" s="172">
        <v>21.8270102</v>
      </c>
      <c r="G72" s="172">
        <v>0.81562850799999997</v>
      </c>
      <c r="H72" s="172">
        <v>679.70460366982309</v>
      </c>
      <c r="I72" s="172">
        <v>0.5390756699999999</v>
      </c>
      <c r="J72" s="172">
        <v>680.24367933982307</v>
      </c>
      <c r="K72" s="172">
        <v>191.48543900000001</v>
      </c>
      <c r="L72" s="172">
        <v>871.72911799999997</v>
      </c>
      <c r="M72" s="172">
        <v>207.04827</v>
      </c>
      <c r="N72" s="172">
        <v>5.3403307099999999</v>
      </c>
      <c r="O72" s="172">
        <v>670.02117899999996</v>
      </c>
      <c r="P72" s="204">
        <v>661.36160800000005</v>
      </c>
      <c r="Q72" s="205"/>
      <c r="R72" s="206"/>
      <c r="S72" s="174">
        <f>100*(C72/OBR_MAR23_1.1!C72)</f>
        <v>118.63086998711474</v>
      </c>
      <c r="T72" s="174">
        <f>100*(D72/OBR_MAR23_1.1!D72)</f>
        <v>117.42689854847529</v>
      </c>
      <c r="U72" s="174">
        <f>100*(E72/OBR_MAR23_1.1!E72)</f>
        <v>113.28173773349879</v>
      </c>
      <c r="V72" s="174">
        <f>100*(K72/OBR_MAR23_1.1!N72)</f>
        <v>118.08406400869687</v>
      </c>
      <c r="W72" s="174">
        <f>100*(M72/OBR_MAR23_1.1!P72)</f>
        <v>118.60980131366736</v>
      </c>
      <c r="X72" s="174">
        <f>100*(O72/OBR_MAR23_1.1!R72)</f>
        <v>117.2668139884818</v>
      </c>
      <c r="Z72" s="174">
        <f t="shared" si="1"/>
        <v>0.10162223737091303</v>
      </c>
      <c r="AA72" s="174">
        <f t="shared" si="1"/>
        <v>0.14320730204724352</v>
      </c>
      <c r="AB72" s="174"/>
      <c r="AC72" s="174"/>
      <c r="AD72" s="174"/>
    </row>
    <row r="73" spans="1:31" ht="15.75">
      <c r="A73" s="160"/>
      <c r="B73" s="178" t="s">
        <v>1052</v>
      </c>
      <c r="C73" s="172">
        <v>423.62856800000003</v>
      </c>
      <c r="D73" s="172">
        <v>141.17203273833499</v>
      </c>
      <c r="E73" s="172">
        <v>118.601</v>
      </c>
      <c r="F73" s="172">
        <v>21.767243799999999</v>
      </c>
      <c r="G73" s="172">
        <v>0.81835810000000009</v>
      </c>
      <c r="H73" s="172">
        <v>684.21995883833506</v>
      </c>
      <c r="I73" s="172">
        <v>0.8093692549999999</v>
      </c>
      <c r="J73" s="172">
        <v>685.02932809333504</v>
      </c>
      <c r="K73" s="172">
        <v>191.66004699999999</v>
      </c>
      <c r="L73" s="172">
        <v>876.68937399999993</v>
      </c>
      <c r="M73" s="172">
        <v>205.88239999999999</v>
      </c>
      <c r="N73" s="172">
        <v>5.3541945800000015</v>
      </c>
      <c r="O73" s="172">
        <v>676.16116799999998</v>
      </c>
      <c r="P73" s="204">
        <v>667.59169200000008</v>
      </c>
      <c r="Q73" s="205"/>
      <c r="R73" s="206"/>
      <c r="S73" s="174">
        <f>100*(C73/OBR_MAR23_1.1!C73)</f>
        <v>118.76419409402111</v>
      </c>
      <c r="T73" s="174">
        <f>100*(D73/OBR_MAR23_1.1!D73)</f>
        <v>117.60946556730265</v>
      </c>
      <c r="U73" s="174">
        <f>100*(E73/OBR_MAR23_1.1!E73)</f>
        <v>113.66084759758263</v>
      </c>
      <c r="V73" s="174">
        <f>100*(K73/OBR_MAR23_1.1!N73)</f>
        <v>117.85411170653239</v>
      </c>
      <c r="W73" s="174">
        <f>100*(M73/OBR_MAR23_1.1!P73)</f>
        <v>118.05902610453751</v>
      </c>
      <c r="X73" s="174">
        <f>100*(O73/OBR_MAR23_1.1!R73)</f>
        <v>117.57124685024891</v>
      </c>
      <c r="Z73" s="174">
        <f t="shared" si="1"/>
        <v>0.11238567745550654</v>
      </c>
      <c r="AA73" s="174">
        <f t="shared" si="1"/>
        <v>0.15547291215562975</v>
      </c>
      <c r="AB73" s="174"/>
      <c r="AC73" s="174"/>
      <c r="AD73" s="174"/>
    </row>
    <row r="74" spans="1:31" ht="15.75">
      <c r="A74" s="160"/>
      <c r="B74" s="178" t="s">
        <v>1053</v>
      </c>
      <c r="C74" s="172">
        <v>425.027243</v>
      </c>
      <c r="D74" s="172">
        <v>141.91234330795498</v>
      </c>
      <c r="E74" s="172">
        <v>120.198787</v>
      </c>
      <c r="F74" s="172">
        <v>21.7624058</v>
      </c>
      <c r="G74" s="172">
        <v>0.82073813600000001</v>
      </c>
      <c r="H74" s="172">
        <v>687.95911144395495</v>
      </c>
      <c r="I74" s="172">
        <v>1.04229485</v>
      </c>
      <c r="J74" s="172">
        <v>689.00140629395491</v>
      </c>
      <c r="K74" s="172">
        <v>191.74865599999998</v>
      </c>
      <c r="L74" s="172">
        <v>880.75006299999995</v>
      </c>
      <c r="M74" s="172">
        <v>204.45145000000002</v>
      </c>
      <c r="N74" s="172">
        <v>5.36546842</v>
      </c>
      <c r="O74" s="172">
        <v>681.66408100000001</v>
      </c>
      <c r="P74" s="204">
        <v>673.25906599999996</v>
      </c>
      <c r="Q74" s="205"/>
      <c r="R74" s="206"/>
      <c r="S74" s="174">
        <f>100*(C74/OBR_MAR23_1.1!C74)</f>
        <v>118.68854509072224</v>
      </c>
      <c r="T74" s="174">
        <f>100*(D74/OBR_MAR23_1.1!D74)</f>
        <v>117.98191758724185</v>
      </c>
      <c r="U74" s="174">
        <f>100*(E74/OBR_MAR23_1.1!E74)</f>
        <v>113.99140745152214</v>
      </c>
      <c r="V74" s="174">
        <f>100*(K74/OBR_MAR23_1.1!N74)</f>
        <v>117.56593953732499</v>
      </c>
      <c r="W74" s="174">
        <f>100*(M74/OBR_MAR23_1.1!P74)</f>
        <v>117.29669960067935</v>
      </c>
      <c r="X74" s="174">
        <f>100*(O74/OBR_MAR23_1.1!R74)</f>
        <v>117.81880584556272</v>
      </c>
      <c r="Z74" s="174">
        <f t="shared" si="1"/>
        <v>-6.3696810201041565E-2</v>
      </c>
      <c r="AA74" s="174">
        <f t="shared" si="1"/>
        <v>0.31668541145275508</v>
      </c>
      <c r="AB74" s="174"/>
      <c r="AC74" s="174"/>
      <c r="AD74" s="174"/>
    </row>
    <row r="75" spans="1:31" ht="15.75">
      <c r="A75" s="160"/>
      <c r="B75" s="178" t="s">
        <v>1054</v>
      </c>
      <c r="C75" s="172">
        <v>427.187363</v>
      </c>
      <c r="D75" s="172">
        <v>142.70666985020699</v>
      </c>
      <c r="E75" s="172">
        <v>121.72141599999999</v>
      </c>
      <c r="F75" s="172">
        <v>21.782099600000002</v>
      </c>
      <c r="G75" s="172">
        <v>0.82353302399999995</v>
      </c>
      <c r="H75" s="172">
        <v>692.438981874207</v>
      </c>
      <c r="I75" s="172">
        <v>1.2502755299999999</v>
      </c>
      <c r="J75" s="172">
        <v>693.68925740420707</v>
      </c>
      <c r="K75" s="172">
        <v>191.75641300000001</v>
      </c>
      <c r="L75" s="172">
        <v>885.44567000000006</v>
      </c>
      <c r="M75" s="172">
        <v>203.19588099999999</v>
      </c>
      <c r="N75" s="172">
        <v>5.3829480999999992</v>
      </c>
      <c r="O75" s="172">
        <v>687.63273800000002</v>
      </c>
      <c r="P75" s="204">
        <v>679.265717</v>
      </c>
      <c r="Q75" s="205"/>
      <c r="R75" s="206"/>
      <c r="S75" s="174">
        <f>100*(C75/OBR_MAR23_1.1!C75)</f>
        <v>118.85857110531775</v>
      </c>
      <c r="T75" s="174">
        <f>100*(D75/OBR_MAR23_1.1!D75)</f>
        <v>118.3268662060285</v>
      </c>
      <c r="U75" s="174">
        <f>100*(E75/OBR_MAR23_1.1!E75)</f>
        <v>114.3795865488265</v>
      </c>
      <c r="V75" s="174">
        <f>100*(K75/OBR_MAR23_1.1!N75)</f>
        <v>117.31312033515793</v>
      </c>
      <c r="W75" s="174">
        <f>100*(M75/OBR_MAR23_1.1!P75)</f>
        <v>116.6317302738988</v>
      </c>
      <c r="X75" s="174">
        <f>100*(O75/OBR_MAR23_1.1!R75)</f>
        <v>118.20263717790698</v>
      </c>
      <c r="Z75" s="174">
        <f t="shared" si="1"/>
        <v>0.14325393782992357</v>
      </c>
      <c r="AA75" s="174">
        <f t="shared" si="1"/>
        <v>0.29237414159808406</v>
      </c>
      <c r="AB75" s="174"/>
      <c r="AC75" s="174"/>
      <c r="AD75" s="174"/>
    </row>
    <row r="76" spans="1:31" ht="15.75">
      <c r="A76" s="160"/>
      <c r="B76" s="178" t="s">
        <v>1055</v>
      </c>
      <c r="C76" s="172">
        <v>428.98975000000002</v>
      </c>
      <c r="D76" s="172">
        <v>143.55501236509102</v>
      </c>
      <c r="E76" s="172">
        <v>123.18230199999999</v>
      </c>
      <c r="F76" s="172">
        <v>21.826325199999999</v>
      </c>
      <c r="G76" s="172">
        <v>0.82605507899999997</v>
      </c>
      <c r="H76" s="172">
        <v>696.55311944409095</v>
      </c>
      <c r="I76" s="172">
        <v>1.2566219599999999</v>
      </c>
      <c r="J76" s="172">
        <v>697.80974140409103</v>
      </c>
      <c r="K76" s="172">
        <v>191.29235600000001</v>
      </c>
      <c r="L76" s="172">
        <v>889.10209799999996</v>
      </c>
      <c r="M76" s="172">
        <v>202.02018900000002</v>
      </c>
      <c r="N76" s="172">
        <v>5.3916234799999998</v>
      </c>
      <c r="O76" s="172">
        <v>692.47353199999998</v>
      </c>
      <c r="P76" s="204">
        <v>684.07646200000011</v>
      </c>
      <c r="Q76" s="205"/>
      <c r="R76" s="206"/>
      <c r="S76" s="174">
        <f>100*(C76/OBR_MAR23_1.1!C76)</f>
        <v>118.90939199113582</v>
      </c>
      <c r="T76" s="174">
        <f>100*(D76/OBR_MAR23_1.1!D76)</f>
        <v>118.64355650093698</v>
      </c>
      <c r="U76" s="174">
        <f>100*(E76/OBR_MAR23_1.1!E76)</f>
        <v>114.72987203964351</v>
      </c>
      <c r="V76" s="174">
        <f>100*(K76/OBR_MAR23_1.1!N76)</f>
        <v>116.76668119061304</v>
      </c>
      <c r="W76" s="174">
        <f>100*(M76/OBR_MAR23_1.1!P76)</f>
        <v>116.00932560261398</v>
      </c>
      <c r="X76" s="174">
        <f>100*(O76/OBR_MAR23_1.1!R76)</f>
        <v>118.39313744868625</v>
      </c>
      <c r="Z76" s="174">
        <f t="shared" si="1"/>
        <v>4.2757443022800601E-2</v>
      </c>
      <c r="AA76" s="174">
        <f t="shared" si="1"/>
        <v>0.26764022834599999</v>
      </c>
      <c r="AB76" s="174"/>
      <c r="AC76" s="174"/>
      <c r="AD76" s="174"/>
    </row>
    <row r="77" spans="1:31" ht="15.75">
      <c r="A77" s="160"/>
      <c r="B77" s="178" t="s">
        <v>1056</v>
      </c>
      <c r="C77" s="172">
        <v>431.38368500000001</v>
      </c>
      <c r="D77" s="172">
        <v>144.457370852606</v>
      </c>
      <c r="E77" s="172">
        <v>124.65874000000001</v>
      </c>
      <c r="F77" s="172">
        <v>21.895082600000002</v>
      </c>
      <c r="G77" s="172">
        <v>0.82882080599999997</v>
      </c>
      <c r="H77" s="172">
        <v>701.32861665860594</v>
      </c>
      <c r="I77" s="172">
        <v>0.90060017300000006</v>
      </c>
      <c r="J77" s="172">
        <v>702.22921683160598</v>
      </c>
      <c r="K77" s="172">
        <v>191.164108</v>
      </c>
      <c r="L77" s="172">
        <v>893.39332400000001</v>
      </c>
      <c r="M77" s="172">
        <v>201.47262000000001</v>
      </c>
      <c r="N77" s="172">
        <v>5.4006974200000002</v>
      </c>
      <c r="O77" s="172">
        <v>697.32140099999992</v>
      </c>
      <c r="P77" s="204">
        <v>688.885355</v>
      </c>
      <c r="Q77" s="205"/>
      <c r="R77" s="206"/>
      <c r="S77" s="174">
        <f>100*(C77/OBR_MAR23_1.1!C77)</f>
        <v>119.10194307315348</v>
      </c>
      <c r="T77" s="174">
        <f>100*(D77/OBR_MAR23_1.1!D77)</f>
        <v>118.87202536298081</v>
      </c>
      <c r="U77" s="174">
        <f>100*(E77/OBR_MAR23_1.1!E77)</f>
        <v>115.11400101396727</v>
      </c>
      <c r="V77" s="174">
        <f>100*(K77/OBR_MAR23_1.1!N77)</f>
        <v>116.4763163776361</v>
      </c>
      <c r="W77" s="174">
        <f>100*(M77/OBR_MAR23_1.1!P77)</f>
        <v>115.79958776808658</v>
      </c>
      <c r="X77" s="174">
        <f>100*(O77/OBR_MAR23_1.1!R77)</f>
        <v>118.59238955070566</v>
      </c>
      <c r="Z77" s="174">
        <f t="shared" si="1"/>
        <v>0.16193092807337273</v>
      </c>
      <c r="AA77" s="174">
        <f t="shared" si="1"/>
        <v>0.19256744216196164</v>
      </c>
      <c r="AB77" s="174"/>
      <c r="AC77" s="174"/>
      <c r="AD77" s="174"/>
    </row>
    <row r="78" spans="1:31" ht="15.75">
      <c r="A78" s="160"/>
      <c r="B78" s="178" t="s">
        <v>1057</v>
      </c>
      <c r="C78" s="172">
        <v>434.37131199999999</v>
      </c>
      <c r="D78" s="172">
        <v>145.41374531275198</v>
      </c>
      <c r="E78" s="172">
        <v>125.11964900000001</v>
      </c>
      <c r="F78" s="172">
        <v>21.988371699999998</v>
      </c>
      <c r="G78" s="172">
        <v>0.831834776</v>
      </c>
      <c r="H78" s="172">
        <v>705.73654108875201</v>
      </c>
      <c r="I78" s="172">
        <v>1.36682485</v>
      </c>
      <c r="J78" s="172">
        <v>707.10336593875195</v>
      </c>
      <c r="K78" s="172">
        <v>191.66681199999999</v>
      </c>
      <c r="L78" s="172">
        <v>898.77017799999999</v>
      </c>
      <c r="M78" s="172">
        <v>201.11461199999999</v>
      </c>
      <c r="N78" s="172">
        <v>5.4178060699999993</v>
      </c>
      <c r="O78" s="172">
        <v>703.07337199999995</v>
      </c>
      <c r="P78" s="204">
        <v>694.60656700000004</v>
      </c>
      <c r="Q78" s="205"/>
      <c r="R78" s="206"/>
      <c r="S78" s="174">
        <f>100*(C78/OBR_MAR23_1.1!C78)</f>
        <v>119.39986007798144</v>
      </c>
      <c r="T78" s="174">
        <f>100*(D78/OBR_MAR23_1.1!D78)</f>
        <v>119.12977592967739</v>
      </c>
      <c r="U78" s="174">
        <f>100*(E78/OBR_MAR23_1.1!E78)</f>
        <v>115.53260752032276</v>
      </c>
      <c r="V78" s="174">
        <f>100*(K78/OBR_MAR23_1.1!N78)</f>
        <v>116.63212407665486</v>
      </c>
      <c r="W78" s="174">
        <f>100*(M78/OBR_MAR23_1.1!P78)</f>
        <v>115.81152053405157</v>
      </c>
      <c r="X78" s="174">
        <f>100*(O78/OBR_MAR23_1.1!R78)</f>
        <v>118.96807371600313</v>
      </c>
      <c r="Z78" s="174">
        <f t="shared" si="1"/>
        <v>0.2501361414775527</v>
      </c>
      <c r="AA78" s="174">
        <f t="shared" si="1"/>
        <v>0.21683029788508446</v>
      </c>
      <c r="AB78" s="174"/>
      <c r="AC78" s="174"/>
      <c r="AD78" s="174"/>
    </row>
    <row r="79" spans="1:31" ht="15.75">
      <c r="A79" s="160"/>
      <c r="B79" s="178" t="s">
        <v>1058</v>
      </c>
      <c r="C79" s="172">
        <v>438.14366600000005</v>
      </c>
      <c r="D79" s="172">
        <v>146.50412439598202</v>
      </c>
      <c r="E79" s="172">
        <v>125.47716199999999</v>
      </c>
      <c r="F79" s="172">
        <v>22.059108999999999</v>
      </c>
      <c r="G79" s="172">
        <v>0.83524607299999998</v>
      </c>
      <c r="H79" s="172">
        <v>710.96019846898207</v>
      </c>
      <c r="I79" s="172">
        <v>1.6807346299999999</v>
      </c>
      <c r="J79" s="172">
        <v>712.64093309898203</v>
      </c>
      <c r="K79" s="172">
        <v>192.20123699999999</v>
      </c>
      <c r="L79" s="172">
        <v>904.84216900000001</v>
      </c>
      <c r="M79" s="172">
        <v>200.84574900000001</v>
      </c>
      <c r="N79" s="172">
        <v>5.4397188100000005</v>
      </c>
      <c r="O79" s="172">
        <v>709.43613899999991</v>
      </c>
      <c r="P79" s="204">
        <v>700.87164099999995</v>
      </c>
      <c r="Q79" s="205"/>
      <c r="R79" s="206"/>
      <c r="S79" s="174">
        <f>100*(C79/OBR_MAR23_1.1!C79)</f>
        <v>119.8714180639189</v>
      </c>
      <c r="T79" s="174">
        <f>100*(D79/OBR_MAR23_1.1!D79)</f>
        <v>119.55177360098925</v>
      </c>
      <c r="U79" s="174">
        <f>100*(E79/OBR_MAR23_1.1!E79)</f>
        <v>116.00639922886768</v>
      </c>
      <c r="V79" s="174">
        <f>100*(K79/OBR_MAR23_1.1!N79)</f>
        <v>116.82898818586015</v>
      </c>
      <c r="W79" s="174">
        <f>100*(M79/OBR_MAR23_1.1!P79)</f>
        <v>115.99569786418937</v>
      </c>
      <c r="X79" s="174">
        <f>100*(O79/OBR_MAR23_1.1!R79)</f>
        <v>119.44924931126396</v>
      </c>
      <c r="Z79" s="174">
        <f t="shared" si="1"/>
        <v>0.39494014953573853</v>
      </c>
      <c r="AA79" s="174">
        <f t="shared" si="1"/>
        <v>0.35423358099906377</v>
      </c>
      <c r="AB79" s="174"/>
      <c r="AC79" s="174"/>
      <c r="AD79" s="174"/>
      <c r="AE79" s="174"/>
    </row>
    <row r="80" spans="1:31" ht="15.75">
      <c r="A80" s="160"/>
      <c r="B80" s="178" t="s">
        <v>1059</v>
      </c>
      <c r="C80" s="172">
        <v>442.10526600000003</v>
      </c>
      <c r="D80" s="172">
        <v>147.728508102295</v>
      </c>
      <c r="E80" s="172">
        <v>125.411851</v>
      </c>
      <c r="F80" s="172">
        <v>22.107294599999999</v>
      </c>
      <c r="G80" s="172">
        <v>0.838567281</v>
      </c>
      <c r="H80" s="172">
        <v>716.08419238329509</v>
      </c>
      <c r="I80" s="172">
        <v>1.9264442500000001</v>
      </c>
      <c r="J80" s="172">
        <v>718.01063663329501</v>
      </c>
      <c r="K80" s="172">
        <v>192.92358199999998</v>
      </c>
      <c r="L80" s="172">
        <v>910.93421899999998</v>
      </c>
      <c r="M80" s="172">
        <v>200.96574600000002</v>
      </c>
      <c r="N80" s="172">
        <v>5.4594943000000002</v>
      </c>
      <c r="O80" s="172">
        <v>715.42796699999997</v>
      </c>
      <c r="P80" s="204">
        <v>706.87190599999997</v>
      </c>
      <c r="Q80" s="205"/>
      <c r="R80" s="206"/>
      <c r="S80" s="174">
        <f>100*(C80/OBR_MAR23_1.1!C80)</f>
        <v>120.35467908169153</v>
      </c>
      <c r="T80" s="174">
        <f>100*(D80/OBR_MAR23_1.1!D80)</f>
        <v>119.89844191995647</v>
      </c>
      <c r="U80" s="174">
        <f>100*(E80/OBR_MAR23_1.1!E80)</f>
        <v>116.46767741349606</v>
      </c>
      <c r="V80" s="174">
        <f>100*(K80/OBR_MAR23_1.1!N80)</f>
        <v>117.13664451495653</v>
      </c>
      <c r="W80" s="174">
        <f>100*(M80/OBR_MAR23_1.1!P80)</f>
        <v>116.40429555643085</v>
      </c>
      <c r="X80" s="174">
        <f>100*(O80/OBR_MAR23_1.1!R80)</f>
        <v>119.88349374136756</v>
      </c>
      <c r="Z80" s="174">
        <f t="shared" si="1"/>
        <v>0.40314949599991046</v>
      </c>
      <c r="AA80" s="174">
        <f t="shared" si="1"/>
        <v>0.28997338017271446</v>
      </c>
      <c r="AB80" s="174"/>
      <c r="AC80" s="174"/>
      <c r="AD80" s="174"/>
      <c r="AE80" s="174"/>
    </row>
    <row r="81" spans="1:31" ht="15.75">
      <c r="A81" s="160"/>
      <c r="B81" s="178" t="s">
        <v>1060</v>
      </c>
      <c r="C81" s="172">
        <v>446.135493</v>
      </c>
      <c r="D81" s="172">
        <v>149.086896431692</v>
      </c>
      <c r="E81" s="172">
        <v>125.151015</v>
      </c>
      <c r="F81" s="172">
        <v>22.1329283</v>
      </c>
      <c r="G81" s="172">
        <v>0.84197414599999998</v>
      </c>
      <c r="H81" s="172">
        <v>721.21537857769192</v>
      </c>
      <c r="I81" s="172">
        <v>2.2443745900000001</v>
      </c>
      <c r="J81" s="172">
        <v>723.45975316769204</v>
      </c>
      <c r="K81" s="172">
        <v>193.68821199999999</v>
      </c>
      <c r="L81" s="172">
        <v>917.147965</v>
      </c>
      <c r="M81" s="172">
        <v>200.99353600000001</v>
      </c>
      <c r="N81" s="172">
        <v>5.4816212699999998</v>
      </c>
      <c r="O81" s="172">
        <v>721.63605000000007</v>
      </c>
      <c r="P81" s="204">
        <v>713.21148400000004</v>
      </c>
      <c r="Q81" s="172"/>
      <c r="R81" s="172"/>
      <c r="S81" s="174">
        <f>100*(C81/OBR_MAR23_1.1!C81)</f>
        <v>120.82253909145852</v>
      </c>
      <c r="T81" s="174">
        <f>100*(D81/OBR_MAR23_1.1!D81)</f>
        <v>120.40591005090863</v>
      </c>
      <c r="U81" s="174">
        <f>100*(E81/OBR_MAR23_1.1!E81)</f>
        <v>116.94085330026908</v>
      </c>
      <c r="V81" s="174">
        <f>100*(K81/OBR_MAR23_1.1!N81)</f>
        <v>117.46643441940921</v>
      </c>
      <c r="W81" s="174">
        <f>100*(M81/OBR_MAR23_1.1!P81)</f>
        <v>116.75983929789831</v>
      </c>
      <c r="X81" s="174">
        <f>100*(O81/OBR_MAR23_1.1!R81)</f>
        <v>120.36937353329813</v>
      </c>
      <c r="Z81" s="174">
        <f t="shared" si="1"/>
        <v>0.38873437521231846</v>
      </c>
      <c r="AA81" s="174">
        <f t="shared" si="1"/>
        <v>0.42324831150928333</v>
      </c>
      <c r="AB81" s="174"/>
      <c r="AC81" s="174"/>
      <c r="AD81" s="174"/>
      <c r="AE81" s="174"/>
    </row>
    <row r="82" spans="1:31" ht="15.75">
      <c r="A82" s="160"/>
      <c r="B82" s="178" t="s">
        <v>1061</v>
      </c>
      <c r="C82" s="172">
        <v>449.68308100000002</v>
      </c>
      <c r="D82" s="172">
        <v>150.57928938417098</v>
      </c>
      <c r="E82" s="172">
        <v>126.14556399999999</v>
      </c>
      <c r="F82" s="172">
        <v>22.136010300000006</v>
      </c>
      <c r="G82" s="172">
        <v>0.84524501899999993</v>
      </c>
      <c r="H82" s="172">
        <v>727.25317940317109</v>
      </c>
      <c r="I82" s="172">
        <v>1.7400898600000001</v>
      </c>
      <c r="J82" s="172">
        <v>728.99326926317099</v>
      </c>
      <c r="K82" s="172">
        <v>194.439911</v>
      </c>
      <c r="L82" s="172">
        <v>923.43318000000011</v>
      </c>
      <c r="M82" s="172">
        <v>201.18296699999999</v>
      </c>
      <c r="N82" s="172">
        <v>5.5030505999999999</v>
      </c>
      <c r="O82" s="172">
        <v>727.75326399999994</v>
      </c>
      <c r="P82" s="204">
        <v>719.46068700000001</v>
      </c>
      <c r="Q82" s="172"/>
      <c r="R82" s="172"/>
      <c r="S82" s="174">
        <f>100*(C82/OBR_MAR23_1.1!C82)</f>
        <v>121.27141097718541</v>
      </c>
      <c r="T82" s="174">
        <f>100*(D82/OBR_MAR23_1.1!D82)</f>
        <v>121.01317110915681</v>
      </c>
      <c r="U82" s="174">
        <f>100*(E82/OBR_MAR23_1.1!E82)</f>
        <v>117.3951419972143</v>
      </c>
      <c r="V82" s="174">
        <f>100*(K82/OBR_MAR23_1.1!N82)</f>
        <v>117.78486853829457</v>
      </c>
      <c r="W82" s="174">
        <f>100*(M82/OBR_MAR23_1.1!P82)</f>
        <v>117.04172245937107</v>
      </c>
      <c r="X82" s="174">
        <f>100*(O82/OBR_MAR23_1.1!R82)</f>
        <v>120.83993418804064</v>
      </c>
      <c r="Z82" s="174">
        <f t="shared" si="1"/>
        <v>0.3715133691960526</v>
      </c>
      <c r="AA82" s="174">
        <f t="shared" si="1"/>
        <v>0.50434489303010643</v>
      </c>
      <c r="AB82" s="174"/>
      <c r="AC82" s="174"/>
      <c r="AD82" s="174"/>
      <c r="AE82" s="174"/>
    </row>
    <row r="83" spans="1:31" ht="15.75">
      <c r="A83" s="160"/>
      <c r="B83" s="178" t="s">
        <v>1062</v>
      </c>
      <c r="C83" s="172">
        <v>454.02480699999995</v>
      </c>
      <c r="D83" s="172">
        <v>151.698584098531</v>
      </c>
      <c r="E83" s="172">
        <v>127.18857300000001</v>
      </c>
      <c r="F83" s="172">
        <v>22.138321699999999</v>
      </c>
      <c r="G83" s="172">
        <v>0.84896092000000001</v>
      </c>
      <c r="H83" s="172">
        <v>733.76092501853088</v>
      </c>
      <c r="I83" s="172">
        <v>1.5000944700000001</v>
      </c>
      <c r="J83" s="172">
        <v>735.26101948853091</v>
      </c>
      <c r="K83" s="172">
        <v>195.26476300000002</v>
      </c>
      <c r="L83" s="172">
        <v>930.52578200000005</v>
      </c>
      <c r="M83" s="172">
        <v>201.541225</v>
      </c>
      <c r="N83" s="172">
        <v>5.5297160199999995</v>
      </c>
      <c r="O83" s="172">
        <v>734.514273</v>
      </c>
      <c r="P83" s="204">
        <v>726.05426100000011</v>
      </c>
      <c r="Q83" s="172"/>
      <c r="R83" s="172"/>
      <c r="S83" s="174">
        <f>100*(C83/OBR_MAR23_1.1!C83)</f>
        <v>121.9336499275889</v>
      </c>
      <c r="T83" s="174">
        <f>100*(D83/OBR_MAR23_1.1!D83)</f>
        <v>121.43216373285395</v>
      </c>
      <c r="U83" s="174">
        <f>100*(E83/OBR_MAR23_1.1!E83)</f>
        <v>117.9112388394753</v>
      </c>
      <c r="V83" s="174">
        <f>100*(K83/OBR_MAR23_1.1!N83)</f>
        <v>118.14410558494122</v>
      </c>
      <c r="W83" s="174">
        <f>100*(M83/OBR_MAR23_1.1!P83)</f>
        <v>117.3654306358232</v>
      </c>
      <c r="X83" s="174">
        <f>100*(O83/OBR_MAR23_1.1!R83)</f>
        <v>121.42547261049003</v>
      </c>
      <c r="Z83" s="174">
        <f t="shared" si="1"/>
        <v>0.54608002419307411</v>
      </c>
      <c r="AA83" s="174">
        <f t="shared" si="1"/>
        <v>0.34623720695592386</v>
      </c>
      <c r="AB83" s="174">
        <f t="shared" si="1"/>
        <v>0.43962367903882527</v>
      </c>
      <c r="AC83" s="174">
        <f t="shared" si="1"/>
        <v>0.30499422472916038</v>
      </c>
      <c r="AD83" s="174">
        <f t="shared" si="1"/>
        <v>0.27657502781923693</v>
      </c>
      <c r="AE83" s="174">
        <f t="shared" si="1"/>
        <v>0.48455705175924901</v>
      </c>
    </row>
    <row r="84" spans="1:31" ht="15.75">
      <c r="A84" s="160"/>
      <c r="B84" s="178" t="s">
        <v>1063</v>
      </c>
      <c r="C84" s="172">
        <v>458.36468199999996</v>
      </c>
      <c r="D84" s="172">
        <v>152.44478057476999</v>
      </c>
      <c r="E84" s="172">
        <v>128.14184299999999</v>
      </c>
      <c r="F84" s="172">
        <v>22.139862700000002</v>
      </c>
      <c r="G84" s="172">
        <v>0.85250292800000005</v>
      </c>
      <c r="H84" s="172">
        <v>739.80380850276993</v>
      </c>
      <c r="I84" s="172">
        <v>1.63931494</v>
      </c>
      <c r="J84" s="172">
        <v>741.44312344276989</v>
      </c>
      <c r="K84" s="172">
        <v>196.03903700000001</v>
      </c>
      <c r="L84" s="172">
        <v>937.48216100000002</v>
      </c>
      <c r="M84" s="172">
        <v>202.23282699999999</v>
      </c>
      <c r="N84" s="172">
        <v>5.5529050800000004</v>
      </c>
      <c r="O84" s="172">
        <v>740.80223899999999</v>
      </c>
      <c r="P84" s="204">
        <v>732.29042500000003</v>
      </c>
      <c r="Q84" s="172"/>
      <c r="R84" s="172"/>
      <c r="S84" s="174">
        <f>100*(C84/OBR_MAR23_1.1!C84)</f>
        <v>122.60262099129618</v>
      </c>
      <c r="T84" s="174">
        <f>100*(D84/OBR_MAR23_1.1!D84)</f>
        <v>121.48621996249585</v>
      </c>
      <c r="U84" s="174">
        <f>100*(E84/OBR_MAR23_1.1!E84)</f>
        <v>118.40318425087879</v>
      </c>
      <c r="V84" s="174">
        <f>100*(K84/OBR_MAR23_1.1!N84)</f>
        <v>118.58421680347884</v>
      </c>
      <c r="W84" s="174">
        <f>100*(M84/OBR_MAR23_1.1!P84)</f>
        <v>117.82660415746619</v>
      </c>
      <c r="X84" s="174">
        <f>100*(O84/OBR_MAR23_1.1!R84)</f>
        <v>121.93467450134494</v>
      </c>
      <c r="Z84" s="174">
        <f t="shared" si="1"/>
        <v>0.54863531445548119</v>
      </c>
      <c r="AA84" s="174">
        <f t="shared" si="1"/>
        <v>4.4515578064485695E-2</v>
      </c>
      <c r="AB84" s="174">
        <f t="shared" si="1"/>
        <v>0.41721672695953504</v>
      </c>
      <c r="AC84" s="174">
        <f t="shared" si="1"/>
        <v>0.37252067410269429</v>
      </c>
      <c r="AD84" s="174">
        <f t="shared" si="1"/>
        <v>0.39293812423693009</v>
      </c>
      <c r="AE84" s="174">
        <f t="shared" si="1"/>
        <v>0.41935343540999703</v>
      </c>
    </row>
    <row r="85" spans="1:31" ht="15.75">
      <c r="A85" s="160"/>
      <c r="B85" s="207" t="s">
        <v>1064</v>
      </c>
      <c r="C85" s="180">
        <v>462.641775</v>
      </c>
      <c r="D85" s="180">
        <v>152.81787881289</v>
      </c>
      <c r="E85" s="180">
        <v>129.07065700000001</v>
      </c>
      <c r="F85" s="265">
        <v>22.1406332</v>
      </c>
      <c r="G85" s="180">
        <v>0.85610873300000001</v>
      </c>
      <c r="H85" s="180">
        <v>745.38641954589002</v>
      </c>
      <c r="I85" s="180">
        <v>1.83294044</v>
      </c>
      <c r="J85" s="180">
        <v>747.21935998589015</v>
      </c>
      <c r="K85" s="180">
        <v>196.85296100000002</v>
      </c>
      <c r="L85" s="180">
        <v>944.07231999999999</v>
      </c>
      <c r="M85" s="180">
        <v>202.92151500000003</v>
      </c>
      <c r="N85" s="180">
        <v>5.5731367299999999</v>
      </c>
      <c r="O85" s="180">
        <v>746.72394099999997</v>
      </c>
      <c r="P85" s="208">
        <v>738.34259499999996</v>
      </c>
      <c r="Q85" s="205"/>
      <c r="R85" s="206"/>
      <c r="S85" s="174">
        <f>100*(C85/OBR_MAR23_1.1!C85)</f>
        <v>123.25118110444522</v>
      </c>
      <c r="T85" s="174">
        <f>100*(D85/OBR_MAR23_1.1!D85)</f>
        <v>121.23966863179683</v>
      </c>
      <c r="U85" s="174">
        <f>100*(E85/OBR_MAR23_1.1!E85)</f>
        <v>118.90399108773835</v>
      </c>
      <c r="V85" s="174">
        <f>100*(K85/OBR_MAR23_1.1!N85)</f>
        <v>119.04581579482132</v>
      </c>
      <c r="W85" s="174">
        <f>100*(M85/OBR_MAR23_1.1!P85)</f>
        <v>118.28544085129525</v>
      </c>
      <c r="X85" s="174">
        <f>100*(O85/OBR_MAR23_1.1!R85)</f>
        <v>122.37893576638335</v>
      </c>
      <c r="Z85" s="174">
        <f t="shared" si="1"/>
        <v>0.52899367721925827</v>
      </c>
      <c r="AA85" s="174">
        <f t="shared" si="1"/>
        <v>-0.2029459232291031</v>
      </c>
      <c r="AB85" s="174">
        <f t="shared" si="1"/>
        <v>0.42296737205851365</v>
      </c>
      <c r="AC85" s="174">
        <f t="shared" si="1"/>
        <v>0.3892583716325948</v>
      </c>
      <c r="AD85" s="174">
        <f t="shared" si="1"/>
        <v>0.3894168868822323</v>
      </c>
      <c r="AE85" s="174">
        <f t="shared" si="1"/>
        <v>0.36434366750492941</v>
      </c>
    </row>
    <row r="86" spans="1:31" ht="15.75">
      <c r="A86" s="160"/>
      <c r="B86" s="178">
        <v>2008</v>
      </c>
      <c r="C86" s="172">
        <v>1018.976</v>
      </c>
      <c r="D86" s="172">
        <v>325.36200000000002</v>
      </c>
      <c r="E86" s="172">
        <v>279.553</v>
      </c>
      <c r="F86" s="172">
        <f ca="1">SUM(OFFSET(F$5,(ROW(F86)-ROW(F$86))*4,0):OFFSET(F$8,(ROW(F86)-ROW(F$86))*4,0))</f>
        <v>46.855000000000004</v>
      </c>
      <c r="G86" s="172">
        <v>-0.189</v>
      </c>
      <c r="H86" s="172">
        <v>1623.702</v>
      </c>
      <c r="I86" s="172">
        <v>-0.44700000000000001</v>
      </c>
      <c r="J86" s="172">
        <v>1623.2550000000001</v>
      </c>
      <c r="K86" s="172">
        <v>435.49900000000002</v>
      </c>
      <c r="L86" s="172">
        <v>2058.7539999999999</v>
      </c>
      <c r="M86" s="172">
        <v>464.017</v>
      </c>
      <c r="N86" s="172">
        <v>0</v>
      </c>
      <c r="O86" s="172">
        <v>1594.7370000000001</v>
      </c>
      <c r="P86" s="173">
        <v>1573.6410000000001</v>
      </c>
      <c r="Q86" s="205"/>
      <c r="R86" s="206"/>
      <c r="S86" s="174">
        <f>100*(C86/OBR_MAR23_1.1!C86)</f>
        <v>84.531948270870302</v>
      </c>
      <c r="T86" s="174">
        <f>100*(D86/OBR_MAR23_1.1!D86)</f>
        <v>86.158482332005775</v>
      </c>
      <c r="U86" s="174">
        <f>100*(E86/OBR_MAR23_1.1!E86)</f>
        <v>82.411987712771278</v>
      </c>
      <c r="V86" s="174">
        <f>100*(K86/OBR_MAR23_1.1!N86)</f>
        <v>79.526637375961897</v>
      </c>
      <c r="W86" s="174">
        <f>100*(M86/OBR_MAR23_1.1!P86)</f>
        <v>85.892013260944822</v>
      </c>
      <c r="X86" s="174">
        <f>100*(O86/OBR_MAR23_1.1!R86)</f>
        <v>83.143054663452318</v>
      </c>
      <c r="Z86" s="174"/>
      <c r="AA86" s="174"/>
      <c r="AB86" s="174"/>
      <c r="AC86" s="174"/>
      <c r="AD86" s="174"/>
      <c r="AE86" s="174"/>
    </row>
    <row r="87" spans="1:31" ht="15.75">
      <c r="A87" s="160"/>
      <c r="B87" s="178">
        <v>2009</v>
      </c>
      <c r="C87" s="172">
        <v>998.84799999999996</v>
      </c>
      <c r="D87" s="172">
        <v>341.27100000000002</v>
      </c>
      <c r="E87" s="172">
        <v>248.78100000000001</v>
      </c>
      <c r="F87" s="172">
        <f ca="1">SUM(OFFSET(F$5,(ROW(F87)-ROW(F$86))*4,0):OFFSET(F$8,(ROW(F87)-ROW(F$86))*4,0))</f>
        <v>50.733000000000004</v>
      </c>
      <c r="G87" s="172">
        <v>2.3519999999999999</v>
      </c>
      <c r="H87" s="172">
        <v>1591.252</v>
      </c>
      <c r="I87" s="172">
        <v>-18.7</v>
      </c>
      <c r="J87" s="172">
        <v>1572.5519999999999</v>
      </c>
      <c r="K87" s="172">
        <v>413.25400000000002</v>
      </c>
      <c r="L87" s="172">
        <v>1985.808</v>
      </c>
      <c r="M87" s="172">
        <v>433.92599999999999</v>
      </c>
      <c r="N87" s="172">
        <v>0</v>
      </c>
      <c r="O87" s="172">
        <v>1551.8820000000001</v>
      </c>
      <c r="P87" s="173">
        <v>1538.8219999999999</v>
      </c>
      <c r="Q87" s="205"/>
      <c r="R87" s="206"/>
      <c r="S87" s="174">
        <f>100*(C87/OBR_MAR23_1.1!C87)</f>
        <v>85.386073882588676</v>
      </c>
      <c r="T87" s="174">
        <f>100*(D87/OBR_MAR23_1.1!D87)</f>
        <v>89.124479323087371</v>
      </c>
      <c r="U87" s="174">
        <f>100*(E87/OBR_MAR23_1.1!E87)</f>
        <v>83.908732166346255</v>
      </c>
      <c r="V87" s="174">
        <f>100*(K87/OBR_MAR23_1.1!N87)</f>
        <v>82.937431764177006</v>
      </c>
      <c r="W87" s="174">
        <f>100*(M87/OBR_MAR23_1.1!P87)</f>
        <v>86.751887275286293</v>
      </c>
      <c r="X87" s="174">
        <f>100*(O87/OBR_MAR23_1.1!R87)</f>
        <v>84.730528787092908</v>
      </c>
      <c r="Z87" s="174">
        <f t="shared" ref="Z87:AE102" si="2">100*((S87/S86)-1)</f>
        <v>1.0104175157319872</v>
      </c>
      <c r="AA87" s="174">
        <f t="shared" si="2"/>
        <v>3.4424898289785677</v>
      </c>
      <c r="AB87" s="174">
        <f t="shared" si="2"/>
        <v>1.8161732232348848</v>
      </c>
      <c r="AC87" s="174">
        <f t="shared" si="2"/>
        <v>4.2888703719366372</v>
      </c>
      <c r="AD87" s="174">
        <f t="shared" si="2"/>
        <v>1.0011105592892866</v>
      </c>
      <c r="AE87" s="174">
        <f t="shared" si="2"/>
        <v>1.9093286024507883</v>
      </c>
    </row>
    <row r="88" spans="1:31" ht="15.75">
      <c r="A88" s="160"/>
      <c r="B88" s="178">
        <v>2010</v>
      </c>
      <c r="C88" s="172">
        <v>1030.5809999999999</v>
      </c>
      <c r="D88" s="172">
        <v>347.23399999999998</v>
      </c>
      <c r="E88" s="172">
        <v>257.476</v>
      </c>
      <c r="F88" s="172">
        <f ca="1">SUM(OFFSET(F$5,(ROW(F88)-ROW(F$86))*4,0):OFFSET(F$8,(ROW(F88)-ROW(F$86))*4,0))</f>
        <v>50.537999999999997</v>
      </c>
      <c r="G88" s="172">
        <v>0.44</v>
      </c>
      <c r="H88" s="172">
        <v>1635.731</v>
      </c>
      <c r="I88" s="172">
        <v>3.859</v>
      </c>
      <c r="J88" s="172">
        <v>1639.59</v>
      </c>
      <c r="K88" s="172">
        <v>460.49</v>
      </c>
      <c r="L88" s="172">
        <v>2100.078</v>
      </c>
      <c r="M88" s="172">
        <v>487.697</v>
      </c>
      <c r="N88" s="172">
        <v>0</v>
      </c>
      <c r="O88" s="172">
        <v>1612.3810000000001</v>
      </c>
      <c r="P88" s="173">
        <v>1613.049</v>
      </c>
      <c r="Q88" s="205"/>
      <c r="R88" s="206"/>
      <c r="S88" s="174">
        <f>100*(C88/OBR_MAR23_1.1!C88)</f>
        <v>86.383132095873123</v>
      </c>
      <c r="T88" s="174">
        <f>100*(D88/OBR_MAR23_1.1!D88)</f>
        <v>90.541527165013505</v>
      </c>
      <c r="U88" s="174">
        <f>100*(E88/OBR_MAR23_1.1!E88)</f>
        <v>83.01794322010673</v>
      </c>
      <c r="V88" s="174">
        <f>100*(K88/OBR_MAR23_1.1!N88)</f>
        <v>86.506399358279538</v>
      </c>
      <c r="W88" s="174">
        <f>100*(M88/OBR_MAR23_1.1!P88)</f>
        <v>90.049945991857228</v>
      </c>
      <c r="X88" s="174">
        <f>100*(O88/OBR_MAR23_1.1!R88)</f>
        <v>85.94515734588164</v>
      </c>
      <c r="Z88" s="174">
        <f t="shared" si="2"/>
        <v>1.1677058892009429</v>
      </c>
      <c r="AA88" s="174">
        <f t="shared" si="2"/>
        <v>1.5899647915912807</v>
      </c>
      <c r="AB88" s="174">
        <f t="shared" si="2"/>
        <v>-1.061616500739837</v>
      </c>
      <c r="AC88" s="174">
        <f t="shared" si="2"/>
        <v>4.3032048595988304</v>
      </c>
      <c r="AD88" s="174">
        <f t="shared" si="2"/>
        <v>3.8017140838738639</v>
      </c>
      <c r="AE88" s="174">
        <f t="shared" si="2"/>
        <v>1.4335193892638154</v>
      </c>
    </row>
    <row r="89" spans="1:31" ht="15.75">
      <c r="A89" s="160"/>
      <c r="B89" s="178">
        <v>2011</v>
      </c>
      <c r="C89" s="172">
        <v>1067.711</v>
      </c>
      <c r="D89" s="172">
        <v>348.55</v>
      </c>
      <c r="E89" s="172">
        <v>260.24799999999999</v>
      </c>
      <c r="F89" s="172">
        <f ca="1">SUM(OFFSET(F$5,(ROW(F89)-ROW(F$86))*4,0):OFFSET(F$8,(ROW(F89)-ROW(F$86))*4,0))</f>
        <v>48.286000000000001</v>
      </c>
      <c r="G89" s="172">
        <v>0.67600000000000005</v>
      </c>
      <c r="H89" s="172">
        <v>1677.1849999999999</v>
      </c>
      <c r="I89" s="172">
        <v>3.2010000000000001</v>
      </c>
      <c r="J89" s="172">
        <v>1680.386</v>
      </c>
      <c r="K89" s="172">
        <v>517.447</v>
      </c>
      <c r="L89" s="172">
        <v>2197.8330000000001</v>
      </c>
      <c r="M89" s="172">
        <v>533.62199999999996</v>
      </c>
      <c r="N89" s="172">
        <v>0</v>
      </c>
      <c r="O89" s="172">
        <v>1664.211</v>
      </c>
      <c r="P89" s="173">
        <v>1671.1859999999999</v>
      </c>
      <c r="Q89" s="205"/>
      <c r="R89" s="206"/>
      <c r="S89" s="174">
        <f>100*(C89/OBR_MAR23_1.1!C89)</f>
        <v>89.802851255309307</v>
      </c>
      <c r="T89" s="174">
        <f>100*(D89/OBR_MAR23_1.1!D89)</f>
        <v>90.718853540651054</v>
      </c>
      <c r="U89" s="174">
        <f>100*(E89/OBR_MAR23_1.1!E89)</f>
        <v>84.283479663316896</v>
      </c>
      <c r="V89" s="174">
        <f>100*(K89/OBR_MAR23_1.1!N89)</f>
        <v>90.905369675781557</v>
      </c>
      <c r="W89" s="174">
        <f>100*(M89/OBR_MAR23_1.1!P89)</f>
        <v>96.011443170981849</v>
      </c>
      <c r="X89" s="174">
        <f>100*(O89/OBR_MAR23_1.1!R89)</f>
        <v>87.770814313900161</v>
      </c>
      <c r="Z89" s="174">
        <f t="shared" si="2"/>
        <v>3.9587811607024959</v>
      </c>
      <c r="AA89" s="174">
        <f t="shared" si="2"/>
        <v>0.1958508777020862</v>
      </c>
      <c r="AB89" s="174">
        <f t="shared" si="2"/>
        <v>1.5244131498835412</v>
      </c>
      <c r="AC89" s="174">
        <f t="shared" si="2"/>
        <v>5.0851386141769872</v>
      </c>
      <c r="AD89" s="174">
        <f t="shared" si="2"/>
        <v>6.620211831846845</v>
      </c>
      <c r="AE89" s="174">
        <f t="shared" si="2"/>
        <v>2.1242115604853229</v>
      </c>
    </row>
    <row r="90" spans="1:31" ht="15.75">
      <c r="A90" s="160"/>
      <c r="B90" s="178">
        <v>2012</v>
      </c>
      <c r="C90" s="172">
        <v>1104.48</v>
      </c>
      <c r="D90" s="172">
        <v>356.27100000000002</v>
      </c>
      <c r="E90" s="172">
        <v>268.02100000000002</v>
      </c>
      <c r="F90" s="172">
        <f ca="1">SUM(OFFSET(F$5,(ROW(F90)-ROW(F$86))*4,0):OFFSET(F$8,(ROW(F90)-ROW(F$86))*4,0))</f>
        <v>46.155000000000001</v>
      </c>
      <c r="G90" s="172">
        <v>0.35199999999999998</v>
      </c>
      <c r="H90" s="172">
        <v>1729.124</v>
      </c>
      <c r="I90" s="172">
        <v>3.6629999999999998</v>
      </c>
      <c r="J90" s="172">
        <v>1732.787</v>
      </c>
      <c r="K90" s="172">
        <v>520.38900000000001</v>
      </c>
      <c r="L90" s="172">
        <v>2253.1759999999999</v>
      </c>
      <c r="M90" s="172">
        <v>539.93499999999995</v>
      </c>
      <c r="N90" s="172">
        <v>0</v>
      </c>
      <c r="O90" s="172">
        <v>1713.241</v>
      </c>
      <c r="P90" s="173">
        <v>1697.335</v>
      </c>
      <c r="Q90" s="205"/>
      <c r="R90" s="206"/>
      <c r="S90" s="174">
        <f>100*(C90/OBR_MAR23_1.1!C90)</f>
        <v>91.331798016215927</v>
      </c>
      <c r="T90" s="174">
        <f>100*(D90/OBR_MAR23_1.1!D90)</f>
        <v>91.469745517283883</v>
      </c>
      <c r="U90" s="174">
        <f>100*(E90/OBR_MAR23_1.1!E90)</f>
        <v>86.143546329061863</v>
      </c>
      <c r="V90" s="174">
        <f>100*(K90/OBR_MAR23_1.1!N90)</f>
        <v>90.692652763883913</v>
      </c>
      <c r="W90" s="174">
        <f>100*(M90/OBR_MAR23_1.1!P90)</f>
        <v>95.273343897007706</v>
      </c>
      <c r="X90" s="174">
        <f>100*(O90/OBR_MAR23_1.1!R90)</f>
        <v>89.066575307855118</v>
      </c>
      <c r="Z90" s="174">
        <f t="shared" si="2"/>
        <v>1.7025592612419649</v>
      </c>
      <c r="AA90" s="174">
        <f t="shared" si="2"/>
        <v>0.82771325620463188</v>
      </c>
      <c r="AB90" s="174">
        <f t="shared" si="2"/>
        <v>2.2069172667944947</v>
      </c>
      <c r="AC90" s="174">
        <f t="shared" si="2"/>
        <v>-0.23399818146750961</v>
      </c>
      <c r="AD90" s="174">
        <f t="shared" si="2"/>
        <v>-0.76876177421861813</v>
      </c>
      <c r="AE90" s="174">
        <f t="shared" si="2"/>
        <v>1.476300526643004</v>
      </c>
    </row>
    <row r="91" spans="1:31" ht="15.75">
      <c r="A91" s="160"/>
      <c r="B91" s="178">
        <v>2013</v>
      </c>
      <c r="C91" s="172">
        <v>1157.4860000000001</v>
      </c>
      <c r="D91" s="172">
        <v>358.86599999999999</v>
      </c>
      <c r="E91" s="172">
        <v>282.99400000000003</v>
      </c>
      <c r="F91" s="172">
        <f ca="1">SUM(OFFSET(F$5,(ROW(F91)-ROW(F$86))*4,0):OFFSET(F$8,(ROW(F91)-ROW(F$86))*4,0))</f>
        <v>45.658999999999999</v>
      </c>
      <c r="G91" s="172">
        <v>7.2149999999999999</v>
      </c>
      <c r="H91" s="172">
        <v>1806.5609999999999</v>
      </c>
      <c r="I91" s="172">
        <v>3.4870000000000001</v>
      </c>
      <c r="J91" s="172">
        <v>1810.048</v>
      </c>
      <c r="K91" s="172">
        <v>535.56600000000003</v>
      </c>
      <c r="L91" s="172">
        <v>2345.614</v>
      </c>
      <c r="M91" s="172">
        <v>563.31799999999998</v>
      </c>
      <c r="N91" s="172">
        <v>0</v>
      </c>
      <c r="O91" s="172">
        <v>1782.296</v>
      </c>
      <c r="P91" s="173">
        <v>1750.675</v>
      </c>
      <c r="S91" s="174">
        <f>100*(C91/OBR_MAR23_1.1!C91)</f>
        <v>93.277191738321079</v>
      </c>
      <c r="T91" s="174">
        <f>100*(D91/OBR_MAR23_1.1!D91)</f>
        <v>92.176932778181623</v>
      </c>
      <c r="U91" s="174">
        <f>100*(E91/OBR_MAR23_1.1!E91)</f>
        <v>87.945056481812387</v>
      </c>
      <c r="V91" s="174">
        <f>100*(K91/OBR_MAR23_1.1!N91)</f>
        <v>93.14434289590163</v>
      </c>
      <c r="W91" s="174">
        <f>100*(M91/OBR_MAR23_1.1!P91)</f>
        <v>96.053623252657459</v>
      </c>
      <c r="X91" s="174">
        <f>100*(O91/OBR_MAR23_1.1!R91)</f>
        <v>91.000466159524592</v>
      </c>
      <c r="Z91" s="174">
        <f t="shared" si="2"/>
        <v>2.1300289322671029</v>
      </c>
      <c r="AA91" s="174">
        <f t="shared" si="2"/>
        <v>0.77313789045594383</v>
      </c>
      <c r="AB91" s="174">
        <f t="shared" si="2"/>
        <v>2.0912885869231568</v>
      </c>
      <c r="AC91" s="174">
        <f t="shared" si="2"/>
        <v>2.703295203417011</v>
      </c>
      <c r="AD91" s="174">
        <f t="shared" si="2"/>
        <v>0.8189902062147203</v>
      </c>
      <c r="AE91" s="174">
        <f t="shared" si="2"/>
        <v>2.1712868660157314</v>
      </c>
    </row>
    <row r="92" spans="1:31" ht="15.75">
      <c r="A92" s="160"/>
      <c r="B92" s="209">
        <v>2014</v>
      </c>
      <c r="C92" s="172">
        <v>1203.2049999999999</v>
      </c>
      <c r="D92" s="172">
        <v>370.33600000000001</v>
      </c>
      <c r="E92" s="172">
        <v>307.71199999999999</v>
      </c>
      <c r="F92" s="172">
        <f ca="1">SUM(OFFSET(F$5,(ROW(F92)-ROW(F$86))*4,0):OFFSET(F$8,(ROW(F92)-ROW(F$86))*4,0))</f>
        <v>50.902000000000001</v>
      </c>
      <c r="G92" s="172">
        <v>6.1050000000000004</v>
      </c>
      <c r="H92" s="172">
        <v>1887.3579999999999</v>
      </c>
      <c r="I92" s="172">
        <v>14.169</v>
      </c>
      <c r="J92" s="172">
        <v>1901.527</v>
      </c>
      <c r="K92" s="172">
        <v>528.85599999999999</v>
      </c>
      <c r="L92" s="172">
        <v>2430.3809999999999</v>
      </c>
      <c r="M92" s="172">
        <v>567.55399999999997</v>
      </c>
      <c r="N92" s="172">
        <v>0</v>
      </c>
      <c r="O92" s="172">
        <v>1862.827</v>
      </c>
      <c r="P92" s="173">
        <v>1829.5260000000001</v>
      </c>
      <c r="S92" s="174">
        <f>100*(C92/OBR_MAR23_1.1!C92)</f>
        <v>94.247200481260293</v>
      </c>
      <c r="T92" s="174">
        <f>100*(D92/OBR_MAR23_1.1!D92)</f>
        <v>93.112412943454103</v>
      </c>
      <c r="U92" s="174">
        <f>100*(E92/OBR_MAR23_1.1!E92)</f>
        <v>89.67064734029222</v>
      </c>
      <c r="V92" s="174">
        <f>100*(K92/OBR_MAR23_1.1!N92)</f>
        <v>90.949520450296916</v>
      </c>
      <c r="W92" s="174">
        <f>100*(M92/OBR_MAR23_1.1!P92)</f>
        <v>92.231663895917322</v>
      </c>
      <c r="X92" s="174">
        <f>100*(O92/OBR_MAR23_1.1!R92)</f>
        <v>92.163267325508045</v>
      </c>
      <c r="Z92" s="174">
        <f t="shared" si="2"/>
        <v>1.039920611740186</v>
      </c>
      <c r="AA92" s="174">
        <f t="shared" si="2"/>
        <v>1.0148744778953001</v>
      </c>
      <c r="AB92" s="174">
        <f t="shared" si="2"/>
        <v>1.9621237708076222</v>
      </c>
      <c r="AC92" s="174">
        <f t="shared" si="2"/>
        <v>-2.3563668789393422</v>
      </c>
      <c r="AD92" s="174">
        <f t="shared" si="2"/>
        <v>-3.9789850994864984</v>
      </c>
      <c r="AE92" s="174">
        <f t="shared" si="2"/>
        <v>1.2777969334190509</v>
      </c>
    </row>
    <row r="93" spans="1:31" ht="15.75">
      <c r="A93" s="160"/>
      <c r="B93" s="209">
        <v>2015</v>
      </c>
      <c r="C93" s="172">
        <v>1236.7719999999999</v>
      </c>
      <c r="D93" s="172">
        <v>374.70699999999999</v>
      </c>
      <c r="E93" s="172">
        <v>332.13200000000001</v>
      </c>
      <c r="F93" s="172">
        <f ca="1">SUM(OFFSET(F$5,(ROW(F93)-ROW(F$86))*4,0):OFFSET(F$8,(ROW(F93)-ROW(F$86))*4,0))</f>
        <v>51.157000000000004</v>
      </c>
      <c r="G93" s="172">
        <v>0.877</v>
      </c>
      <c r="H93" s="172">
        <v>1944.4880000000001</v>
      </c>
      <c r="I93" s="172">
        <v>8.25</v>
      </c>
      <c r="J93" s="172">
        <v>1952.7380000000001</v>
      </c>
      <c r="K93" s="172">
        <v>530.77800000000002</v>
      </c>
      <c r="L93" s="172">
        <v>2483.518</v>
      </c>
      <c r="M93" s="172">
        <v>562.52</v>
      </c>
      <c r="N93" s="172">
        <v>0</v>
      </c>
      <c r="O93" s="172">
        <v>1920.998</v>
      </c>
      <c r="P93" s="173">
        <v>1879.232</v>
      </c>
      <c r="S93" s="174">
        <f>100*(C93/OBR_MAR23_1.1!C93)</f>
        <v>93.935950758461857</v>
      </c>
      <c r="T93" s="174">
        <f>100*(D93/OBR_MAR23_1.1!D93)</f>
        <v>93.102540084031745</v>
      </c>
      <c r="U93" s="174">
        <f>100*(E93/OBR_MAR23_1.1!E93)</f>
        <v>90.853436697312944</v>
      </c>
      <c r="V93" s="174">
        <f>100*(K93/OBR_MAR23_1.1!N93)</f>
        <v>87.779780706831829</v>
      </c>
      <c r="W93" s="174">
        <f>100*(M93/OBR_MAR23_1.1!P93)</f>
        <v>87.099241605480017</v>
      </c>
      <c r="X93" s="174">
        <f>100*(O93/OBR_MAR23_1.1!R93)</f>
        <v>92.819996182828064</v>
      </c>
      <c r="Z93" s="174">
        <f t="shared" si="2"/>
        <v>-0.33024824207942283</v>
      </c>
      <c r="AA93" s="174">
        <f t="shared" si="2"/>
        <v>-1.0603161394129312E-2</v>
      </c>
      <c r="AB93" s="174">
        <f t="shared" si="2"/>
        <v>1.3190373796813759</v>
      </c>
      <c r="AC93" s="174">
        <f t="shared" si="2"/>
        <v>-3.4851637785130674</v>
      </c>
      <c r="AD93" s="174">
        <f t="shared" si="2"/>
        <v>-5.5647074699088144</v>
      </c>
      <c r="AE93" s="174">
        <f t="shared" si="2"/>
        <v>0.71257115375535918</v>
      </c>
    </row>
    <row r="94" spans="1:31" ht="15.75">
      <c r="A94" s="160"/>
      <c r="B94" s="209">
        <v>2016</v>
      </c>
      <c r="C94" s="172">
        <v>1297.3130000000001</v>
      </c>
      <c r="D94" s="172">
        <v>382.56599999999997</v>
      </c>
      <c r="E94" s="172">
        <v>354.68299999999999</v>
      </c>
      <c r="F94" s="172">
        <f ca="1">SUM(OFFSET(F$5,(ROW(F94)-ROW(F$86))*4,0):OFFSET(F$8,(ROW(F94)-ROW(F$86))*4,0))</f>
        <v>52.348999999999997</v>
      </c>
      <c r="G94" s="172">
        <v>1.504</v>
      </c>
      <c r="H94" s="172">
        <v>2036.066</v>
      </c>
      <c r="I94" s="172">
        <v>2.492</v>
      </c>
      <c r="J94" s="172">
        <v>2038.558</v>
      </c>
      <c r="K94" s="172">
        <v>572.85500000000002</v>
      </c>
      <c r="L94" s="172">
        <v>2611.4110000000001</v>
      </c>
      <c r="M94" s="172">
        <v>611.95000000000005</v>
      </c>
      <c r="N94" s="172">
        <v>0</v>
      </c>
      <c r="O94" s="172">
        <v>1999.461</v>
      </c>
      <c r="P94" s="173">
        <v>1952.713</v>
      </c>
      <c r="S94" s="174">
        <f>100*(C94/OBR_MAR23_1.1!C94)</f>
        <v>95.092239941125939</v>
      </c>
      <c r="T94" s="174">
        <f>100*(D94/OBR_MAR23_1.1!D94)</f>
        <v>94.324959379461163</v>
      </c>
      <c r="U94" s="174">
        <f>100*(E94/OBR_MAR23_1.1!E94)</f>
        <v>92.498089706844979</v>
      </c>
      <c r="V94" s="174">
        <f>100*(K94/OBR_MAR23_1.1!N94)</f>
        <v>91.783975876975134</v>
      </c>
      <c r="W94" s="174">
        <f>100*(M94/OBR_MAR23_1.1!P94)</f>
        <v>91.127316155721317</v>
      </c>
      <c r="X94" s="174">
        <f>100*(O94/OBR_MAR23_1.1!R94)</f>
        <v>94.563721442334156</v>
      </c>
      <c r="Z94" s="174">
        <f t="shared" si="2"/>
        <v>1.230933602447104</v>
      </c>
      <c r="AA94" s="174">
        <f t="shared" si="2"/>
        <v>1.3129816805493189</v>
      </c>
      <c r="AB94" s="174">
        <f t="shared" si="2"/>
        <v>1.8102265245192095</v>
      </c>
      <c r="AC94" s="174">
        <f t="shared" si="2"/>
        <v>4.5616372448190168</v>
      </c>
      <c r="AD94" s="174">
        <f t="shared" si="2"/>
        <v>4.6246953199508223</v>
      </c>
      <c r="AE94" s="174">
        <f t="shared" si="2"/>
        <v>1.8786094927988106</v>
      </c>
    </row>
    <row r="95" spans="1:31" ht="15.75">
      <c r="A95" s="160"/>
      <c r="B95" s="209">
        <v>2017</v>
      </c>
      <c r="C95" s="172">
        <v>1344.7260000000001</v>
      </c>
      <c r="D95" s="172">
        <v>388.01</v>
      </c>
      <c r="E95" s="172">
        <v>378.21600000000001</v>
      </c>
      <c r="F95" s="172">
        <f ca="1">SUM(OFFSET(F$5,(ROW(F95)-ROW(F$86))*4,0):OFFSET(F$8,(ROW(F95)-ROW(F$86))*4,0))</f>
        <v>55.241</v>
      </c>
      <c r="G95" s="172">
        <v>0.84399999999999997</v>
      </c>
      <c r="H95" s="172">
        <v>2111.7959999999998</v>
      </c>
      <c r="I95" s="172">
        <v>3.544</v>
      </c>
      <c r="J95" s="172">
        <v>2115.34</v>
      </c>
      <c r="K95" s="172">
        <v>639.52300000000002</v>
      </c>
      <c r="L95" s="172">
        <v>2754.8609999999999</v>
      </c>
      <c r="M95" s="172">
        <v>669.85299999999995</v>
      </c>
      <c r="N95" s="172">
        <v>0</v>
      </c>
      <c r="O95" s="172">
        <v>2085.0079999999998</v>
      </c>
      <c r="P95" s="173">
        <v>2062.558</v>
      </c>
      <c r="S95" s="174">
        <f>100*(C95/OBR_MAR23_1.1!C95)</f>
        <v>96.695434326467165</v>
      </c>
      <c r="T95" s="174">
        <f>100*(D95/OBR_MAR23_1.1!D95)</f>
        <v>95.263699328015392</v>
      </c>
      <c r="U95" s="174">
        <f>100*(E95/OBR_MAR23_1.1!E95)</f>
        <v>95.290836392404273</v>
      </c>
      <c r="V95" s="174">
        <f>100*(K95/OBR_MAR23_1.1!N95)</f>
        <v>95.901933115493563</v>
      </c>
      <c r="W95" s="174">
        <f>100*(M95/OBR_MAR23_1.1!P95)</f>
        <v>96.524082279621013</v>
      </c>
      <c r="X95" s="174">
        <f>100*(O95/OBR_MAR23_1.1!R95)</f>
        <v>96.257513020105961</v>
      </c>
      <c r="Z95" s="174">
        <f t="shared" si="2"/>
        <v>1.6859360830429493</v>
      </c>
      <c r="AA95" s="174">
        <f t="shared" si="2"/>
        <v>0.99521903293671166</v>
      </c>
      <c r="AB95" s="174">
        <f t="shared" si="2"/>
        <v>3.0192479589690624</v>
      </c>
      <c r="AC95" s="174">
        <f t="shared" si="2"/>
        <v>4.4865753517128404</v>
      </c>
      <c r="AD95" s="174">
        <f t="shared" si="2"/>
        <v>5.9222265634132354</v>
      </c>
      <c r="AE95" s="174">
        <f t="shared" si="2"/>
        <v>1.7911642561621255</v>
      </c>
    </row>
    <row r="96" spans="1:31" ht="15.75">
      <c r="A96" s="160"/>
      <c r="B96" s="209">
        <v>2018</v>
      </c>
      <c r="C96" s="172">
        <v>1401.5309999999999</v>
      </c>
      <c r="D96" s="172">
        <v>398.358</v>
      </c>
      <c r="E96" s="172">
        <v>386.149</v>
      </c>
      <c r="F96" s="172">
        <f ca="1">SUM(OFFSET(F$5,(ROW(F96)-ROW(F$86))*4,0):OFFSET(F$8,(ROW(F96)-ROW(F$86))*4,0))</f>
        <v>57.140999999999991</v>
      </c>
      <c r="G96" s="172">
        <v>2.8260000000000001</v>
      </c>
      <c r="H96" s="172">
        <v>2188.864</v>
      </c>
      <c r="I96" s="172">
        <v>1.554</v>
      </c>
      <c r="J96" s="172">
        <v>2190.4180000000001</v>
      </c>
      <c r="K96" s="172">
        <v>673.86500000000001</v>
      </c>
      <c r="L96" s="172">
        <v>2864.2829999999999</v>
      </c>
      <c r="M96" s="172">
        <v>706.87300000000005</v>
      </c>
      <c r="N96" s="172">
        <v>0</v>
      </c>
      <c r="O96" s="172">
        <v>2157.41</v>
      </c>
      <c r="P96" s="173">
        <v>2128.0039999999999</v>
      </c>
      <c r="S96" s="174">
        <f>100*(C96/OBR_MAR23_1.1!C96)</f>
        <v>98.358367434591202</v>
      </c>
      <c r="T96" s="174">
        <f>100*(D96/OBR_MAR23_1.1!D96)</f>
        <v>97.487427347812783</v>
      </c>
      <c r="U96" s="174">
        <f>100*(E96/OBR_MAR23_1.1!E96)</f>
        <v>97.520500445744219</v>
      </c>
      <c r="V96" s="174">
        <f>100*(K96/OBR_MAR23_1.1!N96)</f>
        <v>97.965998697401773</v>
      </c>
      <c r="W96" s="174">
        <f>100*(M96/OBR_MAR23_1.1!P96)</f>
        <v>98.569028146722729</v>
      </c>
      <c r="X96" s="174">
        <f>100*(O96/OBR_MAR23_1.1!R96)</f>
        <v>97.930326985186127</v>
      </c>
      <c r="Z96" s="174">
        <f t="shared" si="2"/>
        <v>1.7197638334293774</v>
      </c>
      <c r="AA96" s="174">
        <f t="shared" si="2"/>
        <v>2.3342868642341585</v>
      </c>
      <c r="AB96" s="174">
        <f t="shared" si="2"/>
        <v>2.3398514880888177</v>
      </c>
      <c r="AC96" s="174">
        <f t="shared" si="2"/>
        <v>2.1522669198153599</v>
      </c>
      <c r="AD96" s="174">
        <f t="shared" si="2"/>
        <v>2.1185861795377736</v>
      </c>
      <c r="AE96" s="174">
        <f t="shared" si="2"/>
        <v>1.7378528829544493</v>
      </c>
    </row>
    <row r="97" spans="1:31" ht="15.75">
      <c r="A97" s="160"/>
      <c r="B97" s="209">
        <v>2019</v>
      </c>
      <c r="C97" s="172">
        <v>1440.0409999999999</v>
      </c>
      <c r="D97" s="172">
        <v>425.57900000000001</v>
      </c>
      <c r="E97" s="172">
        <v>403.36500000000001</v>
      </c>
      <c r="F97" s="172">
        <f ca="1">SUM(OFFSET(F$5,(ROW(F97)-ROW(F$86))*4,0):OFFSET(F$8,(ROW(F97)-ROW(F$86))*4,0))</f>
        <v>61.75</v>
      </c>
      <c r="G97" s="172">
        <v>2.88</v>
      </c>
      <c r="H97" s="172">
        <v>2271.8649999999998</v>
      </c>
      <c r="I97" s="172">
        <v>2.6309999999999998</v>
      </c>
      <c r="J97" s="172">
        <v>2274.4960000000001</v>
      </c>
      <c r="K97" s="172">
        <v>699.654</v>
      </c>
      <c r="L97" s="172">
        <v>2974.15</v>
      </c>
      <c r="M97" s="172">
        <v>735.80200000000002</v>
      </c>
      <c r="N97" s="172">
        <v>0</v>
      </c>
      <c r="O97" s="172">
        <v>2238.348</v>
      </c>
      <c r="P97" s="173">
        <v>2237.4279999999999</v>
      </c>
      <c r="S97" s="174">
        <f>100*(C97/OBR_MAR23_1.1!C97)</f>
        <v>100</v>
      </c>
      <c r="T97" s="174">
        <f>100*(D97/OBR_MAR23_1.1!D97)</f>
        <v>100</v>
      </c>
      <c r="U97" s="174">
        <f>100*(E97/OBR_MAR23_1.1!E97)</f>
        <v>100</v>
      </c>
      <c r="V97" s="174">
        <f>100*(K97/OBR_MAR23_1.1!N97)</f>
        <v>100</v>
      </c>
      <c r="W97" s="174">
        <f>100*(M97/OBR_MAR23_1.1!P97)</f>
        <v>100</v>
      </c>
      <c r="X97" s="174">
        <f>100*(O97/OBR_MAR23_1.1!R97)</f>
        <v>100</v>
      </c>
      <c r="Z97" s="174">
        <f t="shared" si="2"/>
        <v>1.6690319372172358</v>
      </c>
      <c r="AA97" s="174">
        <f t="shared" si="2"/>
        <v>2.5773299394012517</v>
      </c>
      <c r="AB97" s="174">
        <f t="shared" si="2"/>
        <v>2.5425418685533385</v>
      </c>
      <c r="AC97" s="174">
        <f t="shared" si="2"/>
        <v>2.0762318862086682</v>
      </c>
      <c r="AD97" s="174">
        <f t="shared" si="2"/>
        <v>1.4517459289009382</v>
      </c>
      <c r="AE97" s="174">
        <f t="shared" si="2"/>
        <v>2.1134137692881971</v>
      </c>
    </row>
    <row r="98" spans="1:31" ht="15.75">
      <c r="A98" s="160"/>
      <c r="B98" s="209">
        <v>2020</v>
      </c>
      <c r="C98" s="172">
        <v>1262.883</v>
      </c>
      <c r="D98" s="172">
        <v>475.11399999999998</v>
      </c>
      <c r="E98" s="172">
        <v>365.88200000000001</v>
      </c>
      <c r="F98" s="172">
        <f ca="1">SUM(OFFSET(F$5,(ROW(F98)-ROW(F$86))*4,0):OFFSET(F$8,(ROW(F98)-ROW(F$86))*4,0))</f>
        <v>65.977000000000004</v>
      </c>
      <c r="G98" s="172">
        <v>1.006</v>
      </c>
      <c r="H98" s="172">
        <v>2104.8850000000002</v>
      </c>
      <c r="I98" s="172">
        <v>-2.851</v>
      </c>
      <c r="J98" s="172">
        <v>2102.0340000000001</v>
      </c>
      <c r="K98" s="172">
        <v>616.78599999999994</v>
      </c>
      <c r="L98" s="172">
        <v>2718.8229999999999</v>
      </c>
      <c r="M98" s="172">
        <v>609.22900000000004</v>
      </c>
      <c r="N98" s="172">
        <v>0</v>
      </c>
      <c r="O98" s="172">
        <v>2109.5940000000001</v>
      </c>
      <c r="P98" s="173">
        <v>2062.2020000000002</v>
      </c>
      <c r="S98" s="174">
        <f>100*(C98/OBR_MAR23_1.1!C98)</f>
        <v>101.00130921980256</v>
      </c>
      <c r="T98" s="174">
        <f>100*(D98/OBR_MAR23_1.1!D98)</f>
        <v>120.44668660954217</v>
      </c>
      <c r="U98" s="174">
        <f>100*(E98/OBR_MAR23_1.1!E98)</f>
        <v>101.35179306485837</v>
      </c>
      <c r="V98" s="174">
        <f>100*(K98/OBR_MAR23_1.1!N98)</f>
        <v>100.27263460622424</v>
      </c>
      <c r="W98" s="174">
        <f>100*(M98/OBR_MAR23_1.1!P98)</f>
        <v>98.626706296785557</v>
      </c>
      <c r="X98" s="174">
        <f>100*(O98/OBR_MAR23_1.1!R98)</f>
        <v>105.93314683502733</v>
      </c>
      <c r="Z98" s="174">
        <f t="shared" si="2"/>
        <v>1.0013092198025708</v>
      </c>
      <c r="AA98" s="174">
        <f t="shared" si="2"/>
        <v>20.446686609542162</v>
      </c>
      <c r="AB98" s="174">
        <f t="shared" si="2"/>
        <v>1.3517930648583754</v>
      </c>
      <c r="AC98" s="174">
        <f t="shared" si="2"/>
        <v>0.2726346062242424</v>
      </c>
      <c r="AD98" s="174">
        <f t="shared" si="2"/>
        <v>-1.3732937032144399</v>
      </c>
      <c r="AE98" s="174">
        <f t="shared" si="2"/>
        <v>5.9331468350273253</v>
      </c>
    </row>
    <row r="99" spans="1:31" ht="15.75">
      <c r="A99" s="160"/>
      <c r="B99" s="209">
        <v>2021</v>
      </c>
      <c r="C99" s="172">
        <v>1375.5619999999999</v>
      </c>
      <c r="D99" s="172">
        <v>508.19400000000002</v>
      </c>
      <c r="E99" s="172">
        <v>393.49099999999999</v>
      </c>
      <c r="F99" s="172">
        <f ca="1">SUM(OFFSET(F$5,(ROW(F99)-ROW(F$86))*4,0):OFFSET(F$8,(ROW(F99)-ROW(F$86))*4,0))</f>
        <v>70.729000000000013</v>
      </c>
      <c r="G99" s="172">
        <v>8.2200000000000006</v>
      </c>
      <c r="H99" s="172">
        <v>2285.4670000000001</v>
      </c>
      <c r="I99" s="172">
        <v>13.47</v>
      </c>
      <c r="J99" s="172">
        <v>2298.9369999999999</v>
      </c>
      <c r="K99" s="172">
        <v>654.28399999999999</v>
      </c>
      <c r="L99" s="172">
        <v>2953.221</v>
      </c>
      <c r="M99" s="172">
        <v>682.32299999999998</v>
      </c>
      <c r="N99" s="172">
        <v>-0.65200000000000002</v>
      </c>
      <c r="O99" s="172">
        <v>2270.2460000000001</v>
      </c>
      <c r="P99" s="173">
        <v>2282.1109999999999</v>
      </c>
      <c r="S99" s="174">
        <f>100*(C99/OBR_MAR23_1.1!C99)</f>
        <v>103.54397240156239</v>
      </c>
      <c r="T99" s="174">
        <f>100*(D99/OBR_MAR23_1.1!D99)</f>
        <v>114.48208746426619</v>
      </c>
      <c r="U99" s="174">
        <f>100*(E99/OBR_MAR23_1.1!E99)</f>
        <v>102.74050575072782</v>
      </c>
      <c r="V99" s="174">
        <f>100*(K99/OBR_MAR23_1.1!N99)</f>
        <v>104.03327619816891</v>
      </c>
      <c r="W99" s="174">
        <f>100*(M99/OBR_MAR23_1.1!P99)</f>
        <v>104.01804361811435</v>
      </c>
      <c r="X99" s="174">
        <f>100*(O99/OBR_MAR23_1.1!R99)</f>
        <v>105.95070419248644</v>
      </c>
      <c r="Z99" s="174">
        <f t="shared" si="2"/>
        <v>2.5174556660710001</v>
      </c>
      <c r="AA99" s="174">
        <f t="shared" si="2"/>
        <v>-4.9520657754677071</v>
      </c>
      <c r="AB99" s="174">
        <f t="shared" si="2"/>
        <v>1.3701905451053653</v>
      </c>
      <c r="AC99" s="174">
        <f t="shared" si="2"/>
        <v>3.7504166582566612</v>
      </c>
      <c r="AD99" s="174">
        <f t="shared" si="2"/>
        <v>5.4664071464632258</v>
      </c>
      <c r="AE99" s="174">
        <f t="shared" si="2"/>
        <v>1.6573997831348386E-2</v>
      </c>
    </row>
    <row r="100" spans="1:31" ht="15.75">
      <c r="A100" s="160"/>
      <c r="B100" s="178">
        <v>2023</v>
      </c>
      <c r="C100" s="172">
        <v>1562.2170000000001</v>
      </c>
      <c r="D100" s="172">
        <v>524.93700000000001</v>
      </c>
      <c r="E100" s="172">
        <v>447.19799999999998</v>
      </c>
      <c r="F100" s="172">
        <f ca="1">SUM(OFFSET(F$5,(ROW(F100)-ROW(F$86))*4,0):OFFSET(F$8,(ROW(F100)-ROW(F$86))*4,0))</f>
        <v>78.483000000000004</v>
      </c>
      <c r="G100" s="172">
        <v>-18.548999999999999</v>
      </c>
      <c r="H100" s="172">
        <v>2515.8029999999999</v>
      </c>
      <c r="I100" s="172">
        <v>31.655999999999999</v>
      </c>
      <c r="J100" s="172">
        <v>2547.4589999999998</v>
      </c>
      <c r="K100" s="172">
        <v>813.31299999999999</v>
      </c>
      <c r="L100" s="172">
        <v>3360.7719999999999</v>
      </c>
      <c r="M100" s="172">
        <v>897.98199999999997</v>
      </c>
      <c r="N100" s="172">
        <v>19.337</v>
      </c>
      <c r="O100" s="172">
        <v>2482.127</v>
      </c>
      <c r="P100" s="173">
        <v>2460.681435</v>
      </c>
      <c r="S100" s="174">
        <f>100*(C100/OBR_MAR23_1.1!C100)</f>
        <v>111.54159488036647</v>
      </c>
      <c r="T100" s="174">
        <f>100*(D100/OBR_MAR23_1.1!D100)</f>
        <v>116.0440799363339</v>
      </c>
      <c r="U100" s="174">
        <f>100*(E100/OBR_MAR23_1.1!E100)</f>
        <v>108.38483574970552</v>
      </c>
      <c r="V100" s="174">
        <f>100*(K100/OBR_MAR23_1.1!N100)</f>
        <v>117.25796917576159</v>
      </c>
      <c r="W100" s="174">
        <f>100*(M100/OBR_MAR23_1.1!P100)</f>
        <v>121.55868979306182</v>
      </c>
      <c r="X100" s="174">
        <f>100*(O100/OBR_MAR23_1.1!R100)</f>
        <v>111.33505067010674</v>
      </c>
      <c r="Z100" s="174">
        <f t="shared" si="2"/>
        <v>7.7238899506268277</v>
      </c>
      <c r="AA100" s="174">
        <f t="shared" si="2"/>
        <v>1.3643990135620676</v>
      </c>
      <c r="AB100" s="174">
        <f t="shared" si="2"/>
        <v>5.4937728384091722</v>
      </c>
      <c r="AC100" s="174">
        <f t="shared" si="2"/>
        <v>12.711983569950714</v>
      </c>
      <c r="AD100" s="174">
        <f t="shared" si="2"/>
        <v>16.863080254946116</v>
      </c>
      <c r="AE100" s="174">
        <f t="shared" si="2"/>
        <v>5.081935527146908</v>
      </c>
    </row>
    <row r="101" spans="1:31" ht="15.75">
      <c r="A101" s="160"/>
      <c r="B101" s="209">
        <v>2023</v>
      </c>
      <c r="C101" s="172">
        <v>1626.62724</v>
      </c>
      <c r="D101" s="172">
        <v>544.20236073439503</v>
      </c>
      <c r="E101" s="172">
        <v>452.13159599999994</v>
      </c>
      <c r="F101" s="172">
        <f ca="1">SUM(OFFSET(F$5,(ROW(F101)-ROW(F$86))*4,0):OFFSET(F$8,(ROW(F101)-ROW(F$86))*4,0))</f>
        <v>87.32233939999999</v>
      </c>
      <c r="G101" s="172">
        <v>3.2068287139999998</v>
      </c>
      <c r="H101" s="172">
        <v>2626.1680254483949</v>
      </c>
      <c r="I101" s="172">
        <v>1.5409793499999997</v>
      </c>
      <c r="J101" s="172">
        <v>2627.7090047983947</v>
      </c>
      <c r="K101" s="172">
        <v>777.67425100000003</v>
      </c>
      <c r="L101" s="172">
        <v>3405.3832560000001</v>
      </c>
      <c r="M101" s="172">
        <v>877.29562400000009</v>
      </c>
      <c r="N101" s="172">
        <v>20.869065459999998</v>
      </c>
      <c r="O101" s="172">
        <v>2548.9566960000002</v>
      </c>
      <c r="P101" s="173">
        <v>2514.32267</v>
      </c>
      <c r="S101" s="174">
        <f>100*(C101/OBR_MAR23_1.1!C101)</f>
        <v>117.08938964387825</v>
      </c>
      <c r="T101" s="174">
        <f>100*(D101/OBR_MAR23_1.1!D101)</f>
        <v>116.0611554188504</v>
      </c>
      <c r="U101" s="174">
        <f>100*(E101/OBR_MAR23_1.1!E101)</f>
        <v>111.3457655911301</v>
      </c>
      <c r="V101" s="174">
        <f>100*(K101/OBR_MAR23_1.1!N101)</f>
        <v>120.06907537823403</v>
      </c>
      <c r="W101" s="174">
        <f>100*(M101/OBR_MAR23_1.1!P101)</f>
        <v>123.72554923050177</v>
      </c>
      <c r="X101" s="174">
        <f>100*(O101/OBR_MAR23_1.1!R101)</f>
        <v>114.56677373614519</v>
      </c>
      <c r="Z101" s="174">
        <f t="shared" si="2"/>
        <v>4.9737452377850877</v>
      </c>
      <c r="AA101" s="174">
        <f t="shared" si="2"/>
        <v>1.4714651989033989E-2</v>
      </c>
      <c r="AB101" s="174">
        <f t="shared" si="2"/>
        <v>2.7318672588684922</v>
      </c>
      <c r="AC101" s="174">
        <f t="shared" si="2"/>
        <v>2.3973689995080871</v>
      </c>
      <c r="AD101" s="174">
        <f t="shared" si="2"/>
        <v>1.7825623500292265</v>
      </c>
      <c r="AE101" s="174">
        <f t="shared" si="2"/>
        <v>2.9027004942174583</v>
      </c>
    </row>
    <row r="102" spans="1:31" ht="15.75">
      <c r="A102" s="160"/>
      <c r="B102" s="178">
        <v>2024</v>
      </c>
      <c r="C102" s="172">
        <v>1668.5825540000001</v>
      </c>
      <c r="D102" s="172">
        <v>557.96228511929701</v>
      </c>
      <c r="E102" s="172">
        <v>461.13907400000005</v>
      </c>
      <c r="F102" s="172">
        <f ca="1">SUM(OFFSET(F$5,(ROW(F102)-ROW(F$86))*4,0):OFFSET(F$8,(ROW(F102)-ROW(F$86))*4,0))</f>
        <v>88.165923699999993</v>
      </c>
      <c r="G102" s="172">
        <v>3.246455868</v>
      </c>
      <c r="H102" s="172">
        <v>2690.9303689872972</v>
      </c>
      <c r="I102" s="172">
        <v>2.749634586</v>
      </c>
      <c r="J102" s="172">
        <v>2693.6800035732972</v>
      </c>
      <c r="K102" s="172">
        <v>765.96800600000006</v>
      </c>
      <c r="L102" s="172">
        <v>3459.6480080000006</v>
      </c>
      <c r="M102" s="172">
        <v>836.78225100000009</v>
      </c>
      <c r="N102" s="172">
        <v>21.267662899999998</v>
      </c>
      <c r="O102" s="172">
        <v>2644.133421</v>
      </c>
      <c r="P102" s="173">
        <v>2610.2705020000003</v>
      </c>
      <c r="S102" s="174">
        <f>100*(C102/OBR_MAR23_1.1!C102)</f>
        <v>118.31726403792413</v>
      </c>
      <c r="T102" s="174">
        <f>100*(D102/OBR_MAR23_1.1!D102)</f>
        <v>117.11835934670076</v>
      </c>
      <c r="U102" s="174">
        <f>100*(E102/OBR_MAR23_1.1!E102)</f>
        <v>112.72711500061436</v>
      </c>
      <c r="V102" s="174">
        <f>100*(K102/OBR_MAR23_1.1!N102)</f>
        <v>118.61937561923295</v>
      </c>
      <c r="W102" s="174">
        <f>100*(M102/OBR_MAR23_1.1!P102)</f>
        <v>119.59431072469788</v>
      </c>
      <c r="X102" s="174">
        <f>100*(O102/OBR_MAR23_1.1!R102)</f>
        <v>116.75552909622186</v>
      </c>
      <c r="Z102" s="174">
        <f t="shared" si="2"/>
        <v>1.0486640999499697</v>
      </c>
      <c r="AA102" s="174">
        <f t="shared" si="2"/>
        <v>0.91090246692360211</v>
      </c>
      <c r="AB102" s="174">
        <f t="shared" si="2"/>
        <v>1.2405944690853099</v>
      </c>
      <c r="AC102" s="174">
        <f t="shared" si="2"/>
        <v>-1.2073881259052954</v>
      </c>
      <c r="AD102" s="174">
        <f t="shared" si="2"/>
        <v>-3.3390342831353004</v>
      </c>
      <c r="AE102" s="174">
        <f t="shared" si="2"/>
        <v>1.9104625963523469</v>
      </c>
    </row>
    <row r="103" spans="1:31" ht="15.75">
      <c r="A103" s="160"/>
      <c r="B103" s="178">
        <v>2025</v>
      </c>
      <c r="C103" s="172">
        <v>1704.832924</v>
      </c>
      <c r="D103" s="172">
        <v>569.34605826158793</v>
      </c>
      <c r="E103" s="172">
        <v>483.70350500000001</v>
      </c>
      <c r="F103" s="172">
        <f ca="1">SUM(OFFSET(F$5,(ROW(F103)-ROW(F$86))*4,0):OFFSET(F$8,(ROW(F103)-ROW(F$86))*4,0))</f>
        <v>87.138074400000008</v>
      </c>
      <c r="G103" s="172">
        <v>3.2886843390000005</v>
      </c>
      <c r="H103" s="172">
        <v>2761.171171600588</v>
      </c>
      <c r="I103" s="172">
        <v>4.3585615949999994</v>
      </c>
      <c r="J103" s="172">
        <v>2765.5297331955881</v>
      </c>
      <c r="K103" s="172">
        <v>766.45747199999994</v>
      </c>
      <c r="L103" s="172">
        <v>3531.9872049999999</v>
      </c>
      <c r="M103" s="172">
        <v>815.54991999999993</v>
      </c>
      <c r="N103" s="172">
        <v>21.494234580000001</v>
      </c>
      <c r="O103" s="172">
        <v>2737.9315189999998</v>
      </c>
      <c r="P103" s="173">
        <v>2704.1929369999998</v>
      </c>
      <c r="S103" s="174">
        <f>100*(C103/OBR_MAR23_1.1!C103)</f>
        <v>118.80545799517841</v>
      </c>
      <c r="T103" s="174">
        <f>100*(D103/OBR_MAR23_1.1!D103)</f>
        <v>118.14159448776115</v>
      </c>
      <c r="U103" s="174">
        <f>100*(E103/OBR_MAR23_1.1!E103)</f>
        <v>114.19468465827055</v>
      </c>
      <c r="V103" s="174">
        <f>100*(K103/OBR_MAR23_1.1!N103)</f>
        <v>117.3739055625155</v>
      </c>
      <c r="W103" s="174">
        <f>100*(M103/OBR_MAR23_1.1!P103)</f>
        <v>116.99959994250952</v>
      </c>
      <c r="X103" s="174">
        <f>100*(O103/OBR_MAR23_1.1!R103)</f>
        <v>117.99845411689888</v>
      </c>
      <c r="Z103" s="174">
        <f t="shared" ref="Z103:AE105" si="3">100*((S103/S102)-1)</f>
        <v>0.41261430546415401</v>
      </c>
      <c r="AA103" s="174">
        <f t="shared" si="3"/>
        <v>0.87367612282831519</v>
      </c>
      <c r="AB103" s="174">
        <f t="shared" si="3"/>
        <v>1.301878130783507</v>
      </c>
      <c r="AC103" s="174">
        <f t="shared" si="3"/>
        <v>-1.0499718534309199</v>
      </c>
      <c r="AD103" s="174">
        <f t="shared" si="3"/>
        <v>-2.1695938263830095</v>
      </c>
      <c r="AE103" s="174">
        <f t="shared" si="3"/>
        <v>1.0645534565242531</v>
      </c>
    </row>
    <row r="104" spans="1:31" ht="15.75">
      <c r="A104" s="160"/>
      <c r="B104" s="178">
        <v>2026</v>
      </c>
      <c r="C104" s="172">
        <v>1746.003929</v>
      </c>
      <c r="D104" s="172">
        <v>584.10374866363497</v>
      </c>
      <c r="E104" s="172">
        <v>500.66740199999998</v>
      </c>
      <c r="F104" s="172">
        <f ca="1">SUM(OFFSET(F$5,(ROW(F104)-ROW(F$86))*4,0):OFFSET(F$8,(ROW(F104)-ROW(F$86))*4,0))</f>
        <v>88.049857899999992</v>
      </c>
      <c r="G104" s="172">
        <v>3.3344689359999999</v>
      </c>
      <c r="H104" s="172">
        <v>2834.1095485996352</v>
      </c>
      <c r="I104" s="172">
        <v>5.8746039029999997</v>
      </c>
      <c r="J104" s="172">
        <v>2839.984152502635</v>
      </c>
      <c r="K104" s="172">
        <v>767.95573900000011</v>
      </c>
      <c r="L104" s="172">
        <v>3607.9398900000001</v>
      </c>
      <c r="M104" s="172">
        <v>804.39872700000001</v>
      </c>
      <c r="N104" s="172">
        <v>21.717716599999999</v>
      </c>
      <c r="O104" s="172">
        <v>2825.2588789999995</v>
      </c>
      <c r="P104" s="173">
        <v>2791.2354690000002</v>
      </c>
      <c r="S104" s="174">
        <f>100*(C104/OBR_MAR23_1.1!C104)</f>
        <v>119.68446574985217</v>
      </c>
      <c r="T104" s="174">
        <f>100*(D104/OBR_MAR23_1.1!D104)</f>
        <v>119.36498770796501</v>
      </c>
      <c r="U104" s="174">
        <f>100*(E104/OBR_MAR23_1.1!E104)</f>
        <v>115.77912777773203</v>
      </c>
      <c r="V104" s="174">
        <f>100*(K104/OBR_MAR23_1.1!N104)</f>
        <v>116.7688333380349</v>
      </c>
      <c r="W104" s="174">
        <f>100*(M104/OBR_MAR23_1.1!P104)</f>
        <v>116.00209867469648</v>
      </c>
      <c r="X104" s="174">
        <f>100*(O104/OBR_MAR23_1.1!R104)</f>
        <v>119.22598928688211</v>
      </c>
      <c r="Z104" s="174">
        <f t="shared" si="3"/>
        <v>0.7398715256915489</v>
      </c>
      <c r="AA104" s="174">
        <f t="shared" si="3"/>
        <v>1.035531326209238</v>
      </c>
      <c r="AB104" s="174">
        <f t="shared" si="3"/>
        <v>1.3874928804286757</v>
      </c>
      <c r="AC104" s="174">
        <f t="shared" si="3"/>
        <v>-0.51550829937948572</v>
      </c>
      <c r="AD104" s="174">
        <f t="shared" si="3"/>
        <v>-0.85256810134665129</v>
      </c>
      <c r="AE104" s="174">
        <f t="shared" si="3"/>
        <v>1.0402976709907863</v>
      </c>
    </row>
    <row r="105" spans="1:31" ht="15.75">
      <c r="A105" s="160"/>
      <c r="B105" s="207">
        <v>2027</v>
      </c>
      <c r="C105" s="180">
        <v>1808.208063</v>
      </c>
      <c r="D105" s="180">
        <v>603.80955048916394</v>
      </c>
      <c r="E105" s="180">
        <v>506.62699500000002</v>
      </c>
      <c r="F105" s="180">
        <f ca="1">SUM(OFFSET(F$5,(ROW(F105)-ROW(F$86))*4,0):OFFSET(F$8,(ROW(F105)-ROW(F$86))*4,0))</f>
        <v>88.547122999999999</v>
      </c>
      <c r="G105" s="180">
        <v>3.3886830129999996</v>
      </c>
      <c r="H105" s="180">
        <v>2922.0332915021636</v>
      </c>
      <c r="I105" s="180">
        <v>7.1238738599999998</v>
      </c>
      <c r="J105" s="180">
        <v>2929.1571653621641</v>
      </c>
      <c r="K105" s="180">
        <v>779.4319230000001</v>
      </c>
      <c r="L105" s="180">
        <v>3708.5890880000002</v>
      </c>
      <c r="M105" s="180">
        <v>805.95055499999989</v>
      </c>
      <c r="N105" s="180">
        <v>22.067292969999997</v>
      </c>
      <c r="O105" s="180">
        <v>2924.7058260000003</v>
      </c>
      <c r="P105" s="181">
        <v>2891.0168569999996</v>
      </c>
      <c r="S105" s="174">
        <f>100*(C105/OBR_MAR23_1.1!C105)</f>
        <v>121.6606607350391</v>
      </c>
      <c r="T105" s="174">
        <f>100*(D105/OBR_MAR23_1.1!D105)</f>
        <v>121.08638916965518</v>
      </c>
      <c r="U105" s="174">
        <f>100*(E105/OBR_MAR23_1.1!E105)</f>
        <v>117.6648961305962</v>
      </c>
      <c r="V105" s="174">
        <f>100*(K105/OBR_MAR23_1.1!N105)</f>
        <v>117.99531491401636</v>
      </c>
      <c r="W105" s="174">
        <f>100*(M105/OBR_MAR23_1.1!P105)</f>
        <v>117.24797710781345</v>
      </c>
      <c r="X105" s="174">
        <f>100*(O105/OBR_MAR23_1.1!R105)</f>
        <v>121.14528706144708</v>
      </c>
      <c r="Z105" s="174">
        <f t="shared" si="3"/>
        <v>1.6511708289004723</v>
      </c>
      <c r="AA105" s="174">
        <f t="shared" si="3"/>
        <v>1.4421326510766219</v>
      </c>
      <c r="AB105" s="174">
        <f t="shared" si="3"/>
        <v>1.6287636546065576</v>
      </c>
      <c r="AC105" s="174">
        <f t="shared" si="3"/>
        <v>1.0503501156262418</v>
      </c>
      <c r="AD105" s="174">
        <f t="shared" si="3"/>
        <v>1.074013700916554</v>
      </c>
      <c r="AE105" s="174">
        <f t="shared" si="3"/>
        <v>1.609798153946751</v>
      </c>
    </row>
    <row r="106" spans="1:31" ht="15.75">
      <c r="A106" s="160"/>
      <c r="B106" s="210" t="s">
        <v>1069</v>
      </c>
      <c r="C106" s="172">
        <v>1011.455</v>
      </c>
      <c r="D106" s="172">
        <v>329.61099999999999</v>
      </c>
      <c r="E106" s="172">
        <v>273.00200000000001</v>
      </c>
      <c r="F106" s="172">
        <f ca="1">SUM(OFFSET(F$6,(ROW(F106)-ROW(F$106))*4,0):OFFSET(F$9,(ROW(F106)-ROW(F$106))*4,0))</f>
        <v>48.344999999999999</v>
      </c>
      <c r="G106" s="172">
        <v>0.95499999999999996</v>
      </c>
      <c r="H106" s="172">
        <v>1615.0229999999999</v>
      </c>
      <c r="I106" s="172">
        <v>-6.0279999999999996</v>
      </c>
      <c r="J106" s="172">
        <v>1608.9949999999999</v>
      </c>
      <c r="K106" s="172">
        <v>434.12700000000001</v>
      </c>
      <c r="L106" s="172">
        <v>2043.123</v>
      </c>
      <c r="M106" s="172">
        <v>458.58300000000003</v>
      </c>
      <c r="N106" s="172">
        <v>0</v>
      </c>
      <c r="O106" s="172">
        <v>1584.54</v>
      </c>
      <c r="P106" s="204">
        <v>1557.0840000000001</v>
      </c>
      <c r="S106" s="174">
        <f>100*(C106/OBR_MAR23_1.1!C106)</f>
        <v>85.094756785588686</v>
      </c>
      <c r="T106" s="174">
        <f>100*(D106/OBR_MAR23_1.1!D106)</f>
        <v>86.865234246319005</v>
      </c>
      <c r="U106" s="174">
        <f>100*(E106/OBR_MAR23_1.1!E106)</f>
        <v>83.104113775699702</v>
      </c>
      <c r="V106" s="174">
        <f>100*(K106/OBR_MAR23_1.1!N106)</f>
        <v>81.252304438559236</v>
      </c>
      <c r="W106" s="174">
        <f>100*(M106/OBR_MAR23_1.1!P106)</f>
        <v>87.393755288413914</v>
      </c>
      <c r="X106" s="174">
        <f>100*(O106/OBR_MAR23_1.1!R106)</f>
        <v>83.898288931106123</v>
      </c>
    </row>
    <row r="107" spans="1:31" ht="15.75">
      <c r="A107" s="160"/>
      <c r="B107" s="209" t="s">
        <v>1070</v>
      </c>
      <c r="C107" s="172">
        <v>1000.082</v>
      </c>
      <c r="D107" s="172">
        <v>344.017</v>
      </c>
      <c r="E107" s="172">
        <v>247.00200000000001</v>
      </c>
      <c r="F107" s="172">
        <f ca="1">SUM(OFFSET(F$6,(ROW(F107)-ROW(F$106))*4,0):OFFSET(F$9,(ROW(F107)-ROW(F$106))*4,0))</f>
        <v>50.923999999999999</v>
      </c>
      <c r="G107" s="172">
        <v>1.0720000000000001</v>
      </c>
      <c r="H107" s="172">
        <v>1592.173</v>
      </c>
      <c r="I107" s="172">
        <v>-9.8019999999999996</v>
      </c>
      <c r="J107" s="172">
        <v>1582.3710000000001</v>
      </c>
      <c r="K107" s="172">
        <v>420.298</v>
      </c>
      <c r="L107" s="172">
        <v>2002.6690000000001</v>
      </c>
      <c r="M107" s="172">
        <v>440.72699999999998</v>
      </c>
      <c r="N107" s="172">
        <v>0</v>
      </c>
      <c r="O107" s="172">
        <v>1561.942</v>
      </c>
      <c r="P107" s="204">
        <v>1555.9949999999999</v>
      </c>
      <c r="S107" s="174">
        <f>100*(C107/OBR_MAR23_1.1!C107)</f>
        <v>85.377049628170738</v>
      </c>
      <c r="T107" s="174">
        <f>100*(D107/OBR_MAR23_1.1!D107)</f>
        <v>89.808774196916886</v>
      </c>
      <c r="U107" s="174">
        <f>100*(E107/OBR_MAR23_1.1!E107)</f>
        <v>83.416749407306838</v>
      </c>
      <c r="V107" s="174">
        <f>100*(K107/OBR_MAR23_1.1!N107)</f>
        <v>83.704692105472802</v>
      </c>
      <c r="W107" s="174">
        <f>100*(M107/OBR_MAR23_1.1!P107)</f>
        <v>86.847721347623803</v>
      </c>
      <c r="X107" s="174">
        <f>100*(O107/OBR_MAR23_1.1!R107)</f>
        <v>85.037892811254608</v>
      </c>
    </row>
    <row r="108" spans="1:31" ht="15.75">
      <c r="A108" s="160"/>
      <c r="B108" s="209" t="s">
        <v>1071</v>
      </c>
      <c r="C108" s="172">
        <v>1044.875</v>
      </c>
      <c r="D108" s="172">
        <v>349.80200000000002</v>
      </c>
      <c r="E108" s="172">
        <v>258.68299999999999</v>
      </c>
      <c r="F108" s="172">
        <f ca="1">SUM(OFFSET(F$6,(ROW(F108)-ROW(F$106))*4,0):OFFSET(F$9,(ROW(F108)-ROW(F$106))*4,0))</f>
        <v>50.554000000000002</v>
      </c>
      <c r="G108" s="172">
        <v>-0.76800000000000002</v>
      </c>
      <c r="H108" s="172">
        <v>1652.5920000000001</v>
      </c>
      <c r="I108" s="172">
        <v>-0.127</v>
      </c>
      <c r="J108" s="172">
        <v>1652.4649999999999</v>
      </c>
      <c r="K108" s="172">
        <v>478.06299999999999</v>
      </c>
      <c r="L108" s="172">
        <v>2130.527</v>
      </c>
      <c r="M108" s="172">
        <v>499.80099999999999</v>
      </c>
      <c r="N108" s="172">
        <v>0</v>
      </c>
      <c r="O108" s="172">
        <v>1630.7260000000001</v>
      </c>
      <c r="P108" s="204">
        <v>1632.9690000000001</v>
      </c>
      <c r="S108" s="174">
        <f>100*(C108/OBR_MAR23_1.1!C108)</f>
        <v>87.290779904845834</v>
      </c>
      <c r="T108" s="174">
        <f>100*(D108/OBR_MAR23_1.1!D108)</f>
        <v>90.842325321698937</v>
      </c>
      <c r="U108" s="174">
        <f>100*(E108/OBR_MAR23_1.1!E108)</f>
        <v>83.246069928719692</v>
      </c>
      <c r="V108" s="174">
        <f>100*(K108/OBR_MAR23_1.1!N108)</f>
        <v>87.467455599649441</v>
      </c>
      <c r="W108" s="174">
        <f>100*(M108/OBR_MAR23_1.1!P108)</f>
        <v>91.323382430059539</v>
      </c>
      <c r="X108" s="174">
        <f>100*(O108/OBR_MAR23_1.1!R108)</f>
        <v>86.456679304222249</v>
      </c>
    </row>
    <row r="109" spans="1:31" ht="15.75">
      <c r="A109" s="160"/>
      <c r="B109" s="209" t="s">
        <v>1072</v>
      </c>
      <c r="C109" s="172">
        <v>1073.6759999999999</v>
      </c>
      <c r="D109" s="172">
        <v>349.80500000000001</v>
      </c>
      <c r="E109" s="172">
        <v>264.15499999999997</v>
      </c>
      <c r="F109" s="172">
        <f ca="1">SUM(OFFSET(F$6,(ROW(F109)-ROW(F$106))*4,0):OFFSET(F$9,(ROW(F109)-ROW(F$106))*4,0))</f>
        <v>47.372</v>
      </c>
      <c r="G109" s="172">
        <v>1.546</v>
      </c>
      <c r="H109" s="172">
        <v>1689.182</v>
      </c>
      <c r="I109" s="172">
        <v>0.48499999999999999</v>
      </c>
      <c r="J109" s="172">
        <v>1689.6669999999999</v>
      </c>
      <c r="K109" s="172">
        <v>524.89599999999996</v>
      </c>
      <c r="L109" s="172">
        <v>2214.5630000000001</v>
      </c>
      <c r="M109" s="172">
        <v>542.06399999999996</v>
      </c>
      <c r="N109" s="172">
        <v>0</v>
      </c>
      <c r="O109" s="172">
        <v>1672.499</v>
      </c>
      <c r="P109" s="204">
        <v>1675.3</v>
      </c>
      <c r="S109" s="174">
        <f>100*(C109/OBR_MAR23_1.1!C109)</f>
        <v>90.249749510789528</v>
      </c>
      <c r="T109" s="174">
        <f>100*(D109/OBR_MAR23_1.1!D109)</f>
        <v>90.550335223007423</v>
      </c>
      <c r="U109" s="174">
        <f>100*(E109/OBR_MAR23_1.1!E109)</f>
        <v>84.657466637609431</v>
      </c>
      <c r="V109" s="174">
        <f>100*(K109/OBR_MAR23_1.1!N109)</f>
        <v>91.313098980395964</v>
      </c>
      <c r="W109" s="174">
        <f>100*(M109/OBR_MAR23_1.1!P109)</f>
        <v>96.671642350020591</v>
      </c>
      <c r="X109" s="174">
        <f>100*(O109/OBR_MAR23_1.1!R109)</f>
        <v>87.988335554305806</v>
      </c>
    </row>
    <row r="110" spans="1:31" ht="15.75">
      <c r="A110" s="160"/>
      <c r="B110" s="209" t="s">
        <v>359</v>
      </c>
      <c r="C110" s="172">
        <v>1118.028</v>
      </c>
      <c r="D110" s="172">
        <v>354.76900000000001</v>
      </c>
      <c r="E110" s="172">
        <v>267</v>
      </c>
      <c r="F110" s="172">
        <f ca="1">SUM(OFFSET(F$6,(ROW(F110)-ROW(F$106))*4,0):OFFSET(F$9,(ROW(F110)-ROW(F$106))*4,0))</f>
        <v>44.749000000000002</v>
      </c>
      <c r="G110" s="172">
        <v>2.641</v>
      </c>
      <c r="H110" s="172">
        <v>1742.4380000000001</v>
      </c>
      <c r="I110" s="172">
        <v>6.1210000000000004</v>
      </c>
      <c r="J110" s="172">
        <v>1748.559</v>
      </c>
      <c r="K110" s="172">
        <v>519.68899999999996</v>
      </c>
      <c r="L110" s="172">
        <v>2268.248</v>
      </c>
      <c r="M110" s="172">
        <v>540.75900000000001</v>
      </c>
      <c r="N110" s="172">
        <v>0</v>
      </c>
      <c r="O110" s="172">
        <v>1727.489</v>
      </c>
      <c r="P110" s="204">
        <v>1703.1690000000001</v>
      </c>
      <c r="S110" s="174">
        <f>100*(C110/OBR_MAR23_1.1!C110)</f>
        <v>91.834114615632927</v>
      </c>
      <c r="T110" s="174">
        <f>100*(D110/OBR_MAR23_1.1!D110)</f>
        <v>91.473501822926067</v>
      </c>
      <c r="U110" s="174">
        <f>100*(E110/OBR_MAR23_1.1!E110)</f>
        <v>86.766063095501167</v>
      </c>
      <c r="V110" s="174">
        <f>100*(K110/OBR_MAR23_1.1!N110)</f>
        <v>91.297641530150628</v>
      </c>
      <c r="W110" s="174">
        <f>100*(M110/OBR_MAR23_1.1!P110)</f>
        <v>95.484788021118433</v>
      </c>
      <c r="X110" s="174">
        <f>100*(O110/OBR_MAR23_1.1!R110)</f>
        <v>89.513509760273251</v>
      </c>
    </row>
    <row r="111" spans="1:31">
      <c r="B111" s="209" t="s">
        <v>360</v>
      </c>
      <c r="C111" s="172">
        <v>1169.364</v>
      </c>
      <c r="D111" s="172">
        <v>362.42500000000001</v>
      </c>
      <c r="E111" s="172">
        <v>291.91800000000001</v>
      </c>
      <c r="F111" s="172">
        <f ca="1">SUM(OFFSET(F$6,(ROW(F111)-ROW(F$106))*4,0):OFFSET(F$9,(ROW(F111)-ROW(F$106))*4,0))</f>
        <v>48.650999999999996</v>
      </c>
      <c r="G111" s="172">
        <v>7.67</v>
      </c>
      <c r="H111" s="172">
        <v>1831.377</v>
      </c>
      <c r="I111" s="172">
        <v>4.202</v>
      </c>
      <c r="J111" s="172">
        <v>1835.579</v>
      </c>
      <c r="K111" s="172">
        <v>532.33799999999997</v>
      </c>
      <c r="L111" s="172">
        <v>2367.9160000000002</v>
      </c>
      <c r="M111" s="172">
        <v>564.80399999999997</v>
      </c>
      <c r="N111" s="172">
        <v>0</v>
      </c>
      <c r="O111" s="172">
        <v>1803.1120000000001</v>
      </c>
      <c r="P111" s="204">
        <v>1776.5029999999999</v>
      </c>
      <c r="S111" s="174">
        <f>100*(C111/OBR_MAR23_1.1!C111)</f>
        <v>93.550317444063296</v>
      </c>
      <c r="T111" s="174">
        <f>100*(D111/OBR_MAR23_1.1!D111)</f>
        <v>92.718137374037141</v>
      </c>
      <c r="U111" s="174">
        <f>100*(E111/OBR_MAR23_1.1!E111)</f>
        <v>88.352905569007262</v>
      </c>
      <c r="V111" s="174">
        <f>100*(K111/OBR_MAR23_1.1!N111)</f>
        <v>92.747628771142416</v>
      </c>
      <c r="W111" s="174">
        <f>100*(M111/OBR_MAR23_1.1!P111)</f>
        <v>95.045006386211824</v>
      </c>
      <c r="X111" s="174">
        <f>100*(O111/OBR_MAR23_1.1!R111)</f>
        <v>91.375647647387922</v>
      </c>
    </row>
    <row r="112" spans="1:31">
      <c r="B112" s="209" t="s">
        <v>361</v>
      </c>
      <c r="C112" s="172">
        <v>1212.595</v>
      </c>
      <c r="D112" s="172">
        <v>371.00599999999997</v>
      </c>
      <c r="E112" s="172">
        <v>313.91899999999998</v>
      </c>
      <c r="F112" s="172">
        <f ca="1">SUM(OFFSET(F$6,(ROW(F112)-ROW(F$106))*4,0):OFFSET(F$9,(ROW(F112)-ROW(F$106))*4,0))</f>
        <v>50.77</v>
      </c>
      <c r="G112" s="172">
        <v>6.8369999999999997</v>
      </c>
      <c r="H112" s="172">
        <v>1904.357</v>
      </c>
      <c r="I112" s="172">
        <v>18.936</v>
      </c>
      <c r="J112" s="172">
        <v>1923.2929999999999</v>
      </c>
      <c r="K112" s="172">
        <v>530.13599999999997</v>
      </c>
      <c r="L112" s="172">
        <v>2453.4290000000001</v>
      </c>
      <c r="M112" s="172">
        <v>573.63499999999999</v>
      </c>
      <c r="N112" s="172">
        <v>0</v>
      </c>
      <c r="O112" s="172">
        <v>1879.7940000000001</v>
      </c>
      <c r="P112" s="204">
        <v>1842.366</v>
      </c>
      <c r="S112" s="174">
        <f>100*(C112/OBR_MAR23_1.1!C112)</f>
        <v>94.196402561941412</v>
      </c>
      <c r="T112" s="174">
        <f>100*(D112/OBR_MAR23_1.1!D112)</f>
        <v>93.170534478818482</v>
      </c>
      <c r="U112" s="174">
        <f>100*(E112/OBR_MAR23_1.1!E112)</f>
        <v>89.909236977697319</v>
      </c>
      <c r="V112" s="174">
        <f>100*(K112/OBR_MAR23_1.1!N112)</f>
        <v>90.186945301189652</v>
      </c>
      <c r="W112" s="174">
        <f>100*(M112/OBR_MAR23_1.1!P112)</f>
        <v>91.055631659901934</v>
      </c>
      <c r="X112" s="174">
        <f>100*(O112/OBR_MAR23_1.1!R112)</f>
        <v>92.381068454993212</v>
      </c>
    </row>
    <row r="113" spans="2:24">
      <c r="B113" s="209" t="s">
        <v>362</v>
      </c>
      <c r="C113" s="172">
        <v>1249.8219999999999</v>
      </c>
      <c r="D113" s="172">
        <v>376.42200000000003</v>
      </c>
      <c r="E113" s="172">
        <v>336.66899999999998</v>
      </c>
      <c r="F113" s="172">
        <f ca="1">SUM(OFFSET(F$6,(ROW(F113)-ROW(F$106))*4,0):OFFSET(F$9,(ROW(F113)-ROW(F$106))*4,0))</f>
        <v>50.120000000000005</v>
      </c>
      <c r="G113" s="172">
        <v>-1.3460000000000001</v>
      </c>
      <c r="H113" s="172">
        <v>1961.567</v>
      </c>
      <c r="I113" s="172">
        <v>3.1219999999999999</v>
      </c>
      <c r="J113" s="172">
        <v>1964.6890000000001</v>
      </c>
      <c r="K113" s="172">
        <v>534.17499999999995</v>
      </c>
      <c r="L113" s="172">
        <v>2498.864</v>
      </c>
      <c r="M113" s="172">
        <v>561.27499999999998</v>
      </c>
      <c r="N113" s="172">
        <v>0</v>
      </c>
      <c r="O113" s="172">
        <v>1937.5889999999999</v>
      </c>
      <c r="P113" s="204">
        <v>1891.0630000000001</v>
      </c>
      <c r="S113" s="174">
        <f>100*(C113/OBR_MAR23_1.1!C113)</f>
        <v>94.071875127015105</v>
      </c>
      <c r="T113" s="174">
        <f>100*(D113/OBR_MAR23_1.1!D113)</f>
        <v>93.108770610613391</v>
      </c>
      <c r="U113" s="174">
        <f>100*(E113/OBR_MAR23_1.1!E113)</f>
        <v>91.205090834222787</v>
      </c>
      <c r="V113" s="174">
        <f>100*(K113/OBR_MAR23_1.1!N113)</f>
        <v>87.683660890304921</v>
      </c>
      <c r="W113" s="174">
        <f>100*(M113/OBR_MAR23_1.1!P113)</f>
        <v>86.682460575715794</v>
      </c>
      <c r="X113" s="174">
        <f>100*(O113/OBR_MAR23_1.1!R113)</f>
        <v>93.1174133819556</v>
      </c>
    </row>
    <row r="114" spans="2:24">
      <c r="B114" s="209" t="s">
        <v>363</v>
      </c>
      <c r="C114" s="172">
        <v>1310.9680000000001</v>
      </c>
      <c r="D114" s="172">
        <v>384.24400000000003</v>
      </c>
      <c r="E114" s="172">
        <v>360.38200000000001</v>
      </c>
      <c r="F114" s="172">
        <f ca="1">SUM(OFFSET(F$6,(ROW(F114)-ROW(F$106))*4,0):OFFSET(F$9,(ROW(F114)-ROW(F$106))*4,0))</f>
        <v>53.142000000000003</v>
      </c>
      <c r="G114" s="172">
        <v>-0.17</v>
      </c>
      <c r="H114" s="172">
        <v>2055.424</v>
      </c>
      <c r="I114" s="172">
        <v>4.7729999999999997</v>
      </c>
      <c r="J114" s="172">
        <v>2060.1970000000001</v>
      </c>
      <c r="K114" s="172">
        <v>593.25099999999998</v>
      </c>
      <c r="L114" s="172">
        <v>2653.4459999999999</v>
      </c>
      <c r="M114" s="172">
        <v>631.76</v>
      </c>
      <c r="N114" s="172">
        <v>0</v>
      </c>
      <c r="O114" s="172">
        <v>2021.6859999999999</v>
      </c>
      <c r="P114" s="204">
        <v>1985.2470000000001</v>
      </c>
      <c r="S114" s="174">
        <f>100*(C114/OBR_MAR23_1.1!C114)</f>
        <v>95.526399011339564</v>
      </c>
      <c r="T114" s="174">
        <f>100*(D114/OBR_MAR23_1.1!D114)</f>
        <v>94.727240454402022</v>
      </c>
      <c r="U114" s="174">
        <f>100*(E114/OBR_MAR23_1.1!E114)</f>
        <v>93.20674101508348</v>
      </c>
      <c r="V114" s="174">
        <f>100*(K114/OBR_MAR23_1.1!N114)</f>
        <v>93.759640671622918</v>
      </c>
      <c r="W114" s="174">
        <f>100*(M114/OBR_MAR23_1.1!P114)</f>
        <v>93.447603607974457</v>
      </c>
      <c r="X114" s="174">
        <f>100*(O114/OBR_MAR23_1.1!R114)</f>
        <v>95.030031709800326</v>
      </c>
    </row>
    <row r="115" spans="2:24">
      <c r="B115" s="209" t="s">
        <v>364</v>
      </c>
      <c r="C115" s="172">
        <v>1358.848</v>
      </c>
      <c r="D115" s="172">
        <v>389.541</v>
      </c>
      <c r="E115" s="172">
        <v>381.952</v>
      </c>
      <c r="F115" s="172">
        <f ca="1">SUM(OFFSET(F$6,(ROW(F115)-ROW(F$106))*4,0):OFFSET(F$9,(ROW(F115)-ROW(F$106))*4,0))</f>
        <v>55.757999999999996</v>
      </c>
      <c r="G115" s="172">
        <v>1.855</v>
      </c>
      <c r="H115" s="172">
        <v>2132.1959999999999</v>
      </c>
      <c r="I115" s="172">
        <v>0.38200000000000001</v>
      </c>
      <c r="J115" s="172">
        <v>2132.578</v>
      </c>
      <c r="K115" s="172">
        <v>647.976</v>
      </c>
      <c r="L115" s="172">
        <v>2780.5529999999999</v>
      </c>
      <c r="M115" s="172">
        <v>678.29399999999998</v>
      </c>
      <c r="N115" s="172">
        <v>0</v>
      </c>
      <c r="O115" s="172">
        <v>2102.259</v>
      </c>
      <c r="P115" s="204">
        <v>2075.6889999999999</v>
      </c>
      <c r="S115" s="174">
        <f>100*(C115/OBR_MAR23_1.1!C115)</f>
        <v>97.178782476112019</v>
      </c>
      <c r="T115" s="174">
        <f>100*(D115/OBR_MAR23_1.1!D115)</f>
        <v>95.580921160787241</v>
      </c>
      <c r="U115" s="174">
        <f>100*(E115/OBR_MAR23_1.1!E115)</f>
        <v>95.949517177624372</v>
      </c>
      <c r="V115" s="174">
        <f>100*(K115/OBR_MAR23_1.1!N115)</f>
        <v>95.869470656641425</v>
      </c>
      <c r="W115" s="174">
        <f>100*(M115/OBR_MAR23_1.1!P115)</f>
        <v>96.773199450429516</v>
      </c>
      <c r="X115" s="174">
        <f>100*(O115/OBR_MAR23_1.1!R115)</f>
        <v>96.612854452421502</v>
      </c>
    </row>
    <row r="116" spans="2:24">
      <c r="B116" s="209" t="s">
        <v>365</v>
      </c>
      <c r="C116" s="172">
        <v>1412.4159999999999</v>
      </c>
      <c r="D116" s="172">
        <v>402.666</v>
      </c>
      <c r="E116" s="172">
        <v>390.351</v>
      </c>
      <c r="F116" s="172">
        <f ca="1">SUM(OFFSET(F$6,(ROW(F116)-ROW(F$106))*4,0):OFFSET(F$9,(ROW(F116)-ROW(F$106))*4,0))</f>
        <v>58.896000000000001</v>
      </c>
      <c r="G116" s="172">
        <v>14.064</v>
      </c>
      <c r="H116" s="172">
        <v>2219.4969999999998</v>
      </c>
      <c r="I116" s="172">
        <v>10.356999999999999</v>
      </c>
      <c r="J116" s="172">
        <v>2229.8539999999998</v>
      </c>
      <c r="K116" s="172">
        <v>677.93100000000004</v>
      </c>
      <c r="L116" s="172">
        <v>2907.7849999999999</v>
      </c>
      <c r="M116" s="172">
        <v>731.101</v>
      </c>
      <c r="N116" s="172">
        <v>0</v>
      </c>
      <c r="O116" s="172">
        <v>2176.6840000000002</v>
      </c>
      <c r="P116" s="204">
        <v>2155.6610000000001</v>
      </c>
      <c r="S116" s="174">
        <f>100*(C116/OBR_MAR23_1.1!C116)</f>
        <v>98.687190164930954</v>
      </c>
      <c r="T116" s="174">
        <f>100*(D116/OBR_MAR23_1.1!D116)</f>
        <v>97.822553804518137</v>
      </c>
      <c r="U116" s="174">
        <f>100*(E116/OBR_MAR23_1.1!E116)</f>
        <v>98.042667979424522</v>
      </c>
      <c r="V116" s="174">
        <f>100*(K116/OBR_MAR23_1.1!N116)</f>
        <v>98.645451370700201</v>
      </c>
      <c r="W116" s="174">
        <f>100*(M116/OBR_MAR23_1.1!P116)</f>
        <v>99.025056244150406</v>
      </c>
      <c r="X116" s="174">
        <f>100*(O116/OBR_MAR23_1.1!R116)</f>
        <v>98.338528819133856</v>
      </c>
    </row>
    <row r="117" spans="2:24">
      <c r="B117" s="209" t="s">
        <v>366</v>
      </c>
      <c r="C117" s="172">
        <v>1433.5909999999999</v>
      </c>
      <c r="D117" s="172">
        <v>431.584</v>
      </c>
      <c r="E117" s="172">
        <v>401.47199999999998</v>
      </c>
      <c r="F117" s="172">
        <f ca="1">SUM(OFFSET(F$6,(ROW(F117)-ROW(F$106))*4,0):OFFSET(F$9,(ROW(F117)-ROW(F$106))*4,0))</f>
        <v>60.916000000000004</v>
      </c>
      <c r="G117" s="172">
        <v>-7.7149999999999999</v>
      </c>
      <c r="H117" s="172">
        <v>2258.9319999999998</v>
      </c>
      <c r="I117" s="172">
        <v>-5.9349999999999996</v>
      </c>
      <c r="J117" s="172">
        <v>2252.9969999999998</v>
      </c>
      <c r="K117" s="172">
        <v>700.23800000000006</v>
      </c>
      <c r="L117" s="172">
        <v>2953.2359999999999</v>
      </c>
      <c r="M117" s="172">
        <v>706.12199999999996</v>
      </c>
      <c r="N117" s="172">
        <v>0</v>
      </c>
      <c r="O117" s="172">
        <v>2247.114</v>
      </c>
      <c r="P117" s="204">
        <v>2237.029</v>
      </c>
      <c r="S117" s="174">
        <f>100*(C117/OBR_MAR23_1.1!C117)</f>
        <v>100.34163686122446</v>
      </c>
      <c r="T117" s="174">
        <f>100*(D117/OBR_MAR23_1.1!D117)</f>
        <v>101.54105318633333</v>
      </c>
      <c r="U117" s="174">
        <f>100*(E117/OBR_MAR23_1.1!E117)</f>
        <v>100.59584959934251</v>
      </c>
      <c r="V117" s="174">
        <f>100*(K117/OBR_MAR23_1.1!N117)</f>
        <v>100.47955505556068</v>
      </c>
      <c r="W117" s="174">
        <f>100*(M117/OBR_MAR23_1.1!P117)</f>
        <v>99.993344369407325</v>
      </c>
      <c r="X117" s="174">
        <f>100*(O117/OBR_MAR23_1.1!R117)</f>
        <v>100.88484132881088</v>
      </c>
    </row>
    <row r="118" spans="2:24">
      <c r="B118" s="209" t="s">
        <v>367</v>
      </c>
      <c r="C118" s="172">
        <v>1222.856</v>
      </c>
      <c r="D118" s="172">
        <v>494.904</v>
      </c>
      <c r="E118" s="172">
        <v>361.14400000000001</v>
      </c>
      <c r="F118" s="172">
        <f ca="1">SUM(OFFSET(F$6,(ROW(F118)-ROW(F$106))*4,0):OFFSET(F$9,(ROW(F118)-ROW(F$106))*4,0))</f>
        <v>68.703000000000003</v>
      </c>
      <c r="G118" s="172">
        <v>8.66</v>
      </c>
      <c r="H118" s="172">
        <v>2087.5639999999999</v>
      </c>
      <c r="I118" s="172">
        <v>2.3820000000000001</v>
      </c>
      <c r="J118" s="172">
        <v>2089.9459999999999</v>
      </c>
      <c r="K118" s="172">
        <v>598.83299999999997</v>
      </c>
      <c r="L118" s="172">
        <v>2688.7809999999999</v>
      </c>
      <c r="M118" s="172">
        <v>600.20799999999997</v>
      </c>
      <c r="N118" s="172">
        <v>-0.97899999999999998</v>
      </c>
      <c r="O118" s="172">
        <v>2087.5940000000001</v>
      </c>
      <c r="P118" s="204">
        <v>2048.681</v>
      </c>
      <c r="S118" s="174">
        <f>100*(C118/OBR_MAR23_1.1!C118)</f>
        <v>101.43283492951952</v>
      </c>
      <c r="T118" s="174">
        <f>100*(D118/OBR_MAR23_1.1!D118)</f>
        <v>125.37181854798871</v>
      </c>
      <c r="U118" s="174">
        <f>100*(E118/OBR_MAR23_1.1!E118)</f>
        <v>101.2228790210241</v>
      </c>
      <c r="V118" s="174">
        <f>100*(K118/OBR_MAR23_1.1!N118)</f>
        <v>100.50518358640066</v>
      </c>
      <c r="W118" s="174">
        <f>100*(M118/OBR_MAR23_1.1!P118)</f>
        <v>99.168758126954799</v>
      </c>
      <c r="X118" s="174">
        <f>100*(O118/OBR_MAR23_1.1!R118)</f>
        <v>107.10119491334555</v>
      </c>
    </row>
    <row r="119" spans="2:24">
      <c r="B119" s="209" t="s">
        <v>368</v>
      </c>
      <c r="C119" s="172">
        <v>1439.865</v>
      </c>
      <c r="D119" s="172">
        <v>512.44600000000003</v>
      </c>
      <c r="E119" s="172">
        <v>409.911</v>
      </c>
      <c r="F119" s="172">
        <f ca="1">SUM(OFFSET(F$6,(ROW(F119)-ROW(F$106))*4,0):OFFSET(F$9,(ROW(F119)-ROW(F$106))*4,0))</f>
        <v>74.454000000000008</v>
      </c>
      <c r="G119" s="172">
        <v>7.9950000000000001</v>
      </c>
      <c r="H119" s="172">
        <v>2370.2170000000001</v>
      </c>
      <c r="I119" s="172">
        <v>21.966999999999999</v>
      </c>
      <c r="J119" s="172">
        <v>2392.1840000000002</v>
      </c>
      <c r="K119" s="172">
        <v>680.38099999999997</v>
      </c>
      <c r="L119" s="172">
        <v>3072.5650000000001</v>
      </c>
      <c r="M119" s="172">
        <v>739.00900000000001</v>
      </c>
      <c r="N119" s="172">
        <v>4.3239999999999998</v>
      </c>
      <c r="O119" s="172">
        <v>2337.88</v>
      </c>
      <c r="P119" s="204">
        <v>2345.9340000000002</v>
      </c>
      <c r="S119" s="174">
        <f>100*(C119/OBR_MAR23_1.1!C119)</f>
        <v>104.81601971890657</v>
      </c>
      <c r="T119" s="174">
        <f>100*(D119/OBR_MAR23_1.1!D119)</f>
        <v>113.03714847256934</v>
      </c>
      <c r="U119" s="174">
        <f>100*(E119/OBR_MAR23_1.1!E119)</f>
        <v>104.19249803643463</v>
      </c>
      <c r="V119" s="174">
        <f>100*(K119/OBR_MAR23_1.1!N119)</f>
        <v>106.25939010029641</v>
      </c>
      <c r="W119" s="174">
        <f>100*(M119/OBR_MAR23_1.1!P119)</f>
        <v>107.53038169182953</v>
      </c>
      <c r="X119" s="174">
        <f>100*(O119/OBR_MAR23_1.1!R119)</f>
        <v>106.46840121611554</v>
      </c>
    </row>
    <row r="120" spans="2:24">
      <c r="B120" s="209" t="s">
        <v>1112</v>
      </c>
      <c r="C120" s="172">
        <v>1590.9418360000002</v>
      </c>
      <c r="D120" s="172">
        <v>526.15661857345196</v>
      </c>
      <c r="E120" s="172">
        <v>450.28208999999998</v>
      </c>
      <c r="F120" s="172">
        <f ca="1">SUM(OFFSET(F$6,(ROW(F120)-ROW(F$106))*4,0):OFFSET(F$9,(ROW(F120)-ROW(F$106))*4,0))</f>
        <v>78.6397379</v>
      </c>
      <c r="G120" s="172">
        <v>-26.024854814999998</v>
      </c>
      <c r="H120" s="172">
        <v>2541.3556897584522</v>
      </c>
      <c r="I120" s="172">
        <v>15.48866565</v>
      </c>
      <c r="J120" s="172">
        <v>2556.844355408452</v>
      </c>
      <c r="K120" s="172">
        <v>835.28802199999996</v>
      </c>
      <c r="L120" s="172">
        <v>3392.1323769999999</v>
      </c>
      <c r="M120" s="172">
        <v>908.63388199999997</v>
      </c>
      <c r="N120" s="172">
        <v>20.490329259999999</v>
      </c>
      <c r="O120" s="172">
        <v>2503.988824</v>
      </c>
      <c r="P120" s="204">
        <v>2475.9047810000002</v>
      </c>
      <c r="S120" s="174">
        <f>100*(C120/OBR_MAR23_1.1!C120)</f>
        <v>113.66159564052766</v>
      </c>
      <c r="T120" s="174">
        <f>100*(D120/OBR_MAR23_1.1!D120)</f>
        <v>115.88185768979304</v>
      </c>
      <c r="U120" s="174">
        <f>100*(E120/OBR_MAR23_1.1!E120)</f>
        <v>109.33928524089818</v>
      </c>
      <c r="V120" s="174">
        <f>100*(K120/OBR_MAR23_1.1!N120)</f>
        <v>119.36708733934745</v>
      </c>
      <c r="W120" s="174">
        <f>100*(M120/OBR_MAR23_1.1!P120)</f>
        <v>124.16394399137998</v>
      </c>
      <c r="X120" s="174">
        <f>100*(O120/OBR_MAR23_1.1!R120)</f>
        <v>112.4468857537517</v>
      </c>
    </row>
    <row r="121" spans="2:24">
      <c r="B121" s="209" t="s">
        <v>370</v>
      </c>
      <c r="C121" s="172">
        <v>1635.632967</v>
      </c>
      <c r="D121" s="172">
        <v>548.59516255187702</v>
      </c>
      <c r="E121" s="172">
        <v>452.94816900000001</v>
      </c>
      <c r="F121" s="172">
        <f ca="1">SUM(OFFSET(F$6,(ROW(F121)-ROW(F$106))*4,0):OFFSET(F$9,(ROW(F121)-ROW(F$106))*4,0))</f>
        <v>88.382481599999991</v>
      </c>
      <c r="G121" s="172">
        <v>3.2192847169999999</v>
      </c>
      <c r="H121" s="172">
        <v>2640.3955832688766</v>
      </c>
      <c r="I121" s="172">
        <v>6.4892400799999992</v>
      </c>
      <c r="J121" s="172">
        <v>2646.884823348877</v>
      </c>
      <c r="K121" s="172">
        <v>770.44512299999997</v>
      </c>
      <c r="L121" s="172">
        <v>3417.3299470000002</v>
      </c>
      <c r="M121" s="172">
        <v>865.16206399999999</v>
      </c>
      <c r="N121" s="172">
        <v>21.005455680000001</v>
      </c>
      <c r="O121" s="172">
        <v>2573.1733380000001</v>
      </c>
      <c r="P121" s="204">
        <v>2541.7801220000001</v>
      </c>
      <c r="S121" s="174">
        <f>100*(C121/OBR_MAR23_1.1!C121)</f>
        <v>117.57272495249087</v>
      </c>
      <c r="T121" s="174">
        <f>100*(D121/OBR_MAR23_1.1!D121)</f>
        <v>116.22280513100563</v>
      </c>
      <c r="U121" s="174">
        <f>100*(E121/OBR_MAR23_1.1!E121)</f>
        <v>111.78056711427821</v>
      </c>
      <c r="V121" s="174">
        <f>100*(K121/OBR_MAR23_1.1!N121)</f>
        <v>119.90377603404838</v>
      </c>
      <c r="W121" s="174">
        <f>100*(M121/OBR_MAR23_1.1!P121)</f>
        <v>122.73743922481285</v>
      </c>
      <c r="X121" s="174">
        <f>100*(O121/OBR_MAR23_1.1!R121)</f>
        <v>115.3158280394689</v>
      </c>
    </row>
    <row r="122" spans="2:24">
      <c r="B122" s="209" t="s">
        <v>371</v>
      </c>
      <c r="C122" s="172">
        <v>1679.8925589999999</v>
      </c>
      <c r="D122" s="172">
        <v>560.58489746669795</v>
      </c>
      <c r="E122" s="172">
        <v>466.00741099999999</v>
      </c>
      <c r="F122" s="172">
        <f ca="1">SUM(OFFSET(F$6,(ROW(F122)-ROW(F$106))*4,0):OFFSET(F$9,(ROW(F122)-ROW(F$106))*4,0))</f>
        <v>87.64728740000001</v>
      </c>
      <c r="G122" s="172">
        <v>3.2572127800000001</v>
      </c>
      <c r="H122" s="172">
        <v>2709.7420802466982</v>
      </c>
      <c r="I122" s="172">
        <v>2.3710774610000001</v>
      </c>
      <c r="J122" s="172">
        <v>2712.1131577076976</v>
      </c>
      <c r="K122" s="172">
        <v>765.86915899999997</v>
      </c>
      <c r="L122" s="172">
        <v>3477.9823140000003</v>
      </c>
      <c r="M122" s="172">
        <v>830.64232900000002</v>
      </c>
      <c r="N122" s="172">
        <v>21.335138000000001</v>
      </c>
      <c r="O122" s="172">
        <v>2668.675123</v>
      </c>
      <c r="P122" s="204">
        <v>2634.3293959999996</v>
      </c>
      <c r="S122" s="174">
        <f>100*(C122/OBR_MAR23_1.1!C122)</f>
        <v>118.5456654688743</v>
      </c>
      <c r="T122" s="174">
        <f>100*(D122/OBR_MAR23_1.1!D122)</f>
        <v>117.32202142220491</v>
      </c>
      <c r="U122" s="174">
        <f>100*(E122/OBR_MAR23_1.1!E122)</f>
        <v>113.10146540416484</v>
      </c>
      <c r="V122" s="174">
        <f>100*(K122/OBR_MAR23_1.1!N122)</f>
        <v>118.26379523202439</v>
      </c>
      <c r="W122" s="174">
        <f>100*(M122/OBR_MAR23_1.1!P122)</f>
        <v>118.88890409358612</v>
      </c>
      <c r="X122" s="174">
        <f>100*(O122/OBR_MAR23_1.1!R122)</f>
        <v>117.12548157538384</v>
      </c>
    </row>
    <row r="123" spans="2:24">
      <c r="B123" s="209" t="s">
        <v>372</v>
      </c>
      <c r="C123" s="172">
        <v>1712.5880410000002</v>
      </c>
      <c r="D123" s="172">
        <v>572.63139637585903</v>
      </c>
      <c r="E123" s="172">
        <v>489.76124499999997</v>
      </c>
      <c r="F123" s="172">
        <f ca="1">SUM(OFFSET(F$6,(ROW(F123)-ROW(F$106))*4,0):OFFSET(F$9,(ROW(F123)-ROW(F$106))*4,0))</f>
        <v>87.2659132</v>
      </c>
      <c r="G123" s="172">
        <v>3.2991470449999998</v>
      </c>
      <c r="H123" s="172">
        <v>2778.2798294208592</v>
      </c>
      <c r="I123" s="172">
        <v>4.4497925130000002</v>
      </c>
      <c r="J123" s="172">
        <v>2782.7296219338587</v>
      </c>
      <c r="K123" s="172">
        <v>765.96153300000003</v>
      </c>
      <c r="L123" s="172">
        <v>3548.6911550000004</v>
      </c>
      <c r="M123" s="172">
        <v>811.14013999999997</v>
      </c>
      <c r="N123" s="172">
        <v>21.540737419999999</v>
      </c>
      <c r="O123" s="172">
        <v>2759.0917520000003</v>
      </c>
      <c r="P123" s="204">
        <v>2725.4865999999997</v>
      </c>
      <c r="S123" s="174">
        <f>100*(C123/OBR_MAR23_1.1!C123)</f>
        <v>118.89022478301217</v>
      </c>
      <c r="T123" s="174">
        <f>100*(D123/OBR_MAR23_1.1!D123)</f>
        <v>118.45734968054542</v>
      </c>
      <c r="U123" s="174">
        <f>100*(E123/OBR_MAR23_1.1!E123)</f>
        <v>114.55784203661317</v>
      </c>
      <c r="V123" s="174">
        <f>100*(K123/OBR_MAR23_1.1!N123)</f>
        <v>117.0295094908556</v>
      </c>
      <c r="W123" s="174">
        <f>100*(M123/OBR_MAR23_1.1!P123)</f>
        <v>116.43470147426149</v>
      </c>
      <c r="X123" s="174">
        <f>100*(O123/OBR_MAR23_1.1!R123)</f>
        <v>118.25343555545436</v>
      </c>
    </row>
    <row r="124" spans="2:24">
      <c r="B124" s="209" t="s">
        <v>373</v>
      </c>
      <c r="C124" s="172">
        <v>1760.755737</v>
      </c>
      <c r="D124" s="172">
        <v>588.733274242721</v>
      </c>
      <c r="E124" s="172">
        <v>501.15967700000004</v>
      </c>
      <c r="F124" s="172">
        <f ca="1">SUM(OFFSET(F$6,(ROW(F124)-ROW(F$106))*4,0):OFFSET(F$9,(ROW(F124)-ROW(F$106))*4,0))</f>
        <v>88.2877036</v>
      </c>
      <c r="G124" s="172">
        <v>3.3476222760000001</v>
      </c>
      <c r="H124" s="172">
        <v>2853.9963105187212</v>
      </c>
      <c r="I124" s="172">
        <v>7.2183783200000002</v>
      </c>
      <c r="J124" s="172">
        <v>2861.214688838721</v>
      </c>
      <c r="K124" s="172">
        <v>770.47984300000007</v>
      </c>
      <c r="L124" s="172">
        <v>3631.6945310000001</v>
      </c>
      <c r="M124" s="172">
        <v>803.91964300000006</v>
      </c>
      <c r="N124" s="172">
        <v>21.798640450000001</v>
      </c>
      <c r="O124" s="172">
        <v>2849.5735279999999</v>
      </c>
      <c r="P124" s="204">
        <v>2815.5615980000002</v>
      </c>
      <c r="S124" s="174">
        <f>100*(C124/OBR_MAR23_1.1!C124)</f>
        <v>120.11507077016721</v>
      </c>
      <c r="T124" s="174">
        <f>100*(D124/OBR_MAR23_1.1!D124)</f>
        <v>119.74899625629105</v>
      </c>
      <c r="U124" s="174">
        <f>100*(E124/OBR_MAR23_1.1!E124)</f>
        <v>116.23453939340436</v>
      </c>
      <c r="V124" s="174">
        <f>100*(K124/OBR_MAR23_1.1!N124)</f>
        <v>117.01644208484147</v>
      </c>
      <c r="W124" s="174">
        <f>100*(M124/OBR_MAR23_1.1!P124)</f>
        <v>116.24165147735737</v>
      </c>
      <c r="X124" s="174">
        <f>100*(O124/OBR_MAR23_1.1!R124)</f>
        <v>119.67032032823461</v>
      </c>
    </row>
    <row r="125" spans="2:24" ht="15.75" thickBot="1">
      <c r="B125" s="211" t="s">
        <v>374</v>
      </c>
      <c r="C125" s="263">
        <v>1824.7143450000001</v>
      </c>
      <c r="D125" s="263">
        <v>607.54053287036197</v>
      </c>
      <c r="E125" s="263">
        <v>510.54663699999998</v>
      </c>
      <c r="F125" s="263">
        <f ca="1">SUM(OFFSET(F$6,(ROW(F125)-ROW(F$106))*4,0):OFFSET(F$9,(ROW(F125)-ROW(F$106))*4,0))</f>
        <v>88.554827899999992</v>
      </c>
      <c r="G125" s="263">
        <v>3.4028175999999997</v>
      </c>
      <c r="H125" s="263">
        <v>2946.2043324703623</v>
      </c>
      <c r="I125" s="263">
        <v>6.7124397100000008</v>
      </c>
      <c r="J125" s="263">
        <v>2952.9167721803615</v>
      </c>
      <c r="K125" s="263">
        <v>782.59667200000001</v>
      </c>
      <c r="L125" s="263">
        <v>3735.5134429999998</v>
      </c>
      <c r="M125" s="263">
        <v>807.87853400000006</v>
      </c>
      <c r="N125" s="263">
        <v>22.158808429999997</v>
      </c>
      <c r="O125" s="263">
        <v>2949.793717</v>
      </c>
      <c r="P125" s="266">
        <v>2916.1479680000002</v>
      </c>
      <c r="S125" s="174">
        <f>100*(C125/OBR_MAR23_1.1!C125)</f>
        <v>122.26807700293834</v>
      </c>
      <c r="T125" s="174">
        <f>100*(D125/OBR_MAR23_1.1!D125)</f>
        <v>121.29317748942468</v>
      </c>
      <c r="U125" s="174">
        <f>100*(E125/OBR_MAR23_1.1!E125)</f>
        <v>118.15550745254457</v>
      </c>
      <c r="V125" s="174">
        <f>100*(K125/OBR_MAR23_1.1!N125)</f>
        <v>118.39002446334692</v>
      </c>
      <c r="W125" s="174">
        <f>100*(M125/OBR_MAR23_1.1!P125)</f>
        <v>117.62946949422613</v>
      </c>
      <c r="X125" s="174">
        <f>100*(O125/OBR_MAR23_1.1!R125)</f>
        <v>121.64754674902991</v>
      </c>
    </row>
    <row r="126" spans="2:24">
      <c r="B126" s="631" t="s">
        <v>1073</v>
      </c>
      <c r="C126" s="632"/>
      <c r="D126" s="632"/>
      <c r="E126" s="632"/>
      <c r="F126" s="632"/>
      <c r="G126" s="632"/>
      <c r="H126" s="632"/>
      <c r="I126" s="632"/>
      <c r="J126" s="632"/>
      <c r="K126" s="632"/>
      <c r="L126" s="632"/>
      <c r="M126" s="632"/>
      <c r="N126" s="632"/>
      <c r="O126" s="632"/>
      <c r="P126" s="638"/>
    </row>
    <row r="127" spans="2:24">
      <c r="B127" s="628" t="s">
        <v>1098</v>
      </c>
      <c r="C127" s="629"/>
      <c r="D127" s="629"/>
      <c r="E127" s="629"/>
      <c r="F127" s="629"/>
      <c r="G127" s="629"/>
      <c r="H127" s="629"/>
      <c r="I127" s="629"/>
      <c r="J127" s="629"/>
      <c r="K127" s="629"/>
      <c r="L127" s="629"/>
      <c r="M127" s="629"/>
      <c r="N127" s="629"/>
      <c r="O127" s="629"/>
      <c r="P127" s="637"/>
    </row>
    <row r="128" spans="2:24">
      <c r="B128" s="628" t="s">
        <v>1099</v>
      </c>
      <c r="C128" s="629"/>
      <c r="D128" s="629"/>
      <c r="E128" s="629"/>
      <c r="F128" s="629"/>
      <c r="G128" s="629"/>
      <c r="H128" s="629"/>
      <c r="I128" s="629"/>
      <c r="J128" s="629"/>
      <c r="K128" s="629"/>
      <c r="L128" s="629"/>
      <c r="M128" s="629"/>
      <c r="N128" s="629"/>
      <c r="O128" s="629"/>
      <c r="P128" s="637"/>
    </row>
    <row r="129" spans="2:16">
      <c r="B129" s="628" t="s">
        <v>1100</v>
      </c>
      <c r="C129" s="629"/>
      <c r="D129" s="629"/>
      <c r="E129" s="629"/>
      <c r="F129" s="629"/>
      <c r="G129" s="629"/>
      <c r="H129" s="629"/>
      <c r="I129" s="629"/>
      <c r="J129" s="629"/>
      <c r="K129" s="629"/>
      <c r="L129" s="629"/>
      <c r="M129" s="629"/>
      <c r="N129" s="629"/>
      <c r="O129" s="629"/>
      <c r="P129" s="637"/>
    </row>
    <row r="130" spans="2:16">
      <c r="B130" s="190" t="s">
        <v>1101</v>
      </c>
      <c r="C130" s="191"/>
      <c r="D130" s="191"/>
      <c r="E130" s="191"/>
      <c r="F130" s="191"/>
      <c r="G130" s="191"/>
      <c r="H130" s="191"/>
      <c r="I130" s="191"/>
      <c r="J130" s="191"/>
      <c r="K130" s="191"/>
      <c r="L130" s="191"/>
      <c r="M130" s="191"/>
      <c r="N130" s="191"/>
      <c r="O130" s="191"/>
      <c r="P130" s="213"/>
    </row>
    <row r="131" spans="2:16">
      <c r="B131" s="628" t="s">
        <v>1102</v>
      </c>
      <c r="C131" s="629"/>
      <c r="D131" s="629"/>
      <c r="E131" s="629"/>
      <c r="F131" s="629"/>
      <c r="G131" s="629"/>
      <c r="H131" s="629"/>
      <c r="I131" s="629"/>
      <c r="J131" s="629"/>
      <c r="K131" s="629"/>
      <c r="L131" s="629"/>
      <c r="M131" s="629"/>
      <c r="N131" s="629"/>
      <c r="O131" s="629"/>
      <c r="P131" s="637"/>
    </row>
    <row r="132" spans="2:16">
      <c r="B132" s="631" t="s">
        <v>1082</v>
      </c>
      <c r="C132" s="632"/>
      <c r="D132" s="632"/>
      <c r="E132" s="632"/>
      <c r="F132" s="632"/>
      <c r="G132" s="632"/>
      <c r="H132" s="632"/>
      <c r="I132" s="632"/>
      <c r="J132" s="632"/>
      <c r="K132" s="632"/>
      <c r="L132" s="632"/>
      <c r="M132" s="632"/>
      <c r="N132" s="632"/>
      <c r="O132" s="632"/>
      <c r="P132" s="638"/>
    </row>
    <row r="133" spans="2:16">
      <c r="B133" s="628" t="s">
        <v>1103</v>
      </c>
      <c r="C133" s="629"/>
      <c r="D133" s="629"/>
      <c r="E133" s="629"/>
      <c r="F133" s="629"/>
      <c r="G133" s="629"/>
      <c r="H133" s="629"/>
      <c r="I133" s="629"/>
      <c r="J133" s="629"/>
      <c r="K133" s="629"/>
      <c r="L133" s="629"/>
      <c r="M133" s="629"/>
      <c r="N133" s="629"/>
      <c r="O133" s="629"/>
      <c r="P133" s="637"/>
    </row>
    <row r="134" spans="2:16">
      <c r="B134" s="628" t="s">
        <v>1084</v>
      </c>
      <c r="C134" s="629"/>
      <c r="D134" s="629"/>
      <c r="E134" s="629"/>
      <c r="F134" s="629"/>
      <c r="G134" s="629"/>
      <c r="H134" s="629"/>
      <c r="I134" s="629"/>
      <c r="J134" s="629"/>
      <c r="K134" s="629"/>
      <c r="L134" s="629"/>
      <c r="M134" s="629"/>
      <c r="N134" s="629"/>
      <c r="O134" s="629"/>
      <c r="P134" s="637"/>
    </row>
    <row r="135" spans="2:16">
      <c r="B135" s="628" t="s">
        <v>1104</v>
      </c>
      <c r="C135" s="629"/>
      <c r="D135" s="629"/>
      <c r="E135" s="629"/>
      <c r="F135" s="629"/>
      <c r="G135" s="629"/>
      <c r="H135" s="629"/>
      <c r="I135" s="629"/>
      <c r="J135" s="629"/>
      <c r="K135" s="629"/>
      <c r="L135" s="629"/>
      <c r="M135" s="629"/>
      <c r="N135" s="629"/>
      <c r="O135" s="629"/>
      <c r="P135" s="637"/>
    </row>
    <row r="136" spans="2:16">
      <c r="B136" s="628" t="s">
        <v>1105</v>
      </c>
      <c r="C136" s="629"/>
      <c r="D136" s="629"/>
      <c r="E136" s="629"/>
      <c r="F136" s="629"/>
      <c r="G136" s="629"/>
      <c r="H136" s="629"/>
      <c r="I136" s="629"/>
      <c r="J136" s="629"/>
      <c r="K136" s="629"/>
      <c r="L136" s="629"/>
      <c r="M136" s="629"/>
      <c r="N136" s="629"/>
      <c r="O136" s="629"/>
      <c r="P136" s="637"/>
    </row>
    <row r="137" spans="2:16">
      <c r="B137" s="628" t="s">
        <v>1106</v>
      </c>
      <c r="C137" s="629"/>
      <c r="D137" s="629"/>
      <c r="E137" s="629"/>
      <c r="F137" s="629"/>
      <c r="G137" s="629"/>
      <c r="H137" s="629"/>
      <c r="I137" s="629"/>
      <c r="J137" s="629"/>
      <c r="K137" s="629"/>
      <c r="L137" s="629"/>
      <c r="M137" s="629"/>
      <c r="N137" s="629"/>
      <c r="O137" s="629"/>
      <c r="P137" s="637"/>
    </row>
    <row r="138" spans="2:16">
      <c r="B138" s="628" t="s">
        <v>1107</v>
      </c>
      <c r="C138" s="629"/>
      <c r="D138" s="629"/>
      <c r="E138" s="629"/>
      <c r="F138" s="629"/>
      <c r="G138" s="629"/>
      <c r="H138" s="629"/>
      <c r="I138" s="629"/>
      <c r="J138" s="629"/>
      <c r="K138" s="629"/>
      <c r="L138" s="629"/>
      <c r="M138" s="629"/>
      <c r="N138" s="629"/>
      <c r="O138" s="629"/>
      <c r="P138" s="637"/>
    </row>
    <row r="139" spans="2:16">
      <c r="B139" s="628" t="s">
        <v>1108</v>
      </c>
      <c r="C139" s="629"/>
      <c r="D139" s="629"/>
      <c r="E139" s="629"/>
      <c r="F139" s="629"/>
      <c r="G139" s="629"/>
      <c r="H139" s="629"/>
      <c r="I139" s="629"/>
      <c r="J139" s="629"/>
      <c r="K139" s="629"/>
      <c r="L139" s="629"/>
      <c r="M139" s="629"/>
      <c r="N139" s="629"/>
      <c r="O139" s="629"/>
      <c r="P139" s="637"/>
    </row>
    <row r="140" spans="2:16" ht="15.75" thickBot="1">
      <c r="B140" s="634" t="s">
        <v>1109</v>
      </c>
      <c r="C140" s="635"/>
      <c r="D140" s="635"/>
      <c r="E140" s="635"/>
      <c r="F140" s="635"/>
      <c r="G140" s="635"/>
      <c r="H140" s="635"/>
      <c r="I140" s="635"/>
      <c r="J140" s="635"/>
      <c r="K140" s="635"/>
      <c r="L140" s="635"/>
      <c r="M140" s="635"/>
      <c r="N140" s="635"/>
      <c r="O140" s="635"/>
      <c r="P140" s="639"/>
    </row>
    <row r="141" spans="2:16">
      <c r="C141" s="216"/>
      <c r="D141" s="216"/>
      <c r="E141" s="216"/>
      <c r="F141" s="216"/>
      <c r="G141" s="216"/>
      <c r="H141" s="216"/>
      <c r="I141" s="216"/>
      <c r="J141" s="216"/>
      <c r="K141" s="216"/>
      <c r="L141" s="216"/>
      <c r="M141" s="216"/>
      <c r="N141" s="216"/>
      <c r="O141" s="216"/>
      <c r="P141" s="216"/>
    </row>
    <row r="142" spans="2:16">
      <c r="C142" s="216"/>
      <c r="D142" s="216"/>
      <c r="E142" s="216"/>
      <c r="F142" s="216"/>
      <c r="G142" s="216"/>
      <c r="H142" s="216"/>
      <c r="I142" s="216"/>
      <c r="J142" s="216"/>
      <c r="K142" s="216"/>
      <c r="L142" s="216"/>
      <c r="M142" s="216"/>
      <c r="N142" s="216"/>
      <c r="O142" s="216"/>
      <c r="P142" s="216"/>
    </row>
    <row r="143" spans="2:16">
      <c r="C143" s="216"/>
      <c r="D143" s="216"/>
      <c r="E143" s="216"/>
      <c r="F143" s="216"/>
      <c r="G143" s="216"/>
      <c r="H143" s="216"/>
      <c r="I143" s="216"/>
      <c r="J143" s="216"/>
      <c r="K143" s="216"/>
      <c r="L143" s="216"/>
      <c r="M143" s="216"/>
      <c r="N143" s="216"/>
      <c r="O143" s="216"/>
      <c r="P143" s="216"/>
    </row>
    <row r="144" spans="2:16">
      <c r="C144" s="216"/>
      <c r="D144" s="216"/>
      <c r="E144" s="216"/>
      <c r="F144" s="216"/>
      <c r="G144" s="216"/>
      <c r="H144" s="216"/>
      <c r="I144" s="216"/>
      <c r="J144" s="216"/>
      <c r="K144" s="216"/>
      <c r="L144" s="216"/>
      <c r="M144" s="216"/>
      <c r="N144" s="216"/>
      <c r="O144" s="216"/>
      <c r="P144" s="216"/>
    </row>
    <row r="145" spans="3:16">
      <c r="C145" s="216"/>
      <c r="D145" s="216"/>
      <c r="E145" s="216"/>
      <c r="F145" s="216"/>
      <c r="G145" s="216"/>
      <c r="H145" s="216"/>
      <c r="I145" s="216"/>
      <c r="J145" s="216"/>
      <c r="K145" s="216"/>
      <c r="L145" s="216"/>
      <c r="M145" s="216"/>
      <c r="N145" s="216"/>
      <c r="O145" s="216"/>
      <c r="P145" s="216"/>
    </row>
    <row r="146" spans="3:16">
      <c r="C146" s="216"/>
      <c r="D146" s="216"/>
      <c r="E146" s="216"/>
      <c r="F146" s="216"/>
      <c r="G146" s="216"/>
      <c r="H146" s="216"/>
      <c r="I146" s="216"/>
      <c r="J146" s="216"/>
      <c r="K146" s="216"/>
      <c r="L146" s="216"/>
      <c r="M146" s="216"/>
      <c r="N146" s="216"/>
      <c r="O146" s="216"/>
      <c r="P146" s="216"/>
    </row>
    <row r="147" spans="3:16">
      <c r="C147" s="216"/>
      <c r="D147" s="216"/>
      <c r="E147" s="216"/>
      <c r="F147" s="216"/>
      <c r="G147" s="216"/>
      <c r="H147" s="216"/>
      <c r="I147" s="216"/>
      <c r="J147" s="216"/>
      <c r="K147" s="216"/>
      <c r="L147" s="216"/>
      <c r="M147" s="216"/>
      <c r="N147" s="216"/>
      <c r="O147" s="216"/>
      <c r="P147" s="216"/>
    </row>
    <row r="148" spans="3:16">
      <c r="C148" s="216"/>
      <c r="D148" s="216"/>
      <c r="E148" s="216"/>
      <c r="F148" s="216"/>
      <c r="G148" s="216"/>
      <c r="H148" s="216"/>
      <c r="I148" s="216"/>
      <c r="J148" s="216"/>
      <c r="K148" s="216"/>
      <c r="L148" s="216"/>
      <c r="M148" s="216"/>
      <c r="N148" s="216"/>
      <c r="O148" s="216"/>
      <c r="P148" s="216"/>
    </row>
    <row r="149" spans="3:16">
      <c r="C149" s="216"/>
      <c r="D149" s="216"/>
      <c r="E149" s="216"/>
      <c r="F149" s="216"/>
      <c r="G149" s="216"/>
      <c r="H149" s="216"/>
      <c r="I149" s="216"/>
      <c r="J149" s="216"/>
      <c r="K149" s="216"/>
      <c r="L149" s="216"/>
      <c r="M149" s="216"/>
      <c r="N149" s="216"/>
      <c r="O149" s="216"/>
      <c r="P149" s="216"/>
    </row>
    <row r="150" spans="3:16">
      <c r="C150" s="216"/>
      <c r="D150" s="216"/>
      <c r="E150" s="216"/>
      <c r="F150" s="216"/>
      <c r="G150" s="216"/>
      <c r="H150" s="216"/>
      <c r="I150" s="216"/>
      <c r="J150" s="216"/>
      <c r="K150" s="216"/>
      <c r="L150" s="216"/>
      <c r="M150" s="216"/>
      <c r="N150" s="216"/>
      <c r="O150" s="216"/>
      <c r="P150" s="216"/>
    </row>
    <row r="151" spans="3:16">
      <c r="C151" s="216"/>
      <c r="D151" s="216"/>
      <c r="E151" s="216"/>
      <c r="F151" s="216"/>
      <c r="G151" s="216"/>
      <c r="H151" s="216"/>
      <c r="I151" s="216"/>
      <c r="J151" s="216"/>
      <c r="K151" s="216"/>
      <c r="L151" s="216"/>
      <c r="M151" s="216"/>
      <c r="N151" s="216"/>
      <c r="O151" s="216"/>
      <c r="P151" s="216"/>
    </row>
    <row r="152" spans="3:16">
      <c r="C152" s="216"/>
      <c r="D152" s="216"/>
      <c r="E152" s="216"/>
      <c r="F152" s="216"/>
      <c r="G152" s="216"/>
      <c r="H152" s="216"/>
      <c r="I152" s="216"/>
      <c r="J152" s="216"/>
      <c r="K152" s="216"/>
      <c r="L152" s="216"/>
      <c r="M152" s="216"/>
      <c r="N152" s="216"/>
      <c r="O152" s="216"/>
      <c r="P152" s="216"/>
    </row>
    <row r="153" spans="3:16">
      <c r="C153" s="216"/>
      <c r="D153" s="216"/>
      <c r="E153" s="216"/>
      <c r="F153" s="216"/>
      <c r="G153" s="216"/>
      <c r="H153" s="216"/>
      <c r="I153" s="216"/>
      <c r="J153" s="216"/>
      <c r="K153" s="216"/>
      <c r="L153" s="216"/>
      <c r="M153" s="216"/>
      <c r="N153" s="216"/>
      <c r="O153" s="216"/>
      <c r="P153" s="216"/>
    </row>
    <row r="154" spans="3:16">
      <c r="C154" s="216"/>
      <c r="D154" s="216"/>
      <c r="E154" s="216"/>
      <c r="F154" s="216"/>
      <c r="G154" s="216"/>
      <c r="H154" s="216"/>
      <c r="I154" s="216"/>
      <c r="J154" s="216"/>
      <c r="K154" s="216"/>
      <c r="L154" s="216"/>
      <c r="M154" s="216"/>
      <c r="N154" s="216"/>
      <c r="O154" s="216"/>
      <c r="P154" s="216"/>
    </row>
    <row r="155" spans="3:16">
      <c r="C155" s="216"/>
      <c r="D155" s="216"/>
      <c r="E155" s="216"/>
      <c r="F155" s="216"/>
      <c r="G155" s="216"/>
      <c r="H155" s="216"/>
      <c r="I155" s="216"/>
      <c r="J155" s="216"/>
      <c r="K155" s="216"/>
      <c r="L155" s="216"/>
      <c r="M155" s="216"/>
      <c r="N155" s="216"/>
      <c r="O155" s="216"/>
      <c r="P155" s="216"/>
    </row>
  </sheetData>
  <mergeCells count="28">
    <mergeCell ref="B140:P140"/>
    <mergeCell ref="B128:P128"/>
    <mergeCell ref="B129:P129"/>
    <mergeCell ref="B131:P131"/>
    <mergeCell ref="B132:P132"/>
    <mergeCell ref="B133:P133"/>
    <mergeCell ref="B134:P134"/>
    <mergeCell ref="B135:P135"/>
    <mergeCell ref="B136:P136"/>
    <mergeCell ref="B137:P137"/>
    <mergeCell ref="B138:P138"/>
    <mergeCell ref="B139:P139"/>
    <mergeCell ref="B127:P127"/>
    <mergeCell ref="B2:P2"/>
    <mergeCell ref="B3:B4"/>
    <mergeCell ref="C3:C4"/>
    <mergeCell ref="D3:D4"/>
    <mergeCell ref="G3:G4"/>
    <mergeCell ref="H3:H4"/>
    <mergeCell ref="I3:I4"/>
    <mergeCell ref="J3:J4"/>
    <mergeCell ref="K3:K4"/>
    <mergeCell ref="L3:L4"/>
    <mergeCell ref="M3:M4"/>
    <mergeCell ref="N3:N4"/>
    <mergeCell ref="O3:O4"/>
    <mergeCell ref="P3:P4"/>
    <mergeCell ref="B126:P126"/>
  </mergeCells>
  <hyperlinks>
    <hyperlink ref="A1" location="Contents!A1" display="Back to contents" xr:uid="{919DFC4E-8756-4488-8F1D-79CEB9F3EA83}"/>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1D66A-AFBC-498B-9313-F8CB56FFFC39}">
  <dimension ref="A1:I45"/>
  <sheetViews>
    <sheetView showGridLines="0" zoomScaleNormal="100" workbookViewId="0"/>
  </sheetViews>
  <sheetFormatPr defaultColWidth="10.140625" defaultRowHeight="12.75"/>
  <cols>
    <col min="1" max="1" width="10.140625" style="218"/>
    <col min="2" max="2" width="31.7109375" style="218" customWidth="1"/>
    <col min="3" max="9" width="7.140625" style="218" customWidth="1"/>
    <col min="10" max="16384" width="10.140625" style="218"/>
  </cols>
  <sheetData>
    <row r="1" spans="1:9" ht="39.950000000000003" customHeight="1">
      <c r="A1" s="217" t="s">
        <v>354</v>
      </c>
    </row>
    <row r="2" spans="1:9" ht="17.25">
      <c r="B2" s="219" t="s">
        <v>1113</v>
      </c>
    </row>
    <row r="3" spans="1:9" ht="13.5" thickBot="1">
      <c r="B3" s="267"/>
      <c r="C3" s="268"/>
      <c r="D3" s="268"/>
      <c r="E3" s="268"/>
      <c r="F3" s="268"/>
      <c r="G3" s="268"/>
      <c r="H3" s="268"/>
      <c r="I3" s="269"/>
    </row>
    <row r="4" spans="1:9">
      <c r="B4" s="270"/>
      <c r="C4" s="640" t="s">
        <v>915</v>
      </c>
      <c r="D4" s="640"/>
      <c r="E4" s="640"/>
      <c r="F4" s="640"/>
      <c r="G4" s="640"/>
      <c r="H4" s="640"/>
      <c r="I4" s="641"/>
    </row>
    <row r="5" spans="1:9">
      <c r="B5" s="271"/>
      <c r="C5" s="272" t="s">
        <v>357</v>
      </c>
      <c r="D5" s="642" t="s">
        <v>358</v>
      </c>
      <c r="E5" s="642"/>
      <c r="F5" s="642"/>
      <c r="G5" s="642"/>
      <c r="H5" s="642"/>
      <c r="I5" s="643"/>
    </row>
    <row r="6" spans="1:9">
      <c r="B6" s="273"/>
      <c r="C6" s="274" t="s">
        <v>368</v>
      </c>
      <c r="D6" s="274" t="s">
        <v>369</v>
      </c>
      <c r="E6" s="274" t="s">
        <v>370</v>
      </c>
      <c r="F6" s="274" t="s">
        <v>371</v>
      </c>
      <c r="G6" s="274" t="s">
        <v>372</v>
      </c>
      <c r="H6" s="274" t="s">
        <v>373</v>
      </c>
      <c r="I6" s="275" t="s">
        <v>374</v>
      </c>
    </row>
    <row r="7" spans="1:9">
      <c r="B7" s="276" t="s">
        <v>927</v>
      </c>
      <c r="C7" s="277"/>
      <c r="D7" s="277"/>
      <c r="E7" s="277"/>
      <c r="F7" s="277"/>
      <c r="G7" s="277"/>
      <c r="H7" s="278"/>
      <c r="I7" s="279"/>
    </row>
    <row r="8" spans="1:9">
      <c r="B8" s="280" t="s">
        <v>928</v>
      </c>
      <c r="C8" s="281">
        <v>413.760448</v>
      </c>
      <c r="D8" s="281">
        <v>415.47497423494411</v>
      </c>
      <c r="E8" s="281">
        <v>419.68700688438969</v>
      </c>
      <c r="F8" s="281">
        <v>422.00137328095701</v>
      </c>
      <c r="G8" s="281">
        <v>430.32555692311388</v>
      </c>
      <c r="H8" s="281">
        <v>439.94670740392792</v>
      </c>
      <c r="I8" s="282">
        <v>452.6674664823604</v>
      </c>
    </row>
    <row r="9" spans="1:9">
      <c r="B9" s="283" t="s">
        <v>929</v>
      </c>
      <c r="C9" s="281">
        <v>523.88755200000037</v>
      </c>
      <c r="D9" s="281">
        <v>646.66197491358832</v>
      </c>
      <c r="E9" s="281">
        <v>643.94930838958658</v>
      </c>
      <c r="F9" s="281">
        <v>625.57911684168266</v>
      </c>
      <c r="G9" s="281">
        <v>636.80002104525715</v>
      </c>
      <c r="H9" s="281">
        <v>667.88670142034323</v>
      </c>
      <c r="I9" s="282">
        <v>686.57579126157191</v>
      </c>
    </row>
    <row r="10" spans="1:9">
      <c r="B10" s="280" t="s">
        <v>382</v>
      </c>
      <c r="C10" s="281"/>
      <c r="D10" s="281"/>
      <c r="E10" s="281"/>
      <c r="F10" s="281"/>
      <c r="G10" s="281"/>
      <c r="H10" s="281"/>
      <c r="I10" s="282"/>
    </row>
    <row r="11" spans="1:9">
      <c r="B11" s="284" t="s">
        <v>930</v>
      </c>
      <c r="C11" s="281">
        <v>245.22493700973925</v>
      </c>
      <c r="D11" s="281">
        <v>260.84526879381571</v>
      </c>
      <c r="E11" s="281">
        <v>292.32207589657884</v>
      </c>
      <c r="F11" s="281">
        <v>306.03752492505691</v>
      </c>
      <c r="G11" s="281">
        <v>314.78505770682557</v>
      </c>
      <c r="H11" s="281">
        <v>320.71586188434782</v>
      </c>
      <c r="I11" s="282">
        <v>327.49924695711678</v>
      </c>
    </row>
    <row r="12" spans="1:9">
      <c r="B12" s="285" t="s">
        <v>931</v>
      </c>
      <c r="C12" s="281">
        <v>45.569437865720232</v>
      </c>
      <c r="D12" s="281">
        <v>58.744393261547074</v>
      </c>
      <c r="E12" s="281">
        <v>59.685387362518497</v>
      </c>
      <c r="F12" s="281">
        <v>64.205783633247052</v>
      </c>
      <c r="G12" s="281">
        <v>65.275357602095951</v>
      </c>
      <c r="H12" s="281">
        <v>68.006913790302974</v>
      </c>
      <c r="I12" s="282">
        <v>70.25786822551963</v>
      </c>
    </row>
    <row r="13" spans="1:9" ht="27.75">
      <c r="B13" s="286" t="s">
        <v>1114</v>
      </c>
      <c r="C13" s="281">
        <v>56.367999999999995</v>
      </c>
      <c r="D13" s="281">
        <v>120.37113392537762</v>
      </c>
      <c r="E13" s="281">
        <v>108.45027775883099</v>
      </c>
      <c r="F13" s="281">
        <v>82.42193300754937</v>
      </c>
      <c r="G13" s="281">
        <v>77.023456827372883</v>
      </c>
      <c r="H13" s="281">
        <v>95.387720388206688</v>
      </c>
      <c r="I13" s="282">
        <v>101.85502493933924</v>
      </c>
    </row>
    <row r="14" spans="1:9">
      <c r="B14" s="287" t="s">
        <v>933</v>
      </c>
      <c r="C14" s="281">
        <v>41.207814000000006</v>
      </c>
      <c r="D14" s="281">
        <v>38.606327130458247</v>
      </c>
      <c r="E14" s="281">
        <v>40.320660740169181</v>
      </c>
      <c r="F14" s="281">
        <v>40.500292493648089</v>
      </c>
      <c r="G14" s="281">
        <v>41.285589119560505</v>
      </c>
      <c r="H14" s="281">
        <v>42.194183399374154</v>
      </c>
      <c r="I14" s="282">
        <v>43.449842573708423</v>
      </c>
    </row>
    <row r="15" spans="1:9">
      <c r="B15" s="285" t="s">
        <v>934</v>
      </c>
      <c r="C15" s="281">
        <v>8.3148336934557889</v>
      </c>
      <c r="D15" s="281">
        <v>8.8099245910697448</v>
      </c>
      <c r="E15" s="281">
        <v>6.4000942912916239</v>
      </c>
      <c r="F15" s="281">
        <v>1.0902591610250443</v>
      </c>
      <c r="G15" s="281">
        <v>1.3686599869151133</v>
      </c>
      <c r="H15" s="281">
        <v>0.75747826927896422</v>
      </c>
      <c r="I15" s="282">
        <v>0.40454315007519026</v>
      </c>
    </row>
    <row r="16" spans="1:9" ht="15">
      <c r="B16" s="285" t="s">
        <v>1115</v>
      </c>
      <c r="C16" s="281">
        <v>3.2959063498162942</v>
      </c>
      <c r="D16" s="281">
        <v>3.2571153059336124</v>
      </c>
      <c r="E16" s="281">
        <v>6.182482810242302</v>
      </c>
      <c r="F16" s="281">
        <v>8.3191475748994748</v>
      </c>
      <c r="G16" s="281">
        <v>8.8396026906228506</v>
      </c>
      <c r="H16" s="281">
        <v>8.1692671045648453</v>
      </c>
      <c r="I16" s="282">
        <v>8.153574289041801</v>
      </c>
    </row>
    <row r="17" spans="2:9">
      <c r="B17" s="285" t="s">
        <v>936</v>
      </c>
      <c r="C17" s="281">
        <v>7.9683285001217463</v>
      </c>
      <c r="D17" s="281">
        <v>9.5735312349636974</v>
      </c>
      <c r="E17" s="281">
        <v>10.181255045880631</v>
      </c>
      <c r="F17" s="281">
        <v>10.156362656040573</v>
      </c>
      <c r="G17" s="281">
        <v>10.465611516115001</v>
      </c>
      <c r="H17" s="281">
        <v>11.178284399416112</v>
      </c>
      <c r="I17" s="282">
        <v>11.945535352554923</v>
      </c>
    </row>
    <row r="18" spans="2:9">
      <c r="B18" s="285" t="s">
        <v>937</v>
      </c>
      <c r="C18" s="281">
        <v>3.8836322938500003</v>
      </c>
      <c r="D18" s="281">
        <v>4.1635121284399998</v>
      </c>
      <c r="E18" s="281">
        <v>4.1145028366900007</v>
      </c>
      <c r="F18" s="281">
        <v>4.3765028366899985</v>
      </c>
      <c r="G18" s="281">
        <v>4.2926028366900004</v>
      </c>
      <c r="H18" s="281">
        <v>4.4353028366900009</v>
      </c>
      <c r="I18" s="282">
        <v>4.6530160058136332</v>
      </c>
    </row>
    <row r="19" spans="2:9">
      <c r="B19" s="285" t="s">
        <v>938</v>
      </c>
      <c r="C19" s="281">
        <v>1.3894169999999999</v>
      </c>
      <c r="D19" s="281">
        <v>1.48319</v>
      </c>
      <c r="E19" s="281">
        <v>1.4258029999999999</v>
      </c>
      <c r="F19" s="281">
        <v>1.36375</v>
      </c>
      <c r="G19" s="281">
        <v>1.349526</v>
      </c>
      <c r="H19" s="281">
        <v>1.243207</v>
      </c>
      <c r="I19" s="282">
        <v>1.243207</v>
      </c>
    </row>
    <row r="20" spans="2:9">
      <c r="B20" s="285" t="s">
        <v>939</v>
      </c>
      <c r="C20" s="281">
        <v>1.0523459312853356</v>
      </c>
      <c r="D20" s="281">
        <v>0.79688501757107288</v>
      </c>
      <c r="E20" s="281">
        <v>0.83652794223446036</v>
      </c>
      <c r="F20" s="281">
        <v>0.8602352509286848</v>
      </c>
      <c r="G20" s="281">
        <v>0.88453923233128418</v>
      </c>
      <c r="H20" s="281">
        <v>0.91231660587454178</v>
      </c>
      <c r="I20" s="282">
        <v>0.94390960984782624</v>
      </c>
    </row>
    <row r="21" spans="2:9">
      <c r="B21" s="288" t="s">
        <v>940</v>
      </c>
      <c r="C21" s="281">
        <v>0.127</v>
      </c>
      <c r="D21" s="281">
        <v>0.16800000000000001</v>
      </c>
      <c r="E21" s="281">
        <v>0.16800000000000001</v>
      </c>
      <c r="F21" s="281">
        <v>0.16800000000000001</v>
      </c>
      <c r="G21" s="281">
        <v>0.16800000000000001</v>
      </c>
      <c r="H21" s="281">
        <v>0.16800000000000001</v>
      </c>
      <c r="I21" s="282">
        <v>0.16800000000000001</v>
      </c>
    </row>
    <row r="22" spans="2:9">
      <c r="B22" s="288" t="s">
        <v>943</v>
      </c>
      <c r="C22" s="281">
        <v>19.239957723325663</v>
      </c>
      <c r="D22" s="281">
        <v>20.097634052070148</v>
      </c>
      <c r="E22" s="281">
        <v>21.063942794656445</v>
      </c>
      <c r="F22" s="281">
        <v>21.896455603566856</v>
      </c>
      <c r="G22" s="281">
        <v>22.758662029121794</v>
      </c>
      <c r="H22" s="281">
        <v>23.651965483892482</v>
      </c>
      <c r="I22" s="282">
        <v>24.581743524995932</v>
      </c>
    </row>
    <row r="23" spans="2:9">
      <c r="B23" s="285" t="s">
        <v>944</v>
      </c>
      <c r="C23" s="281">
        <v>47.954000000000001</v>
      </c>
      <c r="D23" s="281">
        <v>50.156901548386287</v>
      </c>
      <c r="E23" s="281">
        <v>52.409893918144355</v>
      </c>
      <c r="F23" s="281">
        <v>54.631644528043246</v>
      </c>
      <c r="G23" s="281">
        <v>56.611702650267119</v>
      </c>
      <c r="H23" s="281">
        <v>58.739800530987615</v>
      </c>
      <c r="I23" s="282">
        <v>61.072755520087917</v>
      </c>
    </row>
    <row r="24" spans="2:9">
      <c r="B24" s="285" t="s">
        <v>945</v>
      </c>
      <c r="C24" s="281">
        <v>19.444235812292494</v>
      </c>
      <c r="D24" s="281">
        <v>20.242622794947021</v>
      </c>
      <c r="E24" s="281">
        <v>21.402070121782213</v>
      </c>
      <c r="F24" s="281">
        <v>21.587864831945677</v>
      </c>
      <c r="G24" s="281">
        <v>22.308638067779356</v>
      </c>
      <c r="H24" s="281">
        <v>23.500527648119533</v>
      </c>
      <c r="I24" s="282">
        <v>24.389222950049835</v>
      </c>
    </row>
    <row r="25" spans="2:9">
      <c r="B25" s="285" t="s">
        <v>946</v>
      </c>
      <c r="C25" s="281">
        <v>8.4465026840427591</v>
      </c>
      <c r="D25" s="281">
        <v>4.7597960816347369</v>
      </c>
      <c r="E25" s="281">
        <v>6.2174755729483717</v>
      </c>
      <c r="F25" s="281">
        <v>7.9969682745247832</v>
      </c>
      <c r="G25" s="281">
        <v>9.884393493314251</v>
      </c>
      <c r="H25" s="281">
        <v>9.3778763839265107</v>
      </c>
      <c r="I25" s="282">
        <v>6.4144364909597922</v>
      </c>
    </row>
    <row r="26" spans="2:9">
      <c r="B26" s="285" t="s">
        <v>947</v>
      </c>
      <c r="C26" s="281">
        <v>2.0307563333333336</v>
      </c>
      <c r="D26" s="281">
        <v>47.392800836378271</v>
      </c>
      <c r="E26" s="281">
        <v>14.064128248993814</v>
      </c>
      <c r="F26" s="281">
        <v>1.8049990983469917</v>
      </c>
      <c r="G26" s="281">
        <v>1.4598338191381386</v>
      </c>
      <c r="H26" s="281">
        <v>1.5064410224338745</v>
      </c>
      <c r="I26" s="282">
        <v>1.5610514400223574</v>
      </c>
    </row>
    <row r="27" spans="2:9">
      <c r="B27" s="289" t="s">
        <v>948</v>
      </c>
      <c r="C27" s="290">
        <v>-2.1908092763683218</v>
      </c>
      <c r="D27" s="290">
        <v>-2.8070617890046918</v>
      </c>
      <c r="E27" s="290">
        <v>-1.2952699513752384</v>
      </c>
      <c r="F27" s="290">
        <v>-1.8386070338300471</v>
      </c>
      <c r="G27" s="290">
        <v>-1.9612125328928784</v>
      </c>
      <c r="H27" s="290">
        <v>-2.0584453270727581</v>
      </c>
      <c r="I27" s="291">
        <v>-2.0171867675613933</v>
      </c>
    </row>
    <row r="28" spans="2:9" ht="25.5">
      <c r="B28" s="292" t="s">
        <v>949</v>
      </c>
      <c r="C28" s="293">
        <f>C8+C9</f>
        <v>937.64800000000037</v>
      </c>
      <c r="D28" s="293">
        <f t="shared" ref="D28:I28" si="0">D8+D9</f>
        <v>1062.1369491485325</v>
      </c>
      <c r="E28" s="293">
        <f t="shared" si="0"/>
        <v>1063.6363152739764</v>
      </c>
      <c r="F28" s="293">
        <f t="shared" si="0"/>
        <v>1047.5804901226397</v>
      </c>
      <c r="G28" s="293">
        <f t="shared" si="0"/>
        <v>1067.1255779683711</v>
      </c>
      <c r="H28" s="293">
        <f t="shared" si="0"/>
        <v>1107.8334088242711</v>
      </c>
      <c r="I28" s="294">
        <f t="shared" si="0"/>
        <v>1139.2432577439322</v>
      </c>
    </row>
    <row r="29" spans="2:9">
      <c r="B29" s="295" t="s">
        <v>950</v>
      </c>
      <c r="C29" s="281"/>
      <c r="D29" s="281"/>
      <c r="E29" s="281"/>
      <c r="F29" s="281"/>
      <c r="G29" s="281"/>
      <c r="H29" s="281"/>
      <c r="I29" s="282"/>
    </row>
    <row r="30" spans="2:9">
      <c r="B30" s="283" t="s">
        <v>951</v>
      </c>
      <c r="C30" s="281">
        <v>76.989229000000009</v>
      </c>
      <c r="D30" s="281">
        <v>88.814115999999999</v>
      </c>
      <c r="E30" s="281">
        <v>94.447102944360509</v>
      </c>
      <c r="F30" s="281">
        <v>94.722329242949357</v>
      </c>
      <c r="G30" s="281">
        <v>95.604873065570359</v>
      </c>
      <c r="H30" s="281">
        <v>96.017646115378568</v>
      </c>
      <c r="I30" s="282">
        <v>96.197898874063284</v>
      </c>
    </row>
    <row r="31" spans="2:9">
      <c r="B31" s="283" t="s">
        <v>952</v>
      </c>
      <c r="C31" s="281">
        <f>SUM(C33:C39,C40)</f>
        <v>32.638771000000006</v>
      </c>
      <c r="D31" s="281">
        <f t="shared" ref="D31:I31" si="1">SUM(D33:D39,D40)</f>
        <v>30.941352117593183</v>
      </c>
      <c r="E31" s="281">
        <f t="shared" si="1"/>
        <v>40.690722349768308</v>
      </c>
      <c r="F31" s="281">
        <f t="shared" si="1"/>
        <v>38.038656336621983</v>
      </c>
      <c r="G31" s="281">
        <f t="shared" si="1"/>
        <v>36.470671367413921</v>
      </c>
      <c r="H31" s="281">
        <f t="shared" si="1"/>
        <v>35.85999574629971</v>
      </c>
      <c r="I31" s="282">
        <f t="shared" si="1"/>
        <v>35.708127324374047</v>
      </c>
    </row>
    <row r="32" spans="2:9">
      <c r="B32" s="283" t="s">
        <v>382</v>
      </c>
      <c r="C32" s="281"/>
      <c r="D32" s="281"/>
      <c r="E32" s="281"/>
      <c r="F32" s="281"/>
      <c r="G32" s="281"/>
      <c r="H32" s="281"/>
      <c r="I32" s="282"/>
    </row>
    <row r="33" spans="2:9">
      <c r="B33" s="296" t="s">
        <v>953</v>
      </c>
      <c r="C33" s="281">
        <v>11.361851474042663</v>
      </c>
      <c r="D33" s="281">
        <v>10.945294210841974</v>
      </c>
      <c r="E33" s="281">
        <v>10.849027520673921</v>
      </c>
      <c r="F33" s="281">
        <v>9.5817541434090874</v>
      </c>
      <c r="G33" s="281">
        <v>9.6353271893503667</v>
      </c>
      <c r="H33" s="281">
        <v>9.6390606770898781</v>
      </c>
      <c r="I33" s="282">
        <v>9.7703961743555663</v>
      </c>
    </row>
    <row r="34" spans="2:9">
      <c r="B34" s="297" t="s">
        <v>954</v>
      </c>
      <c r="C34" s="281">
        <v>11.089385</v>
      </c>
      <c r="D34" s="281">
        <v>10.073768023352299</v>
      </c>
      <c r="E34" s="281">
        <v>11.162042881242794</v>
      </c>
      <c r="F34" s="281">
        <v>11.319287968388263</v>
      </c>
      <c r="G34" s="281">
        <v>11.296914721505093</v>
      </c>
      <c r="H34" s="281">
        <v>11.338861223681846</v>
      </c>
      <c r="I34" s="282">
        <v>11.457494925803887</v>
      </c>
    </row>
    <row r="35" spans="2:9">
      <c r="B35" s="286" t="s">
        <v>955</v>
      </c>
      <c r="C35" s="281">
        <v>12.739809248883098</v>
      </c>
      <c r="D35" s="281">
        <v>2.5096858110997746</v>
      </c>
      <c r="E35" s="281">
        <v>10.595951845178472</v>
      </c>
      <c r="F35" s="281">
        <v>9.3776796984140773</v>
      </c>
      <c r="G35" s="281">
        <v>8.2389148034777051</v>
      </c>
      <c r="H35" s="281">
        <v>7.705202557622898</v>
      </c>
      <c r="I35" s="282">
        <v>7.9483532516396069</v>
      </c>
    </row>
    <row r="36" spans="2:9">
      <c r="B36" s="285" t="s">
        <v>943</v>
      </c>
      <c r="C36" s="281">
        <v>1.08273946545944</v>
      </c>
      <c r="D36" s="281">
        <v>1.3327394654594404</v>
      </c>
      <c r="E36" s="281">
        <v>1.58273946545944</v>
      </c>
      <c r="F36" s="281">
        <v>1.3327394654594404</v>
      </c>
      <c r="G36" s="281">
        <v>1.08273946545944</v>
      </c>
      <c r="H36" s="281">
        <v>1.08273946545944</v>
      </c>
      <c r="I36" s="282">
        <v>0.58273946545944</v>
      </c>
    </row>
    <row r="37" spans="2:9">
      <c r="B37" s="285" t="s">
        <v>956</v>
      </c>
      <c r="C37" s="281">
        <v>4.5047280000000001</v>
      </c>
      <c r="D37" s="281">
        <v>5.4257180000000007</v>
      </c>
      <c r="E37" s="281">
        <v>5.3037371500000008</v>
      </c>
      <c r="F37" s="281">
        <v>5.252124489999999</v>
      </c>
      <c r="G37" s="281">
        <v>5.1458384255637997</v>
      </c>
      <c r="H37" s="281">
        <v>5.1234564095792896</v>
      </c>
      <c r="I37" s="282">
        <v>5.0967634831248541</v>
      </c>
    </row>
    <row r="38" spans="2:9">
      <c r="B38" s="286" t="s">
        <v>957</v>
      </c>
      <c r="C38" s="281">
        <v>0</v>
      </c>
      <c r="D38" s="281">
        <v>0.87597000000000014</v>
      </c>
      <c r="E38" s="281">
        <v>1.0004139999999999</v>
      </c>
      <c r="F38" s="281">
        <v>1.0004139999999999</v>
      </c>
      <c r="G38" s="281">
        <v>0.82812333333333332</v>
      </c>
      <c r="H38" s="281">
        <v>0.82812333333333332</v>
      </c>
      <c r="I38" s="282">
        <v>0.82812333333333332</v>
      </c>
    </row>
    <row r="39" spans="2:9">
      <c r="B39" s="286" t="s">
        <v>958</v>
      </c>
      <c r="C39" s="281">
        <v>-5.3813139768999978</v>
      </c>
      <c r="D39" s="281">
        <v>0.57429459805273386</v>
      </c>
      <c r="E39" s="281">
        <v>0.69691206522999993</v>
      </c>
      <c r="F39" s="281">
        <v>0.72689573691000009</v>
      </c>
      <c r="G39" s="281">
        <v>0.74391691645165392</v>
      </c>
      <c r="H39" s="281">
        <v>0.63265221960241225</v>
      </c>
      <c r="I39" s="282">
        <v>0.49774914003808352</v>
      </c>
    </row>
    <row r="40" spans="2:9" ht="25.5">
      <c r="B40" s="298" t="s">
        <v>1116</v>
      </c>
      <c r="C40" s="290">
        <v>-2.7584282114852066</v>
      </c>
      <c r="D40" s="290">
        <v>-0.79611799121303628</v>
      </c>
      <c r="E40" s="290">
        <v>-0.50010257801632507</v>
      </c>
      <c r="F40" s="290">
        <v>-0.55223916595888911</v>
      </c>
      <c r="G40" s="290">
        <v>-0.50110348772747126</v>
      </c>
      <c r="H40" s="290">
        <v>-0.49010014006938679</v>
      </c>
      <c r="I40" s="291">
        <v>-0.47349244938072038</v>
      </c>
    </row>
    <row r="41" spans="2:9">
      <c r="B41" s="299" t="s">
        <v>960</v>
      </c>
      <c r="C41" s="293">
        <f t="shared" ref="C41:I41" si="2">C30+C31</f>
        <v>109.62800000000001</v>
      </c>
      <c r="D41" s="293">
        <f t="shared" si="2"/>
        <v>119.75546811759318</v>
      </c>
      <c r="E41" s="293">
        <f t="shared" si="2"/>
        <v>135.13782529412882</v>
      </c>
      <c r="F41" s="293">
        <f t="shared" si="2"/>
        <v>132.76098557957135</v>
      </c>
      <c r="G41" s="293">
        <f t="shared" si="2"/>
        <v>132.07554443298429</v>
      </c>
      <c r="H41" s="293">
        <f t="shared" si="2"/>
        <v>131.87764186167828</v>
      </c>
      <c r="I41" s="294">
        <f t="shared" si="2"/>
        <v>131.90602619843733</v>
      </c>
    </row>
    <row r="42" spans="2:9">
      <c r="B42" s="300" t="s">
        <v>1117</v>
      </c>
      <c r="C42" s="281">
        <v>-54.500999999999998</v>
      </c>
      <c r="D42" s="281">
        <v>-57.102813911436456</v>
      </c>
      <c r="E42" s="281">
        <v>-59.567789477594715</v>
      </c>
      <c r="F42" s="281">
        <v>-61.883405007365312</v>
      </c>
      <c r="G42" s="281">
        <v>-63.879131558056784</v>
      </c>
      <c r="H42" s="281">
        <v>-65.981725002699449</v>
      </c>
      <c r="I42" s="282">
        <v>-68.319264329103731</v>
      </c>
    </row>
    <row r="43" spans="2:9">
      <c r="B43" s="301" t="s">
        <v>962</v>
      </c>
      <c r="C43" s="290">
        <f>C41+C42</f>
        <v>55.127000000000017</v>
      </c>
      <c r="D43" s="290">
        <f>D41+D42</f>
        <v>62.652654206156726</v>
      </c>
      <c r="E43" s="290">
        <f>E41+E42</f>
        <v>75.570035816534102</v>
      </c>
      <c r="F43" s="290">
        <f t="shared" ref="F43:I43" si="3">F41+F42</f>
        <v>70.877580572206043</v>
      </c>
      <c r="G43" s="290">
        <f t="shared" si="3"/>
        <v>68.196412874927503</v>
      </c>
      <c r="H43" s="290">
        <f t="shared" si="3"/>
        <v>65.895916858978836</v>
      </c>
      <c r="I43" s="291">
        <f t="shared" si="3"/>
        <v>63.5867618693336</v>
      </c>
    </row>
    <row r="44" spans="2:9">
      <c r="B44" s="302" t="s">
        <v>963</v>
      </c>
      <c r="C44" s="303">
        <f t="shared" ref="C44:I44" si="4">C28+C41</f>
        <v>1047.2760000000003</v>
      </c>
      <c r="D44" s="303">
        <f t="shared" si="4"/>
        <v>1181.8924172661257</v>
      </c>
      <c r="E44" s="303">
        <f t="shared" si="4"/>
        <v>1198.7741405681052</v>
      </c>
      <c r="F44" s="303">
        <f t="shared" si="4"/>
        <v>1180.341475702211</v>
      </c>
      <c r="G44" s="303">
        <f t="shared" si="4"/>
        <v>1199.2011224013554</v>
      </c>
      <c r="H44" s="303">
        <f t="shared" si="4"/>
        <v>1239.7110506859494</v>
      </c>
      <c r="I44" s="304">
        <f t="shared" si="4"/>
        <v>1271.1492839423695</v>
      </c>
    </row>
    <row r="45" spans="2:9" ht="13.5" thickBot="1">
      <c r="B45" s="305" t="s">
        <v>1111</v>
      </c>
      <c r="C45" s="306"/>
      <c r="D45" s="306"/>
      <c r="E45" s="306"/>
      <c r="F45" s="306"/>
      <c r="G45" s="306"/>
      <c r="H45" s="306"/>
      <c r="I45" s="307"/>
    </row>
  </sheetData>
  <mergeCells count="2">
    <mergeCell ref="C4:I4"/>
    <mergeCell ref="D5:I5"/>
  </mergeCells>
  <conditionalFormatting sqref="C44:I44 C28:I28">
    <cfRule type="cellIs" dxfId="1" priority="1" operator="greaterThan">
      <formula>1000</formula>
    </cfRule>
  </conditionalFormatting>
  <hyperlinks>
    <hyperlink ref="A1" location="Contents!A1" display="Contents!A1" xr:uid="{06C25AFC-7AD0-4573-922D-975CC583244C}"/>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60BBA-7FCB-4C08-8CF8-7B2FD3E4E882}">
  <sheetPr>
    <tabColor theme="6"/>
  </sheetPr>
  <dimension ref="A1:V161"/>
  <sheetViews>
    <sheetView zoomScaleNormal="100" zoomScaleSheetLayoutView="85" workbookViewId="0"/>
  </sheetViews>
  <sheetFormatPr defaultColWidth="10.140625" defaultRowHeight="15"/>
  <cols>
    <col min="1" max="1" width="10.7109375" style="161" customWidth="1"/>
    <col min="2" max="2" width="10.85546875" style="161" customWidth="1"/>
    <col min="3" max="3" width="16.42578125" style="161" customWidth="1"/>
    <col min="4" max="4" width="11.5703125" style="161" customWidth="1"/>
    <col min="5" max="5" width="11.140625" style="161" customWidth="1"/>
    <col min="6" max="6" width="11.28515625" style="161" customWidth="1"/>
    <col min="7" max="7" width="10.7109375" style="161" customWidth="1"/>
    <col min="8" max="8" width="12" style="161" customWidth="1"/>
    <col min="9" max="11" width="10.7109375" style="161" customWidth="1"/>
    <col min="12" max="12" width="11.85546875" style="161" customWidth="1"/>
    <col min="13" max="19" width="10.7109375" style="161" customWidth="1"/>
    <col min="20" max="20" width="10.140625" style="161"/>
    <col min="21" max="22" width="10.85546875" style="161" bestFit="1" customWidth="1"/>
    <col min="23" max="16384" width="10.140625" style="161"/>
  </cols>
  <sheetData>
    <row r="1" spans="1:22" ht="33.75" customHeight="1" thickBot="1">
      <c r="A1" s="158" t="s">
        <v>354</v>
      </c>
      <c r="B1" s="159"/>
      <c r="C1" s="159"/>
      <c r="D1" s="159"/>
      <c r="E1" s="159"/>
      <c r="F1" s="159"/>
      <c r="G1" s="159"/>
      <c r="H1" s="159"/>
      <c r="I1" s="159"/>
      <c r="J1" s="159"/>
      <c r="K1" s="159"/>
      <c r="L1" s="159"/>
      <c r="M1" s="159"/>
      <c r="N1" s="159"/>
      <c r="O1" s="159"/>
      <c r="P1" s="159"/>
      <c r="Q1" s="159"/>
      <c r="R1" s="159"/>
      <c r="S1" s="160"/>
    </row>
    <row r="2" spans="1:22" s="163" customFormat="1" ht="34.5" customHeight="1" thickBot="1">
      <c r="A2" s="162"/>
      <c r="B2" s="575" t="s">
        <v>965</v>
      </c>
      <c r="C2" s="576"/>
      <c r="D2" s="576"/>
      <c r="E2" s="576"/>
      <c r="F2" s="576"/>
      <c r="G2" s="576"/>
      <c r="H2" s="576"/>
      <c r="I2" s="576"/>
      <c r="J2" s="576"/>
      <c r="K2" s="576"/>
      <c r="L2" s="576"/>
      <c r="M2" s="576"/>
      <c r="N2" s="576"/>
      <c r="O2" s="576"/>
      <c r="P2" s="576"/>
      <c r="Q2" s="576"/>
      <c r="R2" s="576"/>
      <c r="S2" s="577"/>
    </row>
    <row r="3" spans="1:22" s="168" customFormat="1" ht="38.25" customHeight="1">
      <c r="A3" s="164"/>
      <c r="B3" s="165" t="s">
        <v>966</v>
      </c>
      <c r="C3" s="578" t="s">
        <v>967</v>
      </c>
      <c r="D3" s="578" t="s">
        <v>968</v>
      </c>
      <c r="E3" s="166" t="s">
        <v>969</v>
      </c>
      <c r="F3" s="167"/>
      <c r="G3" s="167"/>
      <c r="H3" s="167"/>
      <c r="I3" s="167"/>
      <c r="J3" s="578" t="s">
        <v>970</v>
      </c>
      <c r="K3" s="578" t="s">
        <v>971</v>
      </c>
      <c r="L3" s="578" t="s">
        <v>972</v>
      </c>
      <c r="M3" s="578" t="s">
        <v>973</v>
      </c>
      <c r="N3" s="578" t="s">
        <v>974</v>
      </c>
      <c r="O3" s="578" t="s">
        <v>975</v>
      </c>
      <c r="P3" s="571" t="s">
        <v>976</v>
      </c>
      <c r="Q3" s="571" t="s">
        <v>977</v>
      </c>
      <c r="R3" s="571" t="s">
        <v>978</v>
      </c>
      <c r="S3" s="572" t="s">
        <v>979</v>
      </c>
    </row>
    <row r="4" spans="1:22" s="168" customFormat="1" ht="30.75" customHeight="1">
      <c r="A4" s="164"/>
      <c r="B4" s="165"/>
      <c r="C4" s="578"/>
      <c r="D4" s="578"/>
      <c r="E4" s="169" t="s">
        <v>382</v>
      </c>
      <c r="F4" s="169" t="s">
        <v>980</v>
      </c>
      <c r="G4" s="169" t="s">
        <v>981</v>
      </c>
      <c r="H4" s="169" t="s">
        <v>982</v>
      </c>
      <c r="I4" s="169" t="s">
        <v>983</v>
      </c>
      <c r="J4" s="578"/>
      <c r="K4" s="578"/>
      <c r="L4" s="578"/>
      <c r="M4" s="578"/>
      <c r="N4" s="578"/>
      <c r="O4" s="578"/>
      <c r="P4" s="571"/>
      <c r="Q4" s="571"/>
      <c r="R4" s="571"/>
      <c r="S4" s="573"/>
    </row>
    <row r="5" spans="1:22">
      <c r="A5" s="170"/>
      <c r="B5" s="171" t="s">
        <v>984</v>
      </c>
      <c r="C5" s="172">
        <v>308.38200000000001</v>
      </c>
      <c r="D5" s="172">
        <v>93.519000000000005</v>
      </c>
      <c r="E5" s="172">
        <v>87.028000000000006</v>
      </c>
      <c r="F5" s="172">
        <v>46.96</v>
      </c>
      <c r="G5" s="172">
        <v>25.19</v>
      </c>
      <c r="H5" s="172">
        <v>13.757</v>
      </c>
      <c r="I5" s="172">
        <v>1.474</v>
      </c>
      <c r="J5" s="172">
        <v>0.13400000000000001</v>
      </c>
      <c r="K5" s="172">
        <v>489.06299999999999</v>
      </c>
      <c r="L5" s="172">
        <v>-2.343</v>
      </c>
      <c r="M5" s="172">
        <v>486.72</v>
      </c>
      <c r="N5" s="172">
        <v>137.71</v>
      </c>
      <c r="O5" s="172">
        <v>625.94299999999998</v>
      </c>
      <c r="P5" s="172">
        <v>138.58500000000001</v>
      </c>
      <c r="Q5" s="172">
        <v>0</v>
      </c>
      <c r="R5" s="172">
        <v>487.601</v>
      </c>
      <c r="S5" s="173">
        <v>425.714</v>
      </c>
      <c r="T5" s="174"/>
      <c r="U5" s="175"/>
      <c r="V5" s="175"/>
    </row>
    <row r="6" spans="1:22">
      <c r="A6" s="170"/>
      <c r="B6" s="171" t="s">
        <v>985</v>
      </c>
      <c r="C6" s="172">
        <v>304.76900000000001</v>
      </c>
      <c r="D6" s="172">
        <v>93.287999999999997</v>
      </c>
      <c r="E6" s="172">
        <v>87.537999999999997</v>
      </c>
      <c r="F6" s="172">
        <v>48.735999999999997</v>
      </c>
      <c r="G6" s="172">
        <v>23.885000000000002</v>
      </c>
      <c r="H6" s="172">
        <v>13.888999999999999</v>
      </c>
      <c r="I6" s="172">
        <v>1.4120000000000001</v>
      </c>
      <c r="J6" s="172">
        <v>-5.8999999999999997E-2</v>
      </c>
      <c r="K6" s="172">
        <v>485.536</v>
      </c>
      <c r="L6" s="172">
        <v>-1.748</v>
      </c>
      <c r="M6" s="172">
        <v>483.78800000000001</v>
      </c>
      <c r="N6" s="172">
        <v>138.398</v>
      </c>
      <c r="O6" s="172">
        <v>622.86900000000003</v>
      </c>
      <c r="P6" s="172">
        <v>137.84</v>
      </c>
      <c r="Q6" s="172">
        <v>0</v>
      </c>
      <c r="R6" s="172">
        <v>485.27800000000002</v>
      </c>
      <c r="S6" s="173">
        <v>423.75</v>
      </c>
      <c r="U6" s="175"/>
      <c r="V6" s="175"/>
    </row>
    <row r="7" spans="1:22">
      <c r="A7" s="170"/>
      <c r="B7" s="171" t="s">
        <v>986</v>
      </c>
      <c r="C7" s="172">
        <v>299.67399999999998</v>
      </c>
      <c r="D7" s="172">
        <v>94.933999999999997</v>
      </c>
      <c r="E7" s="172">
        <v>83.063000000000002</v>
      </c>
      <c r="F7" s="172">
        <v>46.893000000000001</v>
      </c>
      <c r="G7" s="172">
        <v>19.352</v>
      </c>
      <c r="H7" s="172">
        <v>14.375</v>
      </c>
      <c r="I7" s="172">
        <v>2.7669999999999999</v>
      </c>
      <c r="J7" s="172">
        <v>-1.5</v>
      </c>
      <c r="K7" s="172">
        <v>476.17099999999999</v>
      </c>
      <c r="L7" s="172">
        <v>-3.1070000000000002</v>
      </c>
      <c r="M7" s="172">
        <v>473.06400000000002</v>
      </c>
      <c r="N7" s="172">
        <v>138.53100000000001</v>
      </c>
      <c r="O7" s="172">
        <v>613.23099999999999</v>
      </c>
      <c r="P7" s="172">
        <v>135.572</v>
      </c>
      <c r="Q7" s="172">
        <v>0</v>
      </c>
      <c r="R7" s="172">
        <v>477.935</v>
      </c>
      <c r="S7" s="173">
        <v>416.166</v>
      </c>
      <c r="U7" s="175"/>
      <c r="V7" s="175"/>
    </row>
    <row r="8" spans="1:22">
      <c r="A8" s="170"/>
      <c r="B8" s="171" t="s">
        <v>987</v>
      </c>
      <c r="C8" s="172">
        <v>292.608</v>
      </c>
      <c r="D8" s="172">
        <v>95.891000000000005</v>
      </c>
      <c r="E8" s="172">
        <v>81.584999999999994</v>
      </c>
      <c r="F8" s="172">
        <v>45.311</v>
      </c>
      <c r="G8" s="172">
        <v>18.413</v>
      </c>
      <c r="H8" s="172">
        <v>15.473000000000001</v>
      </c>
      <c r="I8" s="172">
        <v>2.7170000000000001</v>
      </c>
      <c r="J8" s="172">
        <v>0.38500000000000001</v>
      </c>
      <c r="K8" s="172">
        <v>470.46899999999999</v>
      </c>
      <c r="L8" s="172">
        <v>-5.3869999999999996</v>
      </c>
      <c r="M8" s="172">
        <v>465.08199999999999</v>
      </c>
      <c r="N8" s="172">
        <v>132.97499999999999</v>
      </c>
      <c r="O8" s="172">
        <v>595.30999999999995</v>
      </c>
      <c r="P8" s="172">
        <v>128.23599999999999</v>
      </c>
      <c r="Q8" s="172">
        <v>0</v>
      </c>
      <c r="R8" s="172">
        <v>467.25</v>
      </c>
      <c r="S8" s="173">
        <v>405.983</v>
      </c>
      <c r="U8" s="175"/>
      <c r="V8" s="175"/>
    </row>
    <row r="9" spans="1:22">
      <c r="A9" s="170"/>
      <c r="B9" s="171" t="s">
        <v>988</v>
      </c>
      <c r="C9" s="172">
        <v>291.57100000000003</v>
      </c>
      <c r="D9" s="172">
        <v>95.337999999999994</v>
      </c>
      <c r="E9" s="172">
        <v>76.319999999999993</v>
      </c>
      <c r="F9" s="172">
        <v>41.006</v>
      </c>
      <c r="G9" s="172">
        <v>17.385000000000002</v>
      </c>
      <c r="H9" s="172">
        <v>15.467000000000001</v>
      </c>
      <c r="I9" s="172">
        <v>2.6670000000000003</v>
      </c>
      <c r="J9" s="172">
        <v>1.395</v>
      </c>
      <c r="K9" s="172">
        <v>464.62400000000002</v>
      </c>
      <c r="L9" s="172">
        <v>-8.57</v>
      </c>
      <c r="M9" s="172">
        <v>456.05399999999997</v>
      </c>
      <c r="N9" s="172">
        <v>124.39100000000001</v>
      </c>
      <c r="O9" s="172">
        <v>580.95600000000002</v>
      </c>
      <c r="P9" s="172">
        <v>123.084</v>
      </c>
      <c r="Q9" s="172">
        <v>0</v>
      </c>
      <c r="R9" s="172">
        <v>458.18099999999998</v>
      </c>
      <c r="S9" s="173">
        <v>398.40499999999997</v>
      </c>
      <c r="U9" s="175"/>
      <c r="V9" s="175"/>
    </row>
    <row r="10" spans="1:22" ht="15.75">
      <c r="A10" s="160"/>
      <c r="B10" s="171" t="s">
        <v>989</v>
      </c>
      <c r="C10" s="172">
        <v>291.01600000000002</v>
      </c>
      <c r="D10" s="172">
        <v>95.228999999999999</v>
      </c>
      <c r="E10" s="172">
        <v>73.206000000000003</v>
      </c>
      <c r="F10" s="172">
        <v>39.113999999999997</v>
      </c>
      <c r="G10" s="172">
        <v>16.991</v>
      </c>
      <c r="H10" s="172">
        <v>14.569000000000001</v>
      </c>
      <c r="I10" s="172">
        <v>2.621</v>
      </c>
      <c r="J10" s="172">
        <v>0.75600000000000001</v>
      </c>
      <c r="K10" s="172">
        <v>460.20699999999999</v>
      </c>
      <c r="L10" s="172">
        <v>-9.2249999999999996</v>
      </c>
      <c r="M10" s="172">
        <v>450.98200000000003</v>
      </c>
      <c r="N10" s="172">
        <v>123.42700000000001</v>
      </c>
      <c r="O10" s="172">
        <v>579.43700000000001</v>
      </c>
      <c r="P10" s="172">
        <v>122.932</v>
      </c>
      <c r="Q10" s="172">
        <v>0</v>
      </c>
      <c r="R10" s="172">
        <v>456.86700000000002</v>
      </c>
      <c r="S10" s="173">
        <v>397.59399999999999</v>
      </c>
      <c r="U10" s="175"/>
      <c r="V10" s="175"/>
    </row>
    <row r="11" spans="1:22" ht="15.75">
      <c r="A11" s="160"/>
      <c r="B11" s="171" t="s">
        <v>990</v>
      </c>
      <c r="C11" s="172">
        <v>292.43</v>
      </c>
      <c r="D11" s="172">
        <v>95.789000000000001</v>
      </c>
      <c r="E11" s="172">
        <v>74.046999999999997</v>
      </c>
      <c r="F11" s="172">
        <v>38.305999999999997</v>
      </c>
      <c r="G11" s="172">
        <v>16.925999999999998</v>
      </c>
      <c r="H11" s="172">
        <v>16.286000000000001</v>
      </c>
      <c r="I11" s="172">
        <v>2.6640000000000001</v>
      </c>
      <c r="J11" s="172">
        <v>0.69399999999999995</v>
      </c>
      <c r="K11" s="172">
        <v>462.96</v>
      </c>
      <c r="L11" s="172">
        <v>-8.4640000000000004</v>
      </c>
      <c r="M11" s="172">
        <v>454.49599999999998</v>
      </c>
      <c r="N11" s="172">
        <v>122.499</v>
      </c>
      <c r="O11" s="172">
        <v>583.27099999999996</v>
      </c>
      <c r="P11" s="172">
        <v>126.124</v>
      </c>
      <c r="Q11" s="172">
        <v>0</v>
      </c>
      <c r="R11" s="172">
        <v>457.471</v>
      </c>
      <c r="S11" s="173">
        <v>399.76299999999998</v>
      </c>
      <c r="U11" s="175"/>
      <c r="V11" s="175"/>
    </row>
    <row r="12" spans="1:22" ht="15.75">
      <c r="A12" s="160"/>
      <c r="B12" s="171" t="s">
        <v>991</v>
      </c>
      <c r="C12" s="172">
        <v>294.78500000000003</v>
      </c>
      <c r="D12" s="172">
        <v>96.558999999999997</v>
      </c>
      <c r="E12" s="172">
        <v>72.917000000000002</v>
      </c>
      <c r="F12" s="172">
        <v>38.164999999999999</v>
      </c>
      <c r="G12" s="172">
        <v>16.131</v>
      </c>
      <c r="H12" s="172">
        <v>15.993</v>
      </c>
      <c r="I12" s="172">
        <v>2.7170000000000001</v>
      </c>
      <c r="J12" s="172">
        <v>-9.9000000000000005E-2</v>
      </c>
      <c r="K12" s="172">
        <v>464.16199999999998</v>
      </c>
      <c r="L12" s="172">
        <v>-6.907</v>
      </c>
      <c r="M12" s="172">
        <v>457.255</v>
      </c>
      <c r="N12" s="172">
        <v>127.955</v>
      </c>
      <c r="O12" s="172">
        <v>586.78200000000004</v>
      </c>
      <c r="P12" s="172">
        <v>128.05199999999999</v>
      </c>
      <c r="Q12" s="172">
        <v>0</v>
      </c>
      <c r="R12" s="172">
        <v>459.03100000000001</v>
      </c>
      <c r="S12" s="173">
        <v>401.92399999999998</v>
      </c>
      <c r="U12" s="175"/>
      <c r="V12" s="175"/>
    </row>
    <row r="13" spans="1:22" ht="18.75" customHeight="1">
      <c r="A13" s="160"/>
      <c r="B13" s="171" t="s">
        <v>992</v>
      </c>
      <c r="C13" s="172">
        <v>293.14</v>
      </c>
      <c r="D13" s="172">
        <v>95.477999999999994</v>
      </c>
      <c r="E13" s="172">
        <v>75.936000000000007</v>
      </c>
      <c r="F13" s="172">
        <v>39.649000000000001</v>
      </c>
      <c r="G13" s="172">
        <v>17.350999999999999</v>
      </c>
      <c r="H13" s="172">
        <v>16.420000000000002</v>
      </c>
      <c r="I13" s="172">
        <v>2.6970000000000001</v>
      </c>
      <c r="J13" s="172">
        <v>-0.16</v>
      </c>
      <c r="K13" s="172">
        <v>464.39400000000001</v>
      </c>
      <c r="L13" s="172">
        <v>-0.629</v>
      </c>
      <c r="M13" s="172">
        <v>463.76499999999999</v>
      </c>
      <c r="N13" s="172">
        <v>128.239</v>
      </c>
      <c r="O13" s="172">
        <v>593.47500000000002</v>
      </c>
      <c r="P13" s="172">
        <v>130.363</v>
      </c>
      <c r="Q13" s="172">
        <v>0</v>
      </c>
      <c r="R13" s="172">
        <v>463.39100000000002</v>
      </c>
      <c r="S13" s="173">
        <v>405.93099999999998</v>
      </c>
      <c r="U13" s="175"/>
      <c r="V13" s="175"/>
    </row>
    <row r="14" spans="1:22" ht="15.75">
      <c r="A14" s="160"/>
      <c r="B14" s="171" t="s">
        <v>993</v>
      </c>
      <c r="C14" s="172">
        <v>299.97399999999999</v>
      </c>
      <c r="D14" s="172">
        <v>95.763999999999996</v>
      </c>
      <c r="E14" s="172">
        <v>75.576999999999998</v>
      </c>
      <c r="F14" s="172">
        <v>39.512999999999998</v>
      </c>
      <c r="G14" s="172">
        <v>18.382999999999999</v>
      </c>
      <c r="H14" s="172">
        <v>15.231</v>
      </c>
      <c r="I14" s="172">
        <v>2.6749999999999998</v>
      </c>
      <c r="J14" s="172">
        <v>-0.54100000000000004</v>
      </c>
      <c r="K14" s="172">
        <v>470.774</v>
      </c>
      <c r="L14" s="172">
        <v>-1.9650000000000001</v>
      </c>
      <c r="M14" s="172">
        <v>468.80900000000003</v>
      </c>
      <c r="N14" s="172">
        <v>133.048</v>
      </c>
      <c r="O14" s="172">
        <v>602.68399999999997</v>
      </c>
      <c r="P14" s="172">
        <v>134.22</v>
      </c>
      <c r="Q14" s="172">
        <v>0</v>
      </c>
      <c r="R14" s="172">
        <v>468.69099999999997</v>
      </c>
      <c r="S14" s="173">
        <v>410.49599999999998</v>
      </c>
      <c r="U14" s="175"/>
      <c r="V14" s="175"/>
    </row>
    <row r="15" spans="1:22" ht="15.75">
      <c r="A15" s="160"/>
      <c r="B15" s="171" t="s">
        <v>994</v>
      </c>
      <c r="C15" s="172">
        <v>300.04599999999999</v>
      </c>
      <c r="D15" s="172">
        <v>95.778000000000006</v>
      </c>
      <c r="E15" s="172">
        <v>78.355000000000004</v>
      </c>
      <c r="F15" s="172">
        <v>40.874000000000002</v>
      </c>
      <c r="G15" s="172">
        <v>19.265999999999998</v>
      </c>
      <c r="H15" s="172">
        <v>15.804</v>
      </c>
      <c r="I15" s="172">
        <v>2.6589999999999998</v>
      </c>
      <c r="J15" s="172">
        <v>0.14899999999999999</v>
      </c>
      <c r="K15" s="172">
        <v>474.32799999999997</v>
      </c>
      <c r="L15" s="172">
        <v>4.2000000000000003E-2</v>
      </c>
      <c r="M15" s="172">
        <v>474.37</v>
      </c>
      <c r="N15" s="172">
        <v>133.84399999999999</v>
      </c>
      <c r="O15" s="172">
        <v>609.55700000000002</v>
      </c>
      <c r="P15" s="172">
        <v>138.05199999999999</v>
      </c>
      <c r="Q15" s="172">
        <v>0</v>
      </c>
      <c r="R15" s="172">
        <v>471.66399999999999</v>
      </c>
      <c r="S15" s="173">
        <v>413.47899999999998</v>
      </c>
      <c r="U15" s="175"/>
      <c r="V15" s="175"/>
    </row>
    <row r="16" spans="1:22" ht="15.75">
      <c r="A16" s="160"/>
      <c r="B16" s="171" t="s">
        <v>995</v>
      </c>
      <c r="C16" s="172">
        <v>299.875</v>
      </c>
      <c r="D16" s="172">
        <v>96.488</v>
      </c>
      <c r="E16" s="172">
        <v>80.277000000000001</v>
      </c>
      <c r="F16" s="172">
        <v>43.603000000000002</v>
      </c>
      <c r="G16" s="172">
        <v>18.920000000000002</v>
      </c>
      <c r="H16" s="172">
        <v>15.324999999999999</v>
      </c>
      <c r="I16" s="172">
        <v>2.6070000000000002</v>
      </c>
      <c r="J16" s="172">
        <v>0.55800000000000005</v>
      </c>
      <c r="K16" s="172">
        <v>477.19799999999998</v>
      </c>
      <c r="L16" s="172">
        <v>-3.714</v>
      </c>
      <c r="M16" s="172">
        <v>473.48399999999998</v>
      </c>
      <c r="N16" s="172">
        <v>137.18799999999999</v>
      </c>
      <c r="O16" s="172">
        <v>611.12800000000004</v>
      </c>
      <c r="P16" s="172">
        <v>138.94999999999999</v>
      </c>
      <c r="Q16" s="172">
        <v>0</v>
      </c>
      <c r="R16" s="172">
        <v>472.31200000000001</v>
      </c>
      <c r="S16" s="173">
        <v>414.62799999999999</v>
      </c>
      <c r="U16" s="175"/>
      <c r="V16" s="175"/>
    </row>
    <row r="17" spans="1:22" ht="18.75" customHeight="1">
      <c r="A17" s="160"/>
      <c r="B17" s="171" t="s">
        <v>996</v>
      </c>
      <c r="C17" s="172">
        <v>297.11</v>
      </c>
      <c r="D17" s="172">
        <v>97.034999999999997</v>
      </c>
      <c r="E17" s="172">
        <v>76.536000000000001</v>
      </c>
      <c r="F17" s="172">
        <v>39.881</v>
      </c>
      <c r="G17" s="172">
        <v>17.969000000000001</v>
      </c>
      <c r="H17" s="172">
        <v>16.298999999999999</v>
      </c>
      <c r="I17" s="172">
        <v>2.6189999999999998</v>
      </c>
      <c r="J17" s="172">
        <v>-1.601</v>
      </c>
      <c r="K17" s="172">
        <v>469.08</v>
      </c>
      <c r="L17" s="172">
        <v>-1.0309999999999999</v>
      </c>
      <c r="M17" s="172">
        <v>468.04899999999998</v>
      </c>
      <c r="N17" s="172">
        <v>142.48099999999999</v>
      </c>
      <c r="O17" s="172">
        <v>609.33500000000004</v>
      </c>
      <c r="P17" s="172">
        <v>136.065</v>
      </c>
      <c r="Q17" s="172">
        <v>0</v>
      </c>
      <c r="R17" s="172">
        <v>473.51</v>
      </c>
      <c r="S17" s="173">
        <v>416.90100000000001</v>
      </c>
      <c r="U17" s="175"/>
      <c r="V17" s="175"/>
    </row>
    <row r="18" spans="1:22" ht="15.75">
      <c r="A18" s="160"/>
      <c r="B18" s="171" t="s">
        <v>997</v>
      </c>
      <c r="C18" s="172">
        <v>296.45</v>
      </c>
      <c r="D18" s="172">
        <v>95.555999999999997</v>
      </c>
      <c r="E18" s="172">
        <v>75.777000000000001</v>
      </c>
      <c r="F18" s="172">
        <v>41.640999999999998</v>
      </c>
      <c r="G18" s="172">
        <v>17.466000000000001</v>
      </c>
      <c r="H18" s="172">
        <v>14.266</v>
      </c>
      <c r="I18" s="172">
        <v>2.532</v>
      </c>
      <c r="J18" s="172">
        <v>2.7E-2</v>
      </c>
      <c r="K18" s="172">
        <v>467.81</v>
      </c>
      <c r="L18" s="172">
        <v>5.21</v>
      </c>
      <c r="M18" s="172">
        <v>473.02</v>
      </c>
      <c r="N18" s="172">
        <v>140.613</v>
      </c>
      <c r="O18" s="172">
        <v>613.69799999999998</v>
      </c>
      <c r="P18" s="172">
        <v>140.01499999999999</v>
      </c>
      <c r="Q18" s="172">
        <v>0</v>
      </c>
      <c r="R18" s="172">
        <v>473.77300000000002</v>
      </c>
      <c r="S18" s="173">
        <v>417.08300000000003</v>
      </c>
      <c r="U18" s="175"/>
      <c r="V18" s="175"/>
    </row>
    <row r="19" spans="1:22" ht="15.75">
      <c r="A19" s="160"/>
      <c r="B19" s="171" t="s">
        <v>998</v>
      </c>
      <c r="C19" s="172">
        <v>297.24900000000002</v>
      </c>
      <c r="D19" s="172">
        <v>95.421000000000006</v>
      </c>
      <c r="E19" s="172">
        <v>77.63</v>
      </c>
      <c r="F19" s="172">
        <v>43.46</v>
      </c>
      <c r="G19" s="172">
        <v>17.401</v>
      </c>
      <c r="H19" s="172">
        <v>14.433</v>
      </c>
      <c r="I19" s="172">
        <v>2.4039999999999999</v>
      </c>
      <c r="J19" s="172">
        <v>0.88600000000000001</v>
      </c>
      <c r="K19" s="172">
        <v>471.18599999999998</v>
      </c>
      <c r="L19" s="172">
        <v>-0.76100000000000001</v>
      </c>
      <c r="M19" s="172">
        <v>470.42500000000001</v>
      </c>
      <c r="N19" s="172">
        <v>142.096</v>
      </c>
      <c r="O19" s="172">
        <v>613.76800000000003</v>
      </c>
      <c r="P19" s="172">
        <v>139.37700000000001</v>
      </c>
      <c r="Q19" s="172">
        <v>0</v>
      </c>
      <c r="R19" s="172">
        <v>474.50099999999998</v>
      </c>
      <c r="S19" s="173">
        <v>418.54500000000002</v>
      </c>
      <c r="U19" s="175"/>
      <c r="V19" s="175"/>
    </row>
    <row r="20" spans="1:22" ht="15.75">
      <c r="A20" s="160"/>
      <c r="B20" s="171" t="s">
        <v>999</v>
      </c>
      <c r="C20" s="172">
        <v>298.14100000000002</v>
      </c>
      <c r="D20" s="172">
        <v>96.197000000000003</v>
      </c>
      <c r="E20" s="172">
        <v>78.834000000000003</v>
      </c>
      <c r="F20" s="172">
        <v>44.768999999999998</v>
      </c>
      <c r="G20" s="172">
        <v>17.754999999999999</v>
      </c>
      <c r="H20" s="172">
        <v>13.984999999999999</v>
      </c>
      <c r="I20" s="172">
        <v>2.3580000000000001</v>
      </c>
      <c r="J20" s="172">
        <v>-6.0000000000000001E-3</v>
      </c>
      <c r="K20" s="172">
        <v>473.166</v>
      </c>
      <c r="L20" s="172">
        <v>-6.95</v>
      </c>
      <c r="M20" s="172">
        <v>466.21600000000001</v>
      </c>
      <c r="N20" s="172">
        <v>144.02500000000001</v>
      </c>
      <c r="O20" s="172">
        <v>614.57299999999998</v>
      </c>
      <c r="P20" s="172">
        <v>140.333</v>
      </c>
      <c r="Q20" s="172">
        <v>0</v>
      </c>
      <c r="R20" s="172">
        <v>474.303</v>
      </c>
      <c r="S20" s="173">
        <v>419.37099999999998</v>
      </c>
      <c r="U20" s="175"/>
      <c r="V20" s="175"/>
    </row>
    <row r="21" spans="1:22" ht="18.75" customHeight="1">
      <c r="A21" s="160"/>
      <c r="B21" s="171" t="s">
        <v>1000</v>
      </c>
      <c r="C21" s="172">
        <v>297.83199999999999</v>
      </c>
      <c r="D21" s="172">
        <v>99.135999999999996</v>
      </c>
      <c r="E21" s="172">
        <v>79.787000000000006</v>
      </c>
      <c r="F21" s="172">
        <v>45.732999999999997</v>
      </c>
      <c r="G21" s="172">
        <v>17.478999999999999</v>
      </c>
      <c r="H21" s="172">
        <v>14.288</v>
      </c>
      <c r="I21" s="172">
        <v>2.3140000000000001</v>
      </c>
      <c r="J21" s="172">
        <v>-1.349</v>
      </c>
      <c r="K21" s="172">
        <v>475.40600000000001</v>
      </c>
      <c r="L21" s="172">
        <v>-3.044</v>
      </c>
      <c r="M21" s="172">
        <v>472.36200000000002</v>
      </c>
      <c r="N21" s="172">
        <v>148.09700000000001</v>
      </c>
      <c r="O21" s="172">
        <v>619.15800000000002</v>
      </c>
      <c r="P21" s="172">
        <v>141.00200000000001</v>
      </c>
      <c r="Q21" s="172">
        <v>0</v>
      </c>
      <c r="R21" s="172">
        <v>478.24200000000002</v>
      </c>
      <c r="S21" s="173">
        <v>423.68299999999999</v>
      </c>
      <c r="U21" s="175"/>
      <c r="V21" s="175"/>
    </row>
    <row r="22" spans="1:22" ht="15.75">
      <c r="A22" s="160"/>
      <c r="B22" s="171" t="s">
        <v>1001</v>
      </c>
      <c r="C22" s="172">
        <v>300.23399999999998</v>
      </c>
      <c r="D22" s="172">
        <v>95.787999999999997</v>
      </c>
      <c r="E22" s="172">
        <v>76.275000000000006</v>
      </c>
      <c r="F22" s="172">
        <v>42.981999999999999</v>
      </c>
      <c r="G22" s="172">
        <v>16.745000000000001</v>
      </c>
      <c r="H22" s="172">
        <v>14.364000000000001</v>
      </c>
      <c r="I22" s="172">
        <v>2.2829999999999999</v>
      </c>
      <c r="J22" s="172">
        <v>0.55300000000000005</v>
      </c>
      <c r="K22" s="172">
        <v>472.85</v>
      </c>
      <c r="L22" s="172">
        <v>6.1289999999999996</v>
      </c>
      <c r="M22" s="172">
        <v>478.97899999999998</v>
      </c>
      <c r="N22" s="172">
        <v>141.13399999999999</v>
      </c>
      <c r="O22" s="172">
        <v>621.54200000000003</v>
      </c>
      <c r="P22" s="172">
        <v>143.46199999999999</v>
      </c>
      <c r="Q22" s="172">
        <v>0</v>
      </c>
      <c r="R22" s="172">
        <v>477.97399999999999</v>
      </c>
      <c r="S22" s="173">
        <v>423.584</v>
      </c>
      <c r="U22" s="175"/>
      <c r="V22" s="175"/>
    </row>
    <row r="23" spans="1:22" ht="15.75">
      <c r="A23" s="160"/>
      <c r="B23" s="171" t="s">
        <v>1002</v>
      </c>
      <c r="C23" s="172">
        <v>303.69299999999998</v>
      </c>
      <c r="D23" s="172">
        <v>96.685000000000002</v>
      </c>
      <c r="E23" s="172">
        <v>75.587999999999994</v>
      </c>
      <c r="F23" s="172">
        <v>43.643000000000001</v>
      </c>
      <c r="G23" s="172">
        <v>16.978999999999999</v>
      </c>
      <c r="H23" s="172">
        <v>12.837</v>
      </c>
      <c r="I23" s="172">
        <v>2.2180000000000004</v>
      </c>
      <c r="J23" s="172">
        <v>-0.23200000000000001</v>
      </c>
      <c r="K23" s="172">
        <v>475.73399999999998</v>
      </c>
      <c r="L23" s="172">
        <v>7.367</v>
      </c>
      <c r="M23" s="172">
        <v>483.101</v>
      </c>
      <c r="N23" s="172">
        <v>144.142</v>
      </c>
      <c r="O23" s="172">
        <v>626.69399999999996</v>
      </c>
      <c r="P23" s="172">
        <v>142.833</v>
      </c>
      <c r="Q23" s="172">
        <v>0</v>
      </c>
      <c r="R23" s="172">
        <v>483.91300000000001</v>
      </c>
      <c r="S23" s="173">
        <v>428.62700000000001</v>
      </c>
      <c r="U23" s="175"/>
      <c r="V23" s="175"/>
    </row>
    <row r="24" spans="1:22" ht="15.75">
      <c r="A24" s="160"/>
      <c r="B24" s="171" t="s">
        <v>1003</v>
      </c>
      <c r="C24" s="172">
        <v>307.54599999999999</v>
      </c>
      <c r="D24" s="172">
        <v>97.887</v>
      </c>
      <c r="E24" s="172">
        <v>79.483000000000004</v>
      </c>
      <c r="F24" s="172">
        <v>46.381999999999998</v>
      </c>
      <c r="G24" s="172">
        <v>17.902999999999999</v>
      </c>
      <c r="H24" s="172">
        <v>12.98</v>
      </c>
      <c r="I24" s="172">
        <v>2.177</v>
      </c>
      <c r="J24" s="172">
        <v>-1E-3</v>
      </c>
      <c r="K24" s="172">
        <v>484.91500000000002</v>
      </c>
      <c r="L24" s="172">
        <v>-5.2709999999999999</v>
      </c>
      <c r="M24" s="172">
        <v>479.64400000000001</v>
      </c>
      <c r="N24" s="172">
        <v>140.42099999999999</v>
      </c>
      <c r="O24" s="172">
        <v>622.57299999999998</v>
      </c>
      <c r="P24" s="172">
        <v>139.42500000000001</v>
      </c>
      <c r="Q24" s="172">
        <v>0</v>
      </c>
      <c r="R24" s="172">
        <v>483.42200000000003</v>
      </c>
      <c r="S24" s="173">
        <v>428.28100000000001</v>
      </c>
      <c r="U24" s="175"/>
      <c r="V24" s="175"/>
    </row>
    <row r="25" spans="1:22" ht="18.75" customHeight="1">
      <c r="A25" s="160"/>
      <c r="B25" s="171" t="s">
        <v>1004</v>
      </c>
      <c r="C25" s="172">
        <v>305.97000000000003</v>
      </c>
      <c r="D25" s="172">
        <v>97.477999999999994</v>
      </c>
      <c r="E25" s="172">
        <v>76.378</v>
      </c>
      <c r="F25" s="172">
        <v>44.472000000000001</v>
      </c>
      <c r="G25" s="172">
        <v>17.795000000000002</v>
      </c>
      <c r="H25" s="172">
        <v>11.922000000000001</v>
      </c>
      <c r="I25" s="172">
        <v>2.1389999999999998</v>
      </c>
      <c r="J25" s="172">
        <v>1.0009999999999999</v>
      </c>
      <c r="K25" s="172">
        <v>480.827</v>
      </c>
      <c r="L25" s="172">
        <v>1.0529999999999999</v>
      </c>
      <c r="M25" s="172">
        <v>481.88</v>
      </c>
      <c r="N25" s="172">
        <v>143.52799999999999</v>
      </c>
      <c r="O25" s="172">
        <v>624.94899999999996</v>
      </c>
      <c r="P25" s="172">
        <v>140.61000000000001</v>
      </c>
      <c r="Q25" s="172">
        <v>0</v>
      </c>
      <c r="R25" s="172">
        <v>484.55500000000001</v>
      </c>
      <c r="S25" s="173">
        <v>430.25900000000001</v>
      </c>
      <c r="U25" s="175"/>
      <c r="V25" s="175"/>
    </row>
    <row r="26" spans="1:22" ht="15.75">
      <c r="A26" s="160"/>
      <c r="B26" s="171" t="s">
        <v>1005</v>
      </c>
      <c r="C26" s="172">
        <v>308.95999999999998</v>
      </c>
      <c r="D26" s="172">
        <v>96.728999999999999</v>
      </c>
      <c r="E26" s="172">
        <v>80.289000000000001</v>
      </c>
      <c r="F26" s="172">
        <v>45.473999999999997</v>
      </c>
      <c r="G26" s="172">
        <v>19.565999999999999</v>
      </c>
      <c r="H26" s="172">
        <v>13.128</v>
      </c>
      <c r="I26" s="172">
        <v>2.1139999999999999</v>
      </c>
      <c r="J26" s="172">
        <v>3.1659999999999999</v>
      </c>
      <c r="K26" s="172">
        <v>489.14400000000001</v>
      </c>
      <c r="L26" s="172">
        <v>2.5270000000000001</v>
      </c>
      <c r="M26" s="172">
        <v>491.67099999999999</v>
      </c>
      <c r="N26" s="172">
        <v>145.11099999999999</v>
      </c>
      <c r="O26" s="172">
        <v>635.529</v>
      </c>
      <c r="P26" s="172">
        <v>147.57</v>
      </c>
      <c r="Q26" s="172">
        <v>0</v>
      </c>
      <c r="R26" s="172">
        <v>487.84500000000003</v>
      </c>
      <c r="S26" s="173">
        <v>432.35300000000001</v>
      </c>
      <c r="U26" s="175"/>
      <c r="V26" s="175"/>
    </row>
    <row r="27" spans="1:22" ht="15.75">
      <c r="A27" s="160"/>
      <c r="B27" s="171" t="s">
        <v>1006</v>
      </c>
      <c r="C27" s="172">
        <v>312.553</v>
      </c>
      <c r="D27" s="172">
        <v>96.688999999999993</v>
      </c>
      <c r="E27" s="172">
        <v>82.244</v>
      </c>
      <c r="F27" s="172">
        <v>47.039000000000001</v>
      </c>
      <c r="G27" s="172">
        <v>19.681000000000001</v>
      </c>
      <c r="H27" s="172">
        <v>13.393000000000001</v>
      </c>
      <c r="I27" s="172">
        <v>2.1070000000000002</v>
      </c>
      <c r="J27" s="172">
        <v>-2.4489999999999998</v>
      </c>
      <c r="K27" s="172">
        <v>489.03699999999998</v>
      </c>
      <c r="L27" s="172">
        <v>3.2250000000000001</v>
      </c>
      <c r="M27" s="172">
        <v>492.262</v>
      </c>
      <c r="N27" s="172">
        <v>144.77699999999999</v>
      </c>
      <c r="O27" s="172">
        <v>639</v>
      </c>
      <c r="P27" s="172">
        <v>147.43299999999999</v>
      </c>
      <c r="Q27" s="172">
        <v>0</v>
      </c>
      <c r="R27" s="172">
        <v>491.49900000000002</v>
      </c>
      <c r="S27" s="173">
        <v>435.75</v>
      </c>
      <c r="U27" s="175"/>
      <c r="V27" s="175"/>
    </row>
    <row r="28" spans="1:22" ht="15.75">
      <c r="A28" s="160"/>
      <c r="B28" s="171" t="s">
        <v>1007</v>
      </c>
      <c r="C28" s="172">
        <v>313.42700000000002</v>
      </c>
      <c r="D28" s="172">
        <v>98.427000000000007</v>
      </c>
      <c r="E28" s="172">
        <v>82.873999999999995</v>
      </c>
      <c r="F28" s="172">
        <v>47.527999999999999</v>
      </c>
      <c r="G28" s="172">
        <v>19.491</v>
      </c>
      <c r="H28" s="172">
        <v>13.754</v>
      </c>
      <c r="I28" s="172">
        <v>2.097</v>
      </c>
      <c r="J28" s="172">
        <v>5.306</v>
      </c>
      <c r="K28" s="172">
        <v>500.03399999999999</v>
      </c>
      <c r="L28" s="172">
        <v>0.121</v>
      </c>
      <c r="M28" s="172">
        <v>500.15499999999997</v>
      </c>
      <c r="N28" s="172">
        <v>141.56899999999999</v>
      </c>
      <c r="O28" s="172">
        <v>645.72799999999995</v>
      </c>
      <c r="P28" s="172">
        <v>150.84899999999999</v>
      </c>
      <c r="Q28" s="172">
        <v>0</v>
      </c>
      <c r="R28" s="172">
        <v>494.65800000000002</v>
      </c>
      <c r="S28" s="173">
        <v>437.88299999999998</v>
      </c>
      <c r="U28" s="175"/>
      <c r="V28" s="175"/>
    </row>
    <row r="29" spans="1:22" ht="18.75" customHeight="1">
      <c r="A29" s="160"/>
      <c r="B29" s="171" t="s">
        <v>1008</v>
      </c>
      <c r="C29" s="172">
        <v>315.04399999999998</v>
      </c>
      <c r="D29" s="172">
        <v>99.043999999999997</v>
      </c>
      <c r="E29" s="172">
        <v>84.992999999999995</v>
      </c>
      <c r="F29" s="172">
        <v>47.582999999999998</v>
      </c>
      <c r="G29" s="172">
        <v>20.007999999999999</v>
      </c>
      <c r="H29" s="172">
        <v>15.233000000000001</v>
      </c>
      <c r="I29" s="172">
        <v>2.1869999999999998</v>
      </c>
      <c r="J29" s="172">
        <v>1.363</v>
      </c>
      <c r="K29" s="172">
        <v>500.44400000000002</v>
      </c>
      <c r="L29" s="172">
        <v>-1.877</v>
      </c>
      <c r="M29" s="172">
        <v>498.56700000000001</v>
      </c>
      <c r="N29" s="172">
        <v>142.50700000000001</v>
      </c>
      <c r="O29" s="172">
        <v>647.75900000000001</v>
      </c>
      <c r="P29" s="172">
        <v>148.39699999999999</v>
      </c>
      <c r="Q29" s="172">
        <v>0</v>
      </c>
      <c r="R29" s="172">
        <v>499.29399999999998</v>
      </c>
      <c r="S29" s="173">
        <v>441.47699999999998</v>
      </c>
      <c r="U29" s="175"/>
      <c r="V29" s="175"/>
    </row>
    <row r="30" spans="1:22" ht="15.75">
      <c r="A30" s="160"/>
      <c r="B30" s="171" t="s">
        <v>1009</v>
      </c>
      <c r="C30" s="172">
        <v>317.428</v>
      </c>
      <c r="D30" s="172">
        <v>99.566000000000003</v>
      </c>
      <c r="E30" s="172">
        <v>84.58</v>
      </c>
      <c r="F30" s="172">
        <v>48.81</v>
      </c>
      <c r="G30" s="172">
        <v>20.254000000000001</v>
      </c>
      <c r="H30" s="172">
        <v>13.02</v>
      </c>
      <c r="I30" s="172">
        <v>2.431</v>
      </c>
      <c r="J30" s="172">
        <v>-3.556</v>
      </c>
      <c r="K30" s="172">
        <v>498.01799999999997</v>
      </c>
      <c r="L30" s="172">
        <v>3.9249999999999998</v>
      </c>
      <c r="M30" s="172">
        <v>501.94299999999998</v>
      </c>
      <c r="N30" s="172">
        <v>145.136</v>
      </c>
      <c r="O30" s="172">
        <v>652.95799999999997</v>
      </c>
      <c r="P30" s="172">
        <v>149.26900000000001</v>
      </c>
      <c r="Q30" s="172">
        <v>0</v>
      </c>
      <c r="R30" s="172">
        <v>503.65899999999999</v>
      </c>
      <c r="S30" s="173">
        <v>446.86700000000002</v>
      </c>
      <c r="U30" s="175"/>
      <c r="V30" s="175"/>
    </row>
    <row r="31" spans="1:22" ht="15.75">
      <c r="A31" s="160"/>
      <c r="B31" s="171" t="s">
        <v>1010</v>
      </c>
      <c r="C31" s="172">
        <v>321.55799999999999</v>
      </c>
      <c r="D31" s="172">
        <v>99.724000000000004</v>
      </c>
      <c r="E31" s="172">
        <v>86.320999999999998</v>
      </c>
      <c r="F31" s="172">
        <v>49.287999999999997</v>
      </c>
      <c r="G31" s="172">
        <v>20.649000000000001</v>
      </c>
      <c r="H31" s="172">
        <v>13.792999999999999</v>
      </c>
      <c r="I31" s="172">
        <v>2.569</v>
      </c>
      <c r="J31" s="172">
        <v>0.73799999999999999</v>
      </c>
      <c r="K31" s="172">
        <v>508.34100000000001</v>
      </c>
      <c r="L31" s="172">
        <v>5.0860000000000003</v>
      </c>
      <c r="M31" s="172">
        <v>513.42700000000002</v>
      </c>
      <c r="N31" s="172">
        <v>144.84899999999999</v>
      </c>
      <c r="O31" s="172">
        <v>661.822</v>
      </c>
      <c r="P31" s="172">
        <v>154.20500000000001</v>
      </c>
      <c r="Q31" s="172">
        <v>0</v>
      </c>
      <c r="R31" s="172">
        <v>507.48500000000001</v>
      </c>
      <c r="S31" s="173">
        <v>450.83100000000002</v>
      </c>
      <c r="U31" s="175"/>
      <c r="V31" s="175"/>
    </row>
    <row r="32" spans="1:22" ht="15.75">
      <c r="A32" s="160"/>
      <c r="B32" s="171" t="s">
        <v>1011</v>
      </c>
      <c r="C32" s="172">
        <v>322.61799999999999</v>
      </c>
      <c r="D32" s="172">
        <v>99.396000000000001</v>
      </c>
      <c r="E32" s="172">
        <v>87.263999999999996</v>
      </c>
      <c r="F32" s="172">
        <v>49.947000000000003</v>
      </c>
      <c r="G32" s="172">
        <v>20.579000000000001</v>
      </c>
      <c r="H32" s="172">
        <v>14.099</v>
      </c>
      <c r="I32" s="172">
        <v>2.621</v>
      </c>
      <c r="J32" s="172">
        <v>7.5179999999999998</v>
      </c>
      <c r="K32" s="172">
        <v>516.79600000000005</v>
      </c>
      <c r="L32" s="172">
        <v>7.125</v>
      </c>
      <c r="M32" s="172">
        <v>523.92100000000005</v>
      </c>
      <c r="N32" s="172">
        <v>148.99100000000001</v>
      </c>
      <c r="O32" s="172">
        <v>674.66399999999999</v>
      </c>
      <c r="P32" s="172">
        <v>163.48599999999999</v>
      </c>
      <c r="Q32" s="172">
        <v>0</v>
      </c>
      <c r="R32" s="172">
        <v>510.78699999999998</v>
      </c>
      <c r="S32" s="173">
        <v>453.64800000000002</v>
      </c>
      <c r="U32" s="175"/>
      <c r="V32" s="175"/>
    </row>
    <row r="33" spans="1:22" ht="18.75" customHeight="1">
      <c r="A33" s="160"/>
      <c r="B33" s="171" t="s">
        <v>1012</v>
      </c>
      <c r="C33" s="172">
        <v>325.70100000000002</v>
      </c>
      <c r="D33" s="172">
        <v>99.515000000000001</v>
      </c>
      <c r="E33" s="172">
        <v>90.986000000000004</v>
      </c>
      <c r="F33" s="172">
        <v>52.826000000000001</v>
      </c>
      <c r="G33" s="172">
        <v>20.664000000000001</v>
      </c>
      <c r="H33" s="172">
        <v>14.83</v>
      </c>
      <c r="I33" s="172">
        <v>2.6630000000000003</v>
      </c>
      <c r="J33" s="172">
        <v>2.5129999999999999</v>
      </c>
      <c r="K33" s="172">
        <v>518.71500000000003</v>
      </c>
      <c r="L33" s="172">
        <v>6.72</v>
      </c>
      <c r="M33" s="172">
        <v>525.43499999999995</v>
      </c>
      <c r="N33" s="172">
        <v>148.84299999999999</v>
      </c>
      <c r="O33" s="172">
        <v>676.202</v>
      </c>
      <c r="P33" s="172">
        <v>163.023</v>
      </c>
      <c r="Q33" s="172">
        <v>0</v>
      </c>
      <c r="R33" s="172">
        <v>512.89499999999998</v>
      </c>
      <c r="S33" s="173">
        <v>454.14299999999997</v>
      </c>
      <c r="U33" s="175"/>
      <c r="V33" s="175"/>
    </row>
    <row r="34" spans="1:22" ht="15.75">
      <c r="A34" s="160"/>
      <c r="B34" s="171" t="s">
        <v>1013</v>
      </c>
      <c r="C34" s="172">
        <v>327.89800000000002</v>
      </c>
      <c r="D34" s="172">
        <v>100.625</v>
      </c>
      <c r="E34" s="172">
        <v>91.126000000000005</v>
      </c>
      <c r="F34" s="172">
        <v>52.481000000000002</v>
      </c>
      <c r="G34" s="172">
        <v>22.164000000000001</v>
      </c>
      <c r="H34" s="172">
        <v>14.218</v>
      </c>
      <c r="I34" s="172">
        <v>2.23</v>
      </c>
      <c r="J34" s="172">
        <v>-2.5999999999999999E-2</v>
      </c>
      <c r="K34" s="172">
        <v>519.62300000000005</v>
      </c>
      <c r="L34" s="172">
        <v>-8.0139999999999993</v>
      </c>
      <c r="M34" s="172">
        <v>511.60899999999998</v>
      </c>
      <c r="N34" s="172">
        <v>153.65299999999999</v>
      </c>
      <c r="O34" s="172">
        <v>675.23400000000004</v>
      </c>
      <c r="P34" s="172">
        <v>158.91399999999999</v>
      </c>
      <c r="Q34" s="172">
        <v>0</v>
      </c>
      <c r="R34" s="172">
        <v>516.14099999999996</v>
      </c>
      <c r="S34" s="173">
        <v>456.98200000000003</v>
      </c>
      <c r="U34" s="175"/>
      <c r="V34" s="175"/>
    </row>
    <row r="35" spans="1:22" ht="15.75">
      <c r="A35" s="160"/>
      <c r="B35" s="171" t="s">
        <v>1014</v>
      </c>
      <c r="C35" s="172">
        <v>332.17099999999999</v>
      </c>
      <c r="D35" s="172">
        <v>101.30200000000001</v>
      </c>
      <c r="E35" s="172">
        <v>90.44</v>
      </c>
      <c r="F35" s="172">
        <v>52.51</v>
      </c>
      <c r="G35" s="172">
        <v>22.193000000000001</v>
      </c>
      <c r="H35" s="172">
        <v>13.340999999999999</v>
      </c>
      <c r="I35" s="172">
        <v>2.3679999999999999</v>
      </c>
      <c r="J35" s="172">
        <v>-0.31900000000000001</v>
      </c>
      <c r="K35" s="172">
        <v>523.59400000000005</v>
      </c>
      <c r="L35" s="172">
        <v>-0.84899999999999998</v>
      </c>
      <c r="M35" s="172">
        <v>522.745</v>
      </c>
      <c r="N35" s="172">
        <v>148.864</v>
      </c>
      <c r="O35" s="172">
        <v>677.33299999999997</v>
      </c>
      <c r="P35" s="172">
        <v>158.86000000000001</v>
      </c>
      <c r="Q35" s="172">
        <v>0</v>
      </c>
      <c r="R35" s="172">
        <v>518.36500000000001</v>
      </c>
      <c r="S35" s="173">
        <v>458.399</v>
      </c>
      <c r="U35" s="175"/>
      <c r="V35" s="175"/>
    </row>
    <row r="36" spans="1:22" ht="15.75">
      <c r="A36" s="160"/>
      <c r="B36" s="171" t="s">
        <v>1015</v>
      </c>
      <c r="C36" s="172">
        <v>330.84199999999998</v>
      </c>
      <c r="D36" s="172">
        <v>101.02500000000001</v>
      </c>
      <c r="E36" s="172">
        <v>93.016999999999996</v>
      </c>
      <c r="F36" s="172">
        <v>55.404000000000003</v>
      </c>
      <c r="G36" s="172">
        <v>22.11</v>
      </c>
      <c r="H36" s="172">
        <v>13.159000000000001</v>
      </c>
      <c r="I36" s="172">
        <v>2.3419999999999996</v>
      </c>
      <c r="J36" s="172">
        <v>-1.76</v>
      </c>
      <c r="K36" s="172">
        <v>523.12400000000002</v>
      </c>
      <c r="L36" s="172">
        <v>13.917999999999999</v>
      </c>
      <c r="M36" s="172">
        <v>537.04200000000003</v>
      </c>
      <c r="N36" s="172">
        <v>153.31</v>
      </c>
      <c r="O36" s="172">
        <v>687.31200000000001</v>
      </c>
      <c r="P36" s="172">
        <v>165.041</v>
      </c>
      <c r="Q36" s="172">
        <v>0</v>
      </c>
      <c r="R36" s="172">
        <v>522.19399999999996</v>
      </c>
      <c r="S36" s="173">
        <v>461.66899999999998</v>
      </c>
      <c r="U36" s="175"/>
      <c r="V36" s="175"/>
    </row>
    <row r="37" spans="1:22" ht="18.75" customHeight="1">
      <c r="A37" s="160"/>
      <c r="B37" s="171" t="s">
        <v>1016</v>
      </c>
      <c r="C37" s="172">
        <v>337.67099999999999</v>
      </c>
      <c r="D37" s="172">
        <v>101.33</v>
      </c>
      <c r="E37" s="172">
        <v>94.551000000000002</v>
      </c>
      <c r="F37" s="172">
        <v>56.006999999999998</v>
      </c>
      <c r="G37" s="172">
        <v>22.611000000000001</v>
      </c>
      <c r="H37" s="172">
        <v>13.379</v>
      </c>
      <c r="I37" s="172">
        <v>2.387</v>
      </c>
      <c r="J37" s="172">
        <v>0.97699999999999998</v>
      </c>
      <c r="K37" s="172">
        <v>534.529</v>
      </c>
      <c r="L37" s="172">
        <v>1.2509999999999999</v>
      </c>
      <c r="M37" s="172">
        <v>535.78</v>
      </c>
      <c r="N37" s="172">
        <v>153.38</v>
      </c>
      <c r="O37" s="172">
        <v>688.904</v>
      </c>
      <c r="P37" s="172">
        <v>164.69200000000001</v>
      </c>
      <c r="Q37" s="172">
        <v>0</v>
      </c>
      <c r="R37" s="172">
        <v>524.10199999999998</v>
      </c>
      <c r="S37" s="173">
        <v>462.71600000000001</v>
      </c>
      <c r="U37" s="175"/>
      <c r="V37" s="175"/>
    </row>
    <row r="38" spans="1:22" ht="15.75">
      <c r="A38" s="160"/>
      <c r="B38" s="171" t="s">
        <v>1017</v>
      </c>
      <c r="C38" s="172">
        <v>340.65199999999999</v>
      </c>
      <c r="D38" s="172">
        <v>101.3</v>
      </c>
      <c r="E38" s="172">
        <v>95.674000000000007</v>
      </c>
      <c r="F38" s="172">
        <v>55.984999999999999</v>
      </c>
      <c r="G38" s="172">
        <v>22.95</v>
      </c>
      <c r="H38" s="172">
        <v>14.093</v>
      </c>
      <c r="I38" s="172">
        <v>2.4849999999999999</v>
      </c>
      <c r="J38" s="172">
        <v>-0.95499999999999996</v>
      </c>
      <c r="K38" s="172">
        <v>536.67100000000005</v>
      </c>
      <c r="L38" s="172">
        <v>0.23899999999999999</v>
      </c>
      <c r="M38" s="172">
        <v>536.91</v>
      </c>
      <c r="N38" s="172">
        <v>157.67599999999999</v>
      </c>
      <c r="O38" s="172">
        <v>693.75099999999998</v>
      </c>
      <c r="P38" s="172">
        <v>166.26499999999999</v>
      </c>
      <c r="Q38" s="172">
        <v>0</v>
      </c>
      <c r="R38" s="172">
        <v>527.40099999999995</v>
      </c>
      <c r="S38" s="173">
        <v>466.22800000000001</v>
      </c>
      <c r="U38" s="175"/>
      <c r="V38" s="175"/>
    </row>
    <row r="39" spans="1:22" ht="15.75">
      <c r="A39" s="160"/>
      <c r="B39" s="171" t="s">
        <v>1018</v>
      </c>
      <c r="C39" s="172">
        <v>343.12599999999998</v>
      </c>
      <c r="D39" s="172">
        <v>101.569</v>
      </c>
      <c r="E39" s="172">
        <v>97.397999999999996</v>
      </c>
      <c r="F39" s="172">
        <v>56.89</v>
      </c>
      <c r="G39" s="172">
        <v>23.771000000000001</v>
      </c>
      <c r="H39" s="172">
        <v>14.183999999999999</v>
      </c>
      <c r="I39" s="172">
        <v>2.3780000000000001</v>
      </c>
      <c r="J39" s="172">
        <v>2.4359999999999999</v>
      </c>
      <c r="K39" s="172">
        <v>544.529</v>
      </c>
      <c r="L39" s="172">
        <v>4.8739999999999997</v>
      </c>
      <c r="M39" s="172">
        <v>549.40300000000002</v>
      </c>
      <c r="N39" s="172">
        <v>153.28100000000001</v>
      </c>
      <c r="O39" s="172">
        <v>701.93200000000002</v>
      </c>
      <c r="P39" s="172">
        <v>172.37</v>
      </c>
      <c r="Q39" s="172">
        <v>0</v>
      </c>
      <c r="R39" s="172">
        <v>529.73</v>
      </c>
      <c r="S39" s="173">
        <v>468.73200000000003</v>
      </c>
      <c r="U39" s="175"/>
      <c r="V39" s="175"/>
    </row>
    <row r="40" spans="1:22" ht="15.75">
      <c r="A40" s="160"/>
      <c r="B40" s="171" t="s">
        <v>1019</v>
      </c>
      <c r="C40" s="172">
        <v>342.81900000000002</v>
      </c>
      <c r="D40" s="172">
        <v>101.384</v>
      </c>
      <c r="E40" s="172">
        <v>95.825999999999993</v>
      </c>
      <c r="F40" s="172">
        <v>54.363999999999997</v>
      </c>
      <c r="G40" s="172">
        <v>24.774999999999999</v>
      </c>
      <c r="H40" s="172">
        <v>14.038</v>
      </c>
      <c r="I40" s="172">
        <v>2.4689999999999999</v>
      </c>
      <c r="J40" s="172">
        <v>-0.84899999999999998</v>
      </c>
      <c r="K40" s="172">
        <v>539.17999999999995</v>
      </c>
      <c r="L40" s="172">
        <v>1.839</v>
      </c>
      <c r="M40" s="172">
        <v>541.01900000000001</v>
      </c>
      <c r="N40" s="172">
        <v>159.797</v>
      </c>
      <c r="O40" s="172">
        <v>701.45899999999995</v>
      </c>
      <c r="P40" s="172">
        <v>168.20599999999999</v>
      </c>
      <c r="Q40" s="172">
        <v>0</v>
      </c>
      <c r="R40" s="172">
        <v>533.173</v>
      </c>
      <c r="S40" s="173">
        <v>472.13799999999998</v>
      </c>
      <c r="U40" s="175"/>
      <c r="V40" s="175"/>
    </row>
    <row r="41" spans="1:22" ht="18.75" customHeight="1">
      <c r="A41" s="160"/>
      <c r="B41" s="171" t="s">
        <v>1020</v>
      </c>
      <c r="C41" s="172">
        <v>345.76499999999999</v>
      </c>
      <c r="D41" s="172">
        <v>101.379</v>
      </c>
      <c r="E41" s="172">
        <v>97.75</v>
      </c>
      <c r="F41" s="172">
        <v>55.84</v>
      </c>
      <c r="G41" s="172">
        <v>25.469000000000001</v>
      </c>
      <c r="H41" s="172">
        <v>13.945</v>
      </c>
      <c r="I41" s="172">
        <v>2.4660000000000002</v>
      </c>
      <c r="J41" s="172">
        <v>-0.67400000000000004</v>
      </c>
      <c r="K41" s="172">
        <v>544.22</v>
      </c>
      <c r="L41" s="172">
        <v>4.57</v>
      </c>
      <c r="M41" s="172">
        <v>548.79</v>
      </c>
      <c r="N41" s="172">
        <v>161.982</v>
      </c>
      <c r="O41" s="172">
        <v>706.41399999999999</v>
      </c>
      <c r="P41" s="172">
        <v>169.21700000000001</v>
      </c>
      <c r="Q41" s="172">
        <v>0</v>
      </c>
      <c r="R41" s="172">
        <v>537.11400000000003</v>
      </c>
      <c r="S41" s="173">
        <v>475.86399999999998</v>
      </c>
      <c r="U41" s="175"/>
      <c r="V41" s="175"/>
    </row>
    <row r="42" spans="1:22" ht="15.75">
      <c r="A42" s="160"/>
      <c r="B42" s="171" t="s">
        <v>1021</v>
      </c>
      <c r="C42" s="172">
        <v>345.92200000000003</v>
      </c>
      <c r="D42" s="172">
        <v>101.822</v>
      </c>
      <c r="E42" s="172">
        <v>99.355999999999995</v>
      </c>
      <c r="F42" s="172">
        <v>56.661000000000001</v>
      </c>
      <c r="G42" s="172">
        <v>25.260999999999999</v>
      </c>
      <c r="H42" s="172">
        <v>14.811999999999999</v>
      </c>
      <c r="I42" s="172">
        <v>2.605</v>
      </c>
      <c r="J42" s="172">
        <v>6.8000000000000005E-2</v>
      </c>
      <c r="K42" s="172">
        <v>547.16800000000001</v>
      </c>
      <c r="L42" s="172">
        <v>6.806</v>
      </c>
      <c r="M42" s="172">
        <v>553.97400000000005</v>
      </c>
      <c r="N42" s="172">
        <v>166.23599999999999</v>
      </c>
      <c r="O42" s="172">
        <v>714.80700000000002</v>
      </c>
      <c r="P42" s="172">
        <v>174.87100000000001</v>
      </c>
      <c r="Q42" s="172">
        <v>0</v>
      </c>
      <c r="R42" s="172">
        <v>539.99400000000003</v>
      </c>
      <c r="S42" s="173">
        <v>478.15100000000001</v>
      </c>
      <c r="U42" s="175"/>
      <c r="V42" s="175"/>
    </row>
    <row r="43" spans="1:22" ht="15.75">
      <c r="A43" s="160"/>
      <c r="B43" s="171" t="s">
        <v>1022</v>
      </c>
      <c r="C43" s="172">
        <v>348.46300000000002</v>
      </c>
      <c r="D43" s="172">
        <v>102.143</v>
      </c>
      <c r="E43" s="172">
        <v>99.162999999999997</v>
      </c>
      <c r="F43" s="172">
        <v>56.21</v>
      </c>
      <c r="G43" s="172">
        <v>26.015000000000001</v>
      </c>
      <c r="H43" s="172">
        <v>14.422000000000001</v>
      </c>
      <c r="I43" s="172">
        <v>2.5030000000000001</v>
      </c>
      <c r="J43" s="172">
        <v>-0.68899999999999995</v>
      </c>
      <c r="K43" s="172">
        <v>549.08000000000004</v>
      </c>
      <c r="L43" s="172">
        <v>2.4159999999999999</v>
      </c>
      <c r="M43" s="172">
        <v>551.49599999999998</v>
      </c>
      <c r="N43" s="172">
        <v>171.203</v>
      </c>
      <c r="O43" s="172">
        <v>719.51099999999997</v>
      </c>
      <c r="P43" s="172">
        <v>176.83099999999999</v>
      </c>
      <c r="Q43" s="172">
        <v>0</v>
      </c>
      <c r="R43" s="172">
        <v>542.78</v>
      </c>
      <c r="S43" s="173">
        <v>480.81099999999998</v>
      </c>
      <c r="U43" s="175"/>
      <c r="V43" s="175"/>
    </row>
    <row r="44" spans="1:22" ht="15.75">
      <c r="A44" s="160"/>
      <c r="B44" s="171" t="s">
        <v>1023</v>
      </c>
      <c r="C44" s="172">
        <v>350.53199999999998</v>
      </c>
      <c r="D44" s="172">
        <v>101.95699999999999</v>
      </c>
      <c r="E44" s="172">
        <v>100.63800000000001</v>
      </c>
      <c r="F44" s="172">
        <v>56.963999999999999</v>
      </c>
      <c r="G44" s="172">
        <v>27.062999999999999</v>
      </c>
      <c r="H44" s="172">
        <v>14.577</v>
      </c>
      <c r="I44" s="172">
        <v>2.0300000000000002</v>
      </c>
      <c r="J44" s="172">
        <v>1.907</v>
      </c>
      <c r="K44" s="172">
        <v>555.03399999999999</v>
      </c>
      <c r="L44" s="172">
        <v>-1.121</v>
      </c>
      <c r="M44" s="172">
        <v>553.91300000000001</v>
      </c>
      <c r="N44" s="172">
        <v>167.43</v>
      </c>
      <c r="O44" s="172">
        <v>719.25800000000004</v>
      </c>
      <c r="P44" s="172">
        <v>173.05600000000001</v>
      </c>
      <c r="Q44" s="172">
        <v>0</v>
      </c>
      <c r="R44" s="172">
        <v>546.18499999999995</v>
      </c>
      <c r="S44" s="173">
        <v>483.29300000000001</v>
      </c>
      <c r="U44" s="175"/>
      <c r="V44" s="175"/>
    </row>
    <row r="45" spans="1:22" ht="18.75" customHeight="1">
      <c r="A45" s="160"/>
      <c r="B45" s="171" t="s">
        <v>1024</v>
      </c>
      <c r="C45" s="172">
        <v>353.38</v>
      </c>
      <c r="D45" s="172">
        <v>101.629</v>
      </c>
      <c r="E45" s="172">
        <v>98.918999999999997</v>
      </c>
      <c r="F45" s="172">
        <v>56.481000000000002</v>
      </c>
      <c r="G45" s="172">
        <v>27.099</v>
      </c>
      <c r="H45" s="172">
        <v>14.016999999999999</v>
      </c>
      <c r="I45" s="172">
        <v>1.377</v>
      </c>
      <c r="J45" s="172">
        <v>0.48199999999999998</v>
      </c>
      <c r="K45" s="172">
        <v>554.41</v>
      </c>
      <c r="L45" s="172">
        <v>-2.722</v>
      </c>
      <c r="M45" s="172">
        <v>551.68799999999999</v>
      </c>
      <c r="N45" s="172">
        <v>171.02500000000001</v>
      </c>
      <c r="O45" s="172">
        <v>723.16200000000003</v>
      </c>
      <c r="P45" s="172">
        <v>176.15299999999999</v>
      </c>
      <c r="Q45" s="172">
        <v>0</v>
      </c>
      <c r="R45" s="172">
        <v>547.00300000000004</v>
      </c>
      <c r="S45" s="173">
        <v>484.19</v>
      </c>
      <c r="U45" s="175"/>
      <c r="V45" s="175"/>
    </row>
    <row r="46" spans="1:22" ht="15.75">
      <c r="A46" s="160"/>
      <c r="B46" s="171" t="s">
        <v>1025</v>
      </c>
      <c r="C46" s="172">
        <v>353.66899999999998</v>
      </c>
      <c r="D46" s="172">
        <v>101.69799999999999</v>
      </c>
      <c r="E46" s="172">
        <v>98.831000000000003</v>
      </c>
      <c r="F46" s="172">
        <v>55.124000000000002</v>
      </c>
      <c r="G46" s="172">
        <v>27.954000000000001</v>
      </c>
      <c r="H46" s="172">
        <v>14.409000000000001</v>
      </c>
      <c r="I46" s="172">
        <v>1.4100000000000001</v>
      </c>
      <c r="J46" s="172">
        <v>1.2689999999999999</v>
      </c>
      <c r="K46" s="172">
        <v>555.46699999999998</v>
      </c>
      <c r="L46" s="172">
        <v>0.754</v>
      </c>
      <c r="M46" s="172">
        <v>556.221</v>
      </c>
      <c r="N46" s="172">
        <v>171.63</v>
      </c>
      <c r="O46" s="172">
        <v>727.34199999999998</v>
      </c>
      <c r="P46" s="172">
        <v>177.86</v>
      </c>
      <c r="Q46" s="172">
        <v>0</v>
      </c>
      <c r="R46" s="172">
        <v>549.49099999999999</v>
      </c>
      <c r="S46" s="173">
        <v>486.07</v>
      </c>
      <c r="U46" s="175"/>
      <c r="V46" s="175"/>
    </row>
    <row r="47" spans="1:22" ht="15.75">
      <c r="A47" s="160"/>
      <c r="B47" s="171" t="s">
        <v>1026</v>
      </c>
      <c r="C47" s="172">
        <v>356.83600000000001</v>
      </c>
      <c r="D47" s="172">
        <v>102.181</v>
      </c>
      <c r="E47" s="172">
        <v>99.334999999999994</v>
      </c>
      <c r="F47" s="172">
        <v>55.252000000000002</v>
      </c>
      <c r="G47" s="172">
        <v>27.765999999999998</v>
      </c>
      <c r="H47" s="172">
        <v>15.044</v>
      </c>
      <c r="I47" s="172">
        <v>1.306</v>
      </c>
      <c r="J47" s="172">
        <v>1.0740000000000001</v>
      </c>
      <c r="K47" s="172">
        <v>559.42600000000004</v>
      </c>
      <c r="L47" s="172">
        <v>0.105</v>
      </c>
      <c r="M47" s="172">
        <v>559.53099999999995</v>
      </c>
      <c r="N47" s="172">
        <v>173.916</v>
      </c>
      <c r="O47" s="172">
        <v>731.18399999999997</v>
      </c>
      <c r="P47" s="172">
        <v>178.65899999999999</v>
      </c>
      <c r="Q47" s="172">
        <v>0</v>
      </c>
      <c r="R47" s="172">
        <v>552.54499999999996</v>
      </c>
      <c r="S47" s="173">
        <v>488.43799999999999</v>
      </c>
      <c r="U47" s="175"/>
      <c r="V47" s="175"/>
    </row>
    <row r="48" spans="1:22" ht="15.75">
      <c r="A48" s="160"/>
      <c r="B48" s="171" t="s">
        <v>1027</v>
      </c>
      <c r="C48" s="172">
        <v>361.03800000000001</v>
      </c>
      <c r="D48" s="172">
        <v>103.117</v>
      </c>
      <c r="E48" s="172">
        <v>98.882000000000005</v>
      </c>
      <c r="F48" s="172">
        <v>55.493000000000002</v>
      </c>
      <c r="G48" s="172">
        <v>27.28</v>
      </c>
      <c r="H48" s="172">
        <v>14.897</v>
      </c>
      <c r="I48" s="172">
        <v>1.2569999999999999</v>
      </c>
      <c r="J48" s="172">
        <v>0.307</v>
      </c>
      <c r="K48" s="172">
        <v>563.34400000000005</v>
      </c>
      <c r="L48" s="172">
        <v>3.18</v>
      </c>
      <c r="M48" s="172">
        <v>566.524</v>
      </c>
      <c r="N48" s="172">
        <v>171.285</v>
      </c>
      <c r="O48" s="172">
        <v>738.41700000000003</v>
      </c>
      <c r="P48" s="172">
        <v>184.46299999999999</v>
      </c>
      <c r="Q48" s="172">
        <v>0</v>
      </c>
      <c r="R48" s="172">
        <v>553.96600000000001</v>
      </c>
      <c r="S48" s="173">
        <v>489.54</v>
      </c>
      <c r="U48" s="175"/>
      <c r="V48" s="175"/>
    </row>
    <row r="49" spans="1:22" ht="18.75" customHeight="1">
      <c r="A49" s="160"/>
      <c r="B49" s="171" t="s">
        <v>1028</v>
      </c>
      <c r="C49" s="172">
        <v>359.66199999999998</v>
      </c>
      <c r="D49" s="172">
        <v>104.633</v>
      </c>
      <c r="E49" s="172">
        <v>101.096</v>
      </c>
      <c r="F49" s="172">
        <v>55.768999999999998</v>
      </c>
      <c r="G49" s="172">
        <v>28.555</v>
      </c>
      <c r="H49" s="172">
        <v>15.529</v>
      </c>
      <c r="I49" s="172">
        <v>1.2721093699999999</v>
      </c>
      <c r="J49" s="172">
        <v>12.096</v>
      </c>
      <c r="K49" s="172">
        <v>577.48699999999997</v>
      </c>
      <c r="L49" s="172">
        <v>8.3819999999999997</v>
      </c>
      <c r="M49" s="172">
        <v>585.86900000000003</v>
      </c>
      <c r="N49" s="172">
        <v>170.40899999999999</v>
      </c>
      <c r="O49" s="172">
        <v>754.81799999999998</v>
      </c>
      <c r="P49" s="172">
        <v>197.31700000000001</v>
      </c>
      <c r="Q49" s="172">
        <v>0</v>
      </c>
      <c r="R49" s="172">
        <v>557.45799999999997</v>
      </c>
      <c r="S49" s="173">
        <v>492.714</v>
      </c>
      <c r="U49" s="175"/>
      <c r="V49" s="175"/>
    </row>
    <row r="50" spans="1:22" ht="15.75" customHeight="1">
      <c r="A50" s="574"/>
      <c r="B50" s="171" t="s">
        <v>1029</v>
      </c>
      <c r="C50" s="172">
        <v>361.29399999999998</v>
      </c>
      <c r="D50" s="172">
        <v>106.675</v>
      </c>
      <c r="E50" s="172">
        <v>99.965999999999994</v>
      </c>
      <c r="F50" s="172">
        <v>55.923000000000002</v>
      </c>
      <c r="G50" s="172">
        <v>27.869</v>
      </c>
      <c r="H50" s="172">
        <v>14.865</v>
      </c>
      <c r="I50" s="172">
        <v>1.2866447499999998</v>
      </c>
      <c r="J50" s="172">
        <v>1.782</v>
      </c>
      <c r="K50" s="172">
        <v>569.71699999999998</v>
      </c>
      <c r="L50" s="172">
        <v>-1.8720000000000001</v>
      </c>
      <c r="M50" s="172">
        <v>567.84500000000003</v>
      </c>
      <c r="N50" s="172">
        <v>167.62</v>
      </c>
      <c r="O50" s="172">
        <v>738.029</v>
      </c>
      <c r="P50" s="172">
        <v>179.982</v>
      </c>
      <c r="Q50" s="172">
        <v>0</v>
      </c>
      <c r="R50" s="172">
        <v>558.07100000000003</v>
      </c>
      <c r="S50" s="173">
        <v>493.64</v>
      </c>
      <c r="U50" s="175"/>
      <c r="V50" s="175"/>
    </row>
    <row r="51" spans="1:22">
      <c r="A51" s="574"/>
      <c r="B51" s="171" t="s">
        <v>1030</v>
      </c>
      <c r="C51" s="172">
        <v>360.291</v>
      </c>
      <c r="D51" s="172">
        <v>106.539</v>
      </c>
      <c r="E51" s="172">
        <v>101.637</v>
      </c>
      <c r="F51" s="172">
        <v>56.569000000000003</v>
      </c>
      <c r="G51" s="172">
        <v>28.495000000000001</v>
      </c>
      <c r="H51" s="172">
        <v>15.273</v>
      </c>
      <c r="I51" s="172">
        <v>1.3006638099999999</v>
      </c>
      <c r="J51" s="172">
        <v>1.0289999999999999</v>
      </c>
      <c r="K51" s="172">
        <v>569.49599999999998</v>
      </c>
      <c r="L51" s="172">
        <v>-2.3380000000000001</v>
      </c>
      <c r="M51" s="172">
        <v>567.15800000000002</v>
      </c>
      <c r="N51" s="172">
        <v>177.34800000000001</v>
      </c>
      <c r="O51" s="172">
        <v>743.23400000000004</v>
      </c>
      <c r="P51" s="172">
        <v>181.75899999999999</v>
      </c>
      <c r="Q51" s="172">
        <v>0</v>
      </c>
      <c r="R51" s="172">
        <v>561.48</v>
      </c>
      <c r="S51" s="173">
        <v>497.69</v>
      </c>
      <c r="U51" s="175"/>
      <c r="V51" s="175"/>
    </row>
    <row r="52" spans="1:22">
      <c r="A52" s="574"/>
      <c r="B52" s="171" t="s">
        <v>1031</v>
      </c>
      <c r="C52" s="172">
        <v>358.79399999999998</v>
      </c>
      <c r="D52" s="172">
        <v>107.732</v>
      </c>
      <c r="E52" s="172">
        <v>100.666</v>
      </c>
      <c r="F52" s="172">
        <v>56.999000000000002</v>
      </c>
      <c r="G52" s="172">
        <v>27.131</v>
      </c>
      <c r="H52" s="172">
        <v>15.180999999999999</v>
      </c>
      <c r="I52" s="172">
        <v>1.3168872599999999</v>
      </c>
      <c r="J52" s="172">
        <v>-12.026999999999999</v>
      </c>
      <c r="K52" s="172">
        <v>555.16499999999996</v>
      </c>
      <c r="L52" s="172">
        <v>-1.5409999999999999</v>
      </c>
      <c r="M52" s="172">
        <v>553.62400000000002</v>
      </c>
      <c r="N52" s="172">
        <v>184.27699999999999</v>
      </c>
      <c r="O52" s="172">
        <v>738.06899999999996</v>
      </c>
      <c r="P52" s="172">
        <v>176.744</v>
      </c>
      <c r="Q52" s="172">
        <v>0</v>
      </c>
      <c r="R52" s="172">
        <v>561.33900000000006</v>
      </c>
      <c r="S52" s="173">
        <v>497.911</v>
      </c>
      <c r="U52" s="175"/>
      <c r="V52" s="175"/>
    </row>
    <row r="53" spans="1:22">
      <c r="A53" s="574"/>
      <c r="B53" s="176" t="s">
        <v>1032</v>
      </c>
      <c r="C53" s="172">
        <v>348.33100000000002</v>
      </c>
      <c r="D53" s="172">
        <v>104.08799999999999</v>
      </c>
      <c r="E53" s="172">
        <v>96.825000000000003</v>
      </c>
      <c r="F53" s="172">
        <v>55.476999999999997</v>
      </c>
      <c r="G53" s="172">
        <v>25.934999999999999</v>
      </c>
      <c r="H53" s="172">
        <v>14.125999999999999</v>
      </c>
      <c r="I53" s="172">
        <v>1.2792033799999998</v>
      </c>
      <c r="J53" s="172">
        <v>0.78400000000000003</v>
      </c>
      <c r="K53" s="172">
        <v>550.02800000000002</v>
      </c>
      <c r="L53" s="172">
        <v>-3.48</v>
      </c>
      <c r="M53" s="172">
        <v>546.548</v>
      </c>
      <c r="N53" s="172">
        <v>167.65100000000001</v>
      </c>
      <c r="O53" s="172">
        <v>714.19899999999996</v>
      </c>
      <c r="P53" s="172">
        <v>167.684</v>
      </c>
      <c r="Q53" s="172">
        <v>0</v>
      </c>
      <c r="R53" s="172">
        <v>546.51499999999999</v>
      </c>
      <c r="S53" s="173">
        <v>485.77199999999999</v>
      </c>
      <c r="U53" s="175"/>
      <c r="V53" s="175"/>
    </row>
    <row r="54" spans="1:22">
      <c r="A54" s="574"/>
      <c r="B54" s="176" t="s">
        <v>1033</v>
      </c>
      <c r="C54" s="172">
        <v>268.01799999999997</v>
      </c>
      <c r="D54" s="172">
        <v>85.179000000000002</v>
      </c>
      <c r="E54" s="172">
        <v>78.811999999999998</v>
      </c>
      <c r="F54" s="172">
        <v>43.963000000000001</v>
      </c>
      <c r="G54" s="172">
        <v>17.068999999999999</v>
      </c>
      <c r="H54" s="172">
        <v>16.681000000000001</v>
      </c>
      <c r="I54" s="172">
        <v>0.84371154400000004</v>
      </c>
      <c r="J54" s="172">
        <v>-8.702</v>
      </c>
      <c r="K54" s="172">
        <v>423.30700000000002</v>
      </c>
      <c r="L54" s="172">
        <v>-10.347</v>
      </c>
      <c r="M54" s="172">
        <v>412.96</v>
      </c>
      <c r="N54" s="172">
        <v>146.52600000000001</v>
      </c>
      <c r="O54" s="172">
        <v>559.48699999999997</v>
      </c>
      <c r="P54" s="172">
        <v>127.693</v>
      </c>
      <c r="Q54" s="172">
        <v>0</v>
      </c>
      <c r="R54" s="172">
        <v>431.79399999999998</v>
      </c>
      <c r="S54" s="173">
        <v>382.73200000000003</v>
      </c>
      <c r="U54" s="175"/>
      <c r="V54" s="175"/>
    </row>
    <row r="55" spans="1:22" ht="15.75">
      <c r="A55" s="177"/>
      <c r="B55" s="176" t="s">
        <v>1034</v>
      </c>
      <c r="C55" s="172">
        <v>319.15800000000002</v>
      </c>
      <c r="D55" s="172">
        <v>100.663</v>
      </c>
      <c r="E55" s="172">
        <v>91.209000000000003</v>
      </c>
      <c r="F55" s="172">
        <v>48.805999999999997</v>
      </c>
      <c r="G55" s="172">
        <v>24.925000000000001</v>
      </c>
      <c r="H55" s="172">
        <v>16.350000000000001</v>
      </c>
      <c r="I55" s="172">
        <v>1.23114137</v>
      </c>
      <c r="J55" s="172">
        <v>1.208</v>
      </c>
      <c r="K55" s="172">
        <v>512.23800000000006</v>
      </c>
      <c r="L55" s="172">
        <v>-4.8479999999999999</v>
      </c>
      <c r="M55" s="172">
        <v>507.39</v>
      </c>
      <c r="N55" s="172">
        <v>146.053</v>
      </c>
      <c r="O55" s="172">
        <v>653.44200000000001</v>
      </c>
      <c r="P55" s="172">
        <v>149.93299999999999</v>
      </c>
      <c r="Q55" s="172">
        <v>0</v>
      </c>
      <c r="R55" s="172">
        <v>503.50900000000001</v>
      </c>
      <c r="S55" s="173">
        <v>448.12200000000001</v>
      </c>
      <c r="U55" s="175"/>
      <c r="V55" s="175"/>
    </row>
    <row r="56" spans="1:22" ht="15.75">
      <c r="A56" s="177"/>
      <c r="B56" s="176" t="s">
        <v>1035</v>
      </c>
      <c r="C56" s="172">
        <v>314.85599999999999</v>
      </c>
      <c r="D56" s="172">
        <v>104.53</v>
      </c>
      <c r="E56" s="172">
        <v>94.156000000000006</v>
      </c>
      <c r="F56" s="172">
        <v>50.167000000000002</v>
      </c>
      <c r="G56" s="172">
        <v>26.195</v>
      </c>
      <c r="H56" s="172">
        <v>16.582000000000001</v>
      </c>
      <c r="I56" s="172">
        <v>1.2796872699999999</v>
      </c>
      <c r="J56" s="172">
        <v>6.3120000000000003</v>
      </c>
      <c r="K56" s="172">
        <v>519.85400000000004</v>
      </c>
      <c r="L56" s="172">
        <v>7.29</v>
      </c>
      <c r="M56" s="172">
        <v>527.14400000000001</v>
      </c>
      <c r="N56" s="172">
        <v>154.87899999999999</v>
      </c>
      <c r="O56" s="172">
        <v>682.02300000000002</v>
      </c>
      <c r="P56" s="172">
        <v>172.40199999999999</v>
      </c>
      <c r="Q56" s="172">
        <v>0</v>
      </c>
      <c r="R56" s="172">
        <v>509.62099999999998</v>
      </c>
      <c r="S56" s="173">
        <v>454.54500000000002</v>
      </c>
      <c r="U56" s="175"/>
      <c r="V56" s="175"/>
    </row>
    <row r="57" spans="1:22" ht="15.75">
      <c r="A57" s="177"/>
      <c r="B57" s="176" t="s">
        <v>1036</v>
      </c>
      <c r="C57" s="172">
        <v>303.08600000000001</v>
      </c>
      <c r="D57" s="172">
        <v>104.634</v>
      </c>
      <c r="E57" s="172">
        <v>92.834000000000003</v>
      </c>
      <c r="F57" s="172">
        <v>46.892000000000003</v>
      </c>
      <c r="G57" s="172">
        <v>26.475000000000001</v>
      </c>
      <c r="H57" s="172">
        <v>18.166</v>
      </c>
      <c r="I57" s="172">
        <v>1.26338924</v>
      </c>
      <c r="J57" s="172">
        <v>6.641</v>
      </c>
      <c r="K57" s="172">
        <v>507.19499999999999</v>
      </c>
      <c r="L57" s="172">
        <v>3.7919999999999998</v>
      </c>
      <c r="M57" s="172">
        <v>510.98700000000002</v>
      </c>
      <c r="N57" s="172">
        <v>144.38300000000001</v>
      </c>
      <c r="O57" s="172">
        <v>655.37</v>
      </c>
      <c r="P57" s="172">
        <v>151.12799999999999</v>
      </c>
      <c r="Q57" s="172">
        <v>-0.57899999999999996</v>
      </c>
      <c r="R57" s="172">
        <v>503.66300000000001</v>
      </c>
      <c r="S57" s="173">
        <v>449.44499999999999</v>
      </c>
      <c r="U57" s="175"/>
      <c r="V57" s="175"/>
    </row>
    <row r="58" spans="1:22" ht="15.75">
      <c r="A58" s="160"/>
      <c r="B58" s="176" t="s">
        <v>1037</v>
      </c>
      <c r="C58" s="172">
        <v>334.649</v>
      </c>
      <c r="D58" s="172">
        <v>112.51</v>
      </c>
      <c r="E58" s="172">
        <v>95.283000000000001</v>
      </c>
      <c r="F58" s="172">
        <v>49.872</v>
      </c>
      <c r="G58" s="172">
        <v>27.199000000000002</v>
      </c>
      <c r="H58" s="172">
        <v>16.780999999999999</v>
      </c>
      <c r="I58" s="172">
        <v>1.44737939</v>
      </c>
      <c r="J58" s="172">
        <v>-0.747</v>
      </c>
      <c r="K58" s="172">
        <v>541.69500000000005</v>
      </c>
      <c r="L58" s="172">
        <v>-2.798</v>
      </c>
      <c r="M58" s="172">
        <v>538.89700000000005</v>
      </c>
      <c r="N58" s="172">
        <v>154.911</v>
      </c>
      <c r="O58" s="172">
        <v>693.80799999999999</v>
      </c>
      <c r="P58" s="172">
        <v>156.15</v>
      </c>
      <c r="Q58" s="172">
        <v>-1.05</v>
      </c>
      <c r="R58" s="172">
        <v>536.60799999999995</v>
      </c>
      <c r="S58" s="173">
        <v>480.06400000000002</v>
      </c>
      <c r="U58" s="175"/>
      <c r="V58" s="175"/>
    </row>
    <row r="59" spans="1:22" ht="15.75">
      <c r="A59" s="160"/>
      <c r="B59" s="176" t="s">
        <v>1038</v>
      </c>
      <c r="C59" s="172">
        <v>344.06099999999998</v>
      </c>
      <c r="D59" s="172">
        <v>112.792</v>
      </c>
      <c r="E59" s="172">
        <v>95.912000000000006</v>
      </c>
      <c r="F59" s="172">
        <v>50.445999999999998</v>
      </c>
      <c r="G59" s="172">
        <v>27.224</v>
      </c>
      <c r="H59" s="172">
        <v>16.783999999999999</v>
      </c>
      <c r="I59" s="172">
        <v>1.4595996600000003</v>
      </c>
      <c r="J59" s="172">
        <v>2.7250000000000001</v>
      </c>
      <c r="K59" s="172">
        <v>555.49</v>
      </c>
      <c r="L59" s="172">
        <v>5.3019999999999996</v>
      </c>
      <c r="M59" s="172">
        <v>560.79200000000003</v>
      </c>
      <c r="N59" s="172">
        <v>149.16499999999999</v>
      </c>
      <c r="O59" s="172">
        <v>709.95699999999999</v>
      </c>
      <c r="P59" s="172">
        <v>162.90700000000001</v>
      </c>
      <c r="Q59" s="172">
        <v>-0.96599999999999997</v>
      </c>
      <c r="R59" s="172">
        <v>546.08399999999995</v>
      </c>
      <c r="S59" s="173">
        <v>487.81799999999998</v>
      </c>
      <c r="U59" s="175"/>
      <c r="V59" s="175"/>
    </row>
    <row r="60" spans="1:22" ht="15.75">
      <c r="A60" s="160"/>
      <c r="B60" s="176" t="s">
        <v>1039</v>
      </c>
      <c r="C60" s="172">
        <v>346.36399999999998</v>
      </c>
      <c r="D60" s="172">
        <v>114.34699999999999</v>
      </c>
      <c r="E60" s="172">
        <v>97.052999999999997</v>
      </c>
      <c r="F60" s="172">
        <v>50.97</v>
      </c>
      <c r="G60" s="172">
        <v>27.962</v>
      </c>
      <c r="H60" s="172">
        <v>16.628</v>
      </c>
      <c r="I60" s="172">
        <v>1.5351445399999999</v>
      </c>
      <c r="J60" s="172">
        <v>-2.8679999999999999</v>
      </c>
      <c r="K60" s="172">
        <v>554.89599999999996</v>
      </c>
      <c r="L60" s="172">
        <v>0.439</v>
      </c>
      <c r="M60" s="172">
        <v>555.33500000000004</v>
      </c>
      <c r="N60" s="172">
        <v>164.80099999999999</v>
      </c>
      <c r="O60" s="172">
        <v>720.13599999999997</v>
      </c>
      <c r="P60" s="172">
        <v>164.70500000000001</v>
      </c>
      <c r="Q60" s="172">
        <v>-0.49299999999999999</v>
      </c>
      <c r="R60" s="172">
        <v>554.93799999999999</v>
      </c>
      <c r="S60" s="173">
        <v>495.92099999999999</v>
      </c>
      <c r="U60" s="175"/>
      <c r="V60" s="175"/>
    </row>
    <row r="61" spans="1:22" ht="15.75">
      <c r="A61" s="160"/>
      <c r="B61" s="176" t="s">
        <v>1040</v>
      </c>
      <c r="C61" s="172">
        <v>348.48500000000001</v>
      </c>
      <c r="D61" s="172">
        <v>113.062</v>
      </c>
      <c r="E61" s="172">
        <v>100.411</v>
      </c>
      <c r="F61" s="172">
        <v>50.597000000000001</v>
      </c>
      <c r="G61" s="172">
        <v>28.417000000000002</v>
      </c>
      <c r="H61" s="172">
        <v>19.727</v>
      </c>
      <c r="I61" s="172">
        <v>1.54065181</v>
      </c>
      <c r="J61" s="172">
        <v>5.9619999999999997</v>
      </c>
      <c r="K61" s="172">
        <v>567.91999999999996</v>
      </c>
      <c r="L61" s="172">
        <v>17.132000000000001</v>
      </c>
      <c r="M61" s="172">
        <v>585.05200000000002</v>
      </c>
      <c r="N61" s="172">
        <v>157.38499999999999</v>
      </c>
      <c r="O61" s="172">
        <v>742.43700000000001</v>
      </c>
      <c r="P61" s="172">
        <v>183.16499999999999</v>
      </c>
      <c r="Q61" s="172">
        <v>-0.496</v>
      </c>
      <c r="R61" s="172">
        <v>558.77599999999995</v>
      </c>
      <c r="S61" s="173">
        <v>499.2</v>
      </c>
      <c r="U61" s="175"/>
      <c r="V61" s="175"/>
    </row>
    <row r="62" spans="1:22" ht="15.75">
      <c r="A62" s="160"/>
      <c r="B62" s="176" t="s">
        <v>1041</v>
      </c>
      <c r="C62" s="172">
        <v>349.11</v>
      </c>
      <c r="D62" s="172">
        <v>111.34</v>
      </c>
      <c r="E62" s="172">
        <v>98.989000000000004</v>
      </c>
      <c r="F62" s="172">
        <v>52.448999999999998</v>
      </c>
      <c r="G62" s="172">
        <v>29.388000000000002</v>
      </c>
      <c r="H62" s="172">
        <v>15.494</v>
      </c>
      <c r="I62" s="172">
        <v>1.54604857</v>
      </c>
      <c r="J62" s="172">
        <v>1.9810000000000001</v>
      </c>
      <c r="K62" s="172">
        <v>561.41999999999996</v>
      </c>
      <c r="L62" s="172">
        <v>16.675999999999998</v>
      </c>
      <c r="M62" s="172">
        <v>578.096</v>
      </c>
      <c r="N62" s="172">
        <v>162.98500000000001</v>
      </c>
      <c r="O62" s="172">
        <v>741.08100000000002</v>
      </c>
      <c r="P62" s="172">
        <v>180.495</v>
      </c>
      <c r="Q62" s="172">
        <v>-0.497</v>
      </c>
      <c r="R62" s="172">
        <v>560.08900000000006</v>
      </c>
      <c r="S62" s="173">
        <v>500.36700000000002</v>
      </c>
      <c r="U62" s="175"/>
      <c r="V62" s="175"/>
    </row>
    <row r="63" spans="1:22" ht="15.75">
      <c r="A63" s="160"/>
      <c r="B63" s="176" t="s">
        <v>1042</v>
      </c>
      <c r="C63" s="172">
        <v>347.40447799999998</v>
      </c>
      <c r="D63" s="172">
        <v>113.5668</v>
      </c>
      <c r="E63" s="172">
        <v>99.465653313152259</v>
      </c>
      <c r="F63" s="172">
        <v>52.501449000000001</v>
      </c>
      <c r="G63" s="172">
        <v>28.201898781719759</v>
      </c>
      <c r="H63" s="172">
        <v>17.282042499999999</v>
      </c>
      <c r="I63" s="172">
        <v>1.4802630337409857</v>
      </c>
      <c r="J63" s="172">
        <v>0.72</v>
      </c>
      <c r="K63" s="172">
        <v>561.1569313131522</v>
      </c>
      <c r="L63" s="172">
        <v>5.5197378399999995</v>
      </c>
      <c r="M63" s="172">
        <v>566.67666915315215</v>
      </c>
      <c r="N63" s="172">
        <v>163.06377016890104</v>
      </c>
      <c r="O63" s="172">
        <v>729.74043900000004</v>
      </c>
      <c r="P63" s="172">
        <v>171.86458238795143</v>
      </c>
      <c r="Q63" s="172">
        <v>-0.497</v>
      </c>
      <c r="R63" s="172">
        <v>557.37885693477745</v>
      </c>
      <c r="S63" s="173">
        <v>497.97012999999998</v>
      </c>
      <c r="U63" s="175"/>
      <c r="V63" s="175"/>
    </row>
    <row r="64" spans="1:22" ht="15.75">
      <c r="A64" s="160"/>
      <c r="B64" s="176" t="s">
        <v>1043</v>
      </c>
      <c r="C64" s="172">
        <v>345.87100900000002</v>
      </c>
      <c r="D64" s="172">
        <v>115.724569</v>
      </c>
      <c r="E64" s="172">
        <v>99.412603026221078</v>
      </c>
      <c r="F64" s="172">
        <v>52.415233000000001</v>
      </c>
      <c r="G64" s="172">
        <v>27.137429143675597</v>
      </c>
      <c r="H64" s="172">
        <v>18.431633600000001</v>
      </c>
      <c r="I64" s="172">
        <v>1.4283072946085202</v>
      </c>
      <c r="J64" s="172">
        <v>0.72</v>
      </c>
      <c r="K64" s="172">
        <v>561.72818102622114</v>
      </c>
      <c r="L64" s="172">
        <v>2.9780097099999998</v>
      </c>
      <c r="M64" s="172">
        <v>564.70619073622117</v>
      </c>
      <c r="N64" s="172">
        <v>161.25588748432568</v>
      </c>
      <c r="O64" s="172">
        <v>725.96207800000002</v>
      </c>
      <c r="P64" s="172">
        <v>170.16700925126761</v>
      </c>
      <c r="Q64" s="172">
        <v>-0.497</v>
      </c>
      <c r="R64" s="172">
        <v>555.29806897101571</v>
      </c>
      <c r="S64" s="173">
        <v>496.147356</v>
      </c>
      <c r="U64" s="175"/>
      <c r="V64" s="175"/>
    </row>
    <row r="65" spans="1:22" ht="15.75">
      <c r="A65" s="160"/>
      <c r="B65" s="178" t="s">
        <v>1044</v>
      </c>
      <c r="C65" s="172">
        <v>343.92444300000005</v>
      </c>
      <c r="D65" s="172">
        <v>117.286851</v>
      </c>
      <c r="E65" s="172">
        <v>98.96995046566137</v>
      </c>
      <c r="F65" s="172">
        <v>51.943235800000004</v>
      </c>
      <c r="G65" s="172">
        <v>26.575915347959171</v>
      </c>
      <c r="H65" s="172">
        <v>19.044605000000001</v>
      </c>
      <c r="I65" s="172">
        <v>1.4061943330817561</v>
      </c>
      <c r="J65" s="172">
        <v>0.72</v>
      </c>
      <c r="K65" s="172">
        <v>560.90124446566131</v>
      </c>
      <c r="L65" s="172">
        <v>1.8507891999999999</v>
      </c>
      <c r="M65" s="172">
        <v>562.75203366566132</v>
      </c>
      <c r="N65" s="172">
        <v>158.6473329836586</v>
      </c>
      <c r="O65" s="172">
        <v>721.39936699999998</v>
      </c>
      <c r="P65" s="172">
        <v>168.30389457393505</v>
      </c>
      <c r="Q65" s="172">
        <v>-0.497</v>
      </c>
      <c r="R65" s="172">
        <v>552.59847207571136</v>
      </c>
      <c r="S65" s="173">
        <v>493.79406399999999</v>
      </c>
      <c r="U65" s="175"/>
      <c r="V65" s="175"/>
    </row>
    <row r="66" spans="1:22" ht="15.75">
      <c r="A66" s="160"/>
      <c r="B66" s="178" t="s">
        <v>1045</v>
      </c>
      <c r="C66" s="172">
        <v>340.85051199999998</v>
      </c>
      <c r="D66" s="172">
        <v>118.63565</v>
      </c>
      <c r="E66" s="172">
        <v>97.84735314675568</v>
      </c>
      <c r="F66" s="172">
        <v>50.550123499999998</v>
      </c>
      <c r="G66" s="172">
        <v>26.258233940064887</v>
      </c>
      <c r="H66" s="172">
        <v>19.565831500000002</v>
      </c>
      <c r="I66" s="172">
        <v>1.4731641969050366</v>
      </c>
      <c r="J66" s="172">
        <v>0.72</v>
      </c>
      <c r="K66" s="172">
        <v>558.05351514675579</v>
      </c>
      <c r="L66" s="172">
        <v>2.3417325399999998</v>
      </c>
      <c r="M66" s="172">
        <v>560.39524768675574</v>
      </c>
      <c r="N66" s="172">
        <v>156.68021451579878</v>
      </c>
      <c r="O66" s="172">
        <v>717.07546200000002</v>
      </c>
      <c r="P66" s="172">
        <v>166.9359184459561</v>
      </c>
      <c r="Q66" s="172">
        <v>-0.497</v>
      </c>
      <c r="R66" s="172">
        <v>549.6425437570831</v>
      </c>
      <c r="S66" s="173">
        <v>491.21326500000004</v>
      </c>
      <c r="U66" s="175"/>
      <c r="V66" s="175"/>
    </row>
    <row r="67" spans="1:22" ht="15.75">
      <c r="A67" s="160"/>
      <c r="B67" s="178" t="s">
        <v>1046</v>
      </c>
      <c r="C67" s="172">
        <v>339.60006300000003</v>
      </c>
      <c r="D67" s="172">
        <v>119.58473499999999</v>
      </c>
      <c r="E67" s="172">
        <v>97.841487944206875</v>
      </c>
      <c r="F67" s="172">
        <v>50.4115228</v>
      </c>
      <c r="G67" s="172">
        <v>26.075954460638975</v>
      </c>
      <c r="H67" s="172">
        <v>19.886485100000005</v>
      </c>
      <c r="I67" s="172">
        <v>1.4675256003298034</v>
      </c>
      <c r="J67" s="172">
        <v>0.72</v>
      </c>
      <c r="K67" s="172">
        <v>557.74628594420687</v>
      </c>
      <c r="L67" s="172">
        <v>1.3427599399999997</v>
      </c>
      <c r="M67" s="172">
        <v>559.08904588420694</v>
      </c>
      <c r="N67" s="172">
        <v>155.64743069311425</v>
      </c>
      <c r="O67" s="172">
        <v>714.73647699999992</v>
      </c>
      <c r="P67" s="172">
        <v>165.89960185562646</v>
      </c>
      <c r="Q67" s="172">
        <v>-0.497</v>
      </c>
      <c r="R67" s="172">
        <v>548.3398747249978</v>
      </c>
      <c r="S67" s="173">
        <v>490.11446500000005</v>
      </c>
      <c r="U67" s="175"/>
      <c r="V67" s="175"/>
    </row>
    <row r="68" spans="1:22" ht="15.75">
      <c r="A68" s="160"/>
      <c r="B68" s="178" t="s">
        <v>1047</v>
      </c>
      <c r="C68" s="172">
        <v>339.74482599999999</v>
      </c>
      <c r="D68" s="172">
        <v>120.12286599999999</v>
      </c>
      <c r="E68" s="172">
        <v>98.076095185463117</v>
      </c>
      <c r="F68" s="172">
        <v>50.652719099999999</v>
      </c>
      <c r="G68" s="172">
        <v>25.962902178498929</v>
      </c>
      <c r="H68" s="172">
        <v>19.996270899999999</v>
      </c>
      <c r="I68" s="172">
        <v>1.4642029910325138</v>
      </c>
      <c r="J68" s="172">
        <v>0.72</v>
      </c>
      <c r="K68" s="172">
        <v>558.66378718546309</v>
      </c>
      <c r="L68" s="172">
        <v>0.75263992299999993</v>
      </c>
      <c r="M68" s="172">
        <v>559.41642710846315</v>
      </c>
      <c r="N68" s="172">
        <v>155.75396021139812</v>
      </c>
      <c r="O68" s="172">
        <v>715.17038700000001</v>
      </c>
      <c r="P68" s="172">
        <v>165.58269808557796</v>
      </c>
      <c r="Q68" s="172">
        <v>-0.497</v>
      </c>
      <c r="R68" s="172">
        <v>549.09068923440316</v>
      </c>
      <c r="S68" s="173">
        <v>490.85632199999998</v>
      </c>
      <c r="U68" s="175"/>
      <c r="V68" s="175"/>
    </row>
    <row r="69" spans="1:22" ht="15.75">
      <c r="A69" s="160"/>
      <c r="B69" s="178" t="s">
        <v>1048</v>
      </c>
      <c r="C69" s="172">
        <v>341.24041399999999</v>
      </c>
      <c r="D69" s="172">
        <v>120.48323500000001</v>
      </c>
      <c r="E69" s="172">
        <v>98.395072353692782</v>
      </c>
      <c r="F69" s="172">
        <v>51.125112699999995</v>
      </c>
      <c r="G69" s="172">
        <v>25.921510273911089</v>
      </c>
      <c r="H69" s="172">
        <v>19.885015800000001</v>
      </c>
      <c r="I69" s="172">
        <v>1.4634336269503985</v>
      </c>
      <c r="J69" s="172">
        <v>0.72</v>
      </c>
      <c r="K69" s="172">
        <v>560.83872135369268</v>
      </c>
      <c r="L69" s="172">
        <v>0.61612037499999994</v>
      </c>
      <c r="M69" s="172">
        <v>561.45484172869271</v>
      </c>
      <c r="N69" s="172">
        <v>156.09855854428704</v>
      </c>
      <c r="O69" s="172">
        <v>717.55340000000001</v>
      </c>
      <c r="P69" s="172">
        <v>165.6644905913474</v>
      </c>
      <c r="Q69" s="172">
        <v>-0.497</v>
      </c>
      <c r="R69" s="172">
        <v>551.39190968167986</v>
      </c>
      <c r="S69" s="173">
        <v>492.98654100000005</v>
      </c>
      <c r="U69" s="175"/>
      <c r="V69" s="175"/>
    </row>
    <row r="70" spans="1:22" ht="15.75">
      <c r="A70" s="160"/>
      <c r="B70" s="178" t="s">
        <v>1049</v>
      </c>
      <c r="C70" s="172">
        <v>343.17603200000002</v>
      </c>
      <c r="D70" s="172">
        <v>120.66396</v>
      </c>
      <c r="E70" s="172">
        <v>98.764634143768745</v>
      </c>
      <c r="F70" s="172">
        <v>51.8106103</v>
      </c>
      <c r="G70" s="172">
        <v>25.934009338234791</v>
      </c>
      <c r="H70" s="172">
        <v>19.5541588</v>
      </c>
      <c r="I70" s="172">
        <v>1.4658556577880084</v>
      </c>
      <c r="J70" s="172">
        <v>0.72</v>
      </c>
      <c r="K70" s="172">
        <v>563.3246261437688</v>
      </c>
      <c r="L70" s="172">
        <v>2.0035101800000001</v>
      </c>
      <c r="M70" s="172">
        <v>565.32813632376872</v>
      </c>
      <c r="N70" s="172">
        <v>156.58997328051245</v>
      </c>
      <c r="O70" s="172">
        <v>721.91810999999996</v>
      </c>
      <c r="P70" s="172">
        <v>166.13728077992849</v>
      </c>
      <c r="Q70" s="172">
        <v>-0.497</v>
      </c>
      <c r="R70" s="172">
        <v>555.28382882354367</v>
      </c>
      <c r="S70" s="173">
        <v>496.55149599999999</v>
      </c>
      <c r="U70" s="175"/>
      <c r="V70" s="175"/>
    </row>
    <row r="71" spans="1:22" ht="15.75">
      <c r="A71" s="160"/>
      <c r="B71" s="178" t="s">
        <v>1050</v>
      </c>
      <c r="C71" s="172">
        <v>345.82944900000001</v>
      </c>
      <c r="D71" s="172">
        <v>120.84495600000001</v>
      </c>
      <c r="E71" s="172">
        <v>99.626459865503833</v>
      </c>
      <c r="F71" s="172">
        <v>52.869031999999997</v>
      </c>
      <c r="G71" s="172">
        <v>26.005891472895701</v>
      </c>
      <c r="H71" s="172">
        <v>19.282481600000001</v>
      </c>
      <c r="I71" s="172">
        <v>1.4690547892638504</v>
      </c>
      <c r="J71" s="172">
        <v>0.72</v>
      </c>
      <c r="K71" s="172">
        <v>567.02086486550388</v>
      </c>
      <c r="L71" s="172">
        <v>1.9899738899999999</v>
      </c>
      <c r="M71" s="172">
        <v>569.01083875550387</v>
      </c>
      <c r="N71" s="172">
        <v>157.22981293204728</v>
      </c>
      <c r="O71" s="172">
        <v>726.24065199999995</v>
      </c>
      <c r="P71" s="172">
        <v>166.68898455308641</v>
      </c>
      <c r="Q71" s="172">
        <v>-0.497</v>
      </c>
      <c r="R71" s="172">
        <v>559.05466713149508</v>
      </c>
      <c r="S71" s="173">
        <v>500.00993599999998</v>
      </c>
      <c r="U71" s="175"/>
      <c r="V71" s="175"/>
    </row>
    <row r="72" spans="1:22" ht="15.75">
      <c r="A72" s="160"/>
      <c r="B72" s="178" t="s">
        <v>1051</v>
      </c>
      <c r="C72" s="172">
        <v>348.32696500000003</v>
      </c>
      <c r="D72" s="172">
        <v>121.026223</v>
      </c>
      <c r="E72" s="172">
        <v>100.71436448907863</v>
      </c>
      <c r="F72" s="172">
        <v>54.014455000000005</v>
      </c>
      <c r="G72" s="172">
        <v>26.118738508225356</v>
      </c>
      <c r="H72" s="172">
        <v>19.108010699999998</v>
      </c>
      <c r="I72" s="172">
        <v>1.4731603622721074</v>
      </c>
      <c r="J72" s="172">
        <v>0.72</v>
      </c>
      <c r="K72" s="172">
        <v>570.78755248907862</v>
      </c>
      <c r="L72" s="172">
        <v>1.8829072499999999</v>
      </c>
      <c r="M72" s="172">
        <v>572.67045973907864</v>
      </c>
      <c r="N72" s="172">
        <v>157.71766388475748</v>
      </c>
      <c r="O72" s="172">
        <v>730.38812399999995</v>
      </c>
      <c r="P72" s="172">
        <v>167.20973175397879</v>
      </c>
      <c r="Q72" s="172">
        <v>-0.497</v>
      </c>
      <c r="R72" s="172">
        <v>562.68139186582096</v>
      </c>
      <c r="S72" s="173">
        <v>503.34114699999998</v>
      </c>
      <c r="U72" s="175"/>
      <c r="V72" s="175"/>
    </row>
    <row r="73" spans="1:22" ht="15.75">
      <c r="A73" s="160"/>
      <c r="B73" s="178" t="s">
        <v>1052</v>
      </c>
      <c r="C73" s="172">
        <v>350.63444199999998</v>
      </c>
      <c r="D73" s="172">
        <v>121.24407000000001</v>
      </c>
      <c r="E73" s="172">
        <v>101.90853688708536</v>
      </c>
      <c r="F73" s="172">
        <v>55.139966000000001</v>
      </c>
      <c r="G73" s="172">
        <v>26.260875237558395</v>
      </c>
      <c r="H73" s="172">
        <v>19.029173500000002</v>
      </c>
      <c r="I73" s="172">
        <v>1.4785221589820075</v>
      </c>
      <c r="J73" s="172">
        <v>0.72</v>
      </c>
      <c r="K73" s="172">
        <v>574.50704888708538</v>
      </c>
      <c r="L73" s="172">
        <v>1.5739633899999999</v>
      </c>
      <c r="M73" s="172">
        <v>576.08101227708551</v>
      </c>
      <c r="N73" s="172">
        <v>158.17301179161055</v>
      </c>
      <c r="O73" s="172">
        <v>734.25402399999996</v>
      </c>
      <c r="P73" s="172">
        <v>167.55619387302789</v>
      </c>
      <c r="Q73" s="172">
        <v>-0.497</v>
      </c>
      <c r="R73" s="172">
        <v>566.20083019997014</v>
      </c>
      <c r="S73" s="173">
        <v>506.57831300000004</v>
      </c>
      <c r="U73" s="175"/>
      <c r="V73" s="175"/>
    </row>
    <row r="74" spans="1:22" ht="15.75">
      <c r="A74" s="160"/>
      <c r="B74" s="178" t="s">
        <v>1053</v>
      </c>
      <c r="C74" s="172">
        <v>352.40303699999998</v>
      </c>
      <c r="D74" s="172">
        <v>121.54718</v>
      </c>
      <c r="E74" s="172">
        <v>103.28983241307193</v>
      </c>
      <c r="F74" s="172">
        <v>56.21871070000001</v>
      </c>
      <c r="G74" s="172">
        <v>26.533873372885804</v>
      </c>
      <c r="H74" s="172">
        <v>19.044423099999999</v>
      </c>
      <c r="I74" s="172">
        <v>1.4928252623197662</v>
      </c>
      <c r="J74" s="172">
        <v>0.72</v>
      </c>
      <c r="K74" s="172">
        <v>577.96004941307194</v>
      </c>
      <c r="L74" s="172">
        <v>1.7116301599999999</v>
      </c>
      <c r="M74" s="172">
        <v>579.67167957307186</v>
      </c>
      <c r="N74" s="172">
        <v>158.54591305843149</v>
      </c>
      <c r="O74" s="172">
        <v>738.21759299999997</v>
      </c>
      <c r="P74" s="172">
        <v>167.79546545743554</v>
      </c>
      <c r="Q74" s="172">
        <v>-0.497</v>
      </c>
      <c r="R74" s="172">
        <v>569.92512716963643</v>
      </c>
      <c r="S74" s="173">
        <v>509.99610799999999</v>
      </c>
      <c r="U74" s="175"/>
      <c r="V74" s="175"/>
    </row>
    <row r="75" spans="1:22" ht="15.75">
      <c r="A75" s="160"/>
      <c r="B75" s="178" t="s">
        <v>1054</v>
      </c>
      <c r="C75" s="172">
        <v>353.98591600000003</v>
      </c>
      <c r="D75" s="172">
        <v>121.911822</v>
      </c>
      <c r="E75" s="172">
        <v>104.69547763504372</v>
      </c>
      <c r="F75" s="172">
        <v>57.280457599999998</v>
      </c>
      <c r="G75" s="172">
        <v>26.874799609103945</v>
      </c>
      <c r="H75" s="172">
        <v>19.029107199999999</v>
      </c>
      <c r="I75" s="172">
        <v>1.5111132852072673</v>
      </c>
      <c r="J75" s="172">
        <v>0.72</v>
      </c>
      <c r="K75" s="172">
        <v>581.31321563504366</v>
      </c>
      <c r="L75" s="172">
        <v>1.91919668</v>
      </c>
      <c r="M75" s="172">
        <v>583.23241231504369</v>
      </c>
      <c r="N75" s="172">
        <v>158.86641293660867</v>
      </c>
      <c r="O75" s="172">
        <v>742.09882499999992</v>
      </c>
      <c r="P75" s="172">
        <v>167.99080452198714</v>
      </c>
      <c r="Q75" s="172">
        <v>-0.497</v>
      </c>
      <c r="R75" s="172">
        <v>573.6110207344384</v>
      </c>
      <c r="S75" s="173">
        <v>513.37528199999997</v>
      </c>
      <c r="U75" s="175"/>
      <c r="V75" s="175"/>
    </row>
    <row r="76" spans="1:22" ht="15.75">
      <c r="A76" s="160"/>
      <c r="B76" s="178" t="s">
        <v>1055</v>
      </c>
      <c r="C76" s="172">
        <v>355.70454999999998</v>
      </c>
      <c r="D76" s="172">
        <v>122.33851300000001</v>
      </c>
      <c r="E76" s="172">
        <v>106.18349713733258</v>
      </c>
      <c r="F76" s="172">
        <v>58.389163699999997</v>
      </c>
      <c r="G76" s="172">
        <v>27.277682949518557</v>
      </c>
      <c r="H76" s="172">
        <v>18.983730200000004</v>
      </c>
      <c r="I76" s="172">
        <v>1.5329202995680657</v>
      </c>
      <c r="J76" s="172">
        <v>0.72</v>
      </c>
      <c r="K76" s="172">
        <v>584.94656013733254</v>
      </c>
      <c r="L76" s="172">
        <v>2.02763479</v>
      </c>
      <c r="M76" s="172">
        <v>586.97419492733252</v>
      </c>
      <c r="N76" s="172">
        <v>159.11903419906088</v>
      </c>
      <c r="O76" s="172">
        <v>746.09322900000006</v>
      </c>
      <c r="P76" s="172">
        <v>168.11015370120833</v>
      </c>
      <c r="Q76" s="172">
        <v>-0.497</v>
      </c>
      <c r="R76" s="172">
        <v>577.48607542397122</v>
      </c>
      <c r="S76" s="173">
        <v>516.92051500000002</v>
      </c>
      <c r="U76" s="175"/>
      <c r="V76" s="175"/>
    </row>
    <row r="77" spans="1:22" ht="15.75">
      <c r="A77" s="160"/>
      <c r="B77" s="178" t="s">
        <v>1056</v>
      </c>
      <c r="C77" s="172">
        <v>357.795096</v>
      </c>
      <c r="D77" s="172">
        <v>122.827867</v>
      </c>
      <c r="E77" s="172">
        <v>107.53189948163728</v>
      </c>
      <c r="F77" s="172">
        <v>59.400012400000001</v>
      </c>
      <c r="G77" s="172">
        <v>27.670091912132349</v>
      </c>
      <c r="H77" s="172">
        <v>18.908799699999999</v>
      </c>
      <c r="I77" s="172">
        <v>1.5529955662586614</v>
      </c>
      <c r="J77" s="172">
        <v>0.72</v>
      </c>
      <c r="K77" s="172">
        <v>588.87486248163725</v>
      </c>
      <c r="L77" s="172">
        <v>1.8845883899999998</v>
      </c>
      <c r="M77" s="172">
        <v>590.75945087163734</v>
      </c>
      <c r="N77" s="172">
        <v>159.33434646214624</v>
      </c>
      <c r="O77" s="172">
        <v>750.093797</v>
      </c>
      <c r="P77" s="172">
        <v>168.21737654076864</v>
      </c>
      <c r="Q77" s="172">
        <v>-0.497</v>
      </c>
      <c r="R77" s="172">
        <v>581.37942079103391</v>
      </c>
      <c r="S77" s="173">
        <v>520.47773399999994</v>
      </c>
      <c r="U77" s="175"/>
      <c r="V77" s="175"/>
    </row>
    <row r="78" spans="1:22" ht="15.75">
      <c r="A78" s="160"/>
      <c r="B78" s="178" t="s">
        <v>1057</v>
      </c>
      <c r="C78" s="172">
        <v>359.900013</v>
      </c>
      <c r="D78" s="172">
        <v>123.442007</v>
      </c>
      <c r="E78" s="172">
        <v>108.6344702513457</v>
      </c>
      <c r="F78" s="172">
        <v>60.186154899999998</v>
      </c>
      <c r="G78" s="172">
        <v>28.071853292532499</v>
      </c>
      <c r="H78" s="172">
        <v>18.804830300000003</v>
      </c>
      <c r="I78" s="172">
        <v>1.5716317568625571</v>
      </c>
      <c r="J78" s="172">
        <v>0.72</v>
      </c>
      <c r="K78" s="172">
        <v>592.69649025134572</v>
      </c>
      <c r="L78" s="172">
        <v>1.84545271</v>
      </c>
      <c r="M78" s="172">
        <v>594.54194296134563</v>
      </c>
      <c r="N78" s="172">
        <v>159.51162969774543</v>
      </c>
      <c r="O78" s="172">
        <v>754.05357300000003</v>
      </c>
      <c r="P78" s="172">
        <v>168.27342713129988</v>
      </c>
      <c r="Q78" s="172">
        <v>-0.497</v>
      </c>
      <c r="R78" s="172">
        <v>585.28314552940378</v>
      </c>
      <c r="S78" s="173">
        <v>524.04870000000005</v>
      </c>
      <c r="U78" s="175"/>
      <c r="V78" s="175"/>
    </row>
    <row r="79" spans="1:22" ht="15.75">
      <c r="A79" s="160"/>
      <c r="B79" s="178" t="s">
        <v>1058</v>
      </c>
      <c r="C79" s="172">
        <v>361.937251</v>
      </c>
      <c r="D79" s="172">
        <v>124.059217</v>
      </c>
      <c r="E79" s="172">
        <v>109.65585435345113</v>
      </c>
      <c r="F79" s="172">
        <v>60.921258899999998</v>
      </c>
      <c r="G79" s="172">
        <v>28.436934073876145</v>
      </c>
      <c r="H79" s="172">
        <v>18.708715599999998</v>
      </c>
      <c r="I79" s="172">
        <v>1.5889457818594428</v>
      </c>
      <c r="J79" s="172">
        <v>0.72</v>
      </c>
      <c r="K79" s="172">
        <v>596.37232235345118</v>
      </c>
      <c r="L79" s="172">
        <v>1.6474429500000001</v>
      </c>
      <c r="M79" s="172">
        <v>598.01976530345121</v>
      </c>
      <c r="N79" s="172">
        <v>159.61966578782472</v>
      </c>
      <c r="O79" s="172">
        <v>757.63943099999995</v>
      </c>
      <c r="P79" s="172">
        <v>168.27809128967579</v>
      </c>
      <c r="Q79" s="172">
        <v>-0.497</v>
      </c>
      <c r="R79" s="172">
        <v>588.86433980262734</v>
      </c>
      <c r="S79" s="173">
        <v>527.33377099999996</v>
      </c>
      <c r="U79" s="175"/>
      <c r="V79" s="175"/>
    </row>
    <row r="80" spans="1:22" ht="15.75">
      <c r="A80" s="160"/>
      <c r="B80" s="178" t="s">
        <v>1059</v>
      </c>
      <c r="C80" s="172">
        <v>363.90249599999999</v>
      </c>
      <c r="D80" s="172">
        <v>124.555454</v>
      </c>
      <c r="E80" s="172">
        <v>110.56377957723016</v>
      </c>
      <c r="F80" s="172">
        <v>61.605160300000001</v>
      </c>
      <c r="G80" s="172">
        <v>28.734770965039765</v>
      </c>
      <c r="H80" s="172">
        <v>18.620323499999998</v>
      </c>
      <c r="I80" s="172">
        <v>1.6035248205413184</v>
      </c>
      <c r="J80" s="172">
        <v>0.72</v>
      </c>
      <c r="K80" s="172">
        <v>599.7417295772301</v>
      </c>
      <c r="L80" s="172">
        <v>1.82961368</v>
      </c>
      <c r="M80" s="172">
        <v>601.57134325722996</v>
      </c>
      <c r="N80" s="172">
        <v>159.65797907545831</v>
      </c>
      <c r="O80" s="172">
        <v>761.22932200000002</v>
      </c>
      <c r="P80" s="172">
        <v>168.32745474191583</v>
      </c>
      <c r="Q80" s="172">
        <v>-0.497</v>
      </c>
      <c r="R80" s="172">
        <v>592.40486759085115</v>
      </c>
      <c r="S80" s="173">
        <v>530.58684199999993</v>
      </c>
      <c r="U80" s="175"/>
      <c r="V80" s="175"/>
    </row>
    <row r="81" spans="1:22" ht="15.75">
      <c r="A81" s="160"/>
      <c r="B81" s="178" t="s">
        <v>1060</v>
      </c>
      <c r="C81" s="172">
        <v>365.64587900000004</v>
      </c>
      <c r="D81" s="172">
        <v>124.991398</v>
      </c>
      <c r="E81" s="172">
        <v>111.47153434261203</v>
      </c>
      <c r="F81" s="172">
        <v>62.327945399999997</v>
      </c>
      <c r="G81" s="172">
        <v>28.988106157928343</v>
      </c>
      <c r="H81" s="172">
        <v>18.539524799999999</v>
      </c>
      <c r="I81" s="172">
        <v>1.6159579979960124</v>
      </c>
      <c r="J81" s="172">
        <v>0.72</v>
      </c>
      <c r="K81" s="172">
        <v>602.82881134261197</v>
      </c>
      <c r="L81" s="172">
        <v>2.0448268499999998</v>
      </c>
      <c r="M81" s="172">
        <v>604.87363819261202</v>
      </c>
      <c r="N81" s="172">
        <v>159.74988397222845</v>
      </c>
      <c r="O81" s="172">
        <v>764.62352199999998</v>
      </c>
      <c r="P81" s="172">
        <v>168.34125361486196</v>
      </c>
      <c r="Q81" s="172">
        <v>-0.497</v>
      </c>
      <c r="R81" s="172">
        <v>595.78526855017242</v>
      </c>
      <c r="S81" s="173">
        <v>533.70046400000001</v>
      </c>
      <c r="U81" s="175"/>
      <c r="V81" s="175"/>
    </row>
    <row r="82" spans="1:22" ht="15.75">
      <c r="A82" s="160"/>
      <c r="B82" s="178" t="s">
        <v>1061</v>
      </c>
      <c r="C82" s="172">
        <v>367.23596800000001</v>
      </c>
      <c r="D82" s="172">
        <v>125.42886800000001</v>
      </c>
      <c r="E82" s="172">
        <v>112.37353466595313</v>
      </c>
      <c r="F82" s="172">
        <v>63.059065000000004</v>
      </c>
      <c r="G82" s="172">
        <v>29.20373298618815</v>
      </c>
      <c r="H82" s="172">
        <v>18.4839582</v>
      </c>
      <c r="I82" s="172">
        <v>1.6267784768868288</v>
      </c>
      <c r="J82" s="172">
        <v>0.72</v>
      </c>
      <c r="K82" s="172">
        <v>605.75837066595318</v>
      </c>
      <c r="L82" s="172">
        <v>2.0041037200000003</v>
      </c>
      <c r="M82" s="172">
        <v>607.76247438595317</v>
      </c>
      <c r="N82" s="172">
        <v>159.84519144255958</v>
      </c>
      <c r="O82" s="172">
        <v>767.60766599999999</v>
      </c>
      <c r="P82" s="172">
        <v>168.34054425248169</v>
      </c>
      <c r="Q82" s="172">
        <v>-0.497</v>
      </c>
      <c r="R82" s="172">
        <v>598.77012157682213</v>
      </c>
      <c r="S82" s="173">
        <v>536.45619599999998</v>
      </c>
      <c r="U82" s="175"/>
      <c r="V82" s="175"/>
    </row>
    <row r="83" spans="1:22" ht="15.75">
      <c r="A83" s="160"/>
      <c r="B83" s="178" t="s">
        <v>1062</v>
      </c>
      <c r="C83" s="172">
        <v>368.671042</v>
      </c>
      <c r="D83" s="172">
        <v>125.86786900000001</v>
      </c>
      <c r="E83" s="172">
        <v>113.24806567063899</v>
      </c>
      <c r="F83" s="172">
        <v>63.798616099999997</v>
      </c>
      <c r="G83" s="172">
        <v>29.386706702730145</v>
      </c>
      <c r="H83" s="172">
        <v>18.426355899999997</v>
      </c>
      <c r="I83" s="172">
        <v>1.6363869034112701</v>
      </c>
      <c r="J83" s="172">
        <v>0.72</v>
      </c>
      <c r="K83" s="172">
        <v>608.50697667063901</v>
      </c>
      <c r="L83" s="172">
        <v>1.9489914399999999</v>
      </c>
      <c r="M83" s="172">
        <v>610.45596811063899</v>
      </c>
      <c r="N83" s="172">
        <v>159.94382481282199</v>
      </c>
      <c r="O83" s="172">
        <v>770.39979299999993</v>
      </c>
      <c r="P83" s="172">
        <v>168.34133987295817</v>
      </c>
      <c r="Q83" s="172">
        <v>-0.497</v>
      </c>
      <c r="R83" s="172">
        <v>601.5614530514739</v>
      </c>
      <c r="S83" s="173">
        <v>539.03598699999998</v>
      </c>
      <c r="U83" s="175"/>
      <c r="V83" s="175"/>
    </row>
    <row r="84" spans="1:22" ht="15.75">
      <c r="A84" s="160"/>
      <c r="B84" s="178" t="s">
        <v>1063</v>
      </c>
      <c r="C84" s="172">
        <v>370.02797999999996</v>
      </c>
      <c r="D84" s="172">
        <v>126.37134</v>
      </c>
      <c r="E84" s="172">
        <v>114.02370672393778</v>
      </c>
      <c r="F84" s="172">
        <v>64.454020499999999</v>
      </c>
      <c r="G84" s="172">
        <v>29.557156049815568</v>
      </c>
      <c r="H84" s="172">
        <v>18.366747100000001</v>
      </c>
      <c r="I84" s="172">
        <v>1.6457830842005312</v>
      </c>
      <c r="J84" s="172">
        <v>0.72</v>
      </c>
      <c r="K84" s="172">
        <v>611.14302672393774</v>
      </c>
      <c r="L84" s="172">
        <v>1.92276307</v>
      </c>
      <c r="M84" s="172">
        <v>613.06578979393771</v>
      </c>
      <c r="N84" s="172">
        <v>160.07676915999608</v>
      </c>
      <c r="O84" s="172">
        <v>773.14255900000001</v>
      </c>
      <c r="P84" s="172">
        <v>168.3436068141676</v>
      </c>
      <c r="Q84" s="172">
        <v>-0.497</v>
      </c>
      <c r="R84" s="172">
        <v>604.30195214221385</v>
      </c>
      <c r="S84" s="173">
        <v>541.568355</v>
      </c>
      <c r="U84" s="175"/>
      <c r="V84" s="175"/>
    </row>
    <row r="85" spans="1:22" ht="15.75">
      <c r="A85" s="160"/>
      <c r="B85" s="207" t="s">
        <v>1064</v>
      </c>
      <c r="C85" s="180">
        <v>371.356652</v>
      </c>
      <c r="D85" s="180">
        <v>126.876825</v>
      </c>
      <c r="E85" s="180">
        <v>114.80051359696004</v>
      </c>
      <c r="F85" s="180">
        <v>65.116046600000004</v>
      </c>
      <c r="G85" s="180">
        <v>29.724197227709951</v>
      </c>
      <c r="H85" s="180">
        <v>18.305160300000001</v>
      </c>
      <c r="I85" s="180">
        <v>1.6551095433392016</v>
      </c>
      <c r="J85" s="180">
        <v>0.72</v>
      </c>
      <c r="K85" s="180">
        <v>613.75399059696008</v>
      </c>
      <c r="L85" s="180">
        <v>1.8753663300000001</v>
      </c>
      <c r="M85" s="180">
        <v>615.6293569269601</v>
      </c>
      <c r="N85" s="180">
        <v>160.21298494677052</v>
      </c>
      <c r="O85" s="180">
        <v>775.84234199999992</v>
      </c>
      <c r="P85" s="180">
        <v>168.34731223805571</v>
      </c>
      <c r="Q85" s="180">
        <v>-0.497</v>
      </c>
      <c r="R85" s="180">
        <v>606.99802963929847</v>
      </c>
      <c r="S85" s="181">
        <v>544.05911300000002</v>
      </c>
      <c r="U85" s="175"/>
      <c r="V85" s="175"/>
    </row>
    <row r="86" spans="1:22" ht="15.75">
      <c r="A86" s="160"/>
      <c r="B86" s="178">
        <v>2008</v>
      </c>
      <c r="C86" s="172">
        <v>1205.433</v>
      </c>
      <c r="D86" s="172">
        <v>377.63200000000001</v>
      </c>
      <c r="E86" s="172">
        <v>339.214</v>
      </c>
      <c r="F86" s="172">
        <v>187.9</v>
      </c>
      <c r="G86" s="172">
        <v>86.84</v>
      </c>
      <c r="H86" s="172">
        <v>57.494</v>
      </c>
      <c r="I86" s="172">
        <v>8.370000000000001</v>
      </c>
      <c r="J86" s="172">
        <v>-1.04</v>
      </c>
      <c r="K86" s="172">
        <v>1921.239</v>
      </c>
      <c r="L86" s="172">
        <v>-12.585000000000001</v>
      </c>
      <c r="M86" s="172">
        <v>1908.654</v>
      </c>
      <c r="N86" s="172">
        <v>547.61400000000003</v>
      </c>
      <c r="O86" s="172">
        <v>2457.3530000000001</v>
      </c>
      <c r="P86" s="172">
        <v>540.23299999999995</v>
      </c>
      <c r="Q86" s="172">
        <v>0</v>
      </c>
      <c r="R86" s="172">
        <v>1918.0640000000001</v>
      </c>
      <c r="S86" s="173">
        <v>1671.6130000000001</v>
      </c>
      <c r="U86" s="175"/>
      <c r="V86" s="175"/>
    </row>
    <row r="87" spans="1:22" ht="15.75">
      <c r="A87" s="160"/>
      <c r="B87" s="178">
        <v>2009</v>
      </c>
      <c r="C87" s="172">
        <v>1169.8019999999999</v>
      </c>
      <c r="D87" s="172">
        <v>382.91500000000002</v>
      </c>
      <c r="E87" s="172">
        <v>296.49</v>
      </c>
      <c r="F87" s="172">
        <v>156.59100000000001</v>
      </c>
      <c r="G87" s="172">
        <v>67.433000000000007</v>
      </c>
      <c r="H87" s="172">
        <v>62.314999999999998</v>
      </c>
      <c r="I87" s="172">
        <v>10.669</v>
      </c>
      <c r="J87" s="172">
        <v>2.746</v>
      </c>
      <c r="K87" s="172">
        <v>1851.953</v>
      </c>
      <c r="L87" s="172">
        <v>-33.165999999999997</v>
      </c>
      <c r="M87" s="172">
        <v>1818.787</v>
      </c>
      <c r="N87" s="172">
        <v>498.27199999999999</v>
      </c>
      <c r="O87" s="172">
        <v>2330.4459999999999</v>
      </c>
      <c r="P87" s="172">
        <v>500.19200000000001</v>
      </c>
      <c r="Q87" s="172">
        <v>0</v>
      </c>
      <c r="R87" s="172">
        <v>1831.55</v>
      </c>
      <c r="S87" s="173">
        <v>1597.6859999999999</v>
      </c>
      <c r="U87" s="175"/>
      <c r="V87" s="175"/>
    </row>
    <row r="88" spans="1:22" ht="15.75">
      <c r="A88" s="160"/>
      <c r="B88" s="178">
        <v>2010</v>
      </c>
      <c r="C88" s="172">
        <v>1193.0350000000001</v>
      </c>
      <c r="D88" s="172">
        <v>383.50799999999998</v>
      </c>
      <c r="E88" s="172">
        <v>310.14499999999998</v>
      </c>
      <c r="F88" s="172">
        <v>163.63900000000001</v>
      </c>
      <c r="G88" s="172">
        <v>73.92</v>
      </c>
      <c r="H88" s="172">
        <v>62.78</v>
      </c>
      <c r="I88" s="172">
        <v>10.638</v>
      </c>
      <c r="J88" s="172">
        <v>6.0000000000000001E-3</v>
      </c>
      <c r="K88" s="172">
        <v>1886.694</v>
      </c>
      <c r="L88" s="172">
        <v>-6.266</v>
      </c>
      <c r="M88" s="172">
        <v>1880.4280000000001</v>
      </c>
      <c r="N88" s="172">
        <v>532.31899999999996</v>
      </c>
      <c r="O88" s="172">
        <v>2416.8440000000001</v>
      </c>
      <c r="P88" s="172">
        <v>541.58500000000004</v>
      </c>
      <c r="Q88" s="172">
        <v>0</v>
      </c>
      <c r="R88" s="172">
        <v>1876.058</v>
      </c>
      <c r="S88" s="173">
        <v>1644.5340000000001</v>
      </c>
      <c r="U88" s="175"/>
      <c r="V88" s="175"/>
    </row>
    <row r="89" spans="1:22" ht="15.75">
      <c r="A89" s="160"/>
      <c r="B89" s="178">
        <v>2011</v>
      </c>
      <c r="C89" s="172">
        <v>1188.95</v>
      </c>
      <c r="D89" s="172">
        <v>384.209</v>
      </c>
      <c r="E89" s="172">
        <v>308.77699999999999</v>
      </c>
      <c r="F89" s="172">
        <v>169.751</v>
      </c>
      <c r="G89" s="172">
        <v>70.590999999999994</v>
      </c>
      <c r="H89" s="172">
        <v>58.982999999999997</v>
      </c>
      <c r="I89" s="172">
        <v>9.9130000000000003</v>
      </c>
      <c r="J89" s="172">
        <v>-0.69399999999999995</v>
      </c>
      <c r="K89" s="172">
        <v>1881.242</v>
      </c>
      <c r="L89" s="172">
        <v>-3.532</v>
      </c>
      <c r="M89" s="172">
        <v>1877.71</v>
      </c>
      <c r="N89" s="172">
        <v>569.21500000000003</v>
      </c>
      <c r="O89" s="172">
        <v>2451.3739999999998</v>
      </c>
      <c r="P89" s="172">
        <v>555.79</v>
      </c>
      <c r="Q89" s="172">
        <v>0</v>
      </c>
      <c r="R89" s="172">
        <v>1896.087</v>
      </c>
      <c r="S89" s="173">
        <v>1671.9</v>
      </c>
      <c r="U89" s="175"/>
      <c r="V89" s="175"/>
    </row>
    <row r="90" spans="1:22" ht="15.75">
      <c r="A90" s="160"/>
      <c r="B90" s="178">
        <v>2012</v>
      </c>
      <c r="C90" s="172">
        <v>1209.3050000000001</v>
      </c>
      <c r="D90" s="172">
        <v>389.49599999999998</v>
      </c>
      <c r="E90" s="172">
        <v>311.13299999999998</v>
      </c>
      <c r="F90" s="172">
        <v>178.74</v>
      </c>
      <c r="G90" s="172">
        <v>69.105999999999995</v>
      </c>
      <c r="H90" s="172">
        <v>54.469000000000001</v>
      </c>
      <c r="I90" s="172">
        <v>8.9920000000000009</v>
      </c>
      <c r="J90" s="172">
        <v>-1.0289999999999999</v>
      </c>
      <c r="K90" s="172">
        <v>1908.905</v>
      </c>
      <c r="L90" s="172">
        <v>5.181</v>
      </c>
      <c r="M90" s="172">
        <v>1914.086</v>
      </c>
      <c r="N90" s="172">
        <v>573.79399999999998</v>
      </c>
      <c r="O90" s="172">
        <v>2489.9670000000001</v>
      </c>
      <c r="P90" s="172">
        <v>566.72199999999998</v>
      </c>
      <c r="Q90" s="172">
        <v>0</v>
      </c>
      <c r="R90" s="172">
        <v>1923.5509999999999</v>
      </c>
      <c r="S90" s="173">
        <v>1704.175</v>
      </c>
      <c r="U90" s="175"/>
      <c r="V90" s="175"/>
    </row>
    <row r="91" spans="1:22" ht="15.75">
      <c r="A91" s="160"/>
      <c r="B91" s="178">
        <v>2013</v>
      </c>
      <c r="C91" s="172">
        <v>1240.9100000000001</v>
      </c>
      <c r="D91" s="172">
        <v>389.32299999999998</v>
      </c>
      <c r="E91" s="172">
        <v>321.78500000000003</v>
      </c>
      <c r="F91" s="172">
        <v>184.51300000000001</v>
      </c>
      <c r="G91" s="172">
        <v>76.533000000000001</v>
      </c>
      <c r="H91" s="172">
        <v>52.197000000000003</v>
      </c>
      <c r="I91" s="172">
        <v>8.4570000000000007</v>
      </c>
      <c r="J91" s="172">
        <v>7.024</v>
      </c>
      <c r="K91" s="172">
        <v>1959.0419999999999</v>
      </c>
      <c r="L91" s="172">
        <v>6.9260000000000002</v>
      </c>
      <c r="M91" s="172">
        <v>1965.9680000000001</v>
      </c>
      <c r="N91" s="172">
        <v>574.98500000000001</v>
      </c>
      <c r="O91" s="172">
        <v>2545.2060000000001</v>
      </c>
      <c r="P91" s="172">
        <v>586.46199999999999</v>
      </c>
      <c r="Q91" s="172">
        <v>0</v>
      </c>
      <c r="R91" s="172">
        <v>1958.557</v>
      </c>
      <c r="S91" s="173">
        <v>1736.2449999999999</v>
      </c>
    </row>
    <row r="92" spans="1:22" ht="15.75">
      <c r="A92" s="160"/>
      <c r="B92" s="178">
        <v>2014</v>
      </c>
      <c r="C92" s="172">
        <v>1276.6479999999999</v>
      </c>
      <c r="D92" s="172">
        <v>397.73</v>
      </c>
      <c r="E92" s="172">
        <v>343.15800000000002</v>
      </c>
      <c r="F92" s="172">
        <v>195.62799999999999</v>
      </c>
      <c r="G92" s="172">
        <v>81.489999999999995</v>
      </c>
      <c r="H92" s="172">
        <v>56.145000000000003</v>
      </c>
      <c r="I92" s="172">
        <v>9.8079999999999998</v>
      </c>
      <c r="J92" s="172">
        <v>6.0629999999999997</v>
      </c>
      <c r="K92" s="172">
        <v>2023.5989999999999</v>
      </c>
      <c r="L92" s="172">
        <v>14.259</v>
      </c>
      <c r="M92" s="172">
        <v>2037.8579999999999</v>
      </c>
      <c r="N92" s="172">
        <v>581.48299999999995</v>
      </c>
      <c r="O92" s="172">
        <v>2637.203</v>
      </c>
      <c r="P92" s="172">
        <v>615.35699999999997</v>
      </c>
      <c r="Q92" s="172">
        <v>0</v>
      </c>
      <c r="R92" s="172">
        <v>2021.2249999999999</v>
      </c>
      <c r="S92" s="173">
        <v>1792.8230000000001</v>
      </c>
    </row>
    <row r="93" spans="1:22" ht="15.75">
      <c r="A93" s="160"/>
      <c r="B93" s="178">
        <v>2015</v>
      </c>
      <c r="C93" s="172">
        <v>1316.6120000000001</v>
      </c>
      <c r="D93" s="172">
        <v>402.46699999999998</v>
      </c>
      <c r="E93" s="172">
        <v>365.56900000000002</v>
      </c>
      <c r="F93" s="172">
        <v>213.221</v>
      </c>
      <c r="G93" s="172">
        <v>87.131</v>
      </c>
      <c r="H93" s="172">
        <v>55.548000000000002</v>
      </c>
      <c r="I93" s="172">
        <v>9.6029999999999998</v>
      </c>
      <c r="J93" s="172">
        <v>0.40799999999999997</v>
      </c>
      <c r="K93" s="172">
        <v>2085.056</v>
      </c>
      <c r="L93" s="172">
        <v>11.775</v>
      </c>
      <c r="M93" s="172">
        <v>2096.8310000000001</v>
      </c>
      <c r="N93" s="172">
        <v>604.66999999999996</v>
      </c>
      <c r="O93" s="172">
        <v>2716.0810000000001</v>
      </c>
      <c r="P93" s="172">
        <v>645.83799999999997</v>
      </c>
      <c r="Q93" s="172">
        <v>0</v>
      </c>
      <c r="R93" s="172">
        <v>2069.5949999999998</v>
      </c>
      <c r="S93" s="173">
        <v>1831.193</v>
      </c>
    </row>
    <row r="94" spans="1:22" ht="15.75">
      <c r="A94" s="160"/>
      <c r="B94" s="178">
        <v>2016</v>
      </c>
      <c r="C94" s="172">
        <v>1364.268</v>
      </c>
      <c r="D94" s="172">
        <v>405.58300000000003</v>
      </c>
      <c r="E94" s="172">
        <v>383.44900000000001</v>
      </c>
      <c r="F94" s="172">
        <v>223.24600000000001</v>
      </c>
      <c r="G94" s="172">
        <v>94.106999999999999</v>
      </c>
      <c r="H94" s="172">
        <v>55.694000000000003</v>
      </c>
      <c r="I94" s="172">
        <v>9.7189999999999994</v>
      </c>
      <c r="J94" s="172">
        <v>1.609</v>
      </c>
      <c r="K94" s="172">
        <v>2154.9090000000001</v>
      </c>
      <c r="L94" s="172">
        <v>8.2029999999999994</v>
      </c>
      <c r="M94" s="172">
        <v>2163.1120000000001</v>
      </c>
      <c r="N94" s="172">
        <v>624.13400000000001</v>
      </c>
      <c r="O94" s="172">
        <v>2786.0459999999998</v>
      </c>
      <c r="P94" s="172">
        <v>671.53300000000002</v>
      </c>
      <c r="Q94" s="172">
        <v>0</v>
      </c>
      <c r="R94" s="172">
        <v>2114.4059999999999</v>
      </c>
      <c r="S94" s="173">
        <v>1869.8140000000001</v>
      </c>
    </row>
    <row r="95" spans="1:22" ht="15.75">
      <c r="A95" s="160"/>
      <c r="B95" s="178">
        <v>2017</v>
      </c>
      <c r="C95" s="172">
        <v>1390.682</v>
      </c>
      <c r="D95" s="172">
        <v>407.30099999999999</v>
      </c>
      <c r="E95" s="172">
        <v>396.90699999999998</v>
      </c>
      <c r="F95" s="172">
        <v>225.67500000000001</v>
      </c>
      <c r="G95" s="172">
        <v>103.80800000000001</v>
      </c>
      <c r="H95" s="172">
        <v>57.756</v>
      </c>
      <c r="I95" s="172">
        <v>9.604000000000001</v>
      </c>
      <c r="J95" s="172">
        <v>0.61199999999999999</v>
      </c>
      <c r="K95" s="172">
        <v>2195.502</v>
      </c>
      <c r="L95" s="172">
        <v>12.670999999999999</v>
      </c>
      <c r="M95" s="172">
        <v>2208.1729999999998</v>
      </c>
      <c r="N95" s="172">
        <v>666.851</v>
      </c>
      <c r="O95" s="172">
        <v>2859.99</v>
      </c>
      <c r="P95" s="172">
        <v>693.97500000000002</v>
      </c>
      <c r="Q95" s="172">
        <v>0</v>
      </c>
      <c r="R95" s="172">
        <v>2166.0729999999999</v>
      </c>
      <c r="S95" s="173">
        <v>1918.1189999999999</v>
      </c>
    </row>
    <row r="96" spans="1:22" ht="15.75">
      <c r="A96" s="160"/>
      <c r="B96" s="178">
        <v>2018</v>
      </c>
      <c r="C96" s="172">
        <v>1424.923</v>
      </c>
      <c r="D96" s="172">
        <v>408.625</v>
      </c>
      <c r="E96" s="172">
        <v>395.96699999999998</v>
      </c>
      <c r="F96" s="172">
        <v>222.35</v>
      </c>
      <c r="G96" s="172">
        <v>110.099</v>
      </c>
      <c r="H96" s="172">
        <v>58.366999999999997</v>
      </c>
      <c r="I96" s="172">
        <v>5.3500000000000005</v>
      </c>
      <c r="J96" s="172">
        <v>3.1320000000000001</v>
      </c>
      <c r="K96" s="172">
        <v>2232.6469999999999</v>
      </c>
      <c r="L96" s="172">
        <v>1.3169999999999999</v>
      </c>
      <c r="M96" s="172">
        <v>2233.9639999999999</v>
      </c>
      <c r="N96" s="172">
        <v>687.85599999999999</v>
      </c>
      <c r="O96" s="172">
        <v>2920.105</v>
      </c>
      <c r="P96" s="172">
        <v>717.13499999999999</v>
      </c>
      <c r="Q96" s="172">
        <v>0</v>
      </c>
      <c r="R96" s="172">
        <v>2203.0050000000001</v>
      </c>
      <c r="S96" s="173">
        <v>1948.2380000000001</v>
      </c>
    </row>
    <row r="97" spans="1:19" ht="15.75">
      <c r="A97" s="160"/>
      <c r="B97" s="178">
        <v>2019</v>
      </c>
      <c r="C97" s="172">
        <v>1440.0409999999999</v>
      </c>
      <c r="D97" s="172">
        <v>425.57900000000001</v>
      </c>
      <c r="E97" s="172">
        <v>403.36500000000001</v>
      </c>
      <c r="F97" s="172">
        <v>225.26</v>
      </c>
      <c r="G97" s="172">
        <v>112.05</v>
      </c>
      <c r="H97" s="172">
        <v>60.847999999999999</v>
      </c>
      <c r="I97" s="172">
        <v>5.176305189999999</v>
      </c>
      <c r="J97" s="172">
        <v>2.88</v>
      </c>
      <c r="K97" s="172">
        <v>2271.8649999999998</v>
      </c>
      <c r="L97" s="172">
        <v>2.6309999999999998</v>
      </c>
      <c r="M97" s="172">
        <v>2274.4960000000001</v>
      </c>
      <c r="N97" s="172">
        <v>699.654</v>
      </c>
      <c r="O97" s="172">
        <v>2974.15</v>
      </c>
      <c r="P97" s="172">
        <v>735.80200000000002</v>
      </c>
      <c r="Q97" s="172">
        <v>0</v>
      </c>
      <c r="R97" s="172">
        <v>2238.348</v>
      </c>
      <c r="S97" s="173">
        <v>1981.9549999999999</v>
      </c>
    </row>
    <row r="98" spans="1:19" ht="15.75">
      <c r="A98" s="160"/>
      <c r="B98" s="178">
        <v>2020</v>
      </c>
      <c r="C98" s="172">
        <v>1250.3630000000001</v>
      </c>
      <c r="D98" s="172">
        <v>394.46</v>
      </c>
      <c r="E98" s="172">
        <v>361.00200000000001</v>
      </c>
      <c r="F98" s="172">
        <v>198.41300000000001</v>
      </c>
      <c r="G98" s="172">
        <v>94.123999999999995</v>
      </c>
      <c r="H98" s="172">
        <v>63.738999999999997</v>
      </c>
      <c r="I98" s="172">
        <v>4.6337435640000004</v>
      </c>
      <c r="J98" s="172">
        <v>-0.39800000000000002</v>
      </c>
      <c r="K98" s="172">
        <v>2005.4269999999999</v>
      </c>
      <c r="L98" s="172">
        <v>-11.385</v>
      </c>
      <c r="M98" s="172">
        <v>1994.0419999999999</v>
      </c>
      <c r="N98" s="172">
        <v>615.10900000000004</v>
      </c>
      <c r="O98" s="172">
        <v>2609.1509999999998</v>
      </c>
      <c r="P98" s="172">
        <v>617.71199999999999</v>
      </c>
      <c r="Q98" s="172">
        <v>0</v>
      </c>
      <c r="R98" s="172">
        <v>1991.4390000000001</v>
      </c>
      <c r="S98" s="173">
        <v>1771.171</v>
      </c>
    </row>
    <row r="99" spans="1:19" ht="15.75">
      <c r="A99" s="160"/>
      <c r="B99" s="178">
        <v>2021</v>
      </c>
      <c r="C99" s="172">
        <v>1328.16</v>
      </c>
      <c r="D99" s="172">
        <v>444.28300000000002</v>
      </c>
      <c r="E99" s="172">
        <v>381.08199999999999</v>
      </c>
      <c r="F99" s="172">
        <v>198.18</v>
      </c>
      <c r="G99" s="172">
        <v>108.86</v>
      </c>
      <c r="H99" s="172">
        <v>68.358999999999995</v>
      </c>
      <c r="I99" s="172">
        <v>5.70551283</v>
      </c>
      <c r="J99" s="172">
        <v>5.7510000000000003</v>
      </c>
      <c r="K99" s="172">
        <v>2159.2759999999998</v>
      </c>
      <c r="L99" s="172">
        <v>6.7350000000000003</v>
      </c>
      <c r="M99" s="172">
        <v>2166.011</v>
      </c>
      <c r="N99" s="172">
        <v>613.26</v>
      </c>
      <c r="O99" s="172">
        <v>2779.2710000000002</v>
      </c>
      <c r="P99" s="172">
        <v>634.89</v>
      </c>
      <c r="Q99" s="172">
        <v>-3.0880000000000001</v>
      </c>
      <c r="R99" s="172">
        <v>2141.2930000000001</v>
      </c>
      <c r="S99" s="173">
        <v>1913.248</v>
      </c>
    </row>
    <row r="100" spans="1:19" ht="15.75">
      <c r="A100" s="160"/>
      <c r="B100" s="178">
        <v>2022</v>
      </c>
      <c r="C100" s="172">
        <v>1390.8704869999999</v>
      </c>
      <c r="D100" s="172">
        <v>453.69336900000002</v>
      </c>
      <c r="E100" s="172">
        <v>398.27825633937334</v>
      </c>
      <c r="F100" s="172">
        <v>207.962682</v>
      </c>
      <c r="G100" s="172">
        <v>113.14432792539536</v>
      </c>
      <c r="H100" s="172">
        <v>70.93467609999999</v>
      </c>
      <c r="I100" s="172">
        <v>5.9952707083495067</v>
      </c>
      <c r="J100" s="172">
        <v>9.3829999999999991</v>
      </c>
      <c r="K100" s="172">
        <v>2252.225112339373</v>
      </c>
      <c r="L100" s="172">
        <v>42.30574755</v>
      </c>
      <c r="M100" s="172">
        <v>2294.530859889373</v>
      </c>
      <c r="N100" s="172">
        <v>644.68965765322673</v>
      </c>
      <c r="O100" s="172">
        <v>2939.2205170000002</v>
      </c>
      <c r="P100" s="172">
        <v>705.69159163921904</v>
      </c>
      <c r="Q100" s="172">
        <v>-1.9870000000000001</v>
      </c>
      <c r="R100" s="172">
        <v>2231.5419259057931</v>
      </c>
      <c r="S100" s="173">
        <v>1993.6844860000001</v>
      </c>
    </row>
    <row r="101" spans="1:19" ht="15.75">
      <c r="A101" s="160"/>
      <c r="B101" s="178">
        <v>2023</v>
      </c>
      <c r="C101" s="172">
        <v>1364.1198440000001</v>
      </c>
      <c r="D101" s="172">
        <v>475.63010199999997</v>
      </c>
      <c r="E101" s="172">
        <v>392.7348867420871</v>
      </c>
      <c r="F101" s="172">
        <v>203.55760120000002</v>
      </c>
      <c r="G101" s="172">
        <v>104.87300592716197</v>
      </c>
      <c r="H101" s="172">
        <v>78.493192500000006</v>
      </c>
      <c r="I101" s="172">
        <v>5.8110871213491109</v>
      </c>
      <c r="J101" s="172">
        <v>2.88</v>
      </c>
      <c r="K101" s="172">
        <v>2235.3648327420869</v>
      </c>
      <c r="L101" s="172">
        <v>6.287921603</v>
      </c>
      <c r="M101" s="172">
        <v>2241.652754345087</v>
      </c>
      <c r="N101" s="172">
        <v>626.72893840396978</v>
      </c>
      <c r="O101" s="172">
        <v>2868.3816929999998</v>
      </c>
      <c r="P101" s="172">
        <v>666.72211296109549</v>
      </c>
      <c r="Q101" s="172">
        <v>-1.988</v>
      </c>
      <c r="R101" s="172">
        <v>2199.6715797921952</v>
      </c>
      <c r="S101" s="173">
        <v>1965.978116</v>
      </c>
    </row>
    <row r="102" spans="1:19" ht="15.75">
      <c r="A102" s="160"/>
      <c r="B102" s="178">
        <v>2024</v>
      </c>
      <c r="C102" s="172">
        <v>1378.57286</v>
      </c>
      <c r="D102" s="172">
        <v>483.01837399999999</v>
      </c>
      <c r="E102" s="172">
        <v>397.50053085204399</v>
      </c>
      <c r="F102" s="172">
        <v>209.81921000000003</v>
      </c>
      <c r="G102" s="172">
        <v>103.98014959326694</v>
      </c>
      <c r="H102" s="172">
        <v>77.829666899999992</v>
      </c>
      <c r="I102" s="172">
        <v>5.8715044362743649</v>
      </c>
      <c r="J102" s="172">
        <v>2.88</v>
      </c>
      <c r="K102" s="172">
        <v>2261.9717648520441</v>
      </c>
      <c r="L102" s="172">
        <v>6.4925116950000001</v>
      </c>
      <c r="M102" s="172">
        <v>2268.4642765470439</v>
      </c>
      <c r="N102" s="172">
        <v>627.63600864160435</v>
      </c>
      <c r="O102" s="172">
        <v>2896.1002859999999</v>
      </c>
      <c r="P102" s="172">
        <v>665.70048767834112</v>
      </c>
      <c r="Q102" s="172">
        <v>-1.988</v>
      </c>
      <c r="R102" s="172">
        <v>2228.4117975025397</v>
      </c>
      <c r="S102" s="173">
        <v>1992.88912</v>
      </c>
    </row>
    <row r="103" spans="1:19" ht="15.75">
      <c r="A103" s="160"/>
      <c r="B103" s="178">
        <v>2025</v>
      </c>
      <c r="C103" s="172">
        <v>1412.7279450000001</v>
      </c>
      <c r="D103" s="172">
        <v>487.04158499999994</v>
      </c>
      <c r="E103" s="172">
        <v>416.07734407253361</v>
      </c>
      <c r="F103" s="172">
        <v>227.02829800000001</v>
      </c>
      <c r="G103" s="172">
        <v>106.94723116906668</v>
      </c>
      <c r="H103" s="172">
        <v>76.086434000000011</v>
      </c>
      <c r="I103" s="172">
        <v>6.0153810060771065</v>
      </c>
      <c r="J103" s="172">
        <v>2.88</v>
      </c>
      <c r="K103" s="172">
        <v>2318.7268740725335</v>
      </c>
      <c r="L103" s="172">
        <v>7.23242502</v>
      </c>
      <c r="M103" s="172">
        <v>2325.9592990925335</v>
      </c>
      <c r="N103" s="172">
        <v>634.70437198571165</v>
      </c>
      <c r="O103" s="172">
        <v>2960.6636710000002</v>
      </c>
      <c r="P103" s="172">
        <v>671.45261755365891</v>
      </c>
      <c r="Q103" s="172">
        <v>-1.988</v>
      </c>
      <c r="R103" s="172">
        <v>2287.223053528016</v>
      </c>
      <c r="S103" s="173">
        <v>2046.8702180000002</v>
      </c>
    </row>
    <row r="104" spans="1:19" ht="15.75">
      <c r="A104" s="160"/>
      <c r="B104" s="178">
        <v>2026</v>
      </c>
      <c r="C104" s="172">
        <v>1443.534856</v>
      </c>
      <c r="D104" s="172">
        <v>494.88454500000006</v>
      </c>
      <c r="E104" s="172">
        <v>436.38600366366427</v>
      </c>
      <c r="F104" s="172">
        <v>242.11258649999996</v>
      </c>
      <c r="G104" s="172">
        <v>112.91365024358075</v>
      </c>
      <c r="H104" s="172">
        <v>75.042669099999998</v>
      </c>
      <c r="I104" s="172">
        <v>6.3170979255219786</v>
      </c>
      <c r="J104" s="172">
        <v>2.88</v>
      </c>
      <c r="K104" s="172">
        <v>2377.6854046636645</v>
      </c>
      <c r="L104" s="172">
        <v>7.2070977299999992</v>
      </c>
      <c r="M104" s="172">
        <v>2384.8925023936645</v>
      </c>
      <c r="N104" s="172">
        <v>638.12362102317468</v>
      </c>
      <c r="O104" s="172">
        <v>3023.0161230000003</v>
      </c>
      <c r="P104" s="172">
        <v>673.09634970366017</v>
      </c>
      <c r="Q104" s="172">
        <v>-1.988</v>
      </c>
      <c r="R104" s="172">
        <v>2347.9317737139163</v>
      </c>
      <c r="S104" s="173">
        <v>2102.4470470000001</v>
      </c>
    </row>
    <row r="105" spans="1:19" ht="15.75">
      <c r="A105" s="160"/>
      <c r="B105" s="207">
        <v>2027</v>
      </c>
      <c r="C105" s="180">
        <v>1471.5808689999999</v>
      </c>
      <c r="D105" s="180">
        <v>502.65947499999999</v>
      </c>
      <c r="E105" s="180">
        <v>451.1168414031419</v>
      </c>
      <c r="F105" s="180">
        <v>253.639647</v>
      </c>
      <c r="G105" s="180">
        <v>117.13570189666221</v>
      </c>
      <c r="H105" s="180">
        <v>73.816586000000015</v>
      </c>
      <c r="I105" s="180">
        <v>6.5249064624946422</v>
      </c>
      <c r="J105" s="180">
        <v>2.88</v>
      </c>
      <c r="K105" s="180">
        <v>2428.2371854031421</v>
      </c>
      <c r="L105" s="180">
        <v>7.9206850800000002</v>
      </c>
      <c r="M105" s="180">
        <v>2436.1578704831422</v>
      </c>
      <c r="N105" s="180">
        <v>639.61566938760609</v>
      </c>
      <c r="O105" s="180">
        <v>3075.7735400000001</v>
      </c>
      <c r="P105" s="180">
        <v>673.36674455446939</v>
      </c>
      <c r="Q105" s="180">
        <v>-1.988</v>
      </c>
      <c r="R105" s="180">
        <v>2400.4187953206824</v>
      </c>
      <c r="S105" s="181">
        <v>2150.7610020000002</v>
      </c>
    </row>
    <row r="106" spans="1:19" ht="15.75">
      <c r="A106" s="160"/>
      <c r="B106" s="178" t="s">
        <v>1069</v>
      </c>
      <c r="C106" s="172">
        <v>1188.6220000000001</v>
      </c>
      <c r="D106" s="172">
        <v>379.45100000000002</v>
      </c>
      <c r="E106" s="172">
        <v>328.50599999999997</v>
      </c>
      <c r="F106" s="172">
        <v>181.946</v>
      </c>
      <c r="G106" s="172">
        <v>79.034999999999997</v>
      </c>
      <c r="H106" s="172">
        <v>59.204000000000001</v>
      </c>
      <c r="I106" s="172">
        <v>9.5630000000000006</v>
      </c>
      <c r="J106" s="172">
        <v>0.221</v>
      </c>
      <c r="K106" s="172">
        <v>1896.8</v>
      </c>
      <c r="L106" s="172">
        <v>-18.812000000000001</v>
      </c>
      <c r="M106" s="172">
        <v>1877.9880000000001</v>
      </c>
      <c r="N106" s="172">
        <v>534.29499999999996</v>
      </c>
      <c r="O106" s="172">
        <v>2412.366</v>
      </c>
      <c r="P106" s="172">
        <v>524.73199999999997</v>
      </c>
      <c r="Q106" s="172">
        <v>0</v>
      </c>
      <c r="R106" s="172">
        <v>1888.644</v>
      </c>
      <c r="S106" s="173">
        <v>1644.3040000000001</v>
      </c>
    </row>
    <row r="107" spans="1:19" ht="15.75">
      <c r="A107" s="160"/>
      <c r="B107" s="178" t="s">
        <v>1070</v>
      </c>
      <c r="C107" s="172">
        <v>1171.3710000000001</v>
      </c>
      <c r="D107" s="172">
        <v>383.05500000000001</v>
      </c>
      <c r="E107" s="172">
        <v>296.10599999999999</v>
      </c>
      <c r="F107" s="172">
        <v>155.23400000000001</v>
      </c>
      <c r="G107" s="172">
        <v>67.399000000000001</v>
      </c>
      <c r="H107" s="172">
        <v>63.268000000000001</v>
      </c>
      <c r="I107" s="172">
        <v>10.699</v>
      </c>
      <c r="J107" s="172">
        <v>1.1910000000000001</v>
      </c>
      <c r="K107" s="172">
        <v>1851.723</v>
      </c>
      <c r="L107" s="172">
        <v>-25.225000000000001</v>
      </c>
      <c r="M107" s="172">
        <v>1826.498</v>
      </c>
      <c r="N107" s="172">
        <v>502.12</v>
      </c>
      <c r="O107" s="172">
        <v>2342.9650000000001</v>
      </c>
      <c r="P107" s="172">
        <v>507.471</v>
      </c>
      <c r="Q107" s="172">
        <v>0</v>
      </c>
      <c r="R107" s="172">
        <v>1836.76</v>
      </c>
      <c r="S107" s="173">
        <v>1605.212</v>
      </c>
    </row>
    <row r="108" spans="1:19" ht="15.75">
      <c r="A108" s="160"/>
      <c r="B108" s="178" t="s">
        <v>1071</v>
      </c>
      <c r="C108" s="172">
        <v>1197.0050000000001</v>
      </c>
      <c r="D108" s="172">
        <v>385.065</v>
      </c>
      <c r="E108" s="172">
        <v>310.745</v>
      </c>
      <c r="F108" s="172">
        <v>163.87100000000001</v>
      </c>
      <c r="G108" s="172">
        <v>74.537999999999997</v>
      </c>
      <c r="H108" s="172">
        <v>62.658999999999999</v>
      </c>
      <c r="I108" s="172">
        <v>10.56</v>
      </c>
      <c r="J108" s="172">
        <v>-1.4350000000000001</v>
      </c>
      <c r="K108" s="172">
        <v>1891.38</v>
      </c>
      <c r="L108" s="172">
        <v>-6.6680000000000001</v>
      </c>
      <c r="M108" s="172">
        <v>1884.712</v>
      </c>
      <c r="N108" s="172">
        <v>546.56100000000004</v>
      </c>
      <c r="O108" s="172">
        <v>2432.7040000000002</v>
      </c>
      <c r="P108" s="172">
        <v>547.28700000000003</v>
      </c>
      <c r="Q108" s="172">
        <v>0</v>
      </c>
      <c r="R108" s="172">
        <v>1886.1769999999999</v>
      </c>
      <c r="S108" s="173">
        <v>1655.5039999999999</v>
      </c>
    </row>
    <row r="109" spans="1:19" ht="15.75">
      <c r="A109" s="160"/>
      <c r="B109" s="178" t="s">
        <v>1072</v>
      </c>
      <c r="C109" s="172">
        <v>1189.672</v>
      </c>
      <c r="D109" s="172">
        <v>386.31</v>
      </c>
      <c r="E109" s="172">
        <v>312.02800000000002</v>
      </c>
      <c r="F109" s="172">
        <v>175.60300000000001</v>
      </c>
      <c r="G109" s="172">
        <v>70.100999999999999</v>
      </c>
      <c r="H109" s="172">
        <v>56.972000000000001</v>
      </c>
      <c r="I109" s="172">
        <v>9.6080000000000005</v>
      </c>
      <c r="J109" s="172">
        <v>-0.442</v>
      </c>
      <c r="K109" s="172">
        <v>1887.568</v>
      </c>
      <c r="L109" s="172">
        <v>-5.5449999999999999</v>
      </c>
      <c r="M109" s="172">
        <v>1882.0229999999999</v>
      </c>
      <c r="N109" s="172">
        <v>574.83100000000002</v>
      </c>
      <c r="O109" s="172">
        <v>2461.1970000000001</v>
      </c>
      <c r="P109" s="172">
        <v>560.72699999999998</v>
      </c>
      <c r="Q109" s="172">
        <v>0</v>
      </c>
      <c r="R109" s="172">
        <v>1900.819</v>
      </c>
      <c r="S109" s="173">
        <v>1678.682</v>
      </c>
    </row>
    <row r="110" spans="1:19" ht="15.75">
      <c r="A110" s="160"/>
      <c r="B110" s="176" t="s">
        <v>359</v>
      </c>
      <c r="C110" s="172">
        <v>1217.443</v>
      </c>
      <c r="D110" s="172">
        <v>387.83800000000002</v>
      </c>
      <c r="E110" s="172">
        <v>307.72399999999999</v>
      </c>
      <c r="F110" s="172">
        <v>177.47900000000001</v>
      </c>
      <c r="G110" s="172">
        <v>69.421999999999997</v>
      </c>
      <c r="H110" s="172">
        <v>52.103000000000002</v>
      </c>
      <c r="I110" s="172">
        <v>8.8170000000000002</v>
      </c>
      <c r="J110" s="172">
        <v>1.321</v>
      </c>
      <c r="K110" s="172">
        <v>1914.326</v>
      </c>
      <c r="L110" s="172">
        <v>9.2780000000000005</v>
      </c>
      <c r="M110" s="172">
        <v>1923.604</v>
      </c>
      <c r="N110" s="172">
        <v>569.22500000000002</v>
      </c>
      <c r="O110" s="172">
        <v>2495.7579999999998</v>
      </c>
      <c r="P110" s="172">
        <v>566.33000000000004</v>
      </c>
      <c r="Q110" s="172">
        <v>0</v>
      </c>
      <c r="R110" s="172">
        <v>1929.864</v>
      </c>
      <c r="S110" s="173">
        <v>1710.751</v>
      </c>
    </row>
    <row r="111" spans="1:19" ht="15.75">
      <c r="A111" s="160"/>
      <c r="B111" s="176" t="s">
        <v>360</v>
      </c>
      <c r="C111" s="172">
        <v>1249.9839999999999</v>
      </c>
      <c r="D111" s="172">
        <v>390.88900000000001</v>
      </c>
      <c r="E111" s="172">
        <v>330.4</v>
      </c>
      <c r="F111" s="172">
        <v>187.624</v>
      </c>
      <c r="G111" s="172">
        <v>78.745999999999995</v>
      </c>
      <c r="H111" s="172">
        <v>55.508000000000003</v>
      </c>
      <c r="I111" s="172">
        <v>8.504999999999999</v>
      </c>
      <c r="J111" s="172">
        <v>7.3860000000000001</v>
      </c>
      <c r="K111" s="172">
        <v>1978.6590000000001</v>
      </c>
      <c r="L111" s="172">
        <v>3.996</v>
      </c>
      <c r="M111" s="172">
        <v>1982.655</v>
      </c>
      <c r="N111" s="172">
        <v>573.96400000000006</v>
      </c>
      <c r="O111" s="172">
        <v>2568.0160000000001</v>
      </c>
      <c r="P111" s="172">
        <v>594.24900000000002</v>
      </c>
      <c r="Q111" s="172">
        <v>0</v>
      </c>
      <c r="R111" s="172">
        <v>1973.296</v>
      </c>
      <c r="S111" s="173">
        <v>1747.463</v>
      </c>
    </row>
    <row r="112" spans="1:19" ht="15.75">
      <c r="A112" s="160"/>
      <c r="B112" s="176" t="s">
        <v>361</v>
      </c>
      <c r="C112" s="172">
        <v>1287.3050000000001</v>
      </c>
      <c r="D112" s="172">
        <v>398.20100000000002</v>
      </c>
      <c r="E112" s="172">
        <v>349.15100000000001</v>
      </c>
      <c r="F112" s="172">
        <v>200.87100000000001</v>
      </c>
      <c r="G112" s="172">
        <v>82.146000000000001</v>
      </c>
      <c r="H112" s="172">
        <v>55.741999999999997</v>
      </c>
      <c r="I112" s="172">
        <v>10.284000000000001</v>
      </c>
      <c r="J112" s="172">
        <v>7.2130000000000001</v>
      </c>
      <c r="K112" s="172">
        <v>2041.87</v>
      </c>
      <c r="L112" s="172">
        <v>22.856000000000002</v>
      </c>
      <c r="M112" s="172">
        <v>2064.7260000000001</v>
      </c>
      <c r="N112" s="172">
        <v>587.81899999999996</v>
      </c>
      <c r="O112" s="172">
        <v>2665.6460000000002</v>
      </c>
      <c r="P112" s="172">
        <v>629.98299999999995</v>
      </c>
      <c r="Q112" s="172">
        <v>0</v>
      </c>
      <c r="R112" s="172">
        <v>2034.826</v>
      </c>
      <c r="S112" s="173">
        <v>1805.489</v>
      </c>
    </row>
    <row r="113" spans="1:19" ht="15.75">
      <c r="A113" s="160"/>
      <c r="B113" s="176" t="s">
        <v>362</v>
      </c>
      <c r="C113" s="172">
        <v>1328.5820000000001</v>
      </c>
      <c r="D113" s="172">
        <v>404.28199999999998</v>
      </c>
      <c r="E113" s="172">
        <v>369.13400000000001</v>
      </c>
      <c r="F113" s="172">
        <v>216.40199999999999</v>
      </c>
      <c r="G113" s="172">
        <v>89.078000000000003</v>
      </c>
      <c r="H113" s="172">
        <v>54.097000000000001</v>
      </c>
      <c r="I113" s="172">
        <v>9.327</v>
      </c>
      <c r="J113" s="172">
        <v>-1.1279999999999999</v>
      </c>
      <c r="K113" s="172">
        <v>2100.87</v>
      </c>
      <c r="L113" s="172">
        <v>6.306</v>
      </c>
      <c r="M113" s="172">
        <v>2107.1759999999999</v>
      </c>
      <c r="N113" s="172">
        <v>609.20699999999999</v>
      </c>
      <c r="O113" s="172">
        <v>2728.7829999999999</v>
      </c>
      <c r="P113" s="172">
        <v>647.50699999999995</v>
      </c>
      <c r="Q113" s="172">
        <v>0</v>
      </c>
      <c r="R113" s="172">
        <v>2080.8020000000001</v>
      </c>
      <c r="S113" s="173">
        <v>1839.7660000000001</v>
      </c>
    </row>
    <row r="114" spans="1:19">
      <c r="B114" s="176" t="s">
        <v>363</v>
      </c>
      <c r="C114" s="172">
        <v>1372.3620000000001</v>
      </c>
      <c r="D114" s="172">
        <v>405.63200000000001</v>
      </c>
      <c r="E114" s="172">
        <v>386.64800000000002</v>
      </c>
      <c r="F114" s="172">
        <v>223.07900000000001</v>
      </c>
      <c r="G114" s="172">
        <v>96.965000000000003</v>
      </c>
      <c r="H114" s="172">
        <v>56.26</v>
      </c>
      <c r="I114" s="172">
        <v>9.7979999999999983</v>
      </c>
      <c r="J114" s="172">
        <v>-4.2000000000000003E-2</v>
      </c>
      <c r="K114" s="172">
        <v>2164.6</v>
      </c>
      <c r="L114" s="172">
        <v>11.522</v>
      </c>
      <c r="M114" s="172">
        <v>2176.1219999999998</v>
      </c>
      <c r="N114" s="172">
        <v>632.73599999999999</v>
      </c>
      <c r="O114" s="172">
        <v>2803.556</v>
      </c>
      <c r="P114" s="172">
        <v>676.05799999999999</v>
      </c>
      <c r="Q114" s="172">
        <v>0</v>
      </c>
      <c r="R114" s="172">
        <v>2127.4180000000001</v>
      </c>
      <c r="S114" s="173">
        <v>1882.962</v>
      </c>
    </row>
    <row r="115" spans="1:19">
      <c r="B115" s="176" t="s">
        <v>364</v>
      </c>
      <c r="C115" s="172">
        <v>1398.297</v>
      </c>
      <c r="D115" s="172">
        <v>407.55099999999999</v>
      </c>
      <c r="E115" s="172">
        <v>398.07600000000002</v>
      </c>
      <c r="F115" s="172">
        <v>226.316</v>
      </c>
      <c r="G115" s="172">
        <v>105.438</v>
      </c>
      <c r="H115" s="172">
        <v>57.828000000000003</v>
      </c>
      <c r="I115" s="172">
        <v>8.5150000000000006</v>
      </c>
      <c r="J115" s="172">
        <v>1.768</v>
      </c>
      <c r="K115" s="172">
        <v>2205.692</v>
      </c>
      <c r="L115" s="172">
        <v>5.3789999999999996</v>
      </c>
      <c r="M115" s="172">
        <v>2211.0709999999999</v>
      </c>
      <c r="N115" s="172">
        <v>675.89400000000001</v>
      </c>
      <c r="O115" s="172">
        <v>2876.7379999999998</v>
      </c>
      <c r="P115" s="172">
        <v>700.91099999999994</v>
      </c>
      <c r="Q115" s="172">
        <v>0</v>
      </c>
      <c r="R115" s="172">
        <v>2175.962</v>
      </c>
      <c r="S115" s="173">
        <v>1926.4449999999999</v>
      </c>
    </row>
    <row r="116" spans="1:19">
      <c r="B116" s="176" t="s">
        <v>365</v>
      </c>
      <c r="C116" s="172">
        <v>1431.2049999999999</v>
      </c>
      <c r="D116" s="172">
        <v>411.62900000000002</v>
      </c>
      <c r="E116" s="172">
        <v>398.14400000000001</v>
      </c>
      <c r="F116" s="172">
        <v>221.63800000000001</v>
      </c>
      <c r="G116" s="172">
        <v>111.55500000000001</v>
      </c>
      <c r="H116" s="172">
        <v>59.878999999999998</v>
      </c>
      <c r="I116" s="172">
        <v>5.2451093699999998</v>
      </c>
      <c r="J116" s="172">
        <v>14.746</v>
      </c>
      <c r="K116" s="172">
        <v>2255.7240000000002</v>
      </c>
      <c r="L116" s="172">
        <v>12.420999999999999</v>
      </c>
      <c r="M116" s="172">
        <v>2268.145</v>
      </c>
      <c r="N116" s="172">
        <v>687.24</v>
      </c>
      <c r="O116" s="172">
        <v>2951.761</v>
      </c>
      <c r="P116" s="172">
        <v>738.29899999999998</v>
      </c>
      <c r="Q116" s="172">
        <v>0</v>
      </c>
      <c r="R116" s="172">
        <v>2213.46</v>
      </c>
      <c r="S116" s="173">
        <v>1956.7619999999999</v>
      </c>
    </row>
    <row r="117" spans="1:19">
      <c r="B117" s="176" t="s">
        <v>366</v>
      </c>
      <c r="C117" s="172">
        <v>1428.71</v>
      </c>
      <c r="D117" s="172">
        <v>425.03399999999999</v>
      </c>
      <c r="E117" s="172">
        <v>399.09399999999999</v>
      </c>
      <c r="F117" s="172">
        <v>224.96799999999999</v>
      </c>
      <c r="G117" s="172">
        <v>109.43</v>
      </c>
      <c r="H117" s="172">
        <v>59.445</v>
      </c>
      <c r="I117" s="172">
        <v>5.1833992000000002</v>
      </c>
      <c r="J117" s="172">
        <v>-8.4320000000000004</v>
      </c>
      <c r="K117" s="172">
        <v>2244.4059999999999</v>
      </c>
      <c r="L117" s="172">
        <v>-9.2309999999999999</v>
      </c>
      <c r="M117" s="172">
        <v>2235.1750000000002</v>
      </c>
      <c r="N117" s="172">
        <v>696.89599999999996</v>
      </c>
      <c r="O117" s="172">
        <v>2933.5309999999999</v>
      </c>
      <c r="P117" s="172">
        <v>706.16899999999998</v>
      </c>
      <c r="Q117" s="172">
        <v>0</v>
      </c>
      <c r="R117" s="172">
        <v>2227.4050000000002</v>
      </c>
      <c r="S117" s="173">
        <v>1975.0129999999999</v>
      </c>
    </row>
    <row r="118" spans="1:19">
      <c r="B118" s="176" t="s">
        <v>367</v>
      </c>
      <c r="C118" s="172">
        <v>1205.1179999999999</v>
      </c>
      <c r="D118" s="172">
        <v>395.00599999999997</v>
      </c>
      <c r="E118" s="172">
        <v>357.01100000000002</v>
      </c>
      <c r="F118" s="172">
        <v>189.828</v>
      </c>
      <c r="G118" s="172">
        <v>94.664000000000001</v>
      </c>
      <c r="H118" s="172">
        <v>67.778999999999996</v>
      </c>
      <c r="I118" s="172">
        <v>4.6179294239999997</v>
      </c>
      <c r="J118" s="172">
        <v>5.4589999999999996</v>
      </c>
      <c r="K118" s="172">
        <v>1962.5940000000001</v>
      </c>
      <c r="L118" s="172">
        <v>-4.1130000000000004</v>
      </c>
      <c r="M118" s="172">
        <v>1958.481</v>
      </c>
      <c r="N118" s="172">
        <v>591.84100000000001</v>
      </c>
      <c r="O118" s="172">
        <v>2550.3220000000001</v>
      </c>
      <c r="P118" s="172">
        <v>601.15599999999995</v>
      </c>
      <c r="Q118" s="172">
        <v>-0.57899999999999996</v>
      </c>
      <c r="R118" s="172">
        <v>1948.587</v>
      </c>
      <c r="S118" s="173">
        <v>1734.8440000000001</v>
      </c>
    </row>
    <row r="119" spans="1:19">
      <c r="B119" s="176" t="s">
        <v>368</v>
      </c>
      <c r="C119" s="172">
        <v>1373.559</v>
      </c>
      <c r="D119" s="172">
        <v>452.71100000000001</v>
      </c>
      <c r="E119" s="172">
        <v>388.65899999999999</v>
      </c>
      <c r="F119" s="172">
        <v>201.88499999999999</v>
      </c>
      <c r="G119" s="172">
        <v>110.80200000000001</v>
      </c>
      <c r="H119" s="172">
        <v>69.92</v>
      </c>
      <c r="I119" s="172">
        <v>5.9827754000000004</v>
      </c>
      <c r="J119" s="172">
        <v>5.0720000000000001</v>
      </c>
      <c r="K119" s="172">
        <v>2220.0010000000002</v>
      </c>
      <c r="L119" s="172">
        <v>20.074999999999999</v>
      </c>
      <c r="M119" s="172">
        <v>2240.076</v>
      </c>
      <c r="N119" s="172">
        <v>626.26199999999994</v>
      </c>
      <c r="O119" s="172">
        <v>2866.3380000000002</v>
      </c>
      <c r="P119" s="172">
        <v>666.92700000000002</v>
      </c>
      <c r="Q119" s="172">
        <v>-3.0049999999999999</v>
      </c>
      <c r="R119" s="172">
        <v>2196.4059999999999</v>
      </c>
      <c r="S119" s="173">
        <v>1963.0029999999999</v>
      </c>
    </row>
    <row r="120" spans="1:19">
      <c r="B120" s="176" t="s">
        <v>369</v>
      </c>
      <c r="C120" s="172">
        <v>1386.3099299999999</v>
      </c>
      <c r="D120" s="172">
        <v>457.91821999999996</v>
      </c>
      <c r="E120" s="172">
        <v>396.83720680503473</v>
      </c>
      <c r="F120" s="172">
        <v>209.30891779999999</v>
      </c>
      <c r="G120" s="172">
        <v>111.30324327335454</v>
      </c>
      <c r="H120" s="172">
        <v>70.25228109999999</v>
      </c>
      <c r="I120" s="172">
        <v>5.8608132314312629</v>
      </c>
      <c r="J120" s="172">
        <v>4.141</v>
      </c>
      <c r="K120" s="172">
        <v>2245.2063568050344</v>
      </c>
      <c r="L120" s="172">
        <v>27.024536749999999</v>
      </c>
      <c r="M120" s="172">
        <v>2272.2308935550345</v>
      </c>
      <c r="N120" s="172">
        <v>645.9519906368854</v>
      </c>
      <c r="O120" s="172">
        <v>2918.1828840000003</v>
      </c>
      <c r="P120" s="172">
        <v>690.83048621315413</v>
      </c>
      <c r="Q120" s="172">
        <v>-1.988</v>
      </c>
      <c r="R120" s="172">
        <v>2225.3643979815042</v>
      </c>
      <c r="S120" s="173">
        <v>1988.27855</v>
      </c>
    </row>
    <row r="121" spans="1:19">
      <c r="B121" s="176" t="s">
        <v>370</v>
      </c>
      <c r="C121" s="172">
        <v>1361.435815</v>
      </c>
      <c r="D121" s="172">
        <v>478.82648599999999</v>
      </c>
      <c r="E121" s="172">
        <v>392.16000863011845</v>
      </c>
      <c r="F121" s="172">
        <v>202.73947810000001</v>
      </c>
      <c r="G121" s="172">
        <v>104.21860085311388</v>
      </c>
      <c r="H121" s="172">
        <v>79.333603300000021</v>
      </c>
      <c r="I121" s="172">
        <v>5.8683264152177532</v>
      </c>
      <c r="J121" s="172">
        <v>2.88</v>
      </c>
      <c r="K121" s="172">
        <v>2235.3023096301181</v>
      </c>
      <c r="L121" s="172">
        <v>5.0532527780000001</v>
      </c>
      <c r="M121" s="172">
        <v>2240.3555624081187</v>
      </c>
      <c r="N121" s="172">
        <v>624.18016396459825</v>
      </c>
      <c r="O121" s="172">
        <v>2864.5357259999996</v>
      </c>
      <c r="P121" s="172">
        <v>664.08270897850787</v>
      </c>
      <c r="Q121" s="172">
        <v>-1.988</v>
      </c>
      <c r="R121" s="172">
        <v>2198.465017398164</v>
      </c>
      <c r="S121" s="173">
        <v>1965.1705929999998</v>
      </c>
    </row>
    <row r="122" spans="1:19">
      <c r="B122" s="176" t="s">
        <v>371</v>
      </c>
      <c r="C122" s="172">
        <v>1387.9668879999999</v>
      </c>
      <c r="D122" s="172">
        <v>483.77920900000004</v>
      </c>
      <c r="E122" s="172">
        <v>401.0139953854366</v>
      </c>
      <c r="F122" s="172">
        <v>213.83406330000003</v>
      </c>
      <c r="G122" s="172">
        <v>104.31951455691424</v>
      </c>
      <c r="H122" s="172">
        <v>76.9738246</v>
      </c>
      <c r="I122" s="172">
        <v>5.8865929683059735</v>
      </c>
      <c r="J122" s="172">
        <v>2.88</v>
      </c>
      <c r="K122" s="172">
        <v>2275.6400923854362</v>
      </c>
      <c r="L122" s="172">
        <v>7.45035471</v>
      </c>
      <c r="M122" s="172">
        <v>2283.0904470954365</v>
      </c>
      <c r="N122" s="172">
        <v>629.71046188892785</v>
      </c>
      <c r="O122" s="172">
        <v>2912.8009099999999</v>
      </c>
      <c r="P122" s="172">
        <v>667.59219096002153</v>
      </c>
      <c r="Q122" s="172">
        <v>-1.988</v>
      </c>
      <c r="R122" s="172">
        <v>2243.2207180208302</v>
      </c>
      <c r="S122" s="173">
        <v>2006.480892</v>
      </c>
    </row>
    <row r="123" spans="1:19">
      <c r="B123" s="176" t="s">
        <v>372</v>
      </c>
      <c r="C123" s="172">
        <v>1419.8885989999999</v>
      </c>
      <c r="D123" s="172">
        <v>488.625382</v>
      </c>
      <c r="E123" s="172">
        <v>421.70070666708551</v>
      </c>
      <c r="F123" s="172">
        <v>231.28834440000003</v>
      </c>
      <c r="G123" s="172">
        <v>108.35644784364065</v>
      </c>
      <c r="H123" s="172">
        <v>75.966060200000001</v>
      </c>
      <c r="I123" s="172">
        <v>6.0898544133537609</v>
      </c>
      <c r="J123" s="172">
        <v>2.88</v>
      </c>
      <c r="K123" s="172">
        <v>2333.0946876670855</v>
      </c>
      <c r="L123" s="172">
        <v>7.5430500199999999</v>
      </c>
      <c r="M123" s="172">
        <v>2340.6377376870851</v>
      </c>
      <c r="N123" s="172">
        <v>635.86570665624731</v>
      </c>
      <c r="O123" s="172">
        <v>2976.5034439999999</v>
      </c>
      <c r="P123" s="172">
        <v>672.11380022139963</v>
      </c>
      <c r="Q123" s="172">
        <v>-1.988</v>
      </c>
      <c r="R123" s="172">
        <v>2302.4016441190802</v>
      </c>
      <c r="S123" s="173">
        <v>2060.7696390000001</v>
      </c>
    </row>
    <row r="124" spans="1:19">
      <c r="B124" s="176" t="s">
        <v>373</v>
      </c>
      <c r="C124" s="172">
        <v>1451.3856389999999</v>
      </c>
      <c r="D124" s="172">
        <v>497.04807599999992</v>
      </c>
      <c r="E124" s="172">
        <v>440.32563852463903</v>
      </c>
      <c r="F124" s="172">
        <v>245.04051950000002</v>
      </c>
      <c r="G124" s="172">
        <v>114.23166448937675</v>
      </c>
      <c r="H124" s="172">
        <v>74.67339419999999</v>
      </c>
      <c r="I124" s="172">
        <v>6.3800603572593308</v>
      </c>
      <c r="J124" s="172">
        <v>2.88</v>
      </c>
      <c r="K124" s="172">
        <v>2391.6393535246389</v>
      </c>
      <c r="L124" s="172">
        <v>7.3673361899999996</v>
      </c>
      <c r="M124" s="172">
        <v>2399.0066897146389</v>
      </c>
      <c r="N124" s="172">
        <v>638.53915853325702</v>
      </c>
      <c r="O124" s="172">
        <v>3037.5458479999998</v>
      </c>
      <c r="P124" s="172">
        <v>673.2202267777534</v>
      </c>
      <c r="Q124" s="172">
        <v>-1.988</v>
      </c>
      <c r="R124" s="172">
        <v>2362.3376214730547</v>
      </c>
      <c r="S124" s="173">
        <v>2115.6697769999996</v>
      </c>
    </row>
    <row r="125" spans="1:19" ht="15.75" thickBot="1">
      <c r="B125" s="183" t="s">
        <v>374</v>
      </c>
      <c r="C125" s="263">
        <v>1477.2916419999999</v>
      </c>
      <c r="D125" s="263">
        <v>504.54490200000004</v>
      </c>
      <c r="E125" s="263">
        <v>454.44582065748995</v>
      </c>
      <c r="F125" s="263">
        <v>256.4277482</v>
      </c>
      <c r="G125" s="263">
        <v>117.87179296644381</v>
      </c>
      <c r="H125" s="263">
        <v>73.582221500000003</v>
      </c>
      <c r="I125" s="263">
        <v>6.5640580078378319</v>
      </c>
      <c r="J125" s="263">
        <v>2.88</v>
      </c>
      <c r="K125" s="263">
        <v>2439.1623646574899</v>
      </c>
      <c r="L125" s="263">
        <v>7.7512245599999998</v>
      </c>
      <c r="M125" s="263">
        <v>2446.91358921749</v>
      </c>
      <c r="N125" s="263">
        <v>640.07877036214813</v>
      </c>
      <c r="O125" s="263">
        <v>3086.9923599999993</v>
      </c>
      <c r="P125" s="263">
        <v>673.37280317766329</v>
      </c>
      <c r="Q125" s="263">
        <v>-1.988</v>
      </c>
      <c r="R125" s="263">
        <v>2411.6315564098081</v>
      </c>
      <c r="S125" s="264">
        <v>2161.119651</v>
      </c>
    </row>
    <row r="126" spans="1:19">
      <c r="B126" s="631" t="s">
        <v>1073</v>
      </c>
      <c r="C126" s="632"/>
      <c r="D126" s="632"/>
      <c r="E126" s="632"/>
      <c r="F126" s="632"/>
      <c r="G126" s="632"/>
      <c r="H126" s="632"/>
      <c r="I126" s="632"/>
      <c r="J126" s="632"/>
      <c r="K126" s="632"/>
      <c r="L126" s="632"/>
      <c r="M126" s="632"/>
      <c r="N126" s="632"/>
      <c r="O126" s="632"/>
      <c r="P126" s="632"/>
      <c r="Q126" s="632"/>
      <c r="R126" s="632"/>
      <c r="S126" s="633"/>
    </row>
    <row r="127" spans="1:19">
      <c r="B127" s="631" t="s">
        <v>1074</v>
      </c>
      <c r="C127" s="632"/>
      <c r="D127" s="632"/>
      <c r="E127" s="632"/>
      <c r="F127" s="632"/>
      <c r="G127" s="632"/>
      <c r="H127" s="632"/>
      <c r="I127" s="632"/>
      <c r="J127" s="632"/>
      <c r="K127" s="632"/>
      <c r="L127" s="632"/>
      <c r="M127" s="632"/>
      <c r="N127" s="632"/>
      <c r="O127" s="632"/>
      <c r="P127" s="632"/>
      <c r="Q127" s="632"/>
      <c r="R127" s="632"/>
      <c r="S127" s="633"/>
    </row>
    <row r="128" spans="1:19">
      <c r="B128" s="631" t="s">
        <v>1075</v>
      </c>
      <c r="C128" s="632"/>
      <c r="D128" s="632"/>
      <c r="E128" s="632"/>
      <c r="F128" s="632"/>
      <c r="G128" s="632"/>
      <c r="H128" s="632"/>
      <c r="I128" s="632"/>
      <c r="J128" s="632"/>
      <c r="K128" s="632"/>
      <c r="L128" s="632"/>
      <c r="M128" s="632"/>
      <c r="N128" s="632"/>
      <c r="O128" s="632"/>
      <c r="P128" s="632"/>
      <c r="Q128" s="632"/>
      <c r="R128" s="632"/>
      <c r="S128" s="633"/>
    </row>
    <row r="129" spans="2:19">
      <c r="B129" s="628" t="s">
        <v>1076</v>
      </c>
      <c r="C129" s="629"/>
      <c r="D129" s="629"/>
      <c r="E129" s="629"/>
      <c r="F129" s="629"/>
      <c r="G129" s="629"/>
      <c r="H129" s="629"/>
      <c r="I129" s="629"/>
      <c r="J129" s="629"/>
      <c r="K129" s="629"/>
      <c r="L129" s="629"/>
      <c r="M129" s="629"/>
      <c r="N129" s="629"/>
      <c r="O129" s="629"/>
      <c r="P129" s="629"/>
      <c r="Q129" s="629"/>
      <c r="R129" s="629"/>
      <c r="S129" s="630"/>
    </row>
    <row r="130" spans="2:19">
      <c r="B130" s="628" t="s">
        <v>1077</v>
      </c>
      <c r="C130" s="629"/>
      <c r="D130" s="629"/>
      <c r="E130" s="629"/>
      <c r="F130" s="629"/>
      <c r="G130" s="629"/>
      <c r="H130" s="629"/>
      <c r="I130" s="629"/>
      <c r="J130" s="629"/>
      <c r="K130" s="629"/>
      <c r="L130" s="629"/>
      <c r="M130" s="629"/>
      <c r="N130" s="629"/>
      <c r="O130" s="629"/>
      <c r="P130" s="629"/>
      <c r="Q130" s="629"/>
      <c r="R130" s="629"/>
      <c r="S130" s="630"/>
    </row>
    <row r="131" spans="2:19">
      <c r="B131" s="628" t="s">
        <v>1078</v>
      </c>
      <c r="C131" s="629"/>
      <c r="D131" s="629"/>
      <c r="E131" s="629"/>
      <c r="F131" s="629"/>
      <c r="G131" s="629"/>
      <c r="H131" s="629"/>
      <c r="I131" s="629"/>
      <c r="J131" s="629"/>
      <c r="K131" s="629"/>
      <c r="L131" s="629"/>
      <c r="M131" s="629"/>
      <c r="N131" s="629"/>
      <c r="O131" s="629"/>
      <c r="P131" s="629"/>
      <c r="Q131" s="629"/>
      <c r="R131" s="629"/>
      <c r="S131" s="630"/>
    </row>
    <row r="132" spans="2:19">
      <c r="B132" s="628" t="s">
        <v>1079</v>
      </c>
      <c r="C132" s="629"/>
      <c r="D132" s="629"/>
      <c r="E132" s="629"/>
      <c r="F132" s="629"/>
      <c r="G132" s="629"/>
      <c r="H132" s="629"/>
      <c r="I132" s="629"/>
      <c r="J132" s="629"/>
      <c r="K132" s="629"/>
      <c r="L132" s="629"/>
      <c r="M132" s="629"/>
      <c r="N132" s="629"/>
      <c r="O132" s="629"/>
      <c r="P132" s="629"/>
      <c r="Q132" s="629"/>
      <c r="R132" s="629"/>
      <c r="S132" s="630"/>
    </row>
    <row r="133" spans="2:19">
      <c r="B133" s="628" t="s">
        <v>1080</v>
      </c>
      <c r="C133" s="629"/>
      <c r="D133" s="629"/>
      <c r="E133" s="629"/>
      <c r="F133" s="629"/>
      <c r="G133" s="629"/>
      <c r="H133" s="629"/>
      <c r="I133" s="629"/>
      <c r="J133" s="629"/>
      <c r="K133" s="629"/>
      <c r="L133" s="629"/>
      <c r="M133" s="629"/>
      <c r="N133" s="629"/>
      <c r="O133" s="629"/>
      <c r="P133" s="629"/>
      <c r="Q133" s="629"/>
      <c r="R133" s="629"/>
      <c r="S133" s="630"/>
    </row>
    <row r="134" spans="2:19">
      <c r="B134" s="628" t="s">
        <v>1081</v>
      </c>
      <c r="C134" s="629"/>
      <c r="D134" s="629"/>
      <c r="E134" s="629"/>
      <c r="F134" s="629"/>
      <c r="G134" s="629"/>
      <c r="H134" s="629"/>
      <c r="I134" s="629"/>
      <c r="J134" s="629"/>
      <c r="K134" s="629"/>
      <c r="L134" s="629"/>
      <c r="M134" s="629"/>
      <c r="N134" s="629"/>
      <c r="O134" s="629"/>
      <c r="P134" s="629"/>
      <c r="Q134" s="629"/>
      <c r="R134" s="629"/>
      <c r="S134" s="630"/>
    </row>
    <row r="135" spans="2:19">
      <c r="B135" s="631" t="s">
        <v>1082</v>
      </c>
      <c r="C135" s="632"/>
      <c r="D135" s="632"/>
      <c r="E135" s="632"/>
      <c r="F135" s="632"/>
      <c r="G135" s="632"/>
      <c r="H135" s="632"/>
      <c r="I135" s="632"/>
      <c r="J135" s="632"/>
      <c r="K135" s="632"/>
      <c r="L135" s="632"/>
      <c r="M135" s="632"/>
      <c r="N135" s="632"/>
      <c r="O135" s="632"/>
      <c r="P135" s="632"/>
      <c r="Q135" s="632"/>
      <c r="R135" s="632"/>
      <c r="S135" s="633"/>
    </row>
    <row r="136" spans="2:19">
      <c r="B136" s="628" t="s">
        <v>1083</v>
      </c>
      <c r="C136" s="629"/>
      <c r="D136" s="629"/>
      <c r="E136" s="629"/>
      <c r="F136" s="629"/>
      <c r="G136" s="629"/>
      <c r="H136" s="629"/>
      <c r="I136" s="629"/>
      <c r="J136" s="629"/>
      <c r="K136" s="629"/>
      <c r="L136" s="629"/>
      <c r="M136" s="629"/>
      <c r="N136" s="629"/>
      <c r="O136" s="629"/>
      <c r="P136" s="629"/>
      <c r="Q136" s="629"/>
      <c r="R136" s="629"/>
      <c r="S136" s="630"/>
    </row>
    <row r="137" spans="2:19">
      <c r="B137" s="628" t="s">
        <v>1084</v>
      </c>
      <c r="C137" s="629"/>
      <c r="D137" s="629"/>
      <c r="E137" s="629"/>
      <c r="F137" s="629"/>
      <c r="G137" s="629"/>
      <c r="H137" s="629"/>
      <c r="I137" s="629"/>
      <c r="J137" s="629"/>
      <c r="K137" s="629"/>
      <c r="L137" s="629"/>
      <c r="M137" s="629"/>
      <c r="N137" s="629"/>
      <c r="O137" s="629"/>
      <c r="P137" s="629"/>
      <c r="Q137" s="629"/>
      <c r="R137" s="629"/>
      <c r="S137" s="630"/>
    </row>
    <row r="138" spans="2:19">
      <c r="B138" s="628" t="s">
        <v>1085</v>
      </c>
      <c r="C138" s="629"/>
      <c r="D138" s="629"/>
      <c r="E138" s="629"/>
      <c r="F138" s="629"/>
      <c r="G138" s="629"/>
      <c r="H138" s="629"/>
      <c r="I138" s="629"/>
      <c r="J138" s="629"/>
      <c r="K138" s="629"/>
      <c r="L138" s="629"/>
      <c r="M138" s="629"/>
      <c r="N138" s="629"/>
      <c r="O138" s="629"/>
      <c r="P138" s="629"/>
      <c r="Q138" s="629"/>
      <c r="R138" s="629"/>
      <c r="S138" s="630"/>
    </row>
    <row r="139" spans="2:19">
      <c r="B139" s="628" t="s">
        <v>1086</v>
      </c>
      <c r="C139" s="629"/>
      <c r="D139" s="629"/>
      <c r="E139" s="629"/>
      <c r="F139" s="629"/>
      <c r="G139" s="629"/>
      <c r="H139" s="629"/>
      <c r="I139" s="629"/>
      <c r="J139" s="629"/>
      <c r="K139" s="629"/>
      <c r="L139" s="629"/>
      <c r="M139" s="629"/>
      <c r="N139" s="629"/>
      <c r="O139" s="629"/>
      <c r="P139" s="629"/>
      <c r="Q139" s="629"/>
      <c r="R139" s="629"/>
      <c r="S139" s="630"/>
    </row>
    <row r="140" spans="2:19">
      <c r="B140" s="628" t="s">
        <v>1087</v>
      </c>
      <c r="C140" s="629"/>
      <c r="D140" s="629"/>
      <c r="E140" s="629"/>
      <c r="F140" s="629"/>
      <c r="G140" s="629"/>
      <c r="H140" s="629"/>
      <c r="I140" s="629"/>
      <c r="J140" s="629"/>
      <c r="K140" s="629"/>
      <c r="L140" s="629"/>
      <c r="M140" s="629"/>
      <c r="N140" s="629"/>
      <c r="O140" s="629"/>
      <c r="P140" s="629"/>
      <c r="Q140" s="629"/>
      <c r="R140" s="629"/>
      <c r="S140" s="630"/>
    </row>
    <row r="141" spans="2:19">
      <c r="B141" s="628" t="s">
        <v>1088</v>
      </c>
      <c r="C141" s="629"/>
      <c r="D141" s="629"/>
      <c r="E141" s="629"/>
      <c r="F141" s="629"/>
      <c r="G141" s="629"/>
      <c r="H141" s="629"/>
      <c r="I141" s="629"/>
      <c r="J141" s="629"/>
      <c r="K141" s="629"/>
      <c r="L141" s="629"/>
      <c r="M141" s="629"/>
      <c r="N141" s="629"/>
      <c r="O141" s="629"/>
      <c r="P141" s="629"/>
      <c r="Q141" s="629"/>
      <c r="R141" s="629"/>
      <c r="S141" s="630"/>
    </row>
    <row r="142" spans="2:19" ht="15.75" thickBot="1">
      <c r="B142" s="634" t="s">
        <v>1089</v>
      </c>
      <c r="C142" s="635"/>
      <c r="D142" s="635"/>
      <c r="E142" s="635"/>
      <c r="F142" s="635"/>
      <c r="G142" s="635"/>
      <c r="H142" s="635"/>
      <c r="I142" s="635"/>
      <c r="J142" s="635"/>
      <c r="K142" s="635"/>
      <c r="L142" s="635"/>
      <c r="M142" s="635"/>
      <c r="N142" s="635"/>
      <c r="O142" s="635"/>
      <c r="P142" s="635"/>
      <c r="Q142" s="635"/>
      <c r="R142" s="635"/>
      <c r="S142" s="636"/>
    </row>
    <row r="143" spans="2:19">
      <c r="B143" s="196"/>
      <c r="C143" s="197"/>
      <c r="D143" s="197"/>
      <c r="E143" s="197"/>
      <c r="F143" s="197"/>
      <c r="G143" s="197"/>
      <c r="H143" s="197"/>
      <c r="I143" s="197"/>
      <c r="J143" s="197"/>
      <c r="K143" s="197"/>
      <c r="L143" s="197"/>
      <c r="M143" s="197"/>
      <c r="N143" s="197"/>
      <c r="O143" s="197"/>
      <c r="P143" s="197"/>
      <c r="Q143" s="197"/>
      <c r="R143" s="197"/>
      <c r="S143" s="197"/>
    </row>
    <row r="144" spans="2:19">
      <c r="B144" s="196"/>
      <c r="C144" s="197"/>
      <c r="D144" s="197"/>
      <c r="E144" s="197"/>
      <c r="F144" s="197"/>
      <c r="G144" s="197"/>
      <c r="H144" s="197"/>
      <c r="I144" s="197"/>
      <c r="J144" s="197"/>
      <c r="K144" s="197"/>
      <c r="L144" s="197"/>
      <c r="M144" s="197"/>
      <c r="N144" s="197"/>
      <c r="O144" s="197"/>
      <c r="P144" s="197"/>
      <c r="Q144" s="197"/>
      <c r="R144" s="197"/>
      <c r="S144" s="197"/>
    </row>
    <row r="145" spans="2:19">
      <c r="B145" s="196"/>
      <c r="C145" s="197"/>
      <c r="D145" s="197"/>
      <c r="E145" s="197"/>
      <c r="F145" s="197"/>
      <c r="G145" s="197"/>
      <c r="H145" s="197"/>
      <c r="I145" s="197"/>
      <c r="J145" s="197"/>
      <c r="K145" s="197"/>
      <c r="L145" s="197"/>
      <c r="M145" s="197"/>
      <c r="N145" s="197"/>
      <c r="O145" s="197"/>
      <c r="P145" s="197"/>
      <c r="Q145" s="197"/>
      <c r="R145" s="197"/>
      <c r="S145" s="197"/>
    </row>
    <row r="146" spans="2:19">
      <c r="B146" s="196"/>
      <c r="C146" s="197"/>
      <c r="D146" s="197"/>
      <c r="E146" s="197"/>
      <c r="F146" s="197"/>
      <c r="G146" s="197"/>
      <c r="H146" s="197"/>
      <c r="I146" s="197"/>
      <c r="J146" s="197"/>
      <c r="K146" s="197"/>
      <c r="L146" s="197"/>
      <c r="M146" s="197"/>
      <c r="N146" s="197"/>
      <c r="O146" s="197"/>
      <c r="P146" s="197"/>
      <c r="Q146" s="197"/>
      <c r="R146" s="197"/>
      <c r="S146" s="197"/>
    </row>
    <row r="147" spans="2:19">
      <c r="B147" s="196"/>
      <c r="C147" s="197"/>
      <c r="D147" s="197"/>
      <c r="E147" s="197"/>
      <c r="F147" s="197"/>
      <c r="G147" s="197"/>
      <c r="H147" s="197"/>
      <c r="I147" s="197"/>
      <c r="J147" s="197"/>
      <c r="K147" s="197"/>
      <c r="L147" s="197"/>
      <c r="M147" s="197"/>
      <c r="N147" s="197"/>
      <c r="O147" s="197"/>
      <c r="P147" s="197"/>
      <c r="Q147" s="197"/>
      <c r="R147" s="197"/>
      <c r="S147" s="197"/>
    </row>
    <row r="148" spans="2:19">
      <c r="B148" s="196"/>
      <c r="C148" s="197"/>
      <c r="D148" s="197"/>
      <c r="E148" s="197"/>
      <c r="F148" s="197"/>
      <c r="G148" s="197"/>
      <c r="H148" s="197"/>
      <c r="I148" s="197"/>
      <c r="J148" s="197"/>
      <c r="K148" s="197"/>
      <c r="L148" s="197"/>
      <c r="M148" s="197"/>
      <c r="N148" s="197"/>
      <c r="O148" s="197"/>
      <c r="P148" s="197"/>
      <c r="Q148" s="197"/>
      <c r="R148" s="197"/>
      <c r="S148" s="197"/>
    </row>
    <row r="149" spans="2:19">
      <c r="B149" s="196"/>
      <c r="C149" s="197"/>
      <c r="D149" s="197"/>
      <c r="E149" s="197"/>
      <c r="F149" s="197"/>
      <c r="G149" s="197"/>
      <c r="H149" s="197"/>
      <c r="I149" s="197"/>
      <c r="J149" s="197"/>
      <c r="K149" s="197"/>
      <c r="L149" s="197"/>
      <c r="M149" s="197"/>
      <c r="N149" s="197"/>
      <c r="O149" s="197"/>
      <c r="P149" s="197"/>
      <c r="Q149" s="197"/>
      <c r="R149" s="197"/>
      <c r="S149" s="197"/>
    </row>
    <row r="150" spans="2:19">
      <c r="B150" s="196"/>
      <c r="C150" s="197"/>
      <c r="D150" s="197"/>
      <c r="E150" s="197"/>
      <c r="F150" s="197"/>
      <c r="G150" s="197"/>
      <c r="H150" s="197"/>
      <c r="I150" s="197"/>
      <c r="J150" s="197"/>
      <c r="K150" s="197"/>
      <c r="L150" s="197"/>
      <c r="M150" s="197"/>
      <c r="N150" s="197"/>
      <c r="O150" s="197"/>
      <c r="P150" s="197"/>
      <c r="Q150" s="197"/>
      <c r="R150" s="197"/>
      <c r="S150" s="197"/>
    </row>
    <row r="151" spans="2:19">
      <c r="B151" s="196"/>
      <c r="C151" s="197"/>
      <c r="D151" s="197"/>
      <c r="E151" s="197"/>
      <c r="F151" s="197"/>
      <c r="G151" s="197"/>
      <c r="H151" s="197"/>
      <c r="I151" s="197"/>
      <c r="J151" s="197"/>
      <c r="K151" s="197"/>
      <c r="L151" s="197"/>
      <c r="M151" s="197"/>
      <c r="N151" s="197"/>
      <c r="O151" s="197"/>
      <c r="P151" s="197"/>
      <c r="Q151" s="197"/>
      <c r="R151" s="197"/>
      <c r="S151" s="197"/>
    </row>
    <row r="152" spans="2:19">
      <c r="B152" s="196"/>
      <c r="C152" s="197"/>
      <c r="D152" s="197"/>
      <c r="E152" s="197"/>
      <c r="F152" s="197"/>
      <c r="G152" s="197"/>
      <c r="H152" s="197"/>
      <c r="I152" s="197"/>
      <c r="J152" s="197"/>
      <c r="K152" s="197"/>
      <c r="L152" s="197"/>
      <c r="M152" s="197"/>
      <c r="N152" s="197"/>
      <c r="O152" s="197"/>
      <c r="P152" s="197"/>
      <c r="Q152" s="197"/>
      <c r="R152" s="197"/>
      <c r="S152" s="197"/>
    </row>
    <row r="153" spans="2:19">
      <c r="B153" s="196"/>
      <c r="C153" s="197"/>
      <c r="D153" s="197"/>
      <c r="E153" s="197"/>
      <c r="F153" s="197"/>
      <c r="G153" s="197"/>
      <c r="H153" s="197"/>
      <c r="I153" s="197"/>
      <c r="J153" s="197"/>
      <c r="K153" s="197"/>
      <c r="L153" s="197"/>
      <c r="M153" s="197"/>
      <c r="N153" s="197"/>
      <c r="O153" s="197"/>
      <c r="P153" s="197"/>
      <c r="Q153" s="197"/>
      <c r="R153" s="197"/>
      <c r="S153" s="197"/>
    </row>
    <row r="154" spans="2:19">
      <c r="B154" s="196"/>
      <c r="C154" s="197"/>
      <c r="D154" s="197"/>
      <c r="E154" s="197"/>
      <c r="F154" s="197"/>
      <c r="G154" s="197"/>
      <c r="H154" s="197"/>
      <c r="I154" s="197"/>
      <c r="J154" s="197"/>
      <c r="K154" s="197"/>
      <c r="L154" s="197"/>
      <c r="M154" s="197"/>
      <c r="N154" s="197"/>
      <c r="O154" s="197"/>
      <c r="P154" s="197"/>
      <c r="Q154" s="197"/>
      <c r="R154" s="197"/>
      <c r="S154" s="197"/>
    </row>
    <row r="155" spans="2:19">
      <c r="C155" s="197"/>
      <c r="D155" s="197"/>
      <c r="E155" s="197"/>
      <c r="F155" s="197"/>
      <c r="G155" s="197"/>
      <c r="H155" s="197"/>
      <c r="I155" s="197"/>
      <c r="J155" s="197"/>
      <c r="K155" s="197"/>
      <c r="L155" s="197"/>
      <c r="M155" s="197"/>
      <c r="N155" s="197"/>
      <c r="O155" s="197"/>
      <c r="P155" s="197"/>
      <c r="Q155" s="197"/>
      <c r="R155" s="197"/>
      <c r="S155" s="197"/>
    </row>
    <row r="156" spans="2:19">
      <c r="C156" s="197"/>
      <c r="D156" s="197"/>
      <c r="E156" s="197"/>
      <c r="F156" s="197"/>
      <c r="G156" s="197"/>
      <c r="H156" s="197"/>
      <c r="I156" s="197"/>
      <c r="J156" s="197"/>
      <c r="K156" s="197"/>
      <c r="L156" s="197"/>
      <c r="M156" s="197"/>
      <c r="N156" s="197"/>
      <c r="O156" s="197"/>
      <c r="P156" s="197"/>
      <c r="Q156" s="197"/>
      <c r="R156" s="197"/>
      <c r="S156" s="197"/>
    </row>
    <row r="157" spans="2:19">
      <c r="C157" s="197"/>
      <c r="D157" s="197"/>
      <c r="E157" s="197"/>
      <c r="F157" s="197"/>
      <c r="G157" s="197"/>
      <c r="H157" s="197"/>
      <c r="I157" s="197"/>
      <c r="J157" s="197"/>
      <c r="K157" s="197"/>
      <c r="L157" s="197"/>
      <c r="M157" s="197"/>
      <c r="N157" s="197"/>
      <c r="O157" s="197"/>
      <c r="P157" s="197"/>
      <c r="Q157" s="197"/>
      <c r="R157" s="197"/>
      <c r="S157" s="197"/>
    </row>
    <row r="158" spans="2:19">
      <c r="C158" s="197"/>
      <c r="D158" s="197"/>
      <c r="E158" s="197"/>
      <c r="F158" s="197"/>
      <c r="G158" s="197"/>
      <c r="H158" s="197"/>
      <c r="I158" s="197"/>
      <c r="J158" s="197"/>
      <c r="K158" s="197"/>
      <c r="L158" s="197"/>
      <c r="M158" s="197"/>
      <c r="N158" s="197"/>
      <c r="O158" s="197"/>
      <c r="P158" s="197"/>
      <c r="Q158" s="197"/>
      <c r="R158" s="197"/>
      <c r="S158" s="197"/>
    </row>
    <row r="159" spans="2:19">
      <c r="C159" s="197"/>
      <c r="D159" s="197"/>
      <c r="E159" s="197"/>
      <c r="F159" s="197"/>
      <c r="G159" s="197"/>
      <c r="H159" s="197"/>
      <c r="I159" s="197"/>
      <c r="J159" s="197"/>
      <c r="K159" s="197"/>
      <c r="L159" s="197"/>
      <c r="M159" s="197"/>
      <c r="N159" s="197"/>
      <c r="O159" s="197"/>
      <c r="P159" s="197"/>
      <c r="Q159" s="197"/>
      <c r="R159" s="197"/>
      <c r="S159" s="197"/>
    </row>
    <row r="160" spans="2:19">
      <c r="C160" s="197"/>
      <c r="D160" s="197"/>
      <c r="E160" s="197"/>
      <c r="F160" s="197"/>
      <c r="G160" s="197"/>
      <c r="H160" s="197"/>
      <c r="I160" s="197"/>
      <c r="J160" s="197"/>
      <c r="K160" s="197"/>
      <c r="L160" s="197"/>
      <c r="M160" s="197"/>
      <c r="N160" s="197"/>
      <c r="O160" s="197"/>
      <c r="P160" s="197"/>
      <c r="Q160" s="197"/>
      <c r="R160" s="197"/>
      <c r="S160" s="197"/>
    </row>
    <row r="161" spans="3:19">
      <c r="C161" s="197"/>
      <c r="D161" s="197"/>
      <c r="E161" s="197"/>
      <c r="F161" s="197"/>
      <c r="G161" s="197"/>
      <c r="H161" s="197"/>
      <c r="I161" s="197"/>
      <c r="J161" s="197"/>
      <c r="K161" s="197"/>
      <c r="L161" s="197"/>
      <c r="M161" s="197"/>
      <c r="N161" s="197"/>
      <c r="O161" s="197"/>
      <c r="P161" s="197"/>
      <c r="Q161" s="197"/>
      <c r="R161" s="197"/>
      <c r="S161" s="197"/>
    </row>
  </sheetData>
  <mergeCells count="31">
    <mergeCell ref="B140:S140"/>
    <mergeCell ref="B141:S141"/>
    <mergeCell ref="B142:S142"/>
    <mergeCell ref="B134:S134"/>
    <mergeCell ref="B135:S135"/>
    <mergeCell ref="B136:S136"/>
    <mergeCell ref="B137:S137"/>
    <mergeCell ref="B138:S138"/>
    <mergeCell ref="B139:S139"/>
    <mergeCell ref="B133:S133"/>
    <mergeCell ref="Q3:Q4"/>
    <mergeCell ref="R3:R4"/>
    <mergeCell ref="S3:S4"/>
    <mergeCell ref="A50:A54"/>
    <mergeCell ref="B126:S126"/>
    <mergeCell ref="B127:S127"/>
    <mergeCell ref="B128:S128"/>
    <mergeCell ref="B129:S129"/>
    <mergeCell ref="B130:S130"/>
    <mergeCell ref="B131:S131"/>
    <mergeCell ref="B132:S132"/>
    <mergeCell ref="B2:S2"/>
    <mergeCell ref="C3:C4"/>
    <mergeCell ref="D3:D4"/>
    <mergeCell ref="J3:J4"/>
    <mergeCell ref="K3:K4"/>
    <mergeCell ref="L3:L4"/>
    <mergeCell ref="M3:M4"/>
    <mergeCell ref="N3:N4"/>
    <mergeCell ref="O3:O4"/>
    <mergeCell ref="P3:P4"/>
  </mergeCells>
  <hyperlinks>
    <hyperlink ref="A1" location="Contents!A1" display="Back to contents" xr:uid="{0781724E-5D45-49E3-AACF-5A058437B2CC}"/>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CE36A-0C69-4980-AE65-E52C2C3BA959}">
  <sheetPr>
    <tabColor theme="6"/>
  </sheetPr>
  <dimension ref="A1:AE155"/>
  <sheetViews>
    <sheetView topLeftCell="A96" zoomScaleNormal="100" zoomScaleSheetLayoutView="100" workbookViewId="0"/>
  </sheetViews>
  <sheetFormatPr defaultColWidth="10.140625" defaultRowHeight="15"/>
  <cols>
    <col min="1" max="1" width="10.7109375" style="161" customWidth="1"/>
    <col min="2" max="2" width="8.28515625" style="161" customWidth="1"/>
    <col min="3" max="3" width="7.85546875" style="161" customWidth="1"/>
    <col min="4" max="4" width="13.140625" style="161" customWidth="1"/>
    <col min="5" max="5" width="12.5703125" style="161" customWidth="1"/>
    <col min="6" max="6" width="12.42578125" style="161" customWidth="1"/>
    <col min="7" max="7" width="10" style="161" customWidth="1"/>
    <col min="8" max="8" width="10.140625" style="161" customWidth="1"/>
    <col min="9" max="9" width="9.85546875" style="161" customWidth="1"/>
    <col min="10" max="10" width="9.5703125" style="161" customWidth="1"/>
    <col min="11" max="11" width="7.42578125" style="161" customWidth="1"/>
    <col min="12" max="12" width="11.42578125" style="161" customWidth="1"/>
    <col min="13" max="13" width="7.7109375" style="161" customWidth="1"/>
    <col min="14" max="14" width="12.140625" style="161" customWidth="1"/>
    <col min="15" max="15" width="7.7109375" style="161" customWidth="1"/>
    <col min="16" max="16" width="8.7109375" style="161" customWidth="1"/>
    <col min="17" max="16384" width="10.140625" style="161"/>
  </cols>
  <sheetData>
    <row r="1" spans="1:31" ht="33.75" customHeight="1" thickBot="1">
      <c r="A1" s="158" t="s">
        <v>354</v>
      </c>
      <c r="B1" s="198"/>
      <c r="C1" s="198"/>
      <c r="D1" s="198"/>
      <c r="E1" s="198"/>
      <c r="F1" s="198"/>
      <c r="G1" s="198"/>
      <c r="H1" s="198"/>
      <c r="I1" s="198"/>
      <c r="J1" s="198"/>
      <c r="K1" s="198"/>
      <c r="L1" s="198"/>
      <c r="M1" s="198"/>
      <c r="N1" s="198"/>
      <c r="O1" s="198"/>
      <c r="P1" s="198"/>
      <c r="Q1" s="199"/>
    </row>
    <row r="2" spans="1:31" ht="19.5" thickBot="1">
      <c r="A2" s="160"/>
      <c r="B2" s="579" t="s">
        <v>1090</v>
      </c>
      <c r="C2" s="580"/>
      <c r="D2" s="580"/>
      <c r="E2" s="580"/>
      <c r="F2" s="580"/>
      <c r="G2" s="580"/>
      <c r="H2" s="580"/>
      <c r="I2" s="580"/>
      <c r="J2" s="580"/>
      <c r="K2" s="580"/>
      <c r="L2" s="580"/>
      <c r="M2" s="580"/>
      <c r="N2" s="580"/>
      <c r="O2" s="580"/>
      <c r="P2" s="581"/>
      <c r="S2" s="161" t="s">
        <v>1091</v>
      </c>
    </row>
    <row r="3" spans="1:31" s="202" customFormat="1" ht="41.25" customHeight="1">
      <c r="A3" s="200"/>
      <c r="B3" s="582" t="s">
        <v>966</v>
      </c>
      <c r="C3" s="578" t="s">
        <v>967</v>
      </c>
      <c r="D3" s="578" t="s">
        <v>968</v>
      </c>
      <c r="E3" s="201" t="s">
        <v>969</v>
      </c>
      <c r="F3" s="201"/>
      <c r="G3" s="578" t="s">
        <v>970</v>
      </c>
      <c r="H3" s="578" t="s">
        <v>971</v>
      </c>
      <c r="I3" s="578" t="s">
        <v>972</v>
      </c>
      <c r="J3" s="578" t="s">
        <v>973</v>
      </c>
      <c r="K3" s="578" t="s">
        <v>974</v>
      </c>
      <c r="L3" s="578" t="s">
        <v>975</v>
      </c>
      <c r="M3" s="578" t="s">
        <v>976</v>
      </c>
      <c r="N3" s="578" t="s">
        <v>977</v>
      </c>
      <c r="O3" s="578" t="s">
        <v>1092</v>
      </c>
      <c r="P3" s="584" t="s">
        <v>1093</v>
      </c>
      <c r="S3" s="202" t="s">
        <v>255</v>
      </c>
      <c r="T3" s="202" t="s">
        <v>1094</v>
      </c>
      <c r="U3" s="202" t="s">
        <v>1095</v>
      </c>
      <c r="V3" s="202" t="s">
        <v>1096</v>
      </c>
      <c r="W3" s="202" t="s">
        <v>1097</v>
      </c>
      <c r="X3" s="202" t="s">
        <v>246</v>
      </c>
      <c r="Z3" s="202" t="s">
        <v>255</v>
      </c>
      <c r="AA3" s="202" t="s">
        <v>1094</v>
      </c>
      <c r="AB3" s="202" t="s">
        <v>1095</v>
      </c>
      <c r="AC3" s="202" t="s">
        <v>1096</v>
      </c>
      <c r="AD3" s="202" t="s">
        <v>1097</v>
      </c>
      <c r="AE3" s="202" t="s">
        <v>246</v>
      </c>
    </row>
    <row r="4" spans="1:31" s="202" customFormat="1" ht="33" customHeight="1">
      <c r="A4" s="200"/>
      <c r="B4" s="583"/>
      <c r="C4" s="578"/>
      <c r="D4" s="578"/>
      <c r="E4" s="169" t="s">
        <v>382</v>
      </c>
      <c r="F4" s="169" t="s">
        <v>982</v>
      </c>
      <c r="G4" s="578"/>
      <c r="H4" s="578"/>
      <c r="I4" s="578"/>
      <c r="J4" s="578"/>
      <c r="K4" s="578"/>
      <c r="L4" s="578"/>
      <c r="M4" s="578"/>
      <c r="N4" s="578"/>
      <c r="O4" s="578"/>
      <c r="P4" s="585"/>
    </row>
    <row r="5" spans="1:31" ht="15.75">
      <c r="A5" s="160"/>
      <c r="B5" s="203" t="s">
        <v>984</v>
      </c>
      <c r="C5" s="172">
        <v>256.262</v>
      </c>
      <c r="D5" s="172">
        <v>80.113</v>
      </c>
      <c r="E5" s="172">
        <v>70.974999999999994</v>
      </c>
      <c r="F5" s="172">
        <v>11.186999999999999</v>
      </c>
      <c r="G5" s="172">
        <v>8.3000000000000004E-2</v>
      </c>
      <c r="H5" s="172">
        <v>407.43299999999999</v>
      </c>
      <c r="I5" s="172">
        <v>-0.106</v>
      </c>
      <c r="J5" s="172">
        <v>407.327</v>
      </c>
      <c r="K5" s="172">
        <v>103.92700000000001</v>
      </c>
      <c r="L5" s="172">
        <v>511.25400000000002</v>
      </c>
      <c r="M5" s="172">
        <v>113.98099999999999</v>
      </c>
      <c r="N5" s="172">
        <v>0</v>
      </c>
      <c r="O5" s="172">
        <v>397.27300000000002</v>
      </c>
      <c r="P5" s="204">
        <v>396.64400000000001</v>
      </c>
      <c r="Q5" s="205"/>
      <c r="R5" s="206"/>
      <c r="S5" s="174">
        <f>100*(C5/OBR_NOV22_1.1!C5)</f>
        <v>83.098883851846082</v>
      </c>
      <c r="T5" s="174">
        <f>100*(D5/OBR_NOV22_1.1!D5)</f>
        <v>85.664945091371806</v>
      </c>
      <c r="U5" s="174">
        <f>100*(E5/OBR_NOV22_1.1!E5)</f>
        <v>81.554212437376464</v>
      </c>
      <c r="V5" s="174">
        <f>100*(K5/OBR_NOV22_1.1!N5)</f>
        <v>75.468012490015241</v>
      </c>
      <c r="W5" s="174">
        <f>100*(M5/OBR_NOV22_1.1!P5)</f>
        <v>82.246274849370423</v>
      </c>
      <c r="X5" s="174">
        <f>100*(O5/OBR_NOV22_1.1!R5)</f>
        <v>81.475017483557252</v>
      </c>
    </row>
    <row r="6" spans="1:31" ht="15.75">
      <c r="A6" s="160"/>
      <c r="B6" s="203" t="s">
        <v>985</v>
      </c>
      <c r="C6" s="172">
        <v>257.03699999999998</v>
      </c>
      <c r="D6" s="172">
        <v>80.391000000000005</v>
      </c>
      <c r="E6" s="172">
        <v>71.775999999999996</v>
      </c>
      <c r="F6" s="172">
        <v>11.23</v>
      </c>
      <c r="G6" s="172">
        <v>0.23499999999999999</v>
      </c>
      <c r="H6" s="172">
        <v>409.43900000000002</v>
      </c>
      <c r="I6" s="172">
        <v>0.379</v>
      </c>
      <c r="J6" s="172">
        <v>409.81799999999998</v>
      </c>
      <c r="K6" s="172">
        <v>109.9</v>
      </c>
      <c r="L6" s="172">
        <v>519.71799999999996</v>
      </c>
      <c r="M6" s="172">
        <v>118.702</v>
      </c>
      <c r="N6" s="172">
        <v>0</v>
      </c>
      <c r="O6" s="172">
        <v>401.01600000000002</v>
      </c>
      <c r="P6" s="204">
        <v>396.209</v>
      </c>
      <c r="Q6" s="205"/>
      <c r="R6" s="206"/>
      <c r="S6" s="174">
        <f>100*(C6/OBR_NOV22_1.1!C6)</f>
        <v>84.338302123903674</v>
      </c>
      <c r="T6" s="174">
        <f>100*(D6/OBR_NOV22_1.1!D6)</f>
        <v>86.175070748649347</v>
      </c>
      <c r="U6" s="174">
        <f>100*(E6/OBR_NOV22_1.1!E6)</f>
        <v>81.994105417076014</v>
      </c>
      <c r="V6" s="174">
        <f>100*(K6/OBR_NOV22_1.1!N6)</f>
        <v>79.408661974884026</v>
      </c>
      <c r="W6" s="174">
        <f>100*(M6/OBR_NOV22_1.1!P6)</f>
        <v>86.115786419036553</v>
      </c>
      <c r="X6" s="174">
        <f>100*(O6/OBR_NOV22_1.1!R6)</f>
        <v>82.636344528291005</v>
      </c>
      <c r="AA6" s="174">
        <f>100*((T6/T5)-1)</f>
        <v>0.59548938802613804</v>
      </c>
    </row>
    <row r="7" spans="1:31" ht="15.75">
      <c r="A7" s="160"/>
      <c r="B7" s="203" t="s">
        <v>986</v>
      </c>
      <c r="C7" s="172">
        <v>256.69799999999998</v>
      </c>
      <c r="D7" s="172">
        <v>81.316000000000003</v>
      </c>
      <c r="E7" s="172">
        <v>68.903999999999996</v>
      </c>
      <c r="F7" s="172">
        <v>11.843999999999999</v>
      </c>
      <c r="G7" s="172">
        <v>-0.89600000000000002</v>
      </c>
      <c r="H7" s="172">
        <v>406.02199999999999</v>
      </c>
      <c r="I7" s="172">
        <v>1.6719999999999999</v>
      </c>
      <c r="J7" s="172">
        <v>407.69400000000002</v>
      </c>
      <c r="K7" s="172">
        <v>112.577</v>
      </c>
      <c r="L7" s="172">
        <v>520.27099999999996</v>
      </c>
      <c r="M7" s="172">
        <v>119.41200000000001</v>
      </c>
      <c r="N7" s="172">
        <v>0</v>
      </c>
      <c r="O7" s="172">
        <v>400.85899999999998</v>
      </c>
      <c r="P7" s="204">
        <v>396.43799999999999</v>
      </c>
      <c r="Q7" s="205"/>
      <c r="R7" s="206"/>
      <c r="S7" s="174">
        <f>100*(C7/OBR_NOV22_1.1!C7)</f>
        <v>85.659082870052131</v>
      </c>
      <c r="T7" s="174">
        <f>100*(D7/OBR_NOV22_1.1!D7)</f>
        <v>85.655297364484809</v>
      </c>
      <c r="U7" s="174">
        <f>100*(E7/OBR_NOV22_1.1!E7)</f>
        <v>82.95390245957887</v>
      </c>
      <c r="V7" s="174">
        <f>100*(K7/OBR_NOV22_1.1!N7)</f>
        <v>81.264843248081647</v>
      </c>
      <c r="W7" s="174">
        <f>100*(M7/OBR_NOV22_1.1!P7)</f>
        <v>88.080134541055671</v>
      </c>
      <c r="X7" s="174">
        <f>100*(O7/OBR_NOV22_1.1!R7)</f>
        <v>83.87312082186908</v>
      </c>
      <c r="AA7" s="174">
        <f t="shared" ref="Z7:AA70" si="0">100*((T7/T6)-1)</f>
        <v>-0.60315979975297251</v>
      </c>
    </row>
    <row r="8" spans="1:31" ht="15.75">
      <c r="A8" s="160"/>
      <c r="B8" s="203" t="s">
        <v>987</v>
      </c>
      <c r="C8" s="172">
        <v>248.97900000000001</v>
      </c>
      <c r="D8" s="172">
        <v>83.542000000000002</v>
      </c>
      <c r="E8" s="172">
        <v>67.897999999999996</v>
      </c>
      <c r="F8" s="172">
        <v>12.593999999999999</v>
      </c>
      <c r="G8" s="172">
        <v>0.38900000000000001</v>
      </c>
      <c r="H8" s="172">
        <v>400.80799999999999</v>
      </c>
      <c r="I8" s="172">
        <v>-2.3919999999999999</v>
      </c>
      <c r="J8" s="172">
        <v>398.416</v>
      </c>
      <c r="K8" s="172">
        <v>109.095</v>
      </c>
      <c r="L8" s="172">
        <v>507.51100000000002</v>
      </c>
      <c r="M8" s="172">
        <v>111.922</v>
      </c>
      <c r="N8" s="172">
        <v>0</v>
      </c>
      <c r="O8" s="172">
        <v>395.589</v>
      </c>
      <c r="P8" s="204">
        <v>384.35</v>
      </c>
      <c r="Q8" s="205"/>
      <c r="R8" s="206"/>
      <c r="S8" s="174">
        <f>100*(C8/OBR_NOV22_1.1!C8)</f>
        <v>85.089607939632543</v>
      </c>
      <c r="T8" s="174">
        <f>100*(D8/OBR_NOV22_1.1!D8)</f>
        <v>87.121836251577307</v>
      </c>
      <c r="U8" s="174">
        <f>100*(E8/OBR_NOV22_1.1!E8)</f>
        <v>83.223631795060371</v>
      </c>
      <c r="V8" s="174">
        <f>100*(K8/OBR_NOV22_1.1!N8)</f>
        <v>82.041737168640722</v>
      </c>
      <c r="W8" s="174">
        <f>100*(M8/OBR_NOV22_1.1!P8)</f>
        <v>87.278143423063725</v>
      </c>
      <c r="X8" s="174">
        <f>100*(O8/OBR_NOV22_1.1!R8)</f>
        <v>84.663242375601925</v>
      </c>
      <c r="AA8" s="174">
        <f t="shared" si="0"/>
        <v>1.7121403254862333</v>
      </c>
    </row>
    <row r="9" spans="1:31" ht="15.75">
      <c r="A9" s="160"/>
      <c r="B9" s="203" t="s">
        <v>988</v>
      </c>
      <c r="C9" s="172">
        <v>248.74100000000001</v>
      </c>
      <c r="D9" s="172">
        <v>84.361999999999995</v>
      </c>
      <c r="E9" s="172">
        <v>64.424000000000007</v>
      </c>
      <c r="F9" s="172">
        <v>12.677</v>
      </c>
      <c r="G9" s="172">
        <v>1.2270000000000001</v>
      </c>
      <c r="H9" s="172">
        <v>398.75400000000002</v>
      </c>
      <c r="I9" s="172">
        <v>-5.6870000000000003</v>
      </c>
      <c r="J9" s="172">
        <v>393.06700000000001</v>
      </c>
      <c r="K9" s="172">
        <v>102.55500000000001</v>
      </c>
      <c r="L9" s="172">
        <v>495.62299999999999</v>
      </c>
      <c r="M9" s="172">
        <v>108.547</v>
      </c>
      <c r="N9" s="172">
        <v>0</v>
      </c>
      <c r="O9" s="172">
        <v>387.07600000000002</v>
      </c>
      <c r="P9" s="204">
        <v>380.08699999999999</v>
      </c>
      <c r="Q9" s="205"/>
      <c r="R9" s="206"/>
      <c r="S9" s="174">
        <f>100*(C9/OBR_NOV22_1.1!C9)</f>
        <v>85.310610451656714</v>
      </c>
      <c r="T9" s="174">
        <f>100*(D9/OBR_NOV22_1.1!D9)</f>
        <v>88.487276846587932</v>
      </c>
      <c r="U9" s="174">
        <f>100*(E9/OBR_NOV22_1.1!E9)</f>
        <v>84.412997903563962</v>
      </c>
      <c r="V9" s="174">
        <f>100*(K9/OBR_NOV22_1.1!N9)</f>
        <v>82.445675330208772</v>
      </c>
      <c r="W9" s="174">
        <f>100*(M9/OBR_NOV22_1.1!P9)</f>
        <v>88.189366611419842</v>
      </c>
      <c r="X9" s="174">
        <f>100*(O9/OBR_NOV22_1.1!R9)</f>
        <v>84.481023874844226</v>
      </c>
      <c r="AA9" s="174">
        <f t="shared" si="0"/>
        <v>1.5672771072773539</v>
      </c>
    </row>
    <row r="10" spans="1:31" ht="15.75">
      <c r="A10" s="160"/>
      <c r="B10" s="203" t="s">
        <v>989</v>
      </c>
      <c r="C10" s="172">
        <v>248.84899999999999</v>
      </c>
      <c r="D10" s="172">
        <v>84.465999999999994</v>
      </c>
      <c r="E10" s="172">
        <v>61.695999999999998</v>
      </c>
      <c r="F10" s="172">
        <v>11.955</v>
      </c>
      <c r="G10" s="172">
        <v>0.70799999999999996</v>
      </c>
      <c r="H10" s="172">
        <v>395.71899999999999</v>
      </c>
      <c r="I10" s="172">
        <v>-4.218</v>
      </c>
      <c r="J10" s="172">
        <v>391.50099999999998</v>
      </c>
      <c r="K10" s="172">
        <v>101.19</v>
      </c>
      <c r="L10" s="172">
        <v>492.69200000000001</v>
      </c>
      <c r="M10" s="172">
        <v>105.79600000000001</v>
      </c>
      <c r="N10" s="172">
        <v>0</v>
      </c>
      <c r="O10" s="172">
        <v>386.89600000000002</v>
      </c>
      <c r="P10" s="204">
        <v>381.04399999999998</v>
      </c>
      <c r="Q10" s="205"/>
      <c r="R10" s="206"/>
      <c r="S10" s="174">
        <f>100*(C10/OBR_NOV22_1.1!C10)</f>
        <v>85.510418671138339</v>
      </c>
      <c r="T10" s="174">
        <f>100*(D10/OBR_NOV22_1.1!D10)</f>
        <v>88.697770637095843</v>
      </c>
      <c r="U10" s="174">
        <f>100*(E10/OBR_NOV22_1.1!E10)</f>
        <v>84.277245034559996</v>
      </c>
      <c r="V10" s="174">
        <f>100*(K10/OBR_NOV22_1.1!N10)</f>
        <v>81.983682662626492</v>
      </c>
      <c r="W10" s="174">
        <f>100*(M10/OBR_NOV22_1.1!P10)</f>
        <v>86.060586340415853</v>
      </c>
      <c r="X10" s="174">
        <f>100*(O10/OBR_NOV22_1.1!R10)</f>
        <v>84.684601864437568</v>
      </c>
      <c r="AA10" s="174">
        <f t="shared" si="0"/>
        <v>0.2378802896972898</v>
      </c>
    </row>
    <row r="11" spans="1:31" ht="15.75">
      <c r="A11" s="160"/>
      <c r="B11" s="203" t="s">
        <v>990</v>
      </c>
      <c r="C11" s="172">
        <v>250.14099999999999</v>
      </c>
      <c r="D11" s="172">
        <v>86.322999999999993</v>
      </c>
      <c r="E11" s="172">
        <v>62.079000000000001</v>
      </c>
      <c r="F11" s="172">
        <v>13.279</v>
      </c>
      <c r="G11" s="172">
        <v>0.42899999999999999</v>
      </c>
      <c r="H11" s="172">
        <v>398.97199999999998</v>
      </c>
      <c r="I11" s="172">
        <v>-3.0739999999999998</v>
      </c>
      <c r="J11" s="172">
        <v>395.89800000000002</v>
      </c>
      <c r="K11" s="172">
        <v>101.92700000000001</v>
      </c>
      <c r="L11" s="172">
        <v>497.82499999999999</v>
      </c>
      <c r="M11" s="172">
        <v>107.965</v>
      </c>
      <c r="N11" s="172">
        <v>0</v>
      </c>
      <c r="O11" s="172">
        <v>389.86</v>
      </c>
      <c r="P11" s="204">
        <v>390.70299999999997</v>
      </c>
      <c r="Q11" s="205"/>
      <c r="R11" s="206"/>
      <c r="S11" s="174">
        <f>100*(C11/OBR_NOV22_1.1!C11)</f>
        <v>85.538761412987725</v>
      </c>
      <c r="T11" s="174">
        <f>100*(D11/OBR_NOV22_1.1!D11)</f>
        <v>90.117863220202736</v>
      </c>
      <c r="U11" s="174">
        <f>100*(E11/OBR_NOV22_1.1!E11)</f>
        <v>83.837292530419873</v>
      </c>
      <c r="V11" s="174">
        <f>100*(K11/OBR_NOV22_1.1!N11)</f>
        <v>83.206393521579784</v>
      </c>
      <c r="W11" s="174">
        <f>100*(M11/OBR_NOV22_1.1!P11)</f>
        <v>85.602264438171957</v>
      </c>
      <c r="X11" s="174">
        <f>100*(O11/OBR_NOV22_1.1!R11)</f>
        <v>85.220702514476329</v>
      </c>
      <c r="AA11" s="174">
        <f t="shared" si="0"/>
        <v>1.6010465346611324</v>
      </c>
    </row>
    <row r="12" spans="1:31" ht="15.75">
      <c r="A12" s="160"/>
      <c r="B12" s="203" t="s">
        <v>991</v>
      </c>
      <c r="C12" s="172">
        <v>251.11699999999999</v>
      </c>
      <c r="D12" s="172">
        <v>86.12</v>
      </c>
      <c r="E12" s="172">
        <v>60.582000000000001</v>
      </c>
      <c r="F12" s="172">
        <v>12.821999999999999</v>
      </c>
      <c r="G12" s="172">
        <v>-1.2E-2</v>
      </c>
      <c r="H12" s="172">
        <v>397.80700000000002</v>
      </c>
      <c r="I12" s="172">
        <v>-5.7210000000000001</v>
      </c>
      <c r="J12" s="172">
        <v>392.08600000000001</v>
      </c>
      <c r="K12" s="172">
        <v>107.58199999999999</v>
      </c>
      <c r="L12" s="172">
        <v>499.66800000000001</v>
      </c>
      <c r="M12" s="172">
        <v>111.61799999999999</v>
      </c>
      <c r="N12" s="172">
        <v>0</v>
      </c>
      <c r="O12" s="172">
        <v>388.05</v>
      </c>
      <c r="P12" s="204">
        <v>386.988</v>
      </c>
      <c r="Q12" s="205"/>
      <c r="R12" s="206"/>
      <c r="S12" s="174">
        <f>100*(C12/OBR_NOV22_1.1!C12)</f>
        <v>85.18649184999235</v>
      </c>
      <c r="T12" s="174">
        <f>100*(D12/OBR_NOV22_1.1!D12)</f>
        <v>89.188993258008068</v>
      </c>
      <c r="U12" s="174">
        <f>100*(E12/OBR_NOV22_1.1!E12)</f>
        <v>83.083505903973006</v>
      </c>
      <c r="V12" s="174">
        <f>100*(K12/OBR_NOV22_1.1!N12)</f>
        <v>84.077996170528706</v>
      </c>
      <c r="W12" s="174">
        <f>100*(M12/OBR_NOV22_1.1!P12)</f>
        <v>87.166151251054259</v>
      </c>
      <c r="X12" s="174">
        <f>100*(O12/OBR_NOV22_1.1!R12)</f>
        <v>84.53677420479228</v>
      </c>
      <c r="AA12" s="174">
        <f t="shared" si="0"/>
        <v>-1.0307279034401651</v>
      </c>
    </row>
    <row r="13" spans="1:31" ht="15.75">
      <c r="A13" s="160"/>
      <c r="B13" s="203" t="s">
        <v>992</v>
      </c>
      <c r="C13" s="172">
        <v>249.97499999999999</v>
      </c>
      <c r="D13" s="172">
        <v>87.108000000000004</v>
      </c>
      <c r="E13" s="172">
        <v>62.645000000000003</v>
      </c>
      <c r="F13" s="172">
        <v>12.868</v>
      </c>
      <c r="G13" s="172">
        <v>-5.2999999999999999E-2</v>
      </c>
      <c r="H13" s="172">
        <v>399.67500000000001</v>
      </c>
      <c r="I13" s="172">
        <v>3.2109999999999999</v>
      </c>
      <c r="J13" s="172">
        <v>402.88600000000002</v>
      </c>
      <c r="K13" s="172">
        <v>109.599</v>
      </c>
      <c r="L13" s="172">
        <v>512.48400000000004</v>
      </c>
      <c r="M13" s="172">
        <v>115.348</v>
      </c>
      <c r="N13" s="172">
        <v>0</v>
      </c>
      <c r="O13" s="172">
        <v>397.13600000000002</v>
      </c>
      <c r="P13" s="204">
        <v>397.26</v>
      </c>
      <c r="Q13" s="205"/>
      <c r="R13" s="206"/>
      <c r="S13" s="174">
        <f>100*(C13/OBR_NOV22_1.1!C13)</f>
        <v>85.274953946919567</v>
      </c>
      <c r="T13" s="174">
        <f>100*(D13/OBR_NOV22_1.1!D13)</f>
        <v>91.233582605416956</v>
      </c>
      <c r="U13" s="174">
        <f>100*(E13/OBR_NOV22_1.1!E13)</f>
        <v>82.497102823430254</v>
      </c>
      <c r="V13" s="174">
        <f>100*(K13/OBR_NOV22_1.1!N13)</f>
        <v>85.464640242048048</v>
      </c>
      <c r="W13" s="174">
        <f>100*(M13/OBR_NOV22_1.1!P13)</f>
        <v>88.482161349462658</v>
      </c>
      <c r="X13" s="174">
        <f>100*(O13/OBR_NOV22_1.1!R13)</f>
        <v>85.702139230153378</v>
      </c>
      <c r="AA13" s="174">
        <f t="shared" si="0"/>
        <v>2.2924233952212658</v>
      </c>
    </row>
    <row r="14" spans="1:31" ht="15.75">
      <c r="A14" s="160"/>
      <c r="B14" s="203" t="s">
        <v>993</v>
      </c>
      <c r="C14" s="172">
        <v>258.21199999999999</v>
      </c>
      <c r="D14" s="172">
        <v>86.411000000000001</v>
      </c>
      <c r="E14" s="172">
        <v>63.088000000000001</v>
      </c>
      <c r="F14" s="172">
        <v>12.547000000000001</v>
      </c>
      <c r="G14" s="172">
        <v>-0.41299999999999998</v>
      </c>
      <c r="H14" s="172">
        <v>407.298</v>
      </c>
      <c r="I14" s="172">
        <v>0.69099999999999995</v>
      </c>
      <c r="J14" s="172">
        <v>407.98899999999998</v>
      </c>
      <c r="K14" s="172">
        <v>115.06699999999999</v>
      </c>
      <c r="L14" s="172">
        <v>523.05499999999995</v>
      </c>
      <c r="M14" s="172">
        <v>120.664</v>
      </c>
      <c r="N14" s="172">
        <v>0</v>
      </c>
      <c r="O14" s="172">
        <v>402.39100000000002</v>
      </c>
      <c r="P14" s="204">
        <v>402.84500000000003</v>
      </c>
      <c r="Q14" s="205"/>
      <c r="R14" s="206"/>
      <c r="S14" s="174">
        <f>100*(C14/OBR_NOV22_1.1!C14)</f>
        <v>86.078126770986813</v>
      </c>
      <c r="T14" s="174">
        <f>100*(D14/OBR_NOV22_1.1!D14)</f>
        <v>90.233281817802109</v>
      </c>
      <c r="U14" s="174">
        <f>100*(E14/OBR_NOV22_1.1!E14)</f>
        <v>83.475131323021557</v>
      </c>
      <c r="V14" s="174">
        <f>100*(K14/OBR_NOV22_1.1!N14)</f>
        <v>86.48532860321086</v>
      </c>
      <c r="W14" s="174">
        <f>100*(M14/OBR_NOV22_1.1!P14)</f>
        <v>89.900163909998511</v>
      </c>
      <c r="X14" s="174">
        <f>100*(O14/OBR_NOV22_1.1!R14)</f>
        <v>85.854219517763312</v>
      </c>
      <c r="AA14" s="174">
        <f t="shared" si="0"/>
        <v>-1.096417304953512</v>
      </c>
    </row>
    <row r="15" spans="1:31" ht="15.75">
      <c r="A15" s="160"/>
      <c r="B15" s="203" t="s">
        <v>994</v>
      </c>
      <c r="C15" s="172">
        <v>260.17899999999997</v>
      </c>
      <c r="D15" s="172">
        <v>86.135000000000005</v>
      </c>
      <c r="E15" s="172">
        <v>65.111999999999995</v>
      </c>
      <c r="F15" s="172">
        <v>12.736000000000001</v>
      </c>
      <c r="G15" s="172">
        <v>0.502</v>
      </c>
      <c r="H15" s="172">
        <v>411.928</v>
      </c>
      <c r="I15" s="172">
        <v>1.746</v>
      </c>
      <c r="J15" s="172">
        <v>413.67399999999998</v>
      </c>
      <c r="K15" s="172">
        <v>115.566</v>
      </c>
      <c r="L15" s="172">
        <v>529.24</v>
      </c>
      <c r="M15" s="172">
        <v>124.011</v>
      </c>
      <c r="N15" s="172">
        <v>0</v>
      </c>
      <c r="O15" s="172">
        <v>405.22899999999998</v>
      </c>
      <c r="P15" s="204">
        <v>404.69600000000003</v>
      </c>
      <c r="Q15" s="205"/>
      <c r="R15" s="206"/>
      <c r="S15" s="174">
        <f>100*(C15/OBR_NOV22_1.1!C15)</f>
        <v>86.713037334275398</v>
      </c>
      <c r="T15" s="174">
        <f>100*(D15/OBR_NOV22_1.1!D15)</f>
        <v>89.931925912004843</v>
      </c>
      <c r="U15" s="174">
        <f>100*(E15/OBR_NOV22_1.1!E15)</f>
        <v>83.098717376044917</v>
      </c>
      <c r="V15" s="174">
        <f>100*(K15/OBR_NOV22_1.1!N15)</f>
        <v>86.343803233615262</v>
      </c>
      <c r="W15" s="174">
        <f>100*(M15/OBR_NOV22_1.1!P15)</f>
        <v>89.829194796163776</v>
      </c>
      <c r="X15" s="174">
        <f>100*(O15/OBR_NOV22_1.1!R15)</f>
        <v>85.914761355541231</v>
      </c>
      <c r="AA15" s="174">
        <f t="shared" si="0"/>
        <v>-0.33397422738735694</v>
      </c>
    </row>
    <row r="16" spans="1:31" ht="15.75">
      <c r="A16" s="160"/>
      <c r="B16" s="203" t="s">
        <v>995</v>
      </c>
      <c r="C16" s="172">
        <v>262.21499999999997</v>
      </c>
      <c r="D16" s="172">
        <v>87.58</v>
      </c>
      <c r="E16" s="172">
        <v>66.631</v>
      </c>
      <c r="F16" s="172">
        <v>12.387</v>
      </c>
      <c r="G16" s="172">
        <v>0.40400000000000003</v>
      </c>
      <c r="H16" s="172">
        <v>416.83</v>
      </c>
      <c r="I16" s="172">
        <v>-1.7889999999999999</v>
      </c>
      <c r="J16" s="172">
        <v>415.041</v>
      </c>
      <c r="K16" s="172">
        <v>120.258</v>
      </c>
      <c r="L16" s="172">
        <v>535.29899999999998</v>
      </c>
      <c r="M16" s="172">
        <v>127.67400000000001</v>
      </c>
      <c r="N16" s="172">
        <v>0</v>
      </c>
      <c r="O16" s="172">
        <v>407.625</v>
      </c>
      <c r="P16" s="204">
        <v>408.24799999999999</v>
      </c>
      <c r="Q16" s="205"/>
      <c r="R16" s="206"/>
      <c r="S16" s="174">
        <f>100*(C16/OBR_NOV22_1.1!C16)</f>
        <v>87.441433930804493</v>
      </c>
      <c r="T16" s="174">
        <f>100*(D16/OBR_NOV22_1.1!D16)</f>
        <v>90.767763867009364</v>
      </c>
      <c r="U16" s="174">
        <f>100*(E16/OBR_NOV22_1.1!E16)</f>
        <v>83.001357798622266</v>
      </c>
      <c r="V16" s="174">
        <f>100*(K16/OBR_NOV22_1.1!N16)</f>
        <v>87.659270490130339</v>
      </c>
      <c r="W16" s="174">
        <f>100*(M16/OBR_NOV22_1.1!P16)</f>
        <v>91.884850665707091</v>
      </c>
      <c r="X16" s="174">
        <f>100*(O16/OBR_NOV22_1.1!R16)</f>
        <v>86.304180287606485</v>
      </c>
      <c r="AA16" s="174">
        <f t="shared" si="0"/>
        <v>0.92941182625441154</v>
      </c>
    </row>
    <row r="17" spans="1:27" ht="15.75">
      <c r="A17" s="160"/>
      <c r="B17" s="203" t="s">
        <v>996</v>
      </c>
      <c r="C17" s="172">
        <v>264.26900000000001</v>
      </c>
      <c r="D17" s="172">
        <v>89.676000000000002</v>
      </c>
      <c r="E17" s="172">
        <v>63.851999999999997</v>
      </c>
      <c r="F17" s="172">
        <v>12.884</v>
      </c>
      <c r="G17" s="172">
        <v>-1.2609999999999999</v>
      </c>
      <c r="H17" s="172">
        <v>416.536</v>
      </c>
      <c r="I17" s="172">
        <v>-0.77500000000000002</v>
      </c>
      <c r="J17" s="172">
        <v>415.76100000000002</v>
      </c>
      <c r="K17" s="172">
        <v>127.172</v>
      </c>
      <c r="L17" s="172">
        <v>542.93299999999999</v>
      </c>
      <c r="M17" s="172">
        <v>127.452</v>
      </c>
      <c r="N17" s="172">
        <v>0</v>
      </c>
      <c r="O17" s="172">
        <v>415.48099999999999</v>
      </c>
      <c r="P17" s="204">
        <v>417.18</v>
      </c>
      <c r="Q17" s="205"/>
      <c r="R17" s="206"/>
      <c r="S17" s="174">
        <f>100*(C17/OBR_NOV22_1.1!C17)</f>
        <v>88.946518124600317</v>
      </c>
      <c r="T17" s="174">
        <f>100*(D17/OBR_NOV22_1.1!D17)</f>
        <v>92.416138506724394</v>
      </c>
      <c r="U17" s="174">
        <f>100*(E17/OBR_NOV22_1.1!E17)</f>
        <v>83.427406710567581</v>
      </c>
      <c r="V17" s="174">
        <f>100*(K17/OBR_NOV22_1.1!N17)</f>
        <v>89.255409493195586</v>
      </c>
      <c r="W17" s="174">
        <f>100*(M17/OBR_NOV22_1.1!P17)</f>
        <v>93.669937162385636</v>
      </c>
      <c r="X17" s="174">
        <f>100*(O17/OBR_NOV22_1.1!R17)</f>
        <v>87.744926189520811</v>
      </c>
      <c r="AA17" s="174">
        <f t="shared" si="0"/>
        <v>1.8160353075682201</v>
      </c>
    </row>
    <row r="18" spans="1:27" ht="15.75">
      <c r="A18" s="160"/>
      <c r="B18" s="203" t="s">
        <v>997</v>
      </c>
      <c r="C18" s="172">
        <v>265.15600000000001</v>
      </c>
      <c r="D18" s="172">
        <v>85.438000000000002</v>
      </c>
      <c r="E18" s="172">
        <v>63.582999999999998</v>
      </c>
      <c r="F18" s="172">
        <v>11.698</v>
      </c>
      <c r="G18" s="172">
        <v>-3.4000000000000002E-2</v>
      </c>
      <c r="H18" s="172">
        <v>414.14299999999997</v>
      </c>
      <c r="I18" s="172">
        <v>5.0060000000000002</v>
      </c>
      <c r="J18" s="172">
        <v>419.149</v>
      </c>
      <c r="K18" s="172">
        <v>128.40100000000001</v>
      </c>
      <c r="L18" s="172">
        <v>547.54999999999995</v>
      </c>
      <c r="M18" s="172">
        <v>134.62799999999999</v>
      </c>
      <c r="N18" s="172">
        <v>0</v>
      </c>
      <c r="O18" s="172">
        <v>412.92200000000003</v>
      </c>
      <c r="P18" s="204">
        <v>417.74900000000002</v>
      </c>
      <c r="Q18" s="205"/>
      <c r="R18" s="206"/>
      <c r="S18" s="174">
        <f>100*(C18/OBR_NOV22_1.1!C18)</f>
        <v>89.443751054140677</v>
      </c>
      <c r="T18" s="174">
        <f>100*(D18/OBR_NOV22_1.1!D18)</f>
        <v>89.411444597932103</v>
      </c>
      <c r="U18" s="174">
        <f>100*(E18/OBR_NOV22_1.1!E18)</f>
        <v>83.908045977011497</v>
      </c>
      <c r="V18" s="174">
        <f>100*(K18/OBR_NOV22_1.1!N18)</f>
        <v>91.315170005618256</v>
      </c>
      <c r="W18" s="174">
        <f>100*(M18/OBR_NOV22_1.1!P18)</f>
        <v>96.152555083383916</v>
      </c>
      <c r="X18" s="174">
        <f>100*(O18/OBR_NOV22_1.1!R18)</f>
        <v>87.156085298233549</v>
      </c>
      <c r="AA18" s="174">
        <f t="shared" si="0"/>
        <v>-3.2512653713330231</v>
      </c>
    </row>
    <row r="19" spans="1:27" ht="15.75">
      <c r="A19" s="160"/>
      <c r="B19" s="203" t="s">
        <v>998</v>
      </c>
      <c r="C19" s="172">
        <v>268.09300000000002</v>
      </c>
      <c r="D19" s="172">
        <v>86.114000000000004</v>
      </c>
      <c r="E19" s="172">
        <v>65.882999999999996</v>
      </c>
      <c r="F19" s="172">
        <v>12.032</v>
      </c>
      <c r="G19" s="172">
        <v>1.891</v>
      </c>
      <c r="H19" s="172">
        <v>421.98099999999999</v>
      </c>
      <c r="I19" s="172">
        <v>0.71599999999999997</v>
      </c>
      <c r="J19" s="172">
        <v>422.697</v>
      </c>
      <c r="K19" s="172">
        <v>130.16200000000001</v>
      </c>
      <c r="L19" s="172">
        <v>552.85900000000004</v>
      </c>
      <c r="M19" s="172">
        <v>135.83799999999999</v>
      </c>
      <c r="N19" s="172">
        <v>0</v>
      </c>
      <c r="O19" s="172">
        <v>417.02100000000002</v>
      </c>
      <c r="P19" s="204">
        <v>416.58800000000002</v>
      </c>
      <c r="Q19" s="205"/>
      <c r="R19" s="206"/>
      <c r="S19" s="174">
        <f>100*(C19/OBR_NOV22_1.1!C19)</f>
        <v>90.191388364637049</v>
      </c>
      <c r="T19" s="174">
        <f>100*(D19/OBR_NOV22_1.1!D19)</f>
        <v>90.246381823707566</v>
      </c>
      <c r="U19" s="174">
        <f>100*(E19/OBR_NOV22_1.1!E19)</f>
        <v>84.867963416205072</v>
      </c>
      <c r="V19" s="174">
        <f>100*(K19/OBR_NOV22_1.1!N19)</f>
        <v>91.601452539128474</v>
      </c>
      <c r="W19" s="174">
        <f>100*(M19/OBR_NOV22_1.1!P19)</f>
        <v>97.460843611212738</v>
      </c>
      <c r="X19" s="174">
        <f>100*(O19/OBR_NOV22_1.1!R19)</f>
        <v>87.886221525349796</v>
      </c>
      <c r="AA19" s="174">
        <f t="shared" si="0"/>
        <v>0.93381471413422901</v>
      </c>
    </row>
    <row r="20" spans="1:27" ht="15.75">
      <c r="A20" s="160"/>
      <c r="B20" s="203" t="s">
        <v>999</v>
      </c>
      <c r="C20" s="172">
        <v>270.19299999999998</v>
      </c>
      <c r="D20" s="172">
        <v>87.322000000000003</v>
      </c>
      <c r="E20" s="172">
        <v>66.930000000000007</v>
      </c>
      <c r="F20" s="172">
        <v>11.672000000000001</v>
      </c>
      <c r="G20" s="172">
        <v>0.08</v>
      </c>
      <c r="H20" s="172">
        <v>424.52499999999998</v>
      </c>
      <c r="I20" s="172">
        <v>-1.746</v>
      </c>
      <c r="J20" s="172">
        <v>422.779</v>
      </c>
      <c r="K20" s="172">
        <v>131.71199999999999</v>
      </c>
      <c r="L20" s="172">
        <v>554.49099999999999</v>
      </c>
      <c r="M20" s="172">
        <v>135.70400000000001</v>
      </c>
      <c r="N20" s="172">
        <v>0</v>
      </c>
      <c r="O20" s="172">
        <v>418.78699999999998</v>
      </c>
      <c r="P20" s="204">
        <v>419.66899999999998</v>
      </c>
      <c r="Q20" s="205"/>
      <c r="R20" s="206"/>
      <c r="S20" s="174">
        <f>100*(C20/OBR_NOV22_1.1!C20)</f>
        <v>90.625911900744939</v>
      </c>
      <c r="T20" s="174">
        <f>100*(D20/OBR_NOV22_1.1!D20)</f>
        <v>90.774140565714106</v>
      </c>
      <c r="U20" s="174">
        <f>100*(E20/OBR_NOV22_1.1!E20)</f>
        <v>84.89991627977777</v>
      </c>
      <c r="V20" s="174">
        <f>100*(K20/OBR_NOV22_1.1!N20)</f>
        <v>91.450789793438631</v>
      </c>
      <c r="W20" s="174">
        <f>100*(M20/OBR_NOV22_1.1!P20)</f>
        <v>96.70141734303408</v>
      </c>
      <c r="X20" s="174">
        <f>100*(O20/OBR_NOV22_1.1!R20)</f>
        <v>88.295245866039224</v>
      </c>
      <c r="AA20" s="174">
        <f t="shared" si="0"/>
        <v>0.58479767425745344</v>
      </c>
    </row>
    <row r="21" spans="1:27" ht="15.75">
      <c r="A21" s="160"/>
      <c r="B21" s="203" t="s">
        <v>1000</v>
      </c>
      <c r="C21" s="172">
        <v>270.23399999999998</v>
      </c>
      <c r="D21" s="172">
        <v>90.930999999999997</v>
      </c>
      <c r="E21" s="172">
        <v>67.759</v>
      </c>
      <c r="F21" s="172">
        <v>11.97</v>
      </c>
      <c r="G21" s="172">
        <v>-0.39100000000000001</v>
      </c>
      <c r="H21" s="172">
        <v>428.53300000000002</v>
      </c>
      <c r="I21" s="172">
        <v>-3.4910000000000001</v>
      </c>
      <c r="J21" s="172">
        <v>425.04199999999997</v>
      </c>
      <c r="K21" s="172">
        <v>134.62100000000001</v>
      </c>
      <c r="L21" s="172">
        <v>559.66300000000001</v>
      </c>
      <c r="M21" s="172">
        <v>135.89400000000001</v>
      </c>
      <c r="N21" s="172">
        <v>0</v>
      </c>
      <c r="O21" s="172">
        <v>423.76900000000001</v>
      </c>
      <c r="P21" s="204">
        <v>421.29399999999998</v>
      </c>
      <c r="Q21" s="205"/>
      <c r="R21" s="206"/>
      <c r="S21" s="174">
        <f>100*(C21/OBR_NOV22_1.1!C21)</f>
        <v>90.733702221386551</v>
      </c>
      <c r="T21" s="174">
        <f>100*(D21/OBR_NOV22_1.1!D21)</f>
        <v>91.723490961910912</v>
      </c>
      <c r="U21" s="174">
        <f>100*(E21/OBR_NOV22_1.1!E21)</f>
        <v>84.924862446263177</v>
      </c>
      <c r="V21" s="174">
        <f>100*(K21/OBR_NOV22_1.1!N21)</f>
        <v>90.900558417793746</v>
      </c>
      <c r="W21" s="174">
        <f>100*(M21/OBR_NOV22_1.1!P21)</f>
        <v>96.377356349555328</v>
      </c>
      <c r="X21" s="174">
        <f>100*(O21/OBR_NOV22_1.1!R21)</f>
        <v>88.609741511619632</v>
      </c>
      <c r="AA21" s="174">
        <f t="shared" si="0"/>
        <v>1.0458379338877277</v>
      </c>
    </row>
    <row r="22" spans="1:27" ht="15.75">
      <c r="A22" s="160"/>
      <c r="B22" s="203" t="s">
        <v>1001</v>
      </c>
      <c r="C22" s="172">
        <v>274.16000000000003</v>
      </c>
      <c r="D22" s="172">
        <v>87.159000000000006</v>
      </c>
      <c r="E22" s="172">
        <v>65.673000000000002</v>
      </c>
      <c r="F22" s="172">
        <v>12.055</v>
      </c>
      <c r="G22" s="172">
        <v>0.156</v>
      </c>
      <c r="H22" s="172">
        <v>427.14800000000002</v>
      </c>
      <c r="I22" s="172">
        <v>6.3</v>
      </c>
      <c r="J22" s="172">
        <v>433.44799999999998</v>
      </c>
      <c r="K22" s="172">
        <v>127.886</v>
      </c>
      <c r="L22" s="172">
        <v>561.33399999999995</v>
      </c>
      <c r="M22" s="172">
        <v>136.34399999999999</v>
      </c>
      <c r="N22" s="172">
        <v>0</v>
      </c>
      <c r="O22" s="172">
        <v>424.99</v>
      </c>
      <c r="P22" s="204">
        <v>421.38499999999999</v>
      </c>
      <c r="Q22" s="205"/>
      <c r="R22" s="206"/>
      <c r="S22" s="174">
        <f>100*(C22/OBR_NOV22_1.1!C22)</f>
        <v>91.315440622980759</v>
      </c>
      <c r="T22" s="174">
        <f>100*(D22/OBR_NOV22_1.1!D22)</f>
        <v>90.991564705391085</v>
      </c>
      <c r="U22" s="174">
        <f>100*(E22/OBR_NOV22_1.1!E22)</f>
        <v>86.100294985250741</v>
      </c>
      <c r="V22" s="174">
        <f>100*(K22/OBR_NOV22_1.1!N22)</f>
        <v>90.613176130485925</v>
      </c>
      <c r="W22" s="174">
        <f>100*(M22/OBR_NOV22_1.1!P22)</f>
        <v>95.038407383139784</v>
      </c>
      <c r="X22" s="174">
        <f>100*(O22/OBR_NOV22_1.1!R22)</f>
        <v>88.914878215133044</v>
      </c>
      <c r="AA22" s="174">
        <f t="shared" si="0"/>
        <v>-0.79797034417690149</v>
      </c>
    </row>
    <row r="23" spans="1:27" ht="15.75">
      <c r="A23" s="160"/>
      <c r="B23" s="203" t="s">
        <v>1002</v>
      </c>
      <c r="C23" s="172">
        <v>277.03300000000002</v>
      </c>
      <c r="D23" s="172">
        <v>88.126000000000005</v>
      </c>
      <c r="E23" s="172">
        <v>65.566000000000003</v>
      </c>
      <c r="F23" s="172">
        <v>10.958</v>
      </c>
      <c r="G23" s="172">
        <v>1.0349999999999999</v>
      </c>
      <c r="H23" s="172">
        <v>431.76</v>
      </c>
      <c r="I23" s="172">
        <v>4.9420000000000002</v>
      </c>
      <c r="J23" s="172">
        <v>436.702</v>
      </c>
      <c r="K23" s="172">
        <v>130.23599999999999</v>
      </c>
      <c r="L23" s="172">
        <v>566.93799999999999</v>
      </c>
      <c r="M23" s="172">
        <v>135.33699999999999</v>
      </c>
      <c r="N23" s="172">
        <v>0</v>
      </c>
      <c r="O23" s="172">
        <v>431.601</v>
      </c>
      <c r="P23" s="204">
        <v>428.17399999999998</v>
      </c>
      <c r="Q23" s="205"/>
      <c r="R23" s="206"/>
      <c r="S23" s="174">
        <f>100*(C23/OBR_NOV22_1.1!C23)</f>
        <v>91.22139792487809</v>
      </c>
      <c r="T23" s="174">
        <f>100*(D23/OBR_NOV22_1.1!D23)</f>
        <v>91.147540983606561</v>
      </c>
      <c r="U23" s="174">
        <f>100*(E23/OBR_NOV22_1.1!E23)</f>
        <v>86.74128168492355</v>
      </c>
      <c r="V23" s="174">
        <f>100*(K23/OBR_NOV22_1.1!N23)</f>
        <v>90.352568994463795</v>
      </c>
      <c r="W23" s="174">
        <f>100*(M23/OBR_NOV22_1.1!P23)</f>
        <v>94.751913073309382</v>
      </c>
      <c r="X23" s="174">
        <f>100*(O23/OBR_NOV22_1.1!R23)</f>
        <v>89.189792380035243</v>
      </c>
      <c r="AA23" s="174">
        <f t="shared" si="0"/>
        <v>0.17141839325489627</v>
      </c>
    </row>
    <row r="24" spans="1:27" ht="15.75">
      <c r="A24" s="160"/>
      <c r="B24" s="203" t="s">
        <v>1003</v>
      </c>
      <c r="C24" s="172">
        <v>283.053</v>
      </c>
      <c r="D24" s="172">
        <v>90.055000000000007</v>
      </c>
      <c r="E24" s="172">
        <v>69.022999999999996</v>
      </c>
      <c r="F24" s="172">
        <v>11.172000000000001</v>
      </c>
      <c r="G24" s="172">
        <v>-0.44800000000000001</v>
      </c>
      <c r="H24" s="172">
        <v>441.68299999999999</v>
      </c>
      <c r="I24" s="172">
        <v>-4.0880000000000001</v>
      </c>
      <c r="J24" s="172">
        <v>437.59500000000003</v>
      </c>
      <c r="K24" s="172">
        <v>127.646</v>
      </c>
      <c r="L24" s="172">
        <v>565.24099999999999</v>
      </c>
      <c r="M24" s="172">
        <v>132.36000000000001</v>
      </c>
      <c r="N24" s="172">
        <v>0</v>
      </c>
      <c r="O24" s="172">
        <v>432.88099999999997</v>
      </c>
      <c r="P24" s="204">
        <v>426.48200000000003</v>
      </c>
      <c r="Q24" s="205"/>
      <c r="R24" s="206"/>
      <c r="S24" s="174">
        <f>100*(C24/OBR_NOV22_1.1!C24)</f>
        <v>92.035988112347425</v>
      </c>
      <c r="T24" s="174">
        <f>100*(D24/OBR_NOV22_1.1!D24)</f>
        <v>91.998937550440814</v>
      </c>
      <c r="U24" s="174">
        <f>100*(E24/OBR_NOV22_1.1!E24)</f>
        <v>86.839953197539089</v>
      </c>
      <c r="V24" s="174">
        <f>100*(K24/OBR_NOV22_1.1!N24)</f>
        <v>90.902357909429512</v>
      </c>
      <c r="W24" s="174">
        <f>100*(M24/OBR_NOV22_1.1!P24)</f>
        <v>94.932759548144162</v>
      </c>
      <c r="X24" s="174">
        <f>100*(O24/OBR_NOV22_1.1!R24)</f>
        <v>89.545159301810827</v>
      </c>
      <c r="AA24" s="174">
        <f t="shared" si="0"/>
        <v>0.93408616145485013</v>
      </c>
    </row>
    <row r="25" spans="1:27" ht="15.75">
      <c r="A25" s="160"/>
      <c r="B25" s="203" t="s">
        <v>1004</v>
      </c>
      <c r="C25" s="172">
        <v>283.78199999999998</v>
      </c>
      <c r="D25" s="172">
        <v>89.429000000000002</v>
      </c>
      <c r="E25" s="172">
        <v>66.738</v>
      </c>
      <c r="F25" s="172">
        <v>10.564</v>
      </c>
      <c r="G25" s="172">
        <v>1.8979999999999999</v>
      </c>
      <c r="H25" s="172">
        <v>441.84699999999998</v>
      </c>
      <c r="I25" s="172">
        <v>-1.0329999999999999</v>
      </c>
      <c r="J25" s="172">
        <v>440.81400000000002</v>
      </c>
      <c r="K25" s="172">
        <v>133.92099999999999</v>
      </c>
      <c r="L25" s="172">
        <v>574.73500000000001</v>
      </c>
      <c r="M25" s="172">
        <v>136.71799999999999</v>
      </c>
      <c r="N25" s="172">
        <v>0</v>
      </c>
      <c r="O25" s="172">
        <v>438.017</v>
      </c>
      <c r="P25" s="204">
        <v>427.12799999999999</v>
      </c>
      <c r="Q25" s="205"/>
      <c r="R25" s="206"/>
      <c r="S25" s="174">
        <f>100*(C25/OBR_NOV22_1.1!C25)</f>
        <v>92.748308657711533</v>
      </c>
      <c r="T25" s="174">
        <f>100*(D25/OBR_NOV22_1.1!D25)</f>
        <v>91.742752210755256</v>
      </c>
      <c r="U25" s="174">
        <f>100*(E25/OBR_NOV22_1.1!E25)</f>
        <v>87.378564508104432</v>
      </c>
      <c r="V25" s="174">
        <f>100*(K25/OBR_NOV22_1.1!N25)</f>
        <v>93.306532523270718</v>
      </c>
      <c r="W25" s="174">
        <f>100*(M25/OBR_NOV22_1.1!P25)</f>
        <v>97.232060308655136</v>
      </c>
      <c r="X25" s="174">
        <f>100*(O25/OBR_NOV22_1.1!R25)</f>
        <v>90.395723911630256</v>
      </c>
      <c r="AA25" s="174">
        <f t="shared" si="0"/>
        <v>-0.27846554156681913</v>
      </c>
    </row>
    <row r="26" spans="1:27" ht="15.75">
      <c r="A26" s="160"/>
      <c r="B26" s="203" t="s">
        <v>1005</v>
      </c>
      <c r="C26" s="172">
        <v>288.303</v>
      </c>
      <c r="D26" s="172">
        <v>89.088999999999999</v>
      </c>
      <c r="E26" s="172">
        <v>70.064999999999998</v>
      </c>
      <c r="F26" s="172">
        <v>11.101000000000001</v>
      </c>
      <c r="G26" s="172">
        <v>2.379</v>
      </c>
      <c r="H26" s="172">
        <v>449.83600000000001</v>
      </c>
      <c r="I26" s="172">
        <v>-0.309</v>
      </c>
      <c r="J26" s="172">
        <v>449.52699999999999</v>
      </c>
      <c r="K26" s="172">
        <v>135.101</v>
      </c>
      <c r="L26" s="172">
        <v>584.62800000000004</v>
      </c>
      <c r="M26" s="172">
        <v>142.09700000000001</v>
      </c>
      <c r="N26" s="172">
        <v>0</v>
      </c>
      <c r="O26" s="172">
        <v>442.53100000000001</v>
      </c>
      <c r="P26" s="204">
        <v>437.90499999999997</v>
      </c>
      <c r="Q26" s="205"/>
      <c r="R26" s="206"/>
      <c r="S26" s="174">
        <f>100*(C26/OBR_NOV22_1.1!C26)</f>
        <v>93.314021232522009</v>
      </c>
      <c r="T26" s="174">
        <f>100*(D26/OBR_NOV22_1.1!D26)</f>
        <v>92.10164480145562</v>
      </c>
      <c r="U26" s="174">
        <f>100*(E26/OBR_NOV22_1.1!E26)</f>
        <v>87.266001569330783</v>
      </c>
      <c r="V26" s="174">
        <f>100*(K26/OBR_NOV22_1.1!N26)</f>
        <v>93.101832390377027</v>
      </c>
      <c r="W26" s="174">
        <f>100*(M26/OBR_NOV22_1.1!P26)</f>
        <v>96.29125160940572</v>
      </c>
      <c r="X26" s="174">
        <f>100*(O26/OBR_NOV22_1.1!R26)</f>
        <v>90.711393987844488</v>
      </c>
      <c r="AA26" s="174">
        <f t="shared" si="0"/>
        <v>0.39119448899451736</v>
      </c>
    </row>
    <row r="27" spans="1:27" ht="15.75">
      <c r="A27" s="160"/>
      <c r="B27" s="203" t="s">
        <v>1006</v>
      </c>
      <c r="C27" s="172">
        <v>292.07600000000002</v>
      </c>
      <c r="D27" s="172">
        <v>88.542000000000002</v>
      </c>
      <c r="E27" s="172">
        <v>72.599000000000004</v>
      </c>
      <c r="F27" s="172">
        <v>11.750999999999999</v>
      </c>
      <c r="G27" s="172">
        <v>-0.317</v>
      </c>
      <c r="H27" s="172">
        <v>452.9</v>
      </c>
      <c r="I27" s="172">
        <v>3.0950000000000002</v>
      </c>
      <c r="J27" s="172">
        <v>455.995</v>
      </c>
      <c r="K27" s="172">
        <v>135.6</v>
      </c>
      <c r="L27" s="172">
        <v>591.59500000000003</v>
      </c>
      <c r="M27" s="172">
        <v>142.05600000000001</v>
      </c>
      <c r="N27" s="172">
        <v>0</v>
      </c>
      <c r="O27" s="172">
        <v>449.53899999999999</v>
      </c>
      <c r="P27" s="204">
        <v>441.47399999999999</v>
      </c>
      <c r="Q27" s="205"/>
      <c r="R27" s="206"/>
      <c r="S27" s="174">
        <f>100*(C27/OBR_NOV22_1.1!C27)</f>
        <v>93.448471139294782</v>
      </c>
      <c r="T27" s="174">
        <f>100*(D27/OBR_NOV22_1.1!D27)</f>
        <v>91.57401565845133</v>
      </c>
      <c r="U27" s="174">
        <f>100*(E27/OBR_NOV22_1.1!E27)</f>
        <v>88.272700744127235</v>
      </c>
      <c r="V27" s="174">
        <f>100*(K27/OBR_NOV22_1.1!N27)</f>
        <v>93.661285977745095</v>
      </c>
      <c r="W27" s="174">
        <f>100*(M27/OBR_NOV22_1.1!P27)</f>
        <v>96.352919631290163</v>
      </c>
      <c r="X27" s="174">
        <f>100*(O27/OBR_NOV22_1.1!R27)</f>
        <v>91.462851399494198</v>
      </c>
      <c r="AA27" s="174">
        <f t="shared" si="0"/>
        <v>-0.57287700359934801</v>
      </c>
    </row>
    <row r="28" spans="1:27" ht="15.75">
      <c r="A28" s="160"/>
      <c r="B28" s="203" t="s">
        <v>1007</v>
      </c>
      <c r="C28" s="172">
        <v>293.32499999999999</v>
      </c>
      <c r="D28" s="172">
        <v>91.805999999999997</v>
      </c>
      <c r="E28" s="172">
        <v>73.591999999999999</v>
      </c>
      <c r="F28" s="172">
        <v>12.243</v>
      </c>
      <c r="G28" s="172">
        <v>3.2549999999999999</v>
      </c>
      <c r="H28" s="172">
        <v>461.97800000000001</v>
      </c>
      <c r="I28" s="172">
        <v>1.734</v>
      </c>
      <c r="J28" s="172">
        <v>463.71199999999999</v>
      </c>
      <c r="K28" s="172">
        <v>130.94399999999999</v>
      </c>
      <c r="L28" s="172">
        <v>594.65599999999995</v>
      </c>
      <c r="M28" s="172">
        <v>142.447</v>
      </c>
      <c r="N28" s="172">
        <v>0</v>
      </c>
      <c r="O28" s="172">
        <v>452.209</v>
      </c>
      <c r="P28" s="204">
        <v>444.16800000000001</v>
      </c>
      <c r="Q28" s="205"/>
      <c r="R28" s="206"/>
      <c r="S28" s="174">
        <f>100*(C28/OBR_NOV22_1.1!C28)</f>
        <v>93.586385346508109</v>
      </c>
      <c r="T28" s="174">
        <f>100*(D28/OBR_NOV22_1.1!D28)</f>
        <v>93.273187235209846</v>
      </c>
      <c r="U28" s="174">
        <f>100*(E28/OBR_NOV22_1.1!E28)</f>
        <v>88.799864855081211</v>
      </c>
      <c r="V28" s="174">
        <f>100*(K28/OBR_NOV22_1.1!N28)</f>
        <v>92.494825844641127</v>
      </c>
      <c r="W28" s="174">
        <f>100*(M28/OBR_NOV22_1.1!P28)</f>
        <v>94.430191781185172</v>
      </c>
      <c r="X28" s="174">
        <f>100*(O28/OBR_NOV22_1.1!R28)</f>
        <v>91.418515418733747</v>
      </c>
      <c r="AA28" s="174">
        <f t="shared" si="0"/>
        <v>1.8555171623094502</v>
      </c>
    </row>
    <row r="29" spans="1:27" ht="15.75">
      <c r="A29" s="160"/>
      <c r="B29" s="203" t="s">
        <v>1008</v>
      </c>
      <c r="C29" s="172">
        <v>295.66000000000003</v>
      </c>
      <c r="D29" s="172">
        <v>92.988</v>
      </c>
      <c r="E29" s="172">
        <v>75.662000000000006</v>
      </c>
      <c r="F29" s="172">
        <v>13.555999999999999</v>
      </c>
      <c r="G29" s="172">
        <v>2.3530000000000002</v>
      </c>
      <c r="H29" s="172">
        <v>466.66300000000001</v>
      </c>
      <c r="I29" s="172">
        <v>-0.318</v>
      </c>
      <c r="J29" s="172">
        <v>466.34500000000003</v>
      </c>
      <c r="K29" s="172">
        <v>130.69300000000001</v>
      </c>
      <c r="L29" s="172">
        <v>597.03700000000003</v>
      </c>
      <c r="M29" s="172">
        <v>138.20400000000001</v>
      </c>
      <c r="N29" s="172">
        <v>0</v>
      </c>
      <c r="O29" s="172">
        <v>458.83300000000003</v>
      </c>
      <c r="P29" s="204">
        <v>452.95600000000002</v>
      </c>
      <c r="Q29" s="205"/>
      <c r="R29" s="206"/>
      <c r="S29" s="174">
        <f>100*(C29/OBR_NOV22_1.1!C29)</f>
        <v>93.84720864387198</v>
      </c>
      <c r="T29" s="174">
        <f>100*(D29/OBR_NOV22_1.1!D29)</f>
        <v>93.885545818020276</v>
      </c>
      <c r="U29" s="174">
        <f>100*(E29/OBR_NOV22_1.1!E29)</f>
        <v>89.021448825197382</v>
      </c>
      <c r="V29" s="174">
        <f>100*(K29/OBR_NOV22_1.1!N29)</f>
        <v>91.709880918130338</v>
      </c>
      <c r="W29" s="174">
        <f>100*(M29/OBR_NOV22_1.1!P29)</f>
        <v>93.13126276137659</v>
      </c>
      <c r="X29" s="174">
        <f>100*(O29/OBR_NOV22_1.1!R29)</f>
        <v>91.896357657011706</v>
      </c>
      <c r="AA29" s="174">
        <f t="shared" si="0"/>
        <v>0.65652155883364482</v>
      </c>
    </row>
    <row r="30" spans="1:27" ht="15.75">
      <c r="A30" s="160"/>
      <c r="B30" s="203" t="s">
        <v>1009</v>
      </c>
      <c r="C30" s="172">
        <v>299.71199999999999</v>
      </c>
      <c r="D30" s="172">
        <v>90.849000000000004</v>
      </c>
      <c r="E30" s="172">
        <v>75.52</v>
      </c>
      <c r="F30" s="172">
        <v>11.678000000000001</v>
      </c>
      <c r="G30" s="172">
        <v>-3.3460000000000001</v>
      </c>
      <c r="H30" s="172">
        <v>462.73500000000001</v>
      </c>
      <c r="I30" s="172">
        <v>4.4720000000000004</v>
      </c>
      <c r="J30" s="172">
        <v>467.20699999999999</v>
      </c>
      <c r="K30" s="172">
        <v>132.85</v>
      </c>
      <c r="L30" s="172">
        <v>600.05600000000004</v>
      </c>
      <c r="M30" s="172">
        <v>138.80099999999999</v>
      </c>
      <c r="N30" s="172">
        <v>0</v>
      </c>
      <c r="O30" s="172">
        <v>461.255</v>
      </c>
      <c r="P30" s="204">
        <v>454.37900000000002</v>
      </c>
      <c r="Q30" s="205"/>
      <c r="R30" s="206"/>
      <c r="S30" s="174">
        <f>100*(C30/OBR_NOV22_1.1!C30)</f>
        <v>94.418891843189641</v>
      </c>
      <c r="T30" s="174">
        <f>100*(D30/OBR_NOV22_1.1!D30)</f>
        <v>91.245003314384434</v>
      </c>
      <c r="U30" s="174">
        <f>100*(E30/OBR_NOV22_1.1!E30)</f>
        <v>89.288247812721679</v>
      </c>
      <c r="V30" s="174">
        <f>100*(K30/OBR_NOV22_1.1!N30)</f>
        <v>91.534836291478342</v>
      </c>
      <c r="W30" s="174">
        <f>100*(M30/OBR_NOV22_1.1!P30)</f>
        <v>92.987157413796567</v>
      </c>
      <c r="X30" s="174">
        <f>100*(O30/OBR_NOV22_1.1!R30)</f>
        <v>91.580811620560738</v>
      </c>
      <c r="AA30" s="174">
        <f t="shared" si="0"/>
        <v>-2.8125122782521217</v>
      </c>
    </row>
    <row r="31" spans="1:27" ht="15.75">
      <c r="A31" s="160"/>
      <c r="B31" s="203" t="s">
        <v>1010</v>
      </c>
      <c r="C31" s="172">
        <v>303.26100000000002</v>
      </c>
      <c r="D31" s="172">
        <v>93.281000000000006</v>
      </c>
      <c r="E31" s="172">
        <v>77.453000000000003</v>
      </c>
      <c r="F31" s="172">
        <v>12.571999999999999</v>
      </c>
      <c r="G31" s="172">
        <v>2.0640000000000001</v>
      </c>
      <c r="H31" s="172">
        <v>476.05900000000003</v>
      </c>
      <c r="I31" s="172">
        <v>4.4290000000000003</v>
      </c>
      <c r="J31" s="172">
        <v>480.488</v>
      </c>
      <c r="K31" s="172">
        <v>131.501</v>
      </c>
      <c r="L31" s="172">
        <v>611.98900000000003</v>
      </c>
      <c r="M31" s="172">
        <v>142.01400000000001</v>
      </c>
      <c r="N31" s="172">
        <v>0</v>
      </c>
      <c r="O31" s="172">
        <v>469.97500000000002</v>
      </c>
      <c r="P31" s="204">
        <v>460.27699999999999</v>
      </c>
      <c r="Q31" s="205"/>
      <c r="R31" s="206"/>
      <c r="S31" s="174">
        <f>100*(C31/OBR_NOV22_1.1!C31)</f>
        <v>94.309891217136581</v>
      </c>
      <c r="T31" s="174">
        <f>100*(D31/OBR_NOV22_1.1!D31)</f>
        <v>93.539168103966958</v>
      </c>
      <c r="U31" s="174">
        <f>100*(E31/OBR_NOV22_1.1!E31)</f>
        <v>89.726717716430542</v>
      </c>
      <c r="V31" s="174">
        <f>100*(K31/OBR_NOV22_1.1!N31)</f>
        <v>90.784886329902179</v>
      </c>
      <c r="W31" s="174">
        <f>100*(M31/OBR_NOV22_1.1!P31)</f>
        <v>92.094290068415418</v>
      </c>
      <c r="X31" s="174">
        <f>100*(O31/OBR_NOV22_1.1!R31)</f>
        <v>92.608648531483695</v>
      </c>
      <c r="AA31" s="174">
        <f t="shared" si="0"/>
        <v>2.5142908721017765</v>
      </c>
    </row>
    <row r="32" spans="1:27" ht="15.75">
      <c r="A32" s="160"/>
      <c r="B32" s="203" t="s">
        <v>1011</v>
      </c>
      <c r="C32" s="172">
        <v>304.572</v>
      </c>
      <c r="D32" s="172">
        <v>93.218000000000004</v>
      </c>
      <c r="E32" s="172">
        <v>79.076999999999998</v>
      </c>
      <c r="F32" s="172">
        <v>13.096</v>
      </c>
      <c r="G32" s="172">
        <v>5.0339999999999998</v>
      </c>
      <c r="H32" s="172">
        <v>481.90100000000001</v>
      </c>
      <c r="I32" s="172">
        <v>5.5860000000000003</v>
      </c>
      <c r="J32" s="172">
        <v>487.48700000000002</v>
      </c>
      <c r="K32" s="172">
        <v>133.81200000000001</v>
      </c>
      <c r="L32" s="172">
        <v>621.29899999999998</v>
      </c>
      <c r="M32" s="172">
        <v>148.535</v>
      </c>
      <c r="N32" s="172">
        <v>0</v>
      </c>
      <c r="O32" s="172">
        <v>472.76400000000001</v>
      </c>
      <c r="P32" s="204">
        <v>461.91399999999999</v>
      </c>
      <c r="Q32" s="205"/>
      <c r="R32" s="206"/>
      <c r="S32" s="174">
        <f>100*(C32/OBR_NOV22_1.1!C32)</f>
        <v>94.406387740299678</v>
      </c>
      <c r="T32" s="174">
        <f>100*(D32/OBR_NOV22_1.1!D32)</f>
        <v>93.784458127087618</v>
      </c>
      <c r="U32" s="174">
        <f>100*(E32/OBR_NOV22_1.1!E32)</f>
        <v>90.618124312431249</v>
      </c>
      <c r="V32" s="174">
        <f>100*(K32/OBR_NOV22_1.1!N32)</f>
        <v>89.812136303535112</v>
      </c>
      <c r="W32" s="174">
        <f>100*(M32/OBR_NOV22_1.1!P32)</f>
        <v>90.854874423498046</v>
      </c>
      <c r="X32" s="174">
        <f>100*(O32/OBR_NOV22_1.1!R32)</f>
        <v>92.555996922396233</v>
      </c>
      <c r="AA32" s="174">
        <f t="shared" si="0"/>
        <v>0.26223241888150284</v>
      </c>
    </row>
    <row r="33" spans="1:27" ht="15.75">
      <c r="A33" s="160"/>
      <c r="B33" s="203" t="s">
        <v>1012</v>
      </c>
      <c r="C33" s="172">
        <v>305.05</v>
      </c>
      <c r="D33" s="172">
        <v>93.658000000000001</v>
      </c>
      <c r="E33" s="172">
        <v>81.869</v>
      </c>
      <c r="F33" s="172">
        <v>13.423999999999999</v>
      </c>
      <c r="G33" s="172">
        <v>3.085</v>
      </c>
      <c r="H33" s="172">
        <v>483.66199999999998</v>
      </c>
      <c r="I33" s="172">
        <v>4.4489999999999998</v>
      </c>
      <c r="J33" s="172">
        <v>488.11099999999999</v>
      </c>
      <c r="K33" s="172">
        <v>131.97300000000001</v>
      </c>
      <c r="L33" s="172">
        <v>620.08500000000004</v>
      </c>
      <c r="M33" s="172">
        <v>144.285</v>
      </c>
      <c r="N33" s="172">
        <v>0</v>
      </c>
      <c r="O33" s="172">
        <v>475.8</v>
      </c>
      <c r="P33" s="204">
        <v>465.79599999999999</v>
      </c>
      <c r="Q33" s="205"/>
      <c r="R33" s="206"/>
      <c r="S33" s="174">
        <f>100*(C33/OBR_NOV22_1.1!C33)</f>
        <v>93.659522076996993</v>
      </c>
      <c r="T33" s="174">
        <f>100*(D33/OBR_NOV22_1.1!D33)</f>
        <v>94.11445510727026</v>
      </c>
      <c r="U33" s="174">
        <f>100*(E33/OBR_NOV22_1.1!E33)</f>
        <v>89.979777108566154</v>
      </c>
      <c r="V33" s="174">
        <f>100*(K33/OBR_NOV22_1.1!N33)</f>
        <v>88.665909716950082</v>
      </c>
      <c r="W33" s="174">
        <f>100*(M33/OBR_NOV22_1.1!P33)</f>
        <v>88.505916343092693</v>
      </c>
      <c r="X33" s="174">
        <f>100*(O33/OBR_NOV22_1.1!R33)</f>
        <v>92.767525516918667</v>
      </c>
      <c r="AA33" s="174">
        <f t="shared" si="0"/>
        <v>0.35186744879995846</v>
      </c>
    </row>
    <row r="34" spans="1:27" ht="15.75">
      <c r="A34" s="160"/>
      <c r="B34" s="203" t="s">
        <v>1013</v>
      </c>
      <c r="C34" s="172">
        <v>307.79700000000003</v>
      </c>
      <c r="D34" s="172">
        <v>92.703999999999994</v>
      </c>
      <c r="E34" s="172">
        <v>82.808999999999997</v>
      </c>
      <c r="F34" s="172">
        <v>13.079000000000001</v>
      </c>
      <c r="G34" s="172">
        <v>-0.48499999999999999</v>
      </c>
      <c r="H34" s="172">
        <v>482.82499999999999</v>
      </c>
      <c r="I34" s="172">
        <v>-1.982</v>
      </c>
      <c r="J34" s="172">
        <v>480.84300000000002</v>
      </c>
      <c r="K34" s="172">
        <v>135.55199999999999</v>
      </c>
      <c r="L34" s="172">
        <v>616.39599999999996</v>
      </c>
      <c r="M34" s="172">
        <v>139.62299999999999</v>
      </c>
      <c r="N34" s="172">
        <v>0</v>
      </c>
      <c r="O34" s="172">
        <v>476.77300000000002</v>
      </c>
      <c r="P34" s="204">
        <v>471.14299999999997</v>
      </c>
      <c r="Q34" s="205"/>
      <c r="R34" s="206"/>
      <c r="S34" s="174">
        <f>100*(C34/OBR_NOV22_1.1!C34)</f>
        <v>93.869739980115767</v>
      </c>
      <c r="T34" s="174">
        <f>100*(D34/OBR_NOV22_1.1!D34)</f>
        <v>92.128198757763968</v>
      </c>
      <c r="U34" s="174">
        <f>100*(E34/OBR_NOV22_1.1!E34)</f>
        <v>90.873076838662953</v>
      </c>
      <c r="V34" s="174">
        <f>100*(K34/OBR_NOV22_1.1!N34)</f>
        <v>88.219559657149546</v>
      </c>
      <c r="W34" s="174">
        <f>100*(M34/OBR_NOV22_1.1!P34)</f>
        <v>87.860729702858151</v>
      </c>
      <c r="X34" s="174">
        <f>100*(O34/OBR_NOV22_1.1!R34)</f>
        <v>92.3726268597147</v>
      </c>
      <c r="AA34" s="174">
        <f t="shared" si="0"/>
        <v>-2.1104689468184112</v>
      </c>
    </row>
    <row r="35" spans="1:27" ht="15.75">
      <c r="A35" s="160"/>
      <c r="B35" s="203" t="s">
        <v>1014</v>
      </c>
      <c r="C35" s="172">
        <v>311.96499999999997</v>
      </c>
      <c r="D35" s="172">
        <v>94.433000000000007</v>
      </c>
      <c r="E35" s="172">
        <v>82.436999999999998</v>
      </c>
      <c r="F35" s="172">
        <v>12.364000000000001</v>
      </c>
      <c r="G35" s="172">
        <v>0.47699999999999998</v>
      </c>
      <c r="H35" s="172">
        <v>489.31200000000001</v>
      </c>
      <c r="I35" s="172">
        <v>-4.9000000000000002E-2</v>
      </c>
      <c r="J35" s="172">
        <v>489.26299999999998</v>
      </c>
      <c r="K35" s="172">
        <v>129.20400000000001</v>
      </c>
      <c r="L35" s="172">
        <v>618.46699999999998</v>
      </c>
      <c r="M35" s="172">
        <v>137.46</v>
      </c>
      <c r="N35" s="172">
        <v>0</v>
      </c>
      <c r="O35" s="172">
        <v>481.00700000000001</v>
      </c>
      <c r="P35" s="204">
        <v>472.60300000000001</v>
      </c>
      <c r="Q35" s="205"/>
      <c r="R35" s="206"/>
      <c r="S35" s="174">
        <f>100*(C35/OBR_NOV22_1.1!C35)</f>
        <v>93.916988539035614</v>
      </c>
      <c r="T35" s="174">
        <f>100*(D35/OBR_NOV22_1.1!D35)</f>
        <v>93.219284910465745</v>
      </c>
      <c r="U35" s="174">
        <f>100*(E35/OBR_NOV22_1.1!E35)</f>
        <v>91.151039363113668</v>
      </c>
      <c r="V35" s="174">
        <f>100*(K35/OBR_NOV22_1.1!N35)</f>
        <v>86.793314703353403</v>
      </c>
      <c r="W35" s="174">
        <f>100*(M35/OBR_NOV22_1.1!P35)</f>
        <v>86.52901926224348</v>
      </c>
      <c r="X35" s="174">
        <f>100*(O35/OBR_NOV22_1.1!R35)</f>
        <v>92.793109102659315</v>
      </c>
      <c r="AA35" s="174">
        <f t="shared" si="0"/>
        <v>1.1843129111539508</v>
      </c>
    </row>
    <row r="36" spans="1:27" ht="15.75">
      <c r="A36" s="160"/>
      <c r="B36" s="203" t="s">
        <v>1015</v>
      </c>
      <c r="C36" s="172">
        <v>311.95999999999998</v>
      </c>
      <c r="D36" s="172">
        <v>93.912000000000006</v>
      </c>
      <c r="E36" s="172">
        <v>85.016999999999996</v>
      </c>
      <c r="F36" s="172">
        <v>12.29</v>
      </c>
      <c r="G36" s="172">
        <v>-2.2000000000000002</v>
      </c>
      <c r="H36" s="172">
        <v>488.68900000000002</v>
      </c>
      <c r="I36" s="172">
        <v>5.8319999999999999</v>
      </c>
      <c r="J36" s="172">
        <v>494.52100000000002</v>
      </c>
      <c r="K36" s="172">
        <v>134.04900000000001</v>
      </c>
      <c r="L36" s="172">
        <v>628.57000000000005</v>
      </c>
      <c r="M36" s="172">
        <v>141.15199999999999</v>
      </c>
      <c r="N36" s="172">
        <v>0</v>
      </c>
      <c r="O36" s="172">
        <v>487.41800000000001</v>
      </c>
      <c r="P36" s="204">
        <v>469.69</v>
      </c>
      <c r="Q36" s="205"/>
      <c r="R36" s="206"/>
      <c r="S36" s="174">
        <f>100*(C36/OBR_NOV22_1.1!C36)</f>
        <v>94.29274396841997</v>
      </c>
      <c r="T36" s="174">
        <f>100*(D36/OBR_NOV22_1.1!D36)</f>
        <v>92.959168522642912</v>
      </c>
      <c r="U36" s="174">
        <f>100*(E36/OBR_NOV22_1.1!E36)</f>
        <v>91.39942161110335</v>
      </c>
      <c r="V36" s="174">
        <f>100*(K36/OBR_NOV22_1.1!N36)</f>
        <v>87.436566434022566</v>
      </c>
      <c r="W36" s="174">
        <f>100*(M36/OBR_NOV22_1.1!P36)</f>
        <v>85.525414896904394</v>
      </c>
      <c r="X36" s="174">
        <f>100*(O36/OBR_NOV22_1.1!R36)</f>
        <v>93.340406055986875</v>
      </c>
      <c r="AA36" s="174">
        <f t="shared" si="0"/>
        <v>-0.27903709846376357</v>
      </c>
    </row>
    <row r="37" spans="1:27" ht="15.75">
      <c r="A37" s="160"/>
      <c r="B37" s="203" t="s">
        <v>1016</v>
      </c>
      <c r="C37" s="172">
        <v>318.10000000000002</v>
      </c>
      <c r="D37" s="172">
        <v>95.373000000000005</v>
      </c>
      <c r="E37" s="172">
        <v>86.406000000000006</v>
      </c>
      <c r="F37" s="172">
        <v>12.387</v>
      </c>
      <c r="G37" s="172">
        <v>0.86199999999999999</v>
      </c>
      <c r="H37" s="172">
        <v>500.74099999999999</v>
      </c>
      <c r="I37" s="172">
        <v>-0.67900000000000005</v>
      </c>
      <c r="J37" s="172">
        <v>500.06200000000001</v>
      </c>
      <c r="K37" s="172">
        <v>135.37</v>
      </c>
      <c r="L37" s="172">
        <v>635.43100000000004</v>
      </c>
      <c r="M37" s="172">
        <v>143.04</v>
      </c>
      <c r="N37" s="172">
        <v>0</v>
      </c>
      <c r="O37" s="172">
        <v>492.39100000000002</v>
      </c>
      <c r="P37" s="204">
        <v>477.62700000000001</v>
      </c>
      <c r="Q37" s="205"/>
      <c r="R37" s="206"/>
      <c r="S37" s="174">
        <f>100*(C37/OBR_NOV22_1.1!C37)</f>
        <v>94.204121763491685</v>
      </c>
      <c r="T37" s="174">
        <f>100*(D37/OBR_NOV22_1.1!D37)</f>
        <v>94.121188196980171</v>
      </c>
      <c r="U37" s="174">
        <f>100*(E37/OBR_NOV22_1.1!E37)</f>
        <v>91.385601421455092</v>
      </c>
      <c r="V37" s="174">
        <f>100*(K37/OBR_NOV22_1.1!N37)</f>
        <v>88.257921502151532</v>
      </c>
      <c r="W37" s="174">
        <f>100*(M37/OBR_NOV22_1.1!P37)</f>
        <v>86.853034755786553</v>
      </c>
      <c r="X37" s="174">
        <f>100*(O37/OBR_NOV22_1.1!R37)</f>
        <v>93.949460219575585</v>
      </c>
      <c r="AA37" s="174">
        <f t="shared" si="0"/>
        <v>1.2500323451733797</v>
      </c>
    </row>
    <row r="38" spans="1:27" ht="15.75">
      <c r="A38" s="160"/>
      <c r="B38" s="203" t="s">
        <v>1017</v>
      </c>
      <c r="C38" s="172">
        <v>322.41199999999998</v>
      </c>
      <c r="D38" s="172">
        <v>95.040999999999997</v>
      </c>
      <c r="E38" s="172">
        <v>88.025999999999996</v>
      </c>
      <c r="F38" s="172">
        <v>13.12</v>
      </c>
      <c r="G38" s="172">
        <v>-0.82799999999999996</v>
      </c>
      <c r="H38" s="172">
        <v>504.65100000000001</v>
      </c>
      <c r="I38" s="172">
        <v>-1.5569999999999999</v>
      </c>
      <c r="J38" s="172">
        <v>503.09399999999999</v>
      </c>
      <c r="K38" s="172">
        <v>141.15</v>
      </c>
      <c r="L38" s="172">
        <v>644.24300000000005</v>
      </c>
      <c r="M38" s="172">
        <v>148.41200000000001</v>
      </c>
      <c r="N38" s="172">
        <v>0</v>
      </c>
      <c r="O38" s="172">
        <v>495.83100000000002</v>
      </c>
      <c r="P38" s="204">
        <v>481.76100000000002</v>
      </c>
      <c r="Q38" s="205"/>
      <c r="R38" s="206"/>
      <c r="S38" s="174">
        <f>100*(C38/OBR_NOV22_1.1!C38)</f>
        <v>94.645562039852976</v>
      </c>
      <c r="T38" s="174">
        <f>100*(D38/OBR_NOV22_1.1!D38)</f>
        <v>93.821322803553798</v>
      </c>
      <c r="U38" s="174">
        <f>100*(E38/OBR_NOV22_1.1!E38)</f>
        <v>92.006187678993228</v>
      </c>
      <c r="V38" s="174">
        <f>100*(K38/OBR_NOV22_1.1!N38)</f>
        <v>89.51901367360918</v>
      </c>
      <c r="W38" s="174">
        <f>100*(M38/OBR_NOV22_1.1!P38)</f>
        <v>89.262322196493557</v>
      </c>
      <c r="X38" s="174">
        <f>100*(O38/OBR_NOV22_1.1!R38)</f>
        <v>94.014042445880847</v>
      </c>
      <c r="AA38" s="174">
        <f t="shared" si="0"/>
        <v>-0.31859499350858078</v>
      </c>
    </row>
    <row r="39" spans="1:27" ht="15.75">
      <c r="A39" s="160"/>
      <c r="B39" s="203" t="s">
        <v>1018</v>
      </c>
      <c r="C39" s="172">
        <v>327.33800000000002</v>
      </c>
      <c r="D39" s="172">
        <v>95.745000000000005</v>
      </c>
      <c r="E39" s="172">
        <v>90.263000000000005</v>
      </c>
      <c r="F39" s="172">
        <v>13.458</v>
      </c>
      <c r="G39" s="172">
        <v>2.819</v>
      </c>
      <c r="H39" s="172">
        <v>516.16499999999996</v>
      </c>
      <c r="I39" s="172">
        <v>3.351</v>
      </c>
      <c r="J39" s="172">
        <v>519.51599999999996</v>
      </c>
      <c r="K39" s="172">
        <v>143.381</v>
      </c>
      <c r="L39" s="172">
        <v>662.89700000000005</v>
      </c>
      <c r="M39" s="172">
        <v>160.45099999999999</v>
      </c>
      <c r="N39" s="172">
        <v>0</v>
      </c>
      <c r="O39" s="172">
        <v>502.44600000000003</v>
      </c>
      <c r="P39" s="204">
        <v>492.20800000000003</v>
      </c>
      <c r="Q39" s="205"/>
      <c r="R39" s="206"/>
      <c r="S39" s="174">
        <f>100*(C39/OBR_NOV22_1.1!C39)</f>
        <v>95.398774794098969</v>
      </c>
      <c r="T39" s="174">
        <f>100*(D39/OBR_NOV22_1.1!D39)</f>
        <v>94.265966978113397</v>
      </c>
      <c r="U39" s="174">
        <f>100*(E39/OBR_NOV22_1.1!E39)</f>
        <v>92.674387564426382</v>
      </c>
      <c r="V39" s="174">
        <f>100*(K39/OBR_NOV22_1.1!N39)</f>
        <v>93.541273869559831</v>
      </c>
      <c r="W39" s="174">
        <f>100*(M39/OBR_NOV22_1.1!P39)</f>
        <v>93.085223646806284</v>
      </c>
      <c r="X39" s="174">
        <f>100*(O39/OBR_NOV22_1.1!R39)</f>
        <v>94.849451607422651</v>
      </c>
      <c r="AA39" s="174">
        <f t="shared" si="0"/>
        <v>0.47392656730134153</v>
      </c>
    </row>
    <row r="40" spans="1:27" ht="15.75">
      <c r="A40" s="160"/>
      <c r="B40" s="203" t="s">
        <v>1019</v>
      </c>
      <c r="C40" s="172">
        <v>329.46300000000002</v>
      </c>
      <c r="D40" s="172">
        <v>96.406999999999996</v>
      </c>
      <c r="E40" s="172">
        <v>89.988</v>
      </c>
      <c r="F40" s="172">
        <v>13.384</v>
      </c>
      <c r="G40" s="172">
        <v>-1.349</v>
      </c>
      <c r="H40" s="172">
        <v>514.50900000000001</v>
      </c>
      <c r="I40" s="172">
        <v>1.377</v>
      </c>
      <c r="J40" s="172">
        <v>515.88599999999997</v>
      </c>
      <c r="K40" s="172">
        <v>152.95400000000001</v>
      </c>
      <c r="L40" s="172">
        <v>668.84</v>
      </c>
      <c r="M40" s="172">
        <v>160.047</v>
      </c>
      <c r="N40" s="172">
        <v>0</v>
      </c>
      <c r="O40" s="172">
        <v>508.79300000000001</v>
      </c>
      <c r="P40" s="204">
        <v>501.11700000000002</v>
      </c>
      <c r="Q40" s="205"/>
      <c r="R40" s="206"/>
      <c r="S40" s="174">
        <f>100*(C40/OBR_NOV22_1.1!C40)</f>
        <v>96.104066577406741</v>
      </c>
      <c r="T40" s="174">
        <f>100*(D40/OBR_NOV22_1.1!D40)</f>
        <v>95.090941371419547</v>
      </c>
      <c r="U40" s="174">
        <f>100*(E40/OBR_NOV22_1.1!E40)</f>
        <v>93.907707720242954</v>
      </c>
      <c r="V40" s="174">
        <f>100*(K40/OBR_NOV22_1.1!N40)</f>
        <v>95.717691821498533</v>
      </c>
      <c r="W40" s="174">
        <f>100*(M40/OBR_NOV22_1.1!P40)</f>
        <v>95.149400140304152</v>
      </c>
      <c r="X40" s="174">
        <f>100*(O40/OBR_NOV22_1.1!R40)</f>
        <v>95.42737535471602</v>
      </c>
      <c r="AA40" s="174">
        <f t="shared" si="0"/>
        <v>0.8751561350849979</v>
      </c>
    </row>
    <row r="41" spans="1:27" ht="15.75">
      <c r="A41" s="160"/>
      <c r="B41" s="203" t="s">
        <v>1020</v>
      </c>
      <c r="C41" s="172">
        <v>331.755</v>
      </c>
      <c r="D41" s="172">
        <v>97.051000000000002</v>
      </c>
      <c r="E41" s="172">
        <v>92.105000000000004</v>
      </c>
      <c r="F41" s="172">
        <v>13.18</v>
      </c>
      <c r="G41" s="172">
        <v>-0.81200000000000006</v>
      </c>
      <c r="H41" s="172">
        <v>520.09900000000005</v>
      </c>
      <c r="I41" s="172">
        <v>1.6020000000000001</v>
      </c>
      <c r="J41" s="172">
        <v>521.70100000000002</v>
      </c>
      <c r="K41" s="172">
        <v>155.76599999999999</v>
      </c>
      <c r="L41" s="172">
        <v>677.46600000000001</v>
      </c>
      <c r="M41" s="172">
        <v>162.85</v>
      </c>
      <c r="N41" s="172">
        <v>0</v>
      </c>
      <c r="O41" s="172">
        <v>514.61599999999999</v>
      </c>
      <c r="P41" s="204">
        <v>510.161</v>
      </c>
      <c r="Q41" s="205"/>
      <c r="R41" s="206"/>
      <c r="S41" s="174">
        <f>100*(C41/OBR_NOV22_1.1!C41)</f>
        <v>95.948115049238652</v>
      </c>
      <c r="T41" s="174">
        <f>100*(D41/OBR_NOV22_1.1!D41)</f>
        <v>95.730871284980125</v>
      </c>
      <c r="U41" s="174">
        <f>100*(E41/OBR_NOV22_1.1!E41)</f>
        <v>94.225063938618931</v>
      </c>
      <c r="V41" s="174">
        <f>100*(K41/OBR_NOV22_1.1!N41)</f>
        <v>96.162536578138301</v>
      </c>
      <c r="W41" s="174">
        <f>100*(M41/OBR_NOV22_1.1!P41)</f>
        <v>96.237375677384648</v>
      </c>
      <c r="X41" s="174">
        <f>100*(O41/OBR_NOV22_1.1!R41)</f>
        <v>95.811317522909462</v>
      </c>
      <c r="AA41" s="174">
        <f t="shared" si="0"/>
        <v>0.67296621984322957</v>
      </c>
    </row>
    <row r="42" spans="1:27" ht="15.75">
      <c r="A42" s="160"/>
      <c r="B42" s="203" t="s">
        <v>1021</v>
      </c>
      <c r="C42" s="172">
        <v>333.91899999999998</v>
      </c>
      <c r="D42" s="172">
        <v>96.105000000000004</v>
      </c>
      <c r="E42" s="172">
        <v>94.546999999999997</v>
      </c>
      <c r="F42" s="172">
        <v>14.162000000000001</v>
      </c>
      <c r="G42" s="172">
        <v>0.34899999999999998</v>
      </c>
      <c r="H42" s="172">
        <v>524.91999999999996</v>
      </c>
      <c r="I42" s="172">
        <v>2.48</v>
      </c>
      <c r="J42" s="172">
        <v>527.4</v>
      </c>
      <c r="K42" s="172">
        <v>159.047</v>
      </c>
      <c r="L42" s="172">
        <v>686.44600000000003</v>
      </c>
      <c r="M42" s="172">
        <v>168.22900000000001</v>
      </c>
      <c r="N42" s="172">
        <v>0</v>
      </c>
      <c r="O42" s="172">
        <v>518.21699999999998</v>
      </c>
      <c r="P42" s="204">
        <v>509.96199999999999</v>
      </c>
      <c r="Q42" s="205"/>
      <c r="R42" s="206"/>
      <c r="S42" s="174">
        <f>100*(C42/OBR_NOV22_1.1!C42)</f>
        <v>96.53014263331039</v>
      </c>
      <c r="T42" s="174">
        <f>100*(D42/OBR_NOV22_1.1!D42)</f>
        <v>94.385299836970404</v>
      </c>
      <c r="U42" s="174">
        <f>100*(E42/OBR_NOV22_1.1!E42)</f>
        <v>95.159829300696487</v>
      </c>
      <c r="V42" s="174">
        <f>100*(K42/OBR_NOV22_1.1!N42)</f>
        <v>95.675425298972556</v>
      </c>
      <c r="W42" s="174">
        <f>100*(M42/OBR_NOV22_1.1!P42)</f>
        <v>96.201771591630404</v>
      </c>
      <c r="X42" s="174">
        <f>100*(O42/OBR_NOV22_1.1!R42)</f>
        <v>95.967177413082368</v>
      </c>
      <c r="AA42" s="174">
        <f t="shared" si="0"/>
        <v>-1.4055773544608297</v>
      </c>
    </row>
    <row r="43" spans="1:27" ht="15.75">
      <c r="A43" s="160"/>
      <c r="B43" s="203" t="s">
        <v>1022</v>
      </c>
      <c r="C43" s="172">
        <v>337.61900000000003</v>
      </c>
      <c r="D43" s="172">
        <v>96.798000000000002</v>
      </c>
      <c r="E43" s="172">
        <v>94.650999999999996</v>
      </c>
      <c r="F43" s="172">
        <v>13.795999999999999</v>
      </c>
      <c r="G43" s="172">
        <v>-0.21099999999999999</v>
      </c>
      <c r="H43" s="172">
        <v>528.85699999999997</v>
      </c>
      <c r="I43" s="172">
        <v>0.49199999999999999</v>
      </c>
      <c r="J43" s="172">
        <v>529.34900000000005</v>
      </c>
      <c r="K43" s="172">
        <v>163.709</v>
      </c>
      <c r="L43" s="172">
        <v>693.05799999999999</v>
      </c>
      <c r="M43" s="172">
        <v>170.66300000000001</v>
      </c>
      <c r="N43" s="172">
        <v>0</v>
      </c>
      <c r="O43" s="172">
        <v>522.39499999999998</v>
      </c>
      <c r="P43" s="204">
        <v>517.66800000000001</v>
      </c>
      <c r="Q43" s="205"/>
      <c r="R43" s="206"/>
      <c r="S43" s="174">
        <f>100*(C43/OBR_NOV22_1.1!C43)</f>
        <v>96.888048372424052</v>
      </c>
      <c r="T43" s="174">
        <f>100*(D43/OBR_NOV22_1.1!D43)</f>
        <v>94.767140185817922</v>
      </c>
      <c r="U43" s="174">
        <f>100*(E43/OBR_NOV22_1.1!E43)</f>
        <v>95.449915795205868</v>
      </c>
      <c r="V43" s="174">
        <f>100*(K43/OBR_NOV22_1.1!N43)</f>
        <v>95.622740255719819</v>
      </c>
      <c r="W43" s="174">
        <f>100*(M43/OBR_NOV22_1.1!P43)</f>
        <v>96.511923814263341</v>
      </c>
      <c r="X43" s="174">
        <f>100*(O43/OBR_NOV22_1.1!R43)</f>
        <v>96.244334721249857</v>
      </c>
      <c r="AA43" s="174">
        <f t="shared" si="0"/>
        <v>0.40455489308934833</v>
      </c>
    </row>
    <row r="44" spans="1:27" ht="15.75">
      <c r="A44" s="160"/>
      <c r="B44" s="203" t="s">
        <v>1023</v>
      </c>
      <c r="C44" s="172">
        <v>341.43299999999999</v>
      </c>
      <c r="D44" s="172">
        <v>98.055999999999997</v>
      </c>
      <c r="E44" s="172">
        <v>96.912999999999997</v>
      </c>
      <c r="F44" s="172">
        <v>14.103</v>
      </c>
      <c r="G44" s="172">
        <v>1.518</v>
      </c>
      <c r="H44" s="172">
        <v>537.91999999999996</v>
      </c>
      <c r="I44" s="172">
        <v>-1.03</v>
      </c>
      <c r="J44" s="172">
        <v>536.89</v>
      </c>
      <c r="K44" s="172">
        <v>161.001</v>
      </c>
      <c r="L44" s="172">
        <v>697.89099999999996</v>
      </c>
      <c r="M44" s="172">
        <v>168.11099999999999</v>
      </c>
      <c r="N44" s="172">
        <v>0</v>
      </c>
      <c r="O44" s="172">
        <v>529.78</v>
      </c>
      <c r="P44" s="204">
        <v>524.76700000000005</v>
      </c>
      <c r="Q44" s="205"/>
      <c r="R44" s="206"/>
      <c r="S44" s="174">
        <f>100*(C44/OBR_NOV22_1.1!C44)</f>
        <v>97.40423128273595</v>
      </c>
      <c r="T44" s="174">
        <f>100*(D44/OBR_NOV22_1.1!D44)</f>
        <v>96.173877222750775</v>
      </c>
      <c r="U44" s="174">
        <f>100*(E44/OBR_NOV22_1.1!E44)</f>
        <v>96.29861483733778</v>
      </c>
      <c r="V44" s="174">
        <f>100*(K44/OBR_NOV22_1.1!N44)</f>
        <v>96.160186346532882</v>
      </c>
      <c r="W44" s="174">
        <f>100*(M44/OBR_NOV22_1.1!P44)</f>
        <v>97.142543454142</v>
      </c>
      <c r="X44" s="174">
        <f>100*(O44/OBR_NOV22_1.1!R44)</f>
        <v>96.996438935525504</v>
      </c>
      <c r="AA44" s="174">
        <f t="shared" si="0"/>
        <v>1.4844143594230585</v>
      </c>
    </row>
    <row r="45" spans="1:27" ht="15.75">
      <c r="A45" s="160"/>
      <c r="B45" s="203" t="s">
        <v>1024</v>
      </c>
      <c r="C45" s="172">
        <v>345.87700000000001</v>
      </c>
      <c r="D45" s="172">
        <v>98.581999999999994</v>
      </c>
      <c r="E45" s="172">
        <v>95.840999999999994</v>
      </c>
      <c r="F45" s="172">
        <v>13.696999999999999</v>
      </c>
      <c r="G45" s="172">
        <v>0.19900000000000001</v>
      </c>
      <c r="H45" s="172">
        <v>540.49900000000002</v>
      </c>
      <c r="I45" s="172">
        <v>-1.56</v>
      </c>
      <c r="J45" s="172">
        <v>538.93899999999996</v>
      </c>
      <c r="K45" s="172">
        <v>164.21899999999999</v>
      </c>
      <c r="L45" s="172">
        <v>703.15800000000002</v>
      </c>
      <c r="M45" s="172">
        <v>171.291</v>
      </c>
      <c r="N45" s="172">
        <v>0</v>
      </c>
      <c r="O45" s="172">
        <v>531.86699999999996</v>
      </c>
      <c r="P45" s="204">
        <v>523.29200000000003</v>
      </c>
      <c r="Q45" s="205"/>
      <c r="R45" s="206"/>
      <c r="S45" s="174">
        <f>100*(C45/OBR_NOV22_1.1!C45)</f>
        <v>97.876789857943294</v>
      </c>
      <c r="T45" s="174">
        <f>100*(D45/OBR_NOV22_1.1!D45)</f>
        <v>97.001840025976833</v>
      </c>
      <c r="U45" s="174">
        <f>100*(E45/OBR_NOV22_1.1!E45)</f>
        <v>96.888363206259669</v>
      </c>
      <c r="V45" s="174">
        <f>100*(K45/OBR_NOV22_1.1!N45)</f>
        <v>96.020464844320998</v>
      </c>
      <c r="W45" s="174">
        <f>100*(M45/OBR_NOV22_1.1!P45)</f>
        <v>97.239899405630339</v>
      </c>
      <c r="X45" s="174">
        <f>100*(O45/OBR_NOV22_1.1!R45)</f>
        <v>97.232921940099033</v>
      </c>
      <c r="AA45" s="174">
        <f t="shared" si="0"/>
        <v>0.86090196957371301</v>
      </c>
    </row>
    <row r="46" spans="1:27" ht="15.75">
      <c r="A46" s="160"/>
      <c r="B46" s="203" t="s">
        <v>1025</v>
      </c>
      <c r="C46" s="172">
        <v>347.34399999999999</v>
      </c>
      <c r="D46" s="172">
        <v>98.837000000000003</v>
      </c>
      <c r="E46" s="172">
        <v>95.763999999999996</v>
      </c>
      <c r="F46" s="172">
        <v>13.926</v>
      </c>
      <c r="G46" s="172">
        <v>1.3340000000000001</v>
      </c>
      <c r="H46" s="172">
        <v>543.279</v>
      </c>
      <c r="I46" s="172">
        <v>0.55400000000000005</v>
      </c>
      <c r="J46" s="172">
        <v>543.83299999999997</v>
      </c>
      <c r="K46" s="172">
        <v>167.73500000000001</v>
      </c>
      <c r="L46" s="172">
        <v>711.56799999999998</v>
      </c>
      <c r="M46" s="172">
        <v>174.815</v>
      </c>
      <c r="N46" s="172">
        <v>0</v>
      </c>
      <c r="O46" s="172">
        <v>536.75300000000004</v>
      </c>
      <c r="P46" s="204">
        <v>530.39499999999998</v>
      </c>
      <c r="Q46" s="205"/>
      <c r="R46" s="206"/>
      <c r="S46" s="174">
        <f>100*(C46/OBR_NOV22_1.1!C46)</f>
        <v>98.211604635973188</v>
      </c>
      <c r="T46" s="174">
        <f>100*(D46/OBR_NOV22_1.1!D46)</f>
        <v>97.186768668017081</v>
      </c>
      <c r="U46" s="174">
        <f>100*(E46/OBR_NOV22_1.1!E46)</f>
        <v>96.896722688225339</v>
      </c>
      <c r="V46" s="174">
        <f>100*(K46/OBR_NOV22_1.1!N46)</f>
        <v>97.73058323136982</v>
      </c>
      <c r="W46" s="174">
        <f>100*(M46/OBR_NOV22_1.1!P46)</f>
        <v>98.287979309569323</v>
      </c>
      <c r="X46" s="174">
        <f>100*(O46/OBR_NOV22_1.1!R46)</f>
        <v>97.681854661859802</v>
      </c>
      <c r="AA46" s="174">
        <f t="shared" si="0"/>
        <v>0.19064446817784741</v>
      </c>
    </row>
    <row r="47" spans="1:27" ht="15.75">
      <c r="A47" s="160"/>
      <c r="B47" s="203" t="s">
        <v>1026</v>
      </c>
      <c r="C47" s="172">
        <v>351.16399999999999</v>
      </c>
      <c r="D47" s="172">
        <v>99.727999999999994</v>
      </c>
      <c r="E47" s="172">
        <v>97.066000000000003</v>
      </c>
      <c r="F47" s="172">
        <v>14.744999999999999</v>
      </c>
      <c r="G47" s="172">
        <v>1.1220000000000001</v>
      </c>
      <c r="H47" s="172">
        <v>549.08000000000004</v>
      </c>
      <c r="I47" s="172">
        <v>-1.6759999999999999</v>
      </c>
      <c r="J47" s="172">
        <v>547.404</v>
      </c>
      <c r="K47" s="172">
        <v>171.791</v>
      </c>
      <c r="L47" s="172">
        <v>719.19500000000005</v>
      </c>
      <c r="M47" s="172">
        <v>177.666</v>
      </c>
      <c r="N47" s="172">
        <v>0</v>
      </c>
      <c r="O47" s="172">
        <v>541.529</v>
      </c>
      <c r="P47" s="204">
        <v>534.42600000000004</v>
      </c>
      <c r="Q47" s="205"/>
      <c r="R47" s="206"/>
      <c r="S47" s="174">
        <f>100*(C47/OBR_NOV22_1.1!C47)</f>
        <v>98.410474279500932</v>
      </c>
      <c r="T47" s="174">
        <f>100*(D47/OBR_NOV22_1.1!D47)</f>
        <v>97.599358001976881</v>
      </c>
      <c r="U47" s="174">
        <f>100*(E47/OBR_NOV22_1.1!E47)</f>
        <v>97.715810137413811</v>
      </c>
      <c r="V47" s="174">
        <f>100*(K47/OBR_NOV22_1.1!N47)</f>
        <v>98.778145771521892</v>
      </c>
      <c r="W47" s="174">
        <f>100*(M47/OBR_NOV22_1.1!P47)</f>
        <v>99.444192567964677</v>
      </c>
      <c r="X47" s="174">
        <f>100*(O47/OBR_NOV22_1.1!R47)</f>
        <v>98.006316227637583</v>
      </c>
      <c r="AA47" s="174">
        <f t="shared" si="0"/>
        <v>0.42453241281144027</v>
      </c>
    </row>
    <row r="48" spans="1:27" ht="15.75">
      <c r="A48" s="160"/>
      <c r="B48" s="203" t="s">
        <v>1027</v>
      </c>
      <c r="C48" s="172">
        <v>357.14600000000002</v>
      </c>
      <c r="D48" s="172">
        <v>101.211</v>
      </c>
      <c r="E48" s="172">
        <v>97.477999999999994</v>
      </c>
      <c r="F48" s="172">
        <v>14.773</v>
      </c>
      <c r="G48" s="172">
        <v>0.17100000000000001</v>
      </c>
      <c r="H48" s="172">
        <v>556.00599999999997</v>
      </c>
      <c r="I48" s="172">
        <v>4.2359999999999998</v>
      </c>
      <c r="J48" s="172">
        <v>560.24199999999996</v>
      </c>
      <c r="K48" s="172">
        <v>170.12</v>
      </c>
      <c r="L48" s="172">
        <v>730.36199999999997</v>
      </c>
      <c r="M48" s="172">
        <v>183.101</v>
      </c>
      <c r="N48" s="172">
        <v>0</v>
      </c>
      <c r="O48" s="172">
        <v>547.26099999999997</v>
      </c>
      <c r="P48" s="204">
        <v>539.89099999999996</v>
      </c>
      <c r="Q48" s="205"/>
      <c r="R48" s="206"/>
      <c r="S48" s="174">
        <f>100*(C48/OBR_NOV22_1.1!C48)</f>
        <v>98.921997130495967</v>
      </c>
      <c r="T48" s="174">
        <f>100*(D48/OBR_NOV22_1.1!D48)</f>
        <v>98.151614185827739</v>
      </c>
      <c r="U48" s="174">
        <f>100*(E48/OBR_NOV22_1.1!E48)</f>
        <v>98.580125806516847</v>
      </c>
      <c r="V48" s="174">
        <f>100*(K48/OBR_NOV22_1.1!N48)</f>
        <v>99.319847038561477</v>
      </c>
      <c r="W48" s="174">
        <f>100*(M48/OBR_NOV22_1.1!P48)</f>
        <v>99.261640545800518</v>
      </c>
      <c r="X48" s="174">
        <f>100*(O48/OBR_NOV22_1.1!R48)</f>
        <v>98.789636909124383</v>
      </c>
      <c r="AA48" s="174">
        <f t="shared" si="0"/>
        <v>0.56583997595525126</v>
      </c>
    </row>
    <row r="49" spans="1:27" ht="15.75">
      <c r="A49" s="160"/>
      <c r="B49" s="203" t="s">
        <v>1028</v>
      </c>
      <c r="C49" s="172">
        <v>356.762</v>
      </c>
      <c r="D49" s="172">
        <v>102.89</v>
      </c>
      <c r="E49" s="172">
        <v>100.04300000000001</v>
      </c>
      <c r="F49" s="172">
        <v>15.452</v>
      </c>
      <c r="G49" s="172">
        <v>11.436999999999999</v>
      </c>
      <c r="H49" s="172">
        <v>571.13199999999995</v>
      </c>
      <c r="I49" s="172">
        <v>7.2430000000000003</v>
      </c>
      <c r="J49" s="172">
        <v>578.375</v>
      </c>
      <c r="K49" s="172">
        <v>168.285</v>
      </c>
      <c r="L49" s="172">
        <v>746.66</v>
      </c>
      <c r="M49" s="172">
        <v>195.51900000000001</v>
      </c>
      <c r="N49" s="172">
        <v>0</v>
      </c>
      <c r="O49" s="172">
        <v>551.14099999999996</v>
      </c>
      <c r="P49" s="204">
        <v>550.94899999999996</v>
      </c>
      <c r="Q49" s="205"/>
      <c r="R49" s="206"/>
      <c r="S49" s="174">
        <f>100*(C49/OBR_NOV22_1.1!C49)</f>
        <v>99.193687406509454</v>
      </c>
      <c r="T49" s="174">
        <f>100*(D49/OBR_NOV22_1.1!D49)</f>
        <v>98.33417755392658</v>
      </c>
      <c r="U49" s="174">
        <f>100*(E49/OBR_NOV22_1.1!E49)</f>
        <v>98.958415763234953</v>
      </c>
      <c r="V49" s="174">
        <f>100*(K49/OBR_NOV22_1.1!N49)</f>
        <v>98.753586958435307</v>
      </c>
      <c r="W49" s="174">
        <f>100*(M49/OBR_NOV22_1.1!P49)</f>
        <v>99.088775929088726</v>
      </c>
      <c r="X49" s="174">
        <f>100*(O49/OBR_NOV22_1.1!R49)</f>
        <v>98.866820460016712</v>
      </c>
      <c r="AA49" s="174">
        <f t="shared" si="0"/>
        <v>0.18600139143223338</v>
      </c>
    </row>
    <row r="50" spans="1:27" ht="15.75">
      <c r="A50" s="160"/>
      <c r="B50" s="203" t="s">
        <v>1029</v>
      </c>
      <c r="C50" s="172">
        <v>360.54399999999998</v>
      </c>
      <c r="D50" s="172">
        <v>105.751</v>
      </c>
      <c r="E50" s="172">
        <v>99.765000000000001</v>
      </c>
      <c r="F50" s="172">
        <v>15.085000000000001</v>
      </c>
      <c r="G50" s="172">
        <v>1.81</v>
      </c>
      <c r="H50" s="172">
        <v>567.87</v>
      </c>
      <c r="I50" s="172">
        <v>0.59799999999999998</v>
      </c>
      <c r="J50" s="172">
        <v>568.46799999999996</v>
      </c>
      <c r="K50" s="172">
        <v>167.97399999999999</v>
      </c>
      <c r="L50" s="172">
        <v>736.44200000000001</v>
      </c>
      <c r="M50" s="172">
        <v>180.15299999999999</v>
      </c>
      <c r="N50" s="172">
        <v>0</v>
      </c>
      <c r="O50" s="172">
        <v>556.28899999999999</v>
      </c>
      <c r="P50" s="204">
        <v>559.34500000000003</v>
      </c>
      <c r="Q50" s="205"/>
      <c r="R50" s="206"/>
      <c r="S50" s="174">
        <f>100*(C50/OBR_NOV22_1.1!C50)</f>
        <v>99.792412827226585</v>
      </c>
      <c r="T50" s="174">
        <f>100*(D50/OBR_NOV22_1.1!D50)</f>
        <v>99.133817670494494</v>
      </c>
      <c r="U50" s="174">
        <f>100*(E50/OBR_NOV22_1.1!E50)</f>
        <v>99.798931636756507</v>
      </c>
      <c r="V50" s="174">
        <f>100*(K50/OBR_NOV22_1.1!N50)</f>
        <v>100.21119198186372</v>
      </c>
      <c r="W50" s="174">
        <f>100*(M50/OBR_NOV22_1.1!P50)</f>
        <v>100.0950095009501</v>
      </c>
      <c r="X50" s="174">
        <f>100*(O50/OBR_NOV22_1.1!R50)</f>
        <v>99.680685790876069</v>
      </c>
      <c r="AA50" s="174">
        <f t="shared" si="0"/>
        <v>0.8131863574385223</v>
      </c>
    </row>
    <row r="51" spans="1:27" ht="15.75">
      <c r="A51" s="160"/>
      <c r="B51" s="203" t="s">
        <v>1030</v>
      </c>
      <c r="C51" s="172">
        <v>361.45499999999998</v>
      </c>
      <c r="D51" s="172">
        <v>107.547</v>
      </c>
      <c r="E51" s="172">
        <v>102.012</v>
      </c>
      <c r="F51" s="172">
        <v>15.535</v>
      </c>
      <c r="G51" s="172">
        <v>1.456</v>
      </c>
      <c r="H51" s="172">
        <v>572.47</v>
      </c>
      <c r="I51" s="172">
        <v>-3.53</v>
      </c>
      <c r="J51" s="172">
        <v>568.94000000000005</v>
      </c>
      <c r="K51" s="172">
        <v>178.97900000000001</v>
      </c>
      <c r="L51" s="172">
        <v>747.91899999999998</v>
      </c>
      <c r="M51" s="172">
        <v>184.73500000000001</v>
      </c>
      <c r="N51" s="172">
        <v>0</v>
      </c>
      <c r="O51" s="172">
        <v>563.18399999999997</v>
      </c>
      <c r="P51" s="204">
        <v>561.00599999999997</v>
      </c>
      <c r="Q51" s="205"/>
      <c r="R51" s="206"/>
      <c r="S51" s="174">
        <f>100*(C51/OBR_NOV22_1.1!C51)</f>
        <v>100.32307218331849</v>
      </c>
      <c r="T51" s="174">
        <f>100*(D51/OBR_NOV22_1.1!D51)</f>
        <v>100.94613240221891</v>
      </c>
      <c r="U51" s="174">
        <f>100*(E51/OBR_NOV22_1.1!E51)</f>
        <v>100.36896012278993</v>
      </c>
      <c r="V51" s="174">
        <f>100*(K51/OBR_NOV22_1.1!N51)</f>
        <v>100.9196607799355</v>
      </c>
      <c r="W51" s="174">
        <f>100*(M51/OBR_NOV22_1.1!P51)</f>
        <v>101.63733295187585</v>
      </c>
      <c r="X51" s="174">
        <f>100*(O51/OBR_NOV22_1.1!R51)</f>
        <v>100.30348365035262</v>
      </c>
      <c r="AA51" s="174">
        <f t="shared" si="0"/>
        <v>1.8281498426180542</v>
      </c>
    </row>
    <row r="52" spans="1:27" ht="15.75">
      <c r="A52" s="160"/>
      <c r="B52" s="203" t="s">
        <v>1031</v>
      </c>
      <c r="C52" s="172">
        <v>361.28</v>
      </c>
      <c r="D52" s="172">
        <v>109.39100000000001</v>
      </c>
      <c r="E52" s="172">
        <v>101.545</v>
      </c>
      <c r="F52" s="172">
        <v>15.678000000000001</v>
      </c>
      <c r="G52" s="172">
        <v>-11.823</v>
      </c>
      <c r="H52" s="172">
        <v>560.39300000000003</v>
      </c>
      <c r="I52" s="172">
        <v>-1.68</v>
      </c>
      <c r="J52" s="172">
        <v>558.71299999999997</v>
      </c>
      <c r="K52" s="172">
        <v>184.416</v>
      </c>
      <c r="L52" s="172">
        <v>743.12900000000002</v>
      </c>
      <c r="M52" s="172">
        <v>175.39500000000001</v>
      </c>
      <c r="N52" s="172">
        <v>0</v>
      </c>
      <c r="O52" s="172">
        <v>567.73400000000004</v>
      </c>
      <c r="P52" s="204">
        <v>566.12800000000004</v>
      </c>
      <c r="Q52" s="205"/>
      <c r="R52" s="206"/>
      <c r="S52" s="174">
        <f>100*(C52/OBR_NOV22_1.1!C52)</f>
        <v>100.69287669247535</v>
      </c>
      <c r="T52" s="174">
        <f>100*(D52/OBR_NOV22_1.1!D52)</f>
        <v>101.53993242490627</v>
      </c>
      <c r="U52" s="174">
        <f>100*(E52/OBR_NOV22_1.1!E52)</f>
        <v>100.87318459062644</v>
      </c>
      <c r="V52" s="174">
        <f>100*(K52/OBR_NOV22_1.1!N52)</f>
        <v>100.07542992343051</v>
      </c>
      <c r="W52" s="174">
        <f>100*(M52/OBR_NOV22_1.1!P52)</f>
        <v>99.236749196578117</v>
      </c>
      <c r="X52" s="174">
        <f>100*(O52/OBR_NOV22_1.1!R52)</f>
        <v>101.13924028082852</v>
      </c>
      <c r="AA52" s="174">
        <f t="shared" si="0"/>
        <v>0.58823454505554373</v>
      </c>
    </row>
    <row r="53" spans="1:27" ht="15.75">
      <c r="A53" s="160"/>
      <c r="B53" s="203" t="s">
        <v>1032</v>
      </c>
      <c r="C53" s="172">
        <v>350.31200000000001</v>
      </c>
      <c r="D53" s="172">
        <v>108.895</v>
      </c>
      <c r="E53" s="172">
        <v>98.15</v>
      </c>
      <c r="F53" s="172">
        <v>14.618</v>
      </c>
      <c r="G53" s="172">
        <v>0.84199999999999997</v>
      </c>
      <c r="H53" s="172">
        <v>558.19899999999996</v>
      </c>
      <c r="I53" s="172">
        <v>-1.323</v>
      </c>
      <c r="J53" s="172">
        <v>556.87599999999998</v>
      </c>
      <c r="K53" s="172">
        <v>168.869</v>
      </c>
      <c r="L53" s="172">
        <v>725.74599999999998</v>
      </c>
      <c r="M53" s="172">
        <v>165.839</v>
      </c>
      <c r="N53" s="172">
        <v>0</v>
      </c>
      <c r="O53" s="172">
        <v>559.90700000000004</v>
      </c>
      <c r="P53" s="204">
        <v>550.54999999999995</v>
      </c>
      <c r="Q53" s="205"/>
      <c r="R53" s="206"/>
      <c r="S53" s="174">
        <f>100*(C53/OBR_NOV22_1.1!C53)</f>
        <v>100.56871194352497</v>
      </c>
      <c r="T53" s="174">
        <f>100*(D53/OBR_NOV22_1.1!D53)</f>
        <v>104.61820767043271</v>
      </c>
      <c r="U53" s="174">
        <f>100*(E53/OBR_NOV22_1.1!E53)</f>
        <v>101.36844823134521</v>
      </c>
      <c r="V53" s="174">
        <f>100*(K53/OBR_NOV22_1.1!N53)</f>
        <v>100.72650923644953</v>
      </c>
      <c r="W53" s="174">
        <f>100*(M53/OBR_NOV22_1.1!P53)</f>
        <v>98.899716132725842</v>
      </c>
      <c r="X53" s="174">
        <f>100*(O53/OBR_NOV22_1.1!R53)</f>
        <v>102.45043594411865</v>
      </c>
      <c r="AA53" s="174">
        <f t="shared" si="0"/>
        <v>3.0315907958703647</v>
      </c>
    </row>
    <row r="54" spans="1:27" ht="15.75">
      <c r="A54" s="160"/>
      <c r="B54" s="203" t="s">
        <v>1033</v>
      </c>
      <c r="C54" s="172">
        <v>271.07499999999999</v>
      </c>
      <c r="D54" s="172">
        <v>121.295</v>
      </c>
      <c r="E54" s="172">
        <v>80.263000000000005</v>
      </c>
      <c r="F54" s="172">
        <v>17.34</v>
      </c>
      <c r="G54" s="172">
        <v>-8.6720000000000006</v>
      </c>
      <c r="H54" s="172">
        <v>463.96100000000001</v>
      </c>
      <c r="I54" s="172">
        <v>-8.4809999999999999</v>
      </c>
      <c r="J54" s="172">
        <v>455.48</v>
      </c>
      <c r="K54" s="172">
        <v>145.31700000000001</v>
      </c>
      <c r="L54" s="172">
        <v>600.798</v>
      </c>
      <c r="M54" s="172">
        <v>124.94799999999999</v>
      </c>
      <c r="N54" s="172">
        <v>0</v>
      </c>
      <c r="O54" s="172">
        <v>475.85</v>
      </c>
      <c r="P54" s="204">
        <v>458.8</v>
      </c>
      <c r="Q54" s="205"/>
      <c r="R54" s="206"/>
      <c r="S54" s="174">
        <f>100*(C54/OBR_NOV22_1.1!C54)</f>
        <v>101.14059503466186</v>
      </c>
      <c r="T54" s="174">
        <f>100*(D54/OBR_NOV22_1.1!D54)</f>
        <v>142.40012209582173</v>
      </c>
      <c r="U54" s="174">
        <f>100*(E54/OBR_NOV22_1.1!E54)</f>
        <v>101.84109018931129</v>
      </c>
      <c r="V54" s="174">
        <f>100*(K54/OBR_NOV22_1.1!N54)</f>
        <v>99.17489046312599</v>
      </c>
      <c r="W54" s="174">
        <f>100*(M54/OBR_NOV22_1.1!P54)</f>
        <v>97.85031285974955</v>
      </c>
      <c r="X54" s="174">
        <f>100*(O54/OBR_NOV22_1.1!R54)</f>
        <v>110.20301347401771</v>
      </c>
      <c r="AA54" s="174">
        <f t="shared" si="0"/>
        <v>36.114090717754642</v>
      </c>
    </row>
    <row r="55" spans="1:27" ht="15.75">
      <c r="A55" s="160"/>
      <c r="B55" s="203" t="s">
        <v>1034</v>
      </c>
      <c r="C55" s="172">
        <v>322.92</v>
      </c>
      <c r="D55" s="172">
        <v>121.224</v>
      </c>
      <c r="E55" s="172">
        <v>92.277000000000001</v>
      </c>
      <c r="F55" s="172">
        <v>16.75</v>
      </c>
      <c r="G55" s="172">
        <v>1.218</v>
      </c>
      <c r="H55" s="172">
        <v>537.63900000000001</v>
      </c>
      <c r="I55" s="172">
        <v>-2.6720000000000002</v>
      </c>
      <c r="J55" s="172">
        <v>534.96699999999998</v>
      </c>
      <c r="K55" s="172">
        <v>146.334</v>
      </c>
      <c r="L55" s="172">
        <v>681.30200000000002</v>
      </c>
      <c r="M55" s="172">
        <v>147.131</v>
      </c>
      <c r="N55" s="172">
        <v>0</v>
      </c>
      <c r="O55" s="172">
        <v>534.17100000000005</v>
      </c>
      <c r="P55" s="204">
        <v>525.91800000000001</v>
      </c>
      <c r="Q55" s="205"/>
      <c r="R55" s="206"/>
      <c r="S55" s="174">
        <f>100*(C55/OBR_NOV22_1.1!C55)</f>
        <v>101.17872652416671</v>
      </c>
      <c r="T55" s="174">
        <f>100*(D55/OBR_NOV22_1.1!D55)</f>
        <v>120.42557841510784</v>
      </c>
      <c r="U55" s="174">
        <f>100*(E55/OBR_NOV22_1.1!E55)</f>
        <v>101.17093707857777</v>
      </c>
      <c r="V55" s="174">
        <f>100*(K55/OBR_NOV22_1.1!N55)</f>
        <v>100.19239591107339</v>
      </c>
      <c r="W55" s="174">
        <f>100*(M55/OBR_NOV22_1.1!P55)</f>
        <v>98.131165253813379</v>
      </c>
      <c r="X55" s="174">
        <f>100*(O55/OBR_NOV22_1.1!R55)</f>
        <v>106.08966274684266</v>
      </c>
      <c r="AA55" s="174">
        <f t="shared" si="0"/>
        <v>-15.43154834230206</v>
      </c>
    </row>
    <row r="56" spans="1:27" ht="15.75">
      <c r="A56" s="160"/>
      <c r="B56" s="203" t="s">
        <v>1035</v>
      </c>
      <c r="C56" s="172">
        <v>318.57600000000002</v>
      </c>
      <c r="D56" s="172">
        <v>123.7</v>
      </c>
      <c r="E56" s="172">
        <v>95.191999999999993</v>
      </c>
      <c r="F56" s="172">
        <v>17.268999999999998</v>
      </c>
      <c r="G56" s="172">
        <v>7.6180000000000003</v>
      </c>
      <c r="H56" s="172">
        <v>545.08600000000001</v>
      </c>
      <c r="I56" s="172">
        <v>9.625</v>
      </c>
      <c r="J56" s="172">
        <v>554.71100000000001</v>
      </c>
      <c r="K56" s="172">
        <v>156.26599999999999</v>
      </c>
      <c r="L56" s="172">
        <v>710.97699999999998</v>
      </c>
      <c r="M56" s="172">
        <v>171.31100000000001</v>
      </c>
      <c r="N56" s="172">
        <v>0</v>
      </c>
      <c r="O56" s="172">
        <v>539.66600000000005</v>
      </c>
      <c r="P56" s="204">
        <v>526.93399999999997</v>
      </c>
      <c r="Q56" s="205"/>
      <c r="R56" s="206"/>
      <c r="S56" s="174">
        <f>100*(C56/OBR_NOV22_1.1!C56)</f>
        <v>101.18149249180578</v>
      </c>
      <c r="T56" s="174">
        <f>100*(D56/OBR_NOV22_1.1!D56)</f>
        <v>118.33923275614657</v>
      </c>
      <c r="U56" s="174">
        <f>100*(E56/OBR_NOV22_1.1!E56)</f>
        <v>101.10030162708694</v>
      </c>
      <c r="V56" s="174">
        <f>100*(K56/OBR_NOV22_1.1!N56)</f>
        <v>100.89553780693315</v>
      </c>
      <c r="W56" s="174">
        <f>100*(M56/OBR_NOV22_1.1!P56)</f>
        <v>99.367176714887307</v>
      </c>
      <c r="X56" s="174">
        <f>100*(O56/OBR_NOV22_1.1!R56)</f>
        <v>105.89555767913804</v>
      </c>
      <c r="Z56" s="174">
        <f t="shared" si="0"/>
        <v>2.7337442702668469E-3</v>
      </c>
      <c r="AA56" s="174">
        <f t="shared" si="0"/>
        <v>-1.7324771750479862</v>
      </c>
    </row>
    <row r="57" spans="1:27" ht="15.75">
      <c r="A57" s="160"/>
      <c r="B57" s="203" t="s">
        <v>1036</v>
      </c>
      <c r="C57" s="172">
        <v>309.81200000000001</v>
      </c>
      <c r="D57" s="172">
        <v>128.774</v>
      </c>
      <c r="E57" s="172">
        <v>94.94</v>
      </c>
      <c r="F57" s="172">
        <v>19.332000000000001</v>
      </c>
      <c r="G57" s="172">
        <v>8.4149999999999991</v>
      </c>
      <c r="H57" s="172">
        <v>541.94100000000003</v>
      </c>
      <c r="I57" s="172">
        <v>3.0179999999999998</v>
      </c>
      <c r="J57" s="172">
        <v>544.95899999999995</v>
      </c>
      <c r="K57" s="172">
        <v>146.852</v>
      </c>
      <c r="L57" s="172">
        <v>691.81100000000004</v>
      </c>
      <c r="M57" s="172">
        <v>151.02500000000001</v>
      </c>
      <c r="N57" s="172">
        <v>-0.621</v>
      </c>
      <c r="O57" s="172">
        <v>540.16499999999996</v>
      </c>
      <c r="P57" s="204">
        <v>535.36800000000005</v>
      </c>
      <c r="Q57" s="205"/>
      <c r="R57" s="206"/>
      <c r="S57" s="174">
        <f>100*(C57/OBR_NOV22_1.1!C57)</f>
        <v>102.21917211616504</v>
      </c>
      <c r="T57" s="174">
        <f>100*(D57/OBR_NOV22_1.1!D57)</f>
        <v>123.07089473784811</v>
      </c>
      <c r="U57" s="174">
        <f>100*(E57/OBR_NOV22_1.1!E57)</f>
        <v>102.26856539629875</v>
      </c>
      <c r="V57" s="174">
        <f>100*(K57/OBR_NOV22_1.1!N57)</f>
        <v>101.71003511493734</v>
      </c>
      <c r="W57" s="174">
        <f>100*(M57/OBR_NOV22_1.1!P57)</f>
        <v>99.931845852522386</v>
      </c>
      <c r="X57" s="174">
        <f>100*(O57/OBR_NOV22_1.1!R57)</f>
        <v>107.24730623452585</v>
      </c>
      <c r="Z57" s="174">
        <f t="shared" si="0"/>
        <v>1.0255626783161942</v>
      </c>
      <c r="AA57" s="174">
        <f t="shared" si="0"/>
        <v>3.9983882534135873</v>
      </c>
    </row>
    <row r="58" spans="1:27" ht="15.75">
      <c r="A58" s="160"/>
      <c r="B58" s="203" t="s">
        <v>1037</v>
      </c>
      <c r="C58" s="172">
        <v>343.12200000000001</v>
      </c>
      <c r="D58" s="172">
        <v>126.095</v>
      </c>
      <c r="E58" s="172">
        <v>97.256</v>
      </c>
      <c r="F58" s="172">
        <v>17.047999999999998</v>
      </c>
      <c r="G58" s="172">
        <v>-0.77300000000000002</v>
      </c>
      <c r="H58" s="172">
        <v>565.70000000000005</v>
      </c>
      <c r="I58" s="172">
        <v>-2.8279999999999998</v>
      </c>
      <c r="J58" s="172">
        <v>562.87199999999996</v>
      </c>
      <c r="K58" s="172">
        <v>158.38900000000001</v>
      </c>
      <c r="L58" s="172">
        <v>721.26099999999997</v>
      </c>
      <c r="M58" s="172">
        <v>156.053</v>
      </c>
      <c r="N58" s="172">
        <v>-1.1040000000000001</v>
      </c>
      <c r="O58" s="172">
        <v>564.10400000000004</v>
      </c>
      <c r="P58" s="204">
        <v>558.70699999999999</v>
      </c>
      <c r="Q58" s="205"/>
      <c r="R58" s="206"/>
      <c r="S58" s="174">
        <f>100*(C58/OBR_NOV22_1.1!C58)</f>
        <v>102.53190656478878</v>
      </c>
      <c r="T58" s="174">
        <f>100*(D58/OBR_NOV22_1.1!D58)</f>
        <v>112.07448226824282</v>
      </c>
      <c r="U58" s="174">
        <f>100*(E58/OBR_NOV22_1.1!E58)</f>
        <v>102.07067367736111</v>
      </c>
      <c r="V58" s="174">
        <f>100*(K58/OBR_NOV22_1.1!N58)</f>
        <v>102.24516012420035</v>
      </c>
      <c r="W58" s="174">
        <f>100*(M58/OBR_NOV22_1.1!P58)</f>
        <v>99.93788024335575</v>
      </c>
      <c r="X58" s="174">
        <f>100*(O58/OBR_NOV22_1.1!R58)</f>
        <v>105.12403840419825</v>
      </c>
      <c r="Z58" s="174">
        <f t="shared" si="0"/>
        <v>0.30594500243881217</v>
      </c>
      <c r="AA58" s="174">
        <f t="shared" si="0"/>
        <v>-8.9350227712479242</v>
      </c>
    </row>
    <row r="59" spans="1:27" ht="15.75">
      <c r="A59" s="160"/>
      <c r="B59" s="203" t="s">
        <v>1038</v>
      </c>
      <c r="C59" s="172">
        <v>358.04599999999999</v>
      </c>
      <c r="D59" s="172">
        <v>126.559</v>
      </c>
      <c r="E59" s="172">
        <v>99.183999999999997</v>
      </c>
      <c r="F59" s="172">
        <v>17.145</v>
      </c>
      <c r="G59" s="172">
        <v>3.4430000000000001</v>
      </c>
      <c r="H59" s="172">
        <v>587.23199999999997</v>
      </c>
      <c r="I59" s="172">
        <v>6.1870000000000003</v>
      </c>
      <c r="J59" s="172">
        <v>593.41899999999998</v>
      </c>
      <c r="K59" s="172">
        <v>154.292</v>
      </c>
      <c r="L59" s="172">
        <v>747.71</v>
      </c>
      <c r="M59" s="172">
        <v>169.06899999999999</v>
      </c>
      <c r="N59" s="172">
        <v>-1.022</v>
      </c>
      <c r="O59" s="172">
        <v>577.61900000000003</v>
      </c>
      <c r="P59" s="204">
        <v>574.53499999999997</v>
      </c>
      <c r="Q59" s="205"/>
      <c r="R59" s="206"/>
      <c r="S59" s="174">
        <f>100*(C59/OBR_NOV22_1.1!C59)</f>
        <v>104.0646862038999</v>
      </c>
      <c r="T59" s="174">
        <f>100*(D59/OBR_NOV22_1.1!D59)</f>
        <v>112.20565288318321</v>
      </c>
      <c r="U59" s="174">
        <f>100*(E59/OBR_NOV22_1.1!E59)</f>
        <v>103.41146050546332</v>
      </c>
      <c r="V59" s="174">
        <f>100*(K59/OBR_NOV22_1.1!N59)</f>
        <v>103.43713337579192</v>
      </c>
      <c r="W59" s="174">
        <f>100*(M59/OBR_NOV22_1.1!P59)</f>
        <v>103.78252622662008</v>
      </c>
      <c r="X59" s="174">
        <f>100*(O59/OBR_NOV22_1.1!R59)</f>
        <v>105.77475260216377</v>
      </c>
      <c r="Z59" s="174">
        <f t="shared" si="0"/>
        <v>1.4949294229134047</v>
      </c>
      <c r="AA59" s="174">
        <f t="shared" si="0"/>
        <v>0.11703878731863515</v>
      </c>
    </row>
    <row r="60" spans="1:27" ht="15.75">
      <c r="A60" s="160"/>
      <c r="B60" s="203" t="s">
        <v>1039</v>
      </c>
      <c r="C60" s="172">
        <v>365.12799999999999</v>
      </c>
      <c r="D60" s="172">
        <v>128.12100000000001</v>
      </c>
      <c r="E60" s="172">
        <v>101.294</v>
      </c>
      <c r="F60" s="172">
        <v>17.251999999999999</v>
      </c>
      <c r="G60" s="172">
        <v>-3.1110000000000002</v>
      </c>
      <c r="H60" s="172">
        <v>591.43200000000002</v>
      </c>
      <c r="I60" s="172">
        <v>4.88</v>
      </c>
      <c r="J60" s="172">
        <v>596.31200000000001</v>
      </c>
      <c r="K60" s="172">
        <v>176.792</v>
      </c>
      <c r="L60" s="172">
        <v>773.10500000000002</v>
      </c>
      <c r="M60" s="172">
        <v>177.75</v>
      </c>
      <c r="N60" s="172">
        <v>-0.52800000000000002</v>
      </c>
      <c r="O60" s="172">
        <v>594.827</v>
      </c>
      <c r="P60" s="204">
        <v>598.15800000000002</v>
      </c>
      <c r="Q60" s="205"/>
      <c r="R60" s="206"/>
      <c r="S60" s="174">
        <f>100*(C60/OBR_NOV22_1.1!C60)</f>
        <v>105.41742213394004</v>
      </c>
      <c r="T60" s="174">
        <f>100*(D60/OBR_NOV22_1.1!D60)</f>
        <v>112.04579044487394</v>
      </c>
      <c r="U60" s="174">
        <f>100*(E60/OBR_NOV22_1.1!E60)</f>
        <v>104.36977733815544</v>
      </c>
      <c r="V60" s="174">
        <f>100*(K60/OBR_NOV22_1.1!N60)</f>
        <v>107.27604808223252</v>
      </c>
      <c r="W60" s="174">
        <f>100*(M60/OBR_NOV22_1.1!P60)</f>
        <v>107.92022100118392</v>
      </c>
      <c r="X60" s="174">
        <f>100*(O60/OBR_NOV22_1.1!R60)</f>
        <v>107.18801019212958</v>
      </c>
      <c r="Z60" s="174">
        <f t="shared" si="0"/>
        <v>1.2998991102415314</v>
      </c>
      <c r="AA60" s="174">
        <f t="shared" si="0"/>
        <v>-0.14247271345204648</v>
      </c>
    </row>
    <row r="61" spans="1:27" ht="15.75">
      <c r="A61" s="160"/>
      <c r="B61" s="203" t="s">
        <v>1040</v>
      </c>
      <c r="C61" s="172">
        <v>374.678</v>
      </c>
      <c r="D61" s="172">
        <v>132.90700000000001</v>
      </c>
      <c r="E61" s="172">
        <v>105.925</v>
      </c>
      <c r="F61" s="172">
        <v>21.742999999999999</v>
      </c>
      <c r="G61" s="172">
        <v>8.3870000000000005</v>
      </c>
      <c r="H61" s="172">
        <v>621.89700000000005</v>
      </c>
      <c r="I61" s="172">
        <v>21.696999999999999</v>
      </c>
      <c r="J61" s="172">
        <v>643.59400000000005</v>
      </c>
      <c r="K61" s="172">
        <v>174.41499999999999</v>
      </c>
      <c r="L61" s="172">
        <v>818.00900000000001</v>
      </c>
      <c r="M61" s="172">
        <v>206.63800000000001</v>
      </c>
      <c r="N61" s="172">
        <v>-0.54200000000000004</v>
      </c>
      <c r="O61" s="172">
        <v>610.82899999999995</v>
      </c>
      <c r="P61" s="204">
        <v>604.74199999999996</v>
      </c>
      <c r="Q61" s="205"/>
      <c r="R61" s="206"/>
      <c r="S61" s="174">
        <f>100*(C61/OBR_NOV22_1.1!C61)</f>
        <v>107.51624890597873</v>
      </c>
      <c r="T61" s="174">
        <f>100*(D61/OBR_NOV22_1.1!D61)</f>
        <v>117.55231642815447</v>
      </c>
      <c r="U61" s="174">
        <f>100*(E61/OBR_NOV22_1.1!E61)</f>
        <v>105.49143022178843</v>
      </c>
      <c r="V61" s="174">
        <f>100*(K61/OBR_NOV22_1.1!N61)</f>
        <v>110.82059916764622</v>
      </c>
      <c r="W61" s="174">
        <f>100*(M61/OBR_NOV22_1.1!P61)</f>
        <v>112.81522124860099</v>
      </c>
      <c r="X61" s="174">
        <f>100*(O61/OBR_NOV22_1.1!R61)</f>
        <v>109.31553967958538</v>
      </c>
      <c r="Z61" s="174">
        <f t="shared" si="0"/>
        <v>1.9909676498937712</v>
      </c>
      <c r="AA61" s="174">
        <f t="shared" si="0"/>
        <v>4.914531783315601</v>
      </c>
    </row>
    <row r="62" spans="1:27" ht="15.75">
      <c r="A62" s="160"/>
      <c r="B62" s="203" t="s">
        <v>1041</v>
      </c>
      <c r="C62" s="172">
        <v>386.33199999999999</v>
      </c>
      <c r="D62" s="172">
        <v>126.827</v>
      </c>
      <c r="E62" s="172">
        <v>106.98099999999999</v>
      </c>
      <c r="F62" s="172">
        <v>17.344000000000001</v>
      </c>
      <c r="G62" s="172">
        <v>2.613</v>
      </c>
      <c r="H62" s="172">
        <v>622.75300000000004</v>
      </c>
      <c r="I62" s="172">
        <v>23.585000000000001</v>
      </c>
      <c r="J62" s="172">
        <v>646.33799999999997</v>
      </c>
      <c r="K62" s="172">
        <v>189.61699999999999</v>
      </c>
      <c r="L62" s="172">
        <v>835.95500000000004</v>
      </c>
      <c r="M62" s="172">
        <v>215.83500000000001</v>
      </c>
      <c r="N62" s="172">
        <v>-0.55000000000000004</v>
      </c>
      <c r="O62" s="172">
        <v>619.57000000000005</v>
      </c>
      <c r="P62" s="204">
        <v>617.62400000000002</v>
      </c>
      <c r="Q62" s="205"/>
      <c r="R62" s="206"/>
      <c r="S62" s="174">
        <f>100*(C62/OBR_NOV22_1.1!C62)</f>
        <v>110.66196900690326</v>
      </c>
      <c r="T62" s="174">
        <f>100*(D62/OBR_NOV22_1.1!D62)</f>
        <v>113.90964612897432</v>
      </c>
      <c r="U62" s="174">
        <f>100*(E62/OBR_NOV22_1.1!E62)</f>
        <v>108.07362434209861</v>
      </c>
      <c r="V62" s="174">
        <f>100*(K62/OBR_NOV22_1.1!N62)</f>
        <v>116.34015400190201</v>
      </c>
      <c r="W62" s="174">
        <f>100*(M62/OBR_NOV22_1.1!P62)</f>
        <v>119.5794897365578</v>
      </c>
      <c r="X62" s="174">
        <f>100*(O62/OBR_NOV22_1.1!R62)</f>
        <v>110.61991933424866</v>
      </c>
      <c r="Z62" s="174">
        <f t="shared" si="0"/>
        <v>2.9258090129943293</v>
      </c>
      <c r="AA62" s="174">
        <f t="shared" si="0"/>
        <v>-3.0987652220417772</v>
      </c>
    </row>
    <row r="63" spans="1:27" ht="15.75">
      <c r="A63" s="160"/>
      <c r="B63" s="203" t="s">
        <v>1042</v>
      </c>
      <c r="C63" s="172">
        <v>392.59311500000001</v>
      </c>
      <c r="D63" s="172">
        <v>128.50674214576401</v>
      </c>
      <c r="E63" s="172">
        <v>108.40539800000001</v>
      </c>
      <c r="F63" s="172">
        <v>19.3455367</v>
      </c>
      <c r="G63" s="172">
        <v>0.78471194499999997</v>
      </c>
      <c r="H63" s="172">
        <v>630.28996709076398</v>
      </c>
      <c r="I63" s="172">
        <v>7.8950835999999995</v>
      </c>
      <c r="J63" s="172">
        <v>638.185050690764</v>
      </c>
      <c r="K63" s="172">
        <v>188.744552</v>
      </c>
      <c r="L63" s="172">
        <v>826.92960300000004</v>
      </c>
      <c r="M63" s="172">
        <v>206.37401600000001</v>
      </c>
      <c r="N63" s="172">
        <v>-0.55284006799999996</v>
      </c>
      <c r="O63" s="172">
        <v>620.002747</v>
      </c>
      <c r="P63" s="204">
        <v>612.33630400000004</v>
      </c>
      <c r="Q63" s="205"/>
      <c r="R63" s="206"/>
      <c r="S63" s="174">
        <f>100*(C63/OBR_NOV22_1.1!C63)</f>
        <v>113.00749986302709</v>
      </c>
      <c r="T63" s="174">
        <f>100*(D63/OBR_NOV22_1.1!D63)</f>
        <v>113.15520217683689</v>
      </c>
      <c r="U63" s="174">
        <f>100*(E63/OBR_NOV22_1.1!E63)</f>
        <v>108.98777054095481</v>
      </c>
      <c r="V63" s="174">
        <f>100*(K63/OBR_NOV22_1.1!N63)</f>
        <v>115.74891945923909</v>
      </c>
      <c r="W63" s="174">
        <f>100*(M63/OBR_NOV22_1.1!P63)</f>
        <v>120.0794329655136</v>
      </c>
      <c r="X63" s="174">
        <f>100*(O63/OBR_NOV22_1.1!R63)</f>
        <v>111.23542618921955</v>
      </c>
      <c r="Z63" s="174">
        <f t="shared" si="0"/>
        <v>2.1195455649063222</v>
      </c>
      <c r="AA63" s="174">
        <f t="shared" si="0"/>
        <v>-0.66231787892940819</v>
      </c>
    </row>
    <row r="64" spans="1:27" ht="15.75">
      <c r="A64" s="160"/>
      <c r="B64" s="203" t="s">
        <v>1043</v>
      </c>
      <c r="C64" s="172">
        <v>400.95169699999997</v>
      </c>
      <c r="D64" s="172">
        <v>130.48681222929699</v>
      </c>
      <c r="E64" s="172">
        <v>109.19523699999999</v>
      </c>
      <c r="F64" s="172">
        <v>20.528791900000002</v>
      </c>
      <c r="G64" s="172">
        <v>0.79085114000000001</v>
      </c>
      <c r="H64" s="172">
        <v>641.42459736929698</v>
      </c>
      <c r="I64" s="172">
        <v>4.3292579299999998</v>
      </c>
      <c r="J64" s="172">
        <v>645.7538552992969</v>
      </c>
      <c r="K64" s="172">
        <v>186.31709700000002</v>
      </c>
      <c r="L64" s="172">
        <v>832.07095200000003</v>
      </c>
      <c r="M64" s="172">
        <v>204.53701500000003</v>
      </c>
      <c r="N64" s="172">
        <v>-0.56114993499999999</v>
      </c>
      <c r="O64" s="172">
        <v>626.97278700000004</v>
      </c>
      <c r="P64" s="204">
        <v>614.8778440000001</v>
      </c>
      <c r="Q64" s="205"/>
      <c r="R64" s="206"/>
      <c r="S64" s="174">
        <f>100*(C64/OBR_NOV22_1.1!C64)</f>
        <v>115.92521100836177</v>
      </c>
      <c r="T64" s="174">
        <f>100*(D64/OBR_NOV22_1.1!D64)</f>
        <v>112.75636051778856</v>
      </c>
      <c r="U64" s="174">
        <f>100*(E64/OBR_NOV22_1.1!E64)</f>
        <v>109.8404363993956</v>
      </c>
      <c r="V64" s="174">
        <f>100*(K64/OBR_NOV22_1.1!N64)</f>
        <v>115.54126792307682</v>
      </c>
      <c r="W64" s="174">
        <f>100*(M64/OBR_NOV22_1.1!P64)</f>
        <v>120.1978079652219</v>
      </c>
      <c r="X64" s="174">
        <f>100*(O64/OBR_NOV22_1.1!R64)</f>
        <v>112.90743152804399</v>
      </c>
      <c r="Z64" s="174">
        <f t="shared" si="0"/>
        <v>2.5818739011757241</v>
      </c>
      <c r="AA64" s="174">
        <f t="shared" si="0"/>
        <v>-0.35247310894732653</v>
      </c>
    </row>
    <row r="65" spans="1:31" ht="15.75">
      <c r="A65" s="160"/>
      <c r="B65" s="178" t="s">
        <v>1044</v>
      </c>
      <c r="C65" s="172">
        <v>403.12463199999996</v>
      </c>
      <c r="D65" s="172">
        <v>131.91419177505799</v>
      </c>
      <c r="E65" s="172">
        <v>109.157797</v>
      </c>
      <c r="F65" s="172">
        <v>21.125092100000007</v>
      </c>
      <c r="G65" s="172">
        <v>0.79411592700000011</v>
      </c>
      <c r="H65" s="172">
        <v>644.99073670205792</v>
      </c>
      <c r="I65" s="172">
        <v>2.7045026400000003</v>
      </c>
      <c r="J65" s="172">
        <v>647.69523934205779</v>
      </c>
      <c r="K65" s="172">
        <v>181.894103</v>
      </c>
      <c r="L65" s="172">
        <v>829.58934199999999</v>
      </c>
      <c r="M65" s="172">
        <v>202.23510899999999</v>
      </c>
      <c r="N65" s="172">
        <v>-0.56372736699999992</v>
      </c>
      <c r="O65" s="172">
        <v>626.79050600000005</v>
      </c>
      <c r="P65" s="204">
        <v>616.67365500000005</v>
      </c>
      <c r="Q65" s="205"/>
      <c r="R65" s="206"/>
      <c r="S65" s="174">
        <f>100*(C65/OBR_NOV22_1.1!C65)</f>
        <v>117.21313800310492</v>
      </c>
      <c r="T65" s="174">
        <f>100*(D65/OBR_NOV22_1.1!D65)</f>
        <v>112.4714242477684</v>
      </c>
      <c r="U65" s="174">
        <f>100*(E65/OBR_NOV22_1.1!E65)</f>
        <v>110.29387858274559</v>
      </c>
      <c r="V65" s="174">
        <f>100*(K65/OBR_NOV22_1.1!N65)</f>
        <v>114.6531111359659</v>
      </c>
      <c r="W65" s="174">
        <f>100*(M65/OBR_NOV22_1.1!P65)</f>
        <v>120.16068285999117</v>
      </c>
      <c r="X65" s="174">
        <f>100*(O65/OBR_NOV22_1.1!R65)</f>
        <v>113.42602950847893</v>
      </c>
      <c r="Z65" s="174">
        <f t="shared" si="0"/>
        <v>1.1109981888669962</v>
      </c>
      <c r="AA65" s="174">
        <f t="shared" si="0"/>
        <v>-0.25270083985657887</v>
      </c>
    </row>
    <row r="66" spans="1:31" ht="15.75">
      <c r="A66" s="160"/>
      <c r="B66" s="178" t="s">
        <v>1045</v>
      </c>
      <c r="C66" s="172">
        <v>406.74323900000002</v>
      </c>
      <c r="D66" s="172">
        <v>133.78888078304701</v>
      </c>
      <c r="E66" s="172">
        <v>108.46341000000001</v>
      </c>
      <c r="F66" s="172">
        <v>21.634437500000001</v>
      </c>
      <c r="G66" s="172">
        <v>0.79811719800000003</v>
      </c>
      <c r="H66" s="172">
        <v>649.793646981047</v>
      </c>
      <c r="I66" s="172">
        <v>3.4660791899999999</v>
      </c>
      <c r="J66" s="172">
        <v>653.25972617104696</v>
      </c>
      <c r="K66" s="172">
        <v>180.01924600000001</v>
      </c>
      <c r="L66" s="172">
        <v>833.27897199999995</v>
      </c>
      <c r="M66" s="172">
        <v>201.05524600000001</v>
      </c>
      <c r="N66" s="172">
        <v>-0.57115543800000002</v>
      </c>
      <c r="O66" s="172">
        <v>631.65257099999997</v>
      </c>
      <c r="P66" s="204">
        <v>624.08061800000007</v>
      </c>
      <c r="Q66" s="205"/>
      <c r="R66" s="206"/>
      <c r="S66" s="174">
        <f>100*(C66/OBR_NOV22_1.1!C66)</f>
        <v>119.33185507434416</v>
      </c>
      <c r="T66" s="174">
        <f>100*(D66/OBR_NOV22_1.1!D66)</f>
        <v>112.77291504117608</v>
      </c>
      <c r="U66" s="174">
        <f>100*(E66/OBR_NOV22_1.1!E66)</f>
        <v>110.84961065561161</v>
      </c>
      <c r="V66" s="174">
        <f>100*(K66/OBR_NOV22_1.1!N66)</f>
        <v>114.89596600076639</v>
      </c>
      <c r="W66" s="174">
        <f>100*(M66/OBR_NOV22_1.1!P66)</f>
        <v>120.43857779180681</v>
      </c>
      <c r="X66" s="174">
        <f>100*(O66/OBR_NOV22_1.1!R66)</f>
        <v>114.92061125442312</v>
      </c>
      <c r="Z66" s="174">
        <f t="shared" si="0"/>
        <v>1.8075764435067976</v>
      </c>
      <c r="AA66" s="174">
        <f t="shared" si="0"/>
        <v>0.26805990537073221</v>
      </c>
    </row>
    <row r="67" spans="1:31" ht="15.75">
      <c r="A67" s="160"/>
      <c r="B67" s="178" t="s">
        <v>1046</v>
      </c>
      <c r="C67" s="172">
        <v>407.36729599999995</v>
      </c>
      <c r="D67" s="172">
        <v>135.30664824184302</v>
      </c>
      <c r="E67" s="172">
        <v>108.75171400000001</v>
      </c>
      <c r="F67" s="172">
        <v>21.943767599999997</v>
      </c>
      <c r="G67" s="172">
        <v>0.80028662499999992</v>
      </c>
      <c r="H67" s="172">
        <v>652.22594486684295</v>
      </c>
      <c r="I67" s="172">
        <v>1.99775258</v>
      </c>
      <c r="J67" s="172">
        <v>654.22369744684295</v>
      </c>
      <c r="K67" s="172">
        <v>178.70588599999999</v>
      </c>
      <c r="L67" s="172">
        <v>832.92958399999998</v>
      </c>
      <c r="M67" s="172">
        <v>199.270388</v>
      </c>
      <c r="N67" s="172">
        <v>-0.57381097199999997</v>
      </c>
      <c r="O67" s="172">
        <v>633.08538499999997</v>
      </c>
      <c r="P67" s="204">
        <v>626.45083900000009</v>
      </c>
      <c r="Q67" s="205"/>
      <c r="R67" s="206"/>
      <c r="S67" s="174">
        <f>100*(C67/OBR_NOV22_1.1!C67)</f>
        <v>119.95501190469446</v>
      </c>
      <c r="T67" s="174">
        <f>100*(D67/OBR_NOV22_1.1!D67)</f>
        <v>113.14709042240469</v>
      </c>
      <c r="U67" s="174">
        <f>100*(E67/OBR_NOV22_1.1!E67)</f>
        <v>111.15092000850863</v>
      </c>
      <c r="V67" s="174">
        <f>100*(K67/OBR_NOV22_1.1!N67)</f>
        <v>114.81454284481538</v>
      </c>
      <c r="W67" s="174">
        <f>100*(M67/OBR_NOV22_1.1!P67)</f>
        <v>120.11504896402003</v>
      </c>
      <c r="X67" s="174">
        <f>100*(O67/OBR_NOV22_1.1!R67)</f>
        <v>115.4549238859391</v>
      </c>
      <c r="Z67" s="174">
        <f t="shared" si="0"/>
        <v>0.52220493007677504</v>
      </c>
      <c r="AA67" s="174">
        <f t="shared" si="0"/>
        <v>0.331795432522064</v>
      </c>
      <c r="AB67" s="174"/>
      <c r="AC67" s="174"/>
      <c r="AD67" s="174"/>
    </row>
    <row r="68" spans="1:31" ht="15.75">
      <c r="A68" s="160"/>
      <c r="B68" s="178" t="s">
        <v>1047</v>
      </c>
      <c r="C68" s="172">
        <v>407.50021100000004</v>
      </c>
      <c r="D68" s="172">
        <v>136.46749415144799</v>
      </c>
      <c r="E68" s="172">
        <v>109.23927</v>
      </c>
      <c r="F68" s="172">
        <v>22.053082299999996</v>
      </c>
      <c r="G68" s="172">
        <v>0.801951525</v>
      </c>
      <c r="H68" s="172">
        <v>654.00892667644814</v>
      </c>
      <c r="I68" s="172">
        <v>1.12477863</v>
      </c>
      <c r="J68" s="172">
        <v>655.13370530644806</v>
      </c>
      <c r="K68" s="172">
        <v>177.55430799999999</v>
      </c>
      <c r="L68" s="172">
        <v>832.68801399999995</v>
      </c>
      <c r="M68" s="172">
        <v>195.52516299999999</v>
      </c>
      <c r="N68" s="172">
        <v>-0.57619546899999996</v>
      </c>
      <c r="O68" s="172">
        <v>636.58665500000006</v>
      </c>
      <c r="P68" s="204">
        <v>629.24544200000003</v>
      </c>
      <c r="Q68" s="205"/>
      <c r="R68" s="206"/>
      <c r="S68" s="174">
        <f>100*(C68/OBR_NOV22_1.1!C68)</f>
        <v>119.94302188431267</v>
      </c>
      <c r="T68" s="174">
        <f>100*(D68/OBR_NOV22_1.1!D68)</f>
        <v>113.60659189687333</v>
      </c>
      <c r="U68" s="174">
        <f>100*(E68/OBR_NOV22_1.1!E68)</f>
        <v>111.38215667480154</v>
      </c>
      <c r="V68" s="174">
        <f>100*(K68/OBR_NOV22_1.1!N68)</f>
        <v>113.99665713732941</v>
      </c>
      <c r="W68" s="174">
        <f>100*(M68/OBR_NOV22_1.1!P68)</f>
        <v>118.08308794373366</v>
      </c>
      <c r="X68" s="174">
        <f>100*(O68/OBR_NOV22_1.1!R68)</f>
        <v>115.9347021322821</v>
      </c>
      <c r="Z68" s="174">
        <f t="shared" si="0"/>
        <v>-9.9954309464855839E-3</v>
      </c>
      <c r="AA68" s="174">
        <f t="shared" si="0"/>
        <v>0.40610984582387655</v>
      </c>
      <c r="AB68" s="174"/>
      <c r="AC68" s="174"/>
      <c r="AD68" s="174"/>
    </row>
    <row r="69" spans="1:31" ht="15.75">
      <c r="A69" s="160"/>
      <c r="B69" s="178" t="s">
        <v>1048</v>
      </c>
      <c r="C69" s="172">
        <v>409.72181</v>
      </c>
      <c r="D69" s="172">
        <v>137.27141851186101</v>
      </c>
      <c r="E69" s="172">
        <v>109.896069</v>
      </c>
      <c r="F69" s="172">
        <v>21.962381700000005</v>
      </c>
      <c r="G69" s="172">
        <v>0.80415784599999995</v>
      </c>
      <c r="H69" s="172">
        <v>657.69345535786113</v>
      </c>
      <c r="I69" s="172">
        <v>0.924090776</v>
      </c>
      <c r="J69" s="172">
        <v>658.6175461338612</v>
      </c>
      <c r="K69" s="172">
        <v>176.858047</v>
      </c>
      <c r="L69" s="172">
        <v>835.475593</v>
      </c>
      <c r="M69" s="172">
        <v>193.37579600000001</v>
      </c>
      <c r="N69" s="172">
        <v>-0.57823883300000001</v>
      </c>
      <c r="O69" s="172">
        <v>641.52155799999991</v>
      </c>
      <c r="P69" s="204">
        <v>633.66861199999994</v>
      </c>
      <c r="Q69" s="205"/>
      <c r="R69" s="206"/>
      <c r="S69" s="174">
        <f>100*(C69/OBR_NOV22_1.1!C69)</f>
        <v>120.06837208912775</v>
      </c>
      <c r="T69" s="174">
        <f>100*(D69/OBR_NOV22_1.1!D69)</f>
        <v>113.93404112353143</v>
      </c>
      <c r="U69" s="174">
        <f>100*(E69/OBR_NOV22_1.1!E69)</f>
        <v>111.68859005963785</v>
      </c>
      <c r="V69" s="174">
        <f>100*(K69/OBR_NOV22_1.1!N69)</f>
        <v>113.298962302604</v>
      </c>
      <c r="W69" s="174">
        <f>100*(M69/OBR_NOV22_1.1!P69)</f>
        <v>116.72736584028102</v>
      </c>
      <c r="X69" s="174">
        <f>100*(O69/OBR_NOV22_1.1!R69)</f>
        <v>116.34584163020311</v>
      </c>
      <c r="Z69" s="174">
        <f t="shared" si="0"/>
        <v>0.10450812631348505</v>
      </c>
      <c r="AA69" s="174">
        <f t="shared" si="0"/>
        <v>0.28823083343205713</v>
      </c>
      <c r="AB69" s="174"/>
      <c r="AC69" s="174"/>
      <c r="AD69" s="174"/>
    </row>
    <row r="70" spans="1:31" ht="15.75">
      <c r="A70" s="160"/>
      <c r="B70" s="178" t="s">
        <v>1049</v>
      </c>
      <c r="C70" s="172">
        <v>412.07310899999999</v>
      </c>
      <c r="D70" s="172">
        <v>137.718421323081</v>
      </c>
      <c r="E70" s="172">
        <v>110.64216400000001</v>
      </c>
      <c r="F70" s="172">
        <v>21.6716658</v>
      </c>
      <c r="G70" s="172">
        <v>0.80658789200000003</v>
      </c>
      <c r="H70" s="172">
        <v>661.24028221508092</v>
      </c>
      <c r="I70" s="172">
        <v>3.01178422</v>
      </c>
      <c r="J70" s="172">
        <v>664.25206643508091</v>
      </c>
      <c r="K70" s="172">
        <v>176.76867199999998</v>
      </c>
      <c r="L70" s="172">
        <v>841.02073899999994</v>
      </c>
      <c r="M70" s="172">
        <v>192.45999799999998</v>
      </c>
      <c r="N70" s="172">
        <v>-0.57996726700000001</v>
      </c>
      <c r="O70" s="172">
        <v>647.980774</v>
      </c>
      <c r="P70" s="204">
        <v>639.76970100000005</v>
      </c>
      <c r="Q70" s="205"/>
      <c r="R70" s="206"/>
      <c r="S70" s="174">
        <f>100*(C70/OBR_NOV22_1.1!C70)</f>
        <v>120.07630795148303</v>
      </c>
      <c r="T70" s="174">
        <f>100*(D70/OBR_NOV22_1.1!D70)</f>
        <v>114.13384851871346</v>
      </c>
      <c r="U70" s="174">
        <f>100*(E70/OBR_NOV22_1.1!E70)</f>
        <v>112.02609614180466</v>
      </c>
      <c r="V70" s="174">
        <f>100*(K70/OBR_NOV22_1.1!N70)</f>
        <v>112.88632873277255</v>
      </c>
      <c r="W70" s="174">
        <f>100*(M70/OBR_NOV22_1.1!P70)</f>
        <v>115.84395573136865</v>
      </c>
      <c r="X70" s="174">
        <f>100*(O70/OBR_NOV22_1.1!R70)</f>
        <v>116.69361511442706</v>
      </c>
      <c r="Z70" s="174">
        <f t="shared" si="0"/>
        <v>6.6094527786164647E-3</v>
      </c>
      <c r="AA70" s="174">
        <f t="shared" si="0"/>
        <v>0.17537111227836633</v>
      </c>
      <c r="AB70" s="174"/>
      <c r="AC70" s="174"/>
      <c r="AD70" s="174"/>
    </row>
    <row r="71" spans="1:31" ht="15.75">
      <c r="A71" s="160"/>
      <c r="B71" s="178" t="s">
        <v>1050</v>
      </c>
      <c r="C71" s="172">
        <v>415.33541700000001</v>
      </c>
      <c r="D71" s="172">
        <v>138.233432345659</v>
      </c>
      <c r="E71" s="172">
        <v>111.99697500000001</v>
      </c>
      <c r="F71" s="172">
        <v>21.488928100000003</v>
      </c>
      <c r="G71" s="172">
        <v>0.80940166299999994</v>
      </c>
      <c r="H71" s="172">
        <v>666.37522600865896</v>
      </c>
      <c r="I71" s="172">
        <v>2.9988290000000002</v>
      </c>
      <c r="J71" s="172">
        <v>669.37405500865907</v>
      </c>
      <c r="K71" s="172">
        <v>176.82460599999999</v>
      </c>
      <c r="L71" s="172">
        <v>846.19866200000001</v>
      </c>
      <c r="M71" s="172">
        <v>191.63300799999999</v>
      </c>
      <c r="N71" s="172">
        <v>-0.58139247699999996</v>
      </c>
      <c r="O71" s="172">
        <v>653.98426100000006</v>
      </c>
      <c r="P71" s="204">
        <v>645.73756700000001</v>
      </c>
      <c r="Q71" s="205"/>
      <c r="R71" s="206"/>
      <c r="S71" s="174">
        <f>100*(C71/OBR_NOV22_1.1!C71)</f>
        <v>120.09833696956211</v>
      </c>
      <c r="T71" s="174">
        <f>100*(D71/OBR_NOV22_1.1!D71)</f>
        <v>114.3890791318249</v>
      </c>
      <c r="U71" s="174">
        <f>100*(E71/OBR_NOV22_1.1!E71)</f>
        <v>112.41689722910601</v>
      </c>
      <c r="V71" s="174">
        <f>100*(K71/OBR_NOV22_1.1!N71)</f>
        <v>112.46251757382764</v>
      </c>
      <c r="W71" s="174">
        <f>100*(M71/OBR_NOV22_1.1!P71)</f>
        <v>114.96441022410183</v>
      </c>
      <c r="X71" s="174">
        <f>100*(O71/OBR_NOV22_1.1!R71)</f>
        <v>116.98037767139805</v>
      </c>
      <c r="Z71" s="174">
        <f t="shared" ref="Z71:AE85" si="1">100*((S71/S70)-1)</f>
        <v>1.8345848947975973E-2</v>
      </c>
      <c r="AA71" s="174">
        <f t="shared" si="1"/>
        <v>0.22362394366259863</v>
      </c>
      <c r="AB71" s="174"/>
      <c r="AC71" s="174"/>
      <c r="AD71" s="174"/>
    </row>
    <row r="72" spans="1:31" ht="15.75">
      <c r="A72" s="160"/>
      <c r="B72" s="178" t="s">
        <v>1051</v>
      </c>
      <c r="C72" s="172">
        <v>418.654336</v>
      </c>
      <c r="D72" s="172">
        <v>138.816451579594</v>
      </c>
      <c r="E72" s="172">
        <v>113.62593099999999</v>
      </c>
      <c r="F72" s="172">
        <v>21.414168499999999</v>
      </c>
      <c r="G72" s="172">
        <v>0.81230389000000003</v>
      </c>
      <c r="H72" s="172">
        <v>671.90902246959388</v>
      </c>
      <c r="I72" s="172">
        <v>2.8458220399999998</v>
      </c>
      <c r="J72" s="172">
        <v>674.75484450959391</v>
      </c>
      <c r="K72" s="172">
        <v>176.72537299999999</v>
      </c>
      <c r="L72" s="172">
        <v>851.48021800000004</v>
      </c>
      <c r="M72" s="172">
        <v>190.77657000000002</v>
      </c>
      <c r="N72" s="172">
        <v>-0.58306518400000007</v>
      </c>
      <c r="O72" s="172">
        <v>660.12058200000001</v>
      </c>
      <c r="P72" s="204">
        <v>651.90362899999991</v>
      </c>
      <c r="Q72" s="205"/>
      <c r="R72" s="206"/>
      <c r="S72" s="174">
        <f>100*(C72/OBR_NOV22_1.1!C72)</f>
        <v>120.19004500555963</v>
      </c>
      <c r="T72" s="174">
        <f>100*(D72/OBR_NOV22_1.1!D72)</f>
        <v>114.69948259030937</v>
      </c>
      <c r="U72" s="174">
        <f>100*(E72/OBR_NOV22_1.1!E72)</f>
        <v>112.8199850899337</v>
      </c>
      <c r="V72" s="174">
        <f>100*(K72/OBR_NOV22_1.1!N72)</f>
        <v>112.05173133247219</v>
      </c>
      <c r="W72" s="174">
        <f>100*(M72/OBR_NOV22_1.1!P72)</f>
        <v>114.09417860958948</v>
      </c>
      <c r="X72" s="174">
        <f>100*(O72/OBR_NOV22_1.1!R72)</f>
        <v>117.31693842070661</v>
      </c>
      <c r="Z72" s="174">
        <f t="shared" si="1"/>
        <v>7.6360787594209611E-2</v>
      </c>
      <c r="AA72" s="174">
        <f t="shared" si="1"/>
        <v>0.27135759885501542</v>
      </c>
      <c r="AB72" s="174"/>
      <c r="AC72" s="174"/>
      <c r="AD72" s="174"/>
    </row>
    <row r="73" spans="1:31" ht="15.75">
      <c r="A73" s="160"/>
      <c r="B73" s="178" t="s">
        <v>1052</v>
      </c>
      <c r="C73" s="172">
        <v>421.88601799999998</v>
      </c>
      <c r="D73" s="172">
        <v>139.46747902488698</v>
      </c>
      <c r="E73" s="172">
        <v>115.38945200000001</v>
      </c>
      <c r="F73" s="172">
        <v>21.447387200000001</v>
      </c>
      <c r="G73" s="172">
        <v>0.81524480500000007</v>
      </c>
      <c r="H73" s="172">
        <v>677.55819382988705</v>
      </c>
      <c r="I73" s="172">
        <v>2.38807283</v>
      </c>
      <c r="J73" s="172">
        <v>679.94626665988699</v>
      </c>
      <c r="K73" s="172">
        <v>176.56526000000002</v>
      </c>
      <c r="L73" s="172">
        <v>856.511526</v>
      </c>
      <c r="M73" s="172">
        <v>189.220584</v>
      </c>
      <c r="N73" s="172">
        <v>-0.58522122499999996</v>
      </c>
      <c r="O73" s="172">
        <v>666.70572100000004</v>
      </c>
      <c r="P73" s="204">
        <v>658.54108099999996</v>
      </c>
      <c r="Q73" s="205"/>
      <c r="R73" s="206"/>
      <c r="S73" s="174">
        <f>100*(C73/OBR_NOV22_1.1!C73)</f>
        <v>120.3207578792274</v>
      </c>
      <c r="T73" s="174">
        <f>100*(D73/OBR_NOV22_1.1!D73)</f>
        <v>115.0303507832482</v>
      </c>
      <c r="U73" s="174">
        <f>100*(E73/OBR_NOV22_1.1!E73)</f>
        <v>113.22844535375039</v>
      </c>
      <c r="V73" s="174">
        <f>100*(K73/OBR_NOV22_1.1!N73)</f>
        <v>111.62793070705442</v>
      </c>
      <c r="W73" s="174">
        <f>100*(M73/OBR_NOV22_1.1!P73)</f>
        <v>112.9296265486844</v>
      </c>
      <c r="X73" s="174">
        <f>100*(O73/OBR_NOV22_1.1!R73)</f>
        <v>117.75074945837393</v>
      </c>
      <c r="Z73" s="174">
        <f t="shared" si="1"/>
        <v>0.10875515826767046</v>
      </c>
      <c r="AA73" s="174">
        <f t="shared" si="1"/>
        <v>0.28846528813093464</v>
      </c>
      <c r="AB73" s="174"/>
      <c r="AC73" s="174"/>
      <c r="AD73" s="174"/>
    </row>
    <row r="74" spans="1:31" ht="15.75">
      <c r="A74" s="160"/>
      <c r="B74" s="178" t="s">
        <v>1053</v>
      </c>
      <c r="C74" s="172">
        <v>422.39271200000002</v>
      </c>
      <c r="D74" s="172">
        <v>140.186514681538</v>
      </c>
      <c r="E74" s="172">
        <v>117.27239599999999</v>
      </c>
      <c r="F74" s="172">
        <v>21.588584099999999</v>
      </c>
      <c r="G74" s="172">
        <v>0.81746792899999998</v>
      </c>
      <c r="H74" s="172">
        <v>680.66909061053798</v>
      </c>
      <c r="I74" s="172">
        <v>2.5968302100000002</v>
      </c>
      <c r="J74" s="172">
        <v>683.2659208205381</v>
      </c>
      <c r="K74" s="172">
        <v>176.59657300000001</v>
      </c>
      <c r="L74" s="172">
        <v>859.86249399999997</v>
      </c>
      <c r="M74" s="172">
        <v>188.17262599999998</v>
      </c>
      <c r="N74" s="172">
        <v>-0.58523302099999996</v>
      </c>
      <c r="O74" s="172">
        <v>671.10463500000003</v>
      </c>
      <c r="P74" s="204">
        <v>663.01090399999998</v>
      </c>
      <c r="Q74" s="205"/>
      <c r="R74" s="206"/>
      <c r="S74" s="174">
        <f>100*(C74/OBR_NOV22_1.1!C74)</f>
        <v>119.86069007685654</v>
      </c>
      <c r="T74" s="174">
        <f>100*(D74/OBR_NOV22_1.1!D74)</f>
        <v>115.33506139882309</v>
      </c>
      <c r="U74" s="174">
        <f>100*(E74/OBR_NOV22_1.1!E74)</f>
        <v>113.53721199876637</v>
      </c>
      <c r="V74" s="174">
        <f>100*(K74/OBR_NOV22_1.1!N74)</f>
        <v>111.38513102820633</v>
      </c>
      <c r="W74" s="174">
        <f>100*(M74/OBR_NOV22_1.1!P74)</f>
        <v>112.1440472106998</v>
      </c>
      <c r="X74" s="174">
        <f>100*(O74/OBR_NOV22_1.1!R74)</f>
        <v>117.75312282384205</v>
      </c>
      <c r="Z74" s="174">
        <f t="shared" si="1"/>
        <v>-0.38236777300941771</v>
      </c>
      <c r="AA74" s="174">
        <f t="shared" si="1"/>
        <v>0.26489584140194644</v>
      </c>
      <c r="AB74" s="174"/>
      <c r="AC74" s="174"/>
      <c r="AD74" s="174"/>
    </row>
    <row r="75" spans="1:31" ht="15.75">
      <c r="A75" s="160"/>
      <c r="B75" s="178" t="s">
        <v>1054</v>
      </c>
      <c r="C75" s="172">
        <v>422.50544100000002</v>
      </c>
      <c r="D75" s="172">
        <v>141.024028340325</v>
      </c>
      <c r="E75" s="172">
        <v>119.18112699999999</v>
      </c>
      <c r="F75" s="172">
        <v>21.693426899999999</v>
      </c>
      <c r="G75" s="172">
        <v>0.81961908300000008</v>
      </c>
      <c r="H75" s="172">
        <v>683.53021542332499</v>
      </c>
      <c r="I75" s="172">
        <v>2.9085319300000001</v>
      </c>
      <c r="J75" s="172">
        <v>686.43874735332497</v>
      </c>
      <c r="K75" s="172">
        <v>177.26993900000002</v>
      </c>
      <c r="L75" s="172">
        <v>863.70868599999994</v>
      </c>
      <c r="M75" s="172">
        <v>188.35727499999999</v>
      </c>
      <c r="N75" s="172">
        <v>-0.584645466</v>
      </c>
      <c r="O75" s="172">
        <v>674.76676599999996</v>
      </c>
      <c r="P75" s="204">
        <v>666.68050700000003</v>
      </c>
      <c r="Q75" s="205"/>
      <c r="R75" s="206"/>
      <c r="S75" s="174">
        <f>100*(C75/OBR_NOV22_1.1!C75)</f>
        <v>119.35656812967666</v>
      </c>
      <c r="T75" s="174">
        <f>100*(D75/OBR_NOV22_1.1!D75)</f>
        <v>115.67707382826664</v>
      </c>
      <c r="U75" s="174">
        <f>100*(E75/OBR_NOV22_1.1!E75)</f>
        <v>113.83598383824329</v>
      </c>
      <c r="V75" s="174">
        <f>100*(K75/OBR_NOV22_1.1!N75)</f>
        <v>111.58427745878217</v>
      </c>
      <c r="W75" s="174">
        <f>100*(M75/OBR_NOV22_1.1!P75)</f>
        <v>112.12356267711499</v>
      </c>
      <c r="X75" s="174">
        <f>100*(O75/OBR_NOV22_1.1!R75)</f>
        <v>117.63490267952734</v>
      </c>
      <c r="Z75" s="174">
        <f t="shared" si="1"/>
        <v>-0.42058989219621035</v>
      </c>
      <c r="AA75" s="174">
        <f t="shared" si="1"/>
        <v>0.29653812578369632</v>
      </c>
      <c r="AB75" s="174"/>
      <c r="AC75" s="174"/>
      <c r="AD75" s="174"/>
    </row>
    <row r="76" spans="1:31" ht="15.75">
      <c r="A76" s="160"/>
      <c r="B76" s="178" t="s">
        <v>1055</v>
      </c>
      <c r="C76" s="172">
        <v>424.53646800000001</v>
      </c>
      <c r="D76" s="172">
        <v>141.98002000124902</v>
      </c>
      <c r="E76" s="172">
        <v>121.282302</v>
      </c>
      <c r="F76" s="172">
        <v>21.761915400000007</v>
      </c>
      <c r="G76" s="172">
        <v>0.82238068999999991</v>
      </c>
      <c r="H76" s="172">
        <v>688.62117069124906</v>
      </c>
      <c r="I76" s="172">
        <v>3.0767492900000004</v>
      </c>
      <c r="J76" s="172">
        <v>691.69791998124902</v>
      </c>
      <c r="K76" s="172">
        <v>177.881584</v>
      </c>
      <c r="L76" s="172">
        <v>869.57950399999993</v>
      </c>
      <c r="M76" s="172">
        <v>188.77861999999999</v>
      </c>
      <c r="N76" s="172">
        <v>-0.58541167399999994</v>
      </c>
      <c r="O76" s="172">
        <v>680.21547299999997</v>
      </c>
      <c r="P76" s="204">
        <v>672.13516299999992</v>
      </c>
      <c r="Q76" s="205"/>
      <c r="R76" s="206"/>
      <c r="S76" s="174">
        <f>100*(C76/OBR_NOV22_1.1!C76)</f>
        <v>119.35086801672907</v>
      </c>
      <c r="T76" s="174">
        <f>100*(D76/OBR_NOV22_1.1!D76)</f>
        <v>116.05504801357935</v>
      </c>
      <c r="U76" s="174">
        <f>100*(E76/OBR_NOV22_1.1!E76)</f>
        <v>114.21954001302043</v>
      </c>
      <c r="V76" s="174">
        <f>100*(K76/OBR_NOV22_1.1!N76)</f>
        <v>111.79151815204385</v>
      </c>
      <c r="W76" s="174">
        <f>100*(M76/OBR_NOV22_1.1!P76)</f>
        <v>112.29459722910424</v>
      </c>
      <c r="X76" s="174">
        <f>100*(O76/OBR_NOV22_1.1!R76)</f>
        <v>117.78906919973926</v>
      </c>
      <c r="Z76" s="174">
        <f t="shared" si="1"/>
        <v>-4.77570110879455E-3</v>
      </c>
      <c r="AA76" s="174">
        <f t="shared" si="1"/>
        <v>0.32674943513339993</v>
      </c>
      <c r="AB76" s="174"/>
      <c r="AC76" s="174"/>
      <c r="AD76" s="174"/>
    </row>
    <row r="77" spans="1:31" ht="15.75">
      <c r="A77" s="160"/>
      <c r="B77" s="178" t="s">
        <v>1056</v>
      </c>
      <c r="C77" s="172">
        <v>427.722756</v>
      </c>
      <c r="D77" s="172">
        <v>143.05448966430899</v>
      </c>
      <c r="E77" s="172">
        <v>123.28274400000001</v>
      </c>
      <c r="F77" s="172">
        <v>21.794049900000005</v>
      </c>
      <c r="G77" s="172">
        <v>0.82546273199999998</v>
      </c>
      <c r="H77" s="172">
        <v>694.88545239630901</v>
      </c>
      <c r="I77" s="172">
        <v>2.8664419899999998</v>
      </c>
      <c r="J77" s="172">
        <v>697.751894386309</v>
      </c>
      <c r="K77" s="172">
        <v>178.464617</v>
      </c>
      <c r="L77" s="172">
        <v>876.21651100000008</v>
      </c>
      <c r="M77" s="172">
        <v>189.264883</v>
      </c>
      <c r="N77" s="172">
        <v>-0.58674822800000004</v>
      </c>
      <c r="O77" s="172">
        <v>686.36487899999997</v>
      </c>
      <c r="P77" s="204">
        <v>678.31124499999999</v>
      </c>
      <c r="Q77" s="205"/>
      <c r="R77" s="206"/>
      <c r="S77" s="174">
        <f>100*(C77/OBR_NOV22_1.1!C77)</f>
        <v>119.54405210741066</v>
      </c>
      <c r="T77" s="174">
        <f>100*(D77/OBR_NOV22_1.1!D77)</f>
        <v>116.46745413588351</v>
      </c>
      <c r="U77" s="174">
        <f>100*(E77/OBR_NOV22_1.1!E77)</f>
        <v>114.64760186911087</v>
      </c>
      <c r="V77" s="174">
        <f>100*(K77/OBR_NOV22_1.1!N77)</f>
        <v>112.00636960116984</v>
      </c>
      <c r="W77" s="174">
        <f>100*(M77/OBR_NOV22_1.1!P77)</f>
        <v>112.51208816357349</v>
      </c>
      <c r="X77" s="174">
        <f>100*(O77/OBR_NOV22_1.1!R77)</f>
        <v>118.05799353305646</v>
      </c>
      <c r="Z77" s="174">
        <f t="shared" si="1"/>
        <v>0.16186232567199088</v>
      </c>
      <c r="AA77" s="174">
        <f t="shared" si="1"/>
        <v>0.35535388538714408</v>
      </c>
      <c r="AB77" s="174"/>
      <c r="AC77" s="174"/>
      <c r="AD77" s="174"/>
    </row>
    <row r="78" spans="1:31" ht="15.75">
      <c r="A78" s="160"/>
      <c r="B78" s="178" t="s">
        <v>1057</v>
      </c>
      <c r="C78" s="172">
        <v>431.490906</v>
      </c>
      <c r="D78" s="172">
        <v>144.247437329506</v>
      </c>
      <c r="E78" s="172">
        <v>125.04686100000001</v>
      </c>
      <c r="F78" s="172">
        <v>21.7898301</v>
      </c>
      <c r="G78" s="172">
        <v>0.82877690299999995</v>
      </c>
      <c r="H78" s="172">
        <v>701.61398123250603</v>
      </c>
      <c r="I78" s="172">
        <v>2.8163402400000002</v>
      </c>
      <c r="J78" s="172">
        <v>704.43032147250608</v>
      </c>
      <c r="K78" s="172">
        <v>178.93588800000001</v>
      </c>
      <c r="L78" s="172">
        <v>883.36620900000003</v>
      </c>
      <c r="M78" s="172">
        <v>189.50200899999999</v>
      </c>
      <c r="N78" s="172">
        <v>-0.58870296299999991</v>
      </c>
      <c r="O78" s="172">
        <v>693.27549699999997</v>
      </c>
      <c r="P78" s="204">
        <v>685.18796499999996</v>
      </c>
      <c r="Q78" s="205"/>
      <c r="R78" s="206"/>
      <c r="S78" s="174">
        <f>100*(C78/OBR_NOV22_1.1!C78)</f>
        <v>119.89188397167409</v>
      </c>
      <c r="T78" s="174">
        <f>100*(D78/OBR_NOV22_1.1!D78)</f>
        <v>116.85441677038351</v>
      </c>
      <c r="U78" s="174">
        <f>100*(E78/OBR_NOV22_1.1!E78)</f>
        <v>115.10790333002151</v>
      </c>
      <c r="V78" s="174">
        <f>100*(K78/OBR_NOV22_1.1!N78)</f>
        <v>112.1773304799538</v>
      </c>
      <c r="W78" s="174">
        <f>100*(M78/OBR_NOV22_1.1!P78)</f>
        <v>112.6155283282701</v>
      </c>
      <c r="X78" s="174">
        <f>100*(O78/OBR_NOV22_1.1!R78)</f>
        <v>118.45130041681182</v>
      </c>
      <c r="Z78" s="174">
        <f t="shared" si="1"/>
        <v>0.29096542917157464</v>
      </c>
      <c r="AA78" s="174">
        <f t="shared" si="1"/>
        <v>0.33224958626512091</v>
      </c>
      <c r="AB78" s="174"/>
      <c r="AC78" s="174"/>
      <c r="AD78" s="174"/>
    </row>
    <row r="79" spans="1:31" ht="15.75">
      <c r="A79" s="160"/>
      <c r="B79" s="178" t="s">
        <v>1058</v>
      </c>
      <c r="C79" s="172">
        <v>436.364192</v>
      </c>
      <c r="D79" s="172">
        <v>145.41502377741699</v>
      </c>
      <c r="E79" s="172">
        <v>126.799424</v>
      </c>
      <c r="F79" s="172">
        <v>21.794692999999999</v>
      </c>
      <c r="G79" s="172">
        <v>0.83256462200000003</v>
      </c>
      <c r="H79" s="172">
        <v>709.41120439941687</v>
      </c>
      <c r="I79" s="172">
        <v>2.5267576899999997</v>
      </c>
      <c r="J79" s="172">
        <v>711.93796208941694</v>
      </c>
      <c r="K79" s="172">
        <v>179.42916099999999</v>
      </c>
      <c r="L79" s="172">
        <v>891.36712299999999</v>
      </c>
      <c r="M79" s="172">
        <v>189.834563</v>
      </c>
      <c r="N79" s="172">
        <v>-0.59159238700000005</v>
      </c>
      <c r="O79" s="172">
        <v>700.940967</v>
      </c>
      <c r="P79" s="204">
        <v>692.85184100000004</v>
      </c>
      <c r="Q79" s="205"/>
      <c r="R79" s="206"/>
      <c r="S79" s="174">
        <f>100*(C79/OBR_NOV22_1.1!C79)</f>
        <v>120.56349292435777</v>
      </c>
      <c r="T79" s="174">
        <f>100*(D79/OBR_NOV22_1.1!D79)</f>
        <v>117.21420406628633</v>
      </c>
      <c r="U79" s="174">
        <f>100*(E79/OBR_NOV22_1.1!E79)</f>
        <v>115.63397572125096</v>
      </c>
      <c r="V79" s="174">
        <f>100*(K79/OBR_NOV22_1.1!N79)</f>
        <v>112.41043521448488</v>
      </c>
      <c r="W79" s="174">
        <f>100*(M79/OBR_NOV22_1.1!P79)</f>
        <v>112.81002865264063</v>
      </c>
      <c r="X79" s="174">
        <f>100*(O79/OBR_NOV22_1.1!R79)</f>
        <v>119.03267350760922</v>
      </c>
      <c r="Z79" s="174">
        <f t="shared" si="1"/>
        <v>0.560178829821667</v>
      </c>
      <c r="AA79" s="174">
        <f t="shared" si="1"/>
        <v>0.30789362169321155</v>
      </c>
      <c r="AB79" s="174"/>
      <c r="AC79" s="174"/>
      <c r="AD79" s="174"/>
      <c r="AE79" s="174"/>
    </row>
    <row r="80" spans="1:31" ht="15.75">
      <c r="A80" s="160"/>
      <c r="B80" s="178" t="s">
        <v>1059</v>
      </c>
      <c r="C80" s="172">
        <v>440.28752200000002</v>
      </c>
      <c r="D80" s="172">
        <v>146.55724900804299</v>
      </c>
      <c r="E80" s="172">
        <v>128.39056600000001</v>
      </c>
      <c r="F80" s="172">
        <v>21.808638299999998</v>
      </c>
      <c r="G80" s="172">
        <v>0.83608942799999997</v>
      </c>
      <c r="H80" s="172">
        <v>716.071426436043</v>
      </c>
      <c r="I80" s="172">
        <v>2.8167428399999999</v>
      </c>
      <c r="J80" s="172">
        <v>718.88816927604296</v>
      </c>
      <c r="K80" s="172">
        <v>179.85702900000001</v>
      </c>
      <c r="L80" s="172">
        <v>898.74519799999996</v>
      </c>
      <c r="M80" s="172">
        <v>190.27737299999998</v>
      </c>
      <c r="N80" s="172">
        <v>-0.59387316499999998</v>
      </c>
      <c r="O80" s="172">
        <v>707.87395100000003</v>
      </c>
      <c r="P80" s="204">
        <v>699.78643</v>
      </c>
      <c r="Q80" s="205"/>
      <c r="R80" s="206"/>
      <c r="S80" s="174">
        <f>100*(C80/OBR_NOV22_1.1!C80)</f>
        <v>120.99051994411163</v>
      </c>
      <c r="T80" s="174">
        <f>100*(D80/OBR_NOV22_1.1!D80)</f>
        <v>117.66425660336238</v>
      </c>
      <c r="U80" s="174">
        <f>100*(E80/OBR_NOV22_1.1!E80)</f>
        <v>116.12353203819123</v>
      </c>
      <c r="V80" s="174">
        <f>100*(K80/OBR_NOV22_1.1!N80)</f>
        <v>112.65145033246044</v>
      </c>
      <c r="W80" s="174">
        <f>100*(M80/OBR_NOV22_1.1!P80)</f>
        <v>113.04001078834011</v>
      </c>
      <c r="X80" s="174">
        <f>100*(O80/OBR_NOV22_1.1!R80)</f>
        <v>119.4915824845819</v>
      </c>
      <c r="Z80" s="174">
        <f t="shared" si="1"/>
        <v>0.35419264106901771</v>
      </c>
      <c r="AA80" s="174">
        <f t="shared" si="1"/>
        <v>0.38395733747553784</v>
      </c>
      <c r="AB80" s="174"/>
      <c r="AC80" s="174"/>
      <c r="AD80" s="174"/>
      <c r="AE80" s="174"/>
    </row>
    <row r="81" spans="1:31" ht="15.75">
      <c r="A81" s="160"/>
      <c r="B81" s="178" t="s">
        <v>1060</v>
      </c>
      <c r="C81" s="172">
        <v>444.13710200000003</v>
      </c>
      <c r="D81" s="172">
        <v>147.67411302138203</v>
      </c>
      <c r="E81" s="172">
        <v>130.00215299999999</v>
      </c>
      <c r="F81" s="172">
        <v>21.831666300000002</v>
      </c>
      <c r="G81" s="172">
        <v>0.83969015599999997</v>
      </c>
      <c r="H81" s="172">
        <v>722.65305817738215</v>
      </c>
      <c r="I81" s="172">
        <v>3.16085102</v>
      </c>
      <c r="J81" s="172">
        <v>725.81390919738203</v>
      </c>
      <c r="K81" s="172">
        <v>180.39675200000002</v>
      </c>
      <c r="L81" s="172">
        <v>906.21066099999996</v>
      </c>
      <c r="M81" s="172">
        <v>190.73959500000001</v>
      </c>
      <c r="N81" s="172">
        <v>-0.59634360799999997</v>
      </c>
      <c r="O81" s="172">
        <v>714.87472199999991</v>
      </c>
      <c r="P81" s="204">
        <v>706.82572100000004</v>
      </c>
      <c r="Q81" s="172"/>
      <c r="R81" s="172"/>
      <c r="S81" s="174">
        <f>100*(C81/OBR_NOV22_1.1!C81)</f>
        <v>121.46645908184841</v>
      </c>
      <c r="T81" s="174">
        <f>100*(D81/OBR_NOV22_1.1!D81)</f>
        <v>118.14742085001883</v>
      </c>
      <c r="U81" s="174">
        <f>100*(E81/OBR_NOV22_1.1!E81)</f>
        <v>116.62363290024645</v>
      </c>
      <c r="V81" s="174">
        <f>100*(K81/OBR_NOV22_1.1!N81)</f>
        <v>112.92449641550971</v>
      </c>
      <c r="W81" s="174">
        <f>100*(M81/OBR_NOV22_1.1!P81)</f>
        <v>113.30531934636883</v>
      </c>
      <c r="X81" s="174">
        <f>100*(O81/OBR_NOV22_1.1!R81)</f>
        <v>119.98865358648905</v>
      </c>
      <c r="Z81" s="174">
        <f t="shared" si="1"/>
        <v>0.39336894986206072</v>
      </c>
      <c r="AA81" s="174">
        <f t="shared" si="1"/>
        <v>0.41062958336206545</v>
      </c>
      <c r="AB81" s="174"/>
      <c r="AC81" s="174"/>
      <c r="AD81" s="174"/>
      <c r="AE81" s="174"/>
    </row>
    <row r="82" spans="1:31" ht="15.75">
      <c r="A82" s="160"/>
      <c r="B82" s="178" t="s">
        <v>1061</v>
      </c>
      <c r="C82" s="172">
        <v>447.74787099999998</v>
      </c>
      <c r="D82" s="172">
        <v>148.76561581743599</v>
      </c>
      <c r="E82" s="172">
        <v>131.59335200000001</v>
      </c>
      <c r="F82" s="172">
        <v>21.8637768</v>
      </c>
      <c r="G82" s="172">
        <v>0.84314526400000001</v>
      </c>
      <c r="H82" s="172">
        <v>728.94998408143601</v>
      </c>
      <c r="I82" s="172">
        <v>3.1097992899999998</v>
      </c>
      <c r="J82" s="172">
        <v>732.05978337143608</v>
      </c>
      <c r="K82" s="172">
        <v>180.99803199999999</v>
      </c>
      <c r="L82" s="172">
        <v>913.05781499999989</v>
      </c>
      <c r="M82" s="172">
        <v>191.26157500000002</v>
      </c>
      <c r="N82" s="172">
        <v>-0.59861907799999992</v>
      </c>
      <c r="O82" s="172">
        <v>721.19762100000003</v>
      </c>
      <c r="P82" s="204">
        <v>713.17884900000001</v>
      </c>
      <c r="Q82" s="172"/>
      <c r="R82" s="172"/>
      <c r="S82" s="174">
        <f>100*(C82/OBR_NOV22_1.1!C82)</f>
        <v>121.92375203291633</v>
      </c>
      <c r="T82" s="174">
        <f>100*(D82/OBR_NOV22_1.1!D82)</f>
        <v>118.60556360712431</v>
      </c>
      <c r="U82" s="174">
        <f>100*(E82/OBR_NOV22_1.1!E82)</f>
        <v>117.10350874979649</v>
      </c>
      <c r="V82" s="174">
        <f>100*(K82/OBR_NOV22_1.1!N82)</f>
        <v>113.23332930227164</v>
      </c>
      <c r="W82" s="174">
        <f>100*(M82/OBR_NOV22_1.1!P82)</f>
        <v>113.61587064441277</v>
      </c>
      <c r="X82" s="174">
        <f>100*(O82/OBR_NOV22_1.1!R82)</f>
        <v>120.44649440769908</v>
      </c>
      <c r="Z82" s="174">
        <f t="shared" si="1"/>
        <v>0.37647672824625555</v>
      </c>
      <c r="AA82" s="174">
        <f t="shared" si="1"/>
        <v>0.38777211877274453</v>
      </c>
      <c r="AB82" s="174"/>
      <c r="AC82" s="174"/>
      <c r="AD82" s="174"/>
      <c r="AE82" s="174"/>
    </row>
    <row r="83" spans="1:31" ht="15.75">
      <c r="A83" s="160"/>
      <c r="B83" s="178" t="s">
        <v>1062</v>
      </c>
      <c r="C83" s="172">
        <v>452.786902</v>
      </c>
      <c r="D83" s="172">
        <v>149.85311995827701</v>
      </c>
      <c r="E83" s="172">
        <v>133.252309</v>
      </c>
      <c r="F83" s="172">
        <v>21.893318100000002</v>
      </c>
      <c r="G83" s="172">
        <v>0.84718146500000002</v>
      </c>
      <c r="H83" s="172">
        <v>736.73951242327701</v>
      </c>
      <c r="I83" s="172">
        <v>3.0431779000000003</v>
      </c>
      <c r="J83" s="172">
        <v>739.78269032327705</v>
      </c>
      <c r="K83" s="172">
        <v>181.61227</v>
      </c>
      <c r="L83" s="172">
        <v>921.39495999999997</v>
      </c>
      <c r="M83" s="172">
        <v>191.728127</v>
      </c>
      <c r="N83" s="172">
        <v>-0.60234087599999997</v>
      </c>
      <c r="O83" s="172">
        <v>729.06449199999997</v>
      </c>
      <c r="P83" s="204">
        <v>721.08703799999989</v>
      </c>
      <c r="Q83" s="172"/>
      <c r="R83" s="172"/>
      <c r="S83" s="174">
        <f>100*(C83/OBR_NOV22_1.1!C83)</f>
        <v>122.81596610997182</v>
      </c>
      <c r="T83" s="174">
        <f>100*(D83/OBR_NOV22_1.1!D83)</f>
        <v>119.05589659127142</v>
      </c>
      <c r="U83" s="174">
        <f>100*(E83/OBR_NOV22_1.1!E83)</f>
        <v>117.66409272502688</v>
      </c>
      <c r="V83" s="174">
        <f>100*(K83/OBR_NOV22_1.1!N83)</f>
        <v>113.54753471260051</v>
      </c>
      <c r="W83" s="174">
        <f>100*(M83/OBR_NOV22_1.1!P83)</f>
        <v>113.89248009115948</v>
      </c>
      <c r="X83" s="174">
        <f>100*(O83/OBR_NOV22_1.1!R83)</f>
        <v>121.19534725866419</v>
      </c>
      <c r="Z83" s="174">
        <f t="shared" si="1"/>
        <v>0.73178036451388984</v>
      </c>
      <c r="AA83" s="174">
        <f t="shared" si="1"/>
        <v>0.37968959503351662</v>
      </c>
      <c r="AB83" s="174">
        <f t="shared" si="1"/>
        <v>0.4787080944159694</v>
      </c>
      <c r="AC83" s="174">
        <f t="shared" si="1"/>
        <v>0.27748491743990744</v>
      </c>
      <c r="AD83" s="174">
        <f t="shared" si="1"/>
        <v>0.24346021834611431</v>
      </c>
      <c r="AE83" s="174">
        <f t="shared" si="1"/>
        <v>0.62173071507611866</v>
      </c>
    </row>
    <row r="84" spans="1:31" ht="15.75">
      <c r="A84" s="160"/>
      <c r="B84" s="178" t="s">
        <v>1063</v>
      </c>
      <c r="C84" s="172">
        <v>456.32925799999998</v>
      </c>
      <c r="D84" s="172">
        <v>150.936625443906</v>
      </c>
      <c r="E84" s="172">
        <v>134.72622899999999</v>
      </c>
      <c r="F84" s="172">
        <v>21.9202902</v>
      </c>
      <c r="G84" s="172">
        <v>0.850725591</v>
      </c>
      <c r="H84" s="172">
        <v>742.84283803490609</v>
      </c>
      <c r="I84" s="172">
        <v>3.0144029799999998</v>
      </c>
      <c r="J84" s="172">
        <v>745.85724101490609</v>
      </c>
      <c r="K84" s="172">
        <v>182.28872700000002</v>
      </c>
      <c r="L84" s="172">
        <v>928.14596900000004</v>
      </c>
      <c r="M84" s="172">
        <v>192.196821</v>
      </c>
      <c r="N84" s="172">
        <v>-0.60477407400000005</v>
      </c>
      <c r="O84" s="172">
        <v>735.3443739999999</v>
      </c>
      <c r="P84" s="204">
        <v>727.40185499999995</v>
      </c>
      <c r="Q84" s="172"/>
      <c r="R84" s="172"/>
      <c r="S84" s="174">
        <f>100*(C84/OBR_NOV22_1.1!C84)</f>
        <v>123.32290601375604</v>
      </c>
      <c r="T84" s="174">
        <f>100*(D84/OBR_NOV22_1.1!D84)</f>
        <v>119.4389688705572</v>
      </c>
      <c r="U84" s="174">
        <f>100*(E84/OBR_NOV22_1.1!E84)</f>
        <v>118.1563315830321</v>
      </c>
      <c r="V84" s="174">
        <f>100*(K84/OBR_NOV22_1.1!N84)</f>
        <v>113.87581593291853</v>
      </c>
      <c r="W84" s="174">
        <f>100*(M84/OBR_NOV22_1.1!P84)</f>
        <v>114.16936148467084</v>
      </c>
      <c r="X84" s="174">
        <f>100*(O84/OBR_NOV22_1.1!R84)</f>
        <v>121.68492446421008</v>
      </c>
      <c r="Z84" s="174">
        <f t="shared" si="1"/>
        <v>0.41276384483290851</v>
      </c>
      <c r="AA84" s="174">
        <f t="shared" si="1"/>
        <v>0.32175834230276923</v>
      </c>
      <c r="AB84" s="174">
        <f t="shared" si="1"/>
        <v>0.4183424582685058</v>
      </c>
      <c r="AC84" s="174">
        <f t="shared" si="1"/>
        <v>0.2891134722994515</v>
      </c>
      <c r="AD84" s="174">
        <f t="shared" si="1"/>
        <v>0.24310770411684057</v>
      </c>
      <c r="AE84" s="174">
        <f t="shared" si="1"/>
        <v>0.40395709622500497</v>
      </c>
    </row>
    <row r="85" spans="1:31" ht="15.75">
      <c r="A85" s="160"/>
      <c r="B85" s="207" t="s">
        <v>1064</v>
      </c>
      <c r="C85" s="180">
        <v>460.06321700000001</v>
      </c>
      <c r="D85" s="180">
        <v>152.01613227432202</v>
      </c>
      <c r="E85" s="180">
        <v>136.222601</v>
      </c>
      <c r="F85" s="265">
        <v>21.944693100000002</v>
      </c>
      <c r="G85" s="180">
        <v>0.85435395300000005</v>
      </c>
      <c r="H85" s="180">
        <v>749.15630422732215</v>
      </c>
      <c r="I85" s="180">
        <v>2.9528007699999996</v>
      </c>
      <c r="J85" s="180">
        <v>752.10910499732211</v>
      </c>
      <c r="K85" s="180">
        <v>183.008565</v>
      </c>
      <c r="L85" s="180">
        <v>935.11767000000009</v>
      </c>
      <c r="M85" s="180">
        <v>192.713483</v>
      </c>
      <c r="N85" s="180">
        <v>-0.60737102799999998</v>
      </c>
      <c r="O85" s="180">
        <v>741.79681600000004</v>
      </c>
      <c r="P85" s="208">
        <v>733.90833400000008</v>
      </c>
      <c r="Q85" s="205"/>
      <c r="R85" s="206"/>
      <c r="S85" s="174">
        <f>100*(C85/OBR_NOV22_1.1!C85)</f>
        <v>123.88716198356937</v>
      </c>
      <c r="T85" s="174">
        <f>100*(D85/OBR_NOV22_1.1!D85)</f>
        <v>119.81394732593759</v>
      </c>
      <c r="U85" s="174">
        <f>100*(E85/OBR_NOV22_1.1!E85)</f>
        <v>118.66027139760742</v>
      </c>
      <c r="V85" s="174">
        <f>100*(K85/OBR_NOV22_1.1!N85)</f>
        <v>114.22829745092331</v>
      </c>
      <c r="W85" s="174">
        <f>100*(M85/OBR_NOV22_1.1!P85)</f>
        <v>114.47375098420858</v>
      </c>
      <c r="X85" s="174">
        <f>100*(O85/OBR_NOV22_1.1!R85)</f>
        <v>122.20745039993032</v>
      </c>
      <c r="Z85" s="174">
        <f t="shared" si="1"/>
        <v>0.45754352378819529</v>
      </c>
      <c r="AA85" s="174">
        <f t="shared" si="1"/>
        <v>0.31394984310921803</v>
      </c>
      <c r="AB85" s="174">
        <f t="shared" si="1"/>
        <v>0.42650259010552638</v>
      </c>
      <c r="AC85" s="174">
        <f t="shared" si="1"/>
        <v>0.30953149719903372</v>
      </c>
      <c r="AD85" s="174">
        <f t="shared" si="1"/>
        <v>0.26661224656021609</v>
      </c>
      <c r="AE85" s="174">
        <f t="shared" si="1"/>
        <v>0.42940893296434801</v>
      </c>
    </row>
    <row r="86" spans="1:31" ht="15.75">
      <c r="A86" s="160"/>
      <c r="B86" s="178">
        <v>2008</v>
      </c>
      <c r="C86" s="172">
        <v>1018.976</v>
      </c>
      <c r="D86" s="172">
        <v>325.36200000000002</v>
      </c>
      <c r="E86" s="172">
        <v>279.553</v>
      </c>
      <c r="F86" s="172">
        <v>46.855000000000004</v>
      </c>
      <c r="G86" s="172">
        <v>-0.189</v>
      </c>
      <c r="H86" s="172">
        <v>1623.702</v>
      </c>
      <c r="I86" s="172">
        <v>-0.44700000000000001</v>
      </c>
      <c r="J86" s="172">
        <v>1623.2550000000001</v>
      </c>
      <c r="K86" s="172">
        <v>435.49900000000002</v>
      </c>
      <c r="L86" s="172">
        <v>2058.7539999999999</v>
      </c>
      <c r="M86" s="172">
        <v>464.017</v>
      </c>
      <c r="N86" s="172">
        <v>0</v>
      </c>
      <c r="O86" s="172">
        <v>1594.7370000000001</v>
      </c>
      <c r="P86" s="173">
        <v>1573.6410000000001</v>
      </c>
      <c r="Q86" s="205"/>
      <c r="R86" s="206"/>
      <c r="S86" s="174">
        <f>100*(C86/OBR_NOV22_1.1!C86)</f>
        <v>84.531948270870302</v>
      </c>
      <c r="T86" s="174">
        <f>100*(D86/OBR_NOV22_1.1!D86)</f>
        <v>86.158482332005775</v>
      </c>
      <c r="U86" s="174">
        <f>100*(E86/OBR_NOV22_1.1!E86)</f>
        <v>82.411987712771278</v>
      </c>
      <c r="V86" s="174">
        <f>100*(K86/OBR_NOV22_1.1!N86)</f>
        <v>79.526637375961897</v>
      </c>
      <c r="W86" s="174">
        <f>100*(M86/OBR_NOV22_1.1!P86)</f>
        <v>85.892013260944822</v>
      </c>
      <c r="X86" s="174">
        <f>100*(O86/OBR_NOV22_1.1!R86)</f>
        <v>83.143054663452318</v>
      </c>
      <c r="Z86" s="174"/>
      <c r="AA86" s="174"/>
      <c r="AB86" s="174"/>
      <c r="AC86" s="174"/>
      <c r="AD86" s="174"/>
      <c r="AE86" s="174"/>
    </row>
    <row r="87" spans="1:31" ht="15.75">
      <c r="A87" s="160"/>
      <c r="B87" s="178">
        <v>2009</v>
      </c>
      <c r="C87" s="172">
        <v>998.84799999999996</v>
      </c>
      <c r="D87" s="172">
        <v>341.27100000000002</v>
      </c>
      <c r="E87" s="172">
        <v>248.78100000000001</v>
      </c>
      <c r="F87" s="172">
        <v>50.733000000000004</v>
      </c>
      <c r="G87" s="172">
        <v>2.3519999999999999</v>
      </c>
      <c r="H87" s="172">
        <v>1591.252</v>
      </c>
      <c r="I87" s="172">
        <v>-18.7</v>
      </c>
      <c r="J87" s="172">
        <v>1572.5519999999999</v>
      </c>
      <c r="K87" s="172">
        <v>413.25400000000002</v>
      </c>
      <c r="L87" s="172">
        <v>1985.808</v>
      </c>
      <c r="M87" s="172">
        <v>433.92599999999999</v>
      </c>
      <c r="N87" s="172">
        <v>0</v>
      </c>
      <c r="O87" s="172">
        <v>1551.8820000000001</v>
      </c>
      <c r="P87" s="173">
        <v>1538.8219999999999</v>
      </c>
      <c r="Q87" s="205"/>
      <c r="R87" s="206"/>
      <c r="S87" s="174">
        <f>100*(C87/OBR_NOV22_1.1!C87)</f>
        <v>85.386073882588676</v>
      </c>
      <c r="T87" s="174">
        <f>100*(D87/OBR_NOV22_1.1!D87)</f>
        <v>89.124479323087371</v>
      </c>
      <c r="U87" s="174">
        <f>100*(E87/OBR_NOV22_1.1!E87)</f>
        <v>83.908732166346255</v>
      </c>
      <c r="V87" s="174">
        <f>100*(K87/OBR_NOV22_1.1!N87)</f>
        <v>82.937431764177006</v>
      </c>
      <c r="W87" s="174">
        <f>100*(M87/OBR_NOV22_1.1!P87)</f>
        <v>86.751887275286293</v>
      </c>
      <c r="X87" s="174">
        <f>100*(O87/OBR_NOV22_1.1!R87)</f>
        <v>84.730528787092908</v>
      </c>
      <c r="Z87" s="174">
        <f t="shared" ref="Z87:AE102" si="2">100*((S87/S86)-1)</f>
        <v>1.0104175157319872</v>
      </c>
      <c r="AA87" s="174">
        <f t="shared" si="2"/>
        <v>3.4424898289785677</v>
      </c>
      <c r="AB87" s="174">
        <f t="shared" si="2"/>
        <v>1.8161732232348848</v>
      </c>
      <c r="AC87" s="174">
        <f t="shared" si="2"/>
        <v>4.2888703719366372</v>
      </c>
      <c r="AD87" s="174">
        <f t="shared" si="2"/>
        <v>1.0011105592892866</v>
      </c>
      <c r="AE87" s="174">
        <f t="shared" si="2"/>
        <v>1.9093286024507883</v>
      </c>
    </row>
    <row r="88" spans="1:31" ht="15.75">
      <c r="A88" s="160"/>
      <c r="B88" s="178">
        <v>2010</v>
      </c>
      <c r="C88" s="172">
        <v>1030.5809999999999</v>
      </c>
      <c r="D88" s="172">
        <v>347.23399999999998</v>
      </c>
      <c r="E88" s="172">
        <v>257.476</v>
      </c>
      <c r="F88" s="172">
        <v>50.537999999999997</v>
      </c>
      <c r="G88" s="172">
        <v>0.44</v>
      </c>
      <c r="H88" s="172">
        <v>1635.731</v>
      </c>
      <c r="I88" s="172">
        <v>3.859</v>
      </c>
      <c r="J88" s="172">
        <v>1639.59</v>
      </c>
      <c r="K88" s="172">
        <v>460.49</v>
      </c>
      <c r="L88" s="172">
        <v>2100.078</v>
      </c>
      <c r="M88" s="172">
        <v>487.697</v>
      </c>
      <c r="N88" s="172">
        <v>0</v>
      </c>
      <c r="O88" s="172">
        <v>1612.3810000000001</v>
      </c>
      <c r="P88" s="173">
        <v>1613.049</v>
      </c>
      <c r="Q88" s="205"/>
      <c r="R88" s="206"/>
      <c r="S88" s="174">
        <f>100*(C88/OBR_NOV22_1.1!C88)</f>
        <v>86.383132095873123</v>
      </c>
      <c r="T88" s="174">
        <f>100*(D88/OBR_NOV22_1.1!D88)</f>
        <v>90.541527165013505</v>
      </c>
      <c r="U88" s="174">
        <f>100*(E88/OBR_NOV22_1.1!E88)</f>
        <v>83.01794322010673</v>
      </c>
      <c r="V88" s="174">
        <f>100*(K88/OBR_NOV22_1.1!N88)</f>
        <v>86.506399358279538</v>
      </c>
      <c r="W88" s="174">
        <f>100*(M88/OBR_NOV22_1.1!P88)</f>
        <v>90.049945991857228</v>
      </c>
      <c r="X88" s="174">
        <f>100*(O88/OBR_NOV22_1.1!R88)</f>
        <v>85.94515734588164</v>
      </c>
      <c r="Z88" s="174">
        <f t="shared" si="2"/>
        <v>1.1677058892009429</v>
      </c>
      <c r="AA88" s="174">
        <f t="shared" si="2"/>
        <v>1.5899647915912807</v>
      </c>
      <c r="AB88" s="174">
        <f t="shared" si="2"/>
        <v>-1.061616500739837</v>
      </c>
      <c r="AC88" s="174">
        <f t="shared" si="2"/>
        <v>4.3032048595988304</v>
      </c>
      <c r="AD88" s="174">
        <f t="shared" si="2"/>
        <v>3.8017140838738639</v>
      </c>
      <c r="AE88" s="174">
        <f t="shared" si="2"/>
        <v>1.4335193892638154</v>
      </c>
    </row>
    <row r="89" spans="1:31" ht="15.75">
      <c r="A89" s="160"/>
      <c r="B89" s="178">
        <v>2011</v>
      </c>
      <c r="C89" s="172">
        <v>1067.711</v>
      </c>
      <c r="D89" s="172">
        <v>348.55</v>
      </c>
      <c r="E89" s="172">
        <v>260.24799999999999</v>
      </c>
      <c r="F89" s="172">
        <v>48.286000000000001</v>
      </c>
      <c r="G89" s="172">
        <v>0.67600000000000005</v>
      </c>
      <c r="H89" s="172">
        <v>1677.1849999999999</v>
      </c>
      <c r="I89" s="172">
        <v>3.2010000000000001</v>
      </c>
      <c r="J89" s="172">
        <v>1680.386</v>
      </c>
      <c r="K89" s="172">
        <v>517.447</v>
      </c>
      <c r="L89" s="172">
        <v>2197.8330000000001</v>
      </c>
      <c r="M89" s="172">
        <v>533.62199999999996</v>
      </c>
      <c r="N89" s="172">
        <v>0</v>
      </c>
      <c r="O89" s="172">
        <v>1664.211</v>
      </c>
      <c r="P89" s="173">
        <v>1671.1859999999999</v>
      </c>
      <c r="Q89" s="205"/>
      <c r="R89" s="206"/>
      <c r="S89" s="174">
        <f>100*(C89/OBR_NOV22_1.1!C89)</f>
        <v>89.802851255309307</v>
      </c>
      <c r="T89" s="174">
        <f>100*(D89/OBR_NOV22_1.1!D89)</f>
        <v>90.718853540651054</v>
      </c>
      <c r="U89" s="174">
        <f>100*(E89/OBR_NOV22_1.1!E89)</f>
        <v>84.283479663316896</v>
      </c>
      <c r="V89" s="174">
        <f>100*(K89/OBR_NOV22_1.1!N89)</f>
        <v>90.905369675781557</v>
      </c>
      <c r="W89" s="174">
        <f>100*(M89/OBR_NOV22_1.1!P89)</f>
        <v>96.011443170981849</v>
      </c>
      <c r="X89" s="174">
        <f>100*(O89/OBR_NOV22_1.1!R89)</f>
        <v>87.770814313900161</v>
      </c>
      <c r="Z89" s="174">
        <f t="shared" si="2"/>
        <v>3.9587811607024959</v>
      </c>
      <c r="AA89" s="174">
        <f t="shared" si="2"/>
        <v>0.1958508777020862</v>
      </c>
      <c r="AB89" s="174">
        <f t="shared" si="2"/>
        <v>1.5244131498835412</v>
      </c>
      <c r="AC89" s="174">
        <f t="shared" si="2"/>
        <v>5.0851386141769872</v>
      </c>
      <c r="AD89" s="174">
        <f t="shared" si="2"/>
        <v>6.620211831846845</v>
      </c>
      <c r="AE89" s="174">
        <f t="shared" si="2"/>
        <v>2.1242115604853229</v>
      </c>
    </row>
    <row r="90" spans="1:31" ht="15.75">
      <c r="A90" s="160"/>
      <c r="B90" s="178">
        <v>2012</v>
      </c>
      <c r="C90" s="172">
        <v>1104.48</v>
      </c>
      <c r="D90" s="172">
        <v>356.27100000000002</v>
      </c>
      <c r="E90" s="172">
        <v>268.02100000000002</v>
      </c>
      <c r="F90" s="172">
        <v>46.155000000000001</v>
      </c>
      <c r="G90" s="172">
        <v>0.35199999999999998</v>
      </c>
      <c r="H90" s="172">
        <v>1729.124</v>
      </c>
      <c r="I90" s="172">
        <v>3.6629999999999998</v>
      </c>
      <c r="J90" s="172">
        <v>1732.787</v>
      </c>
      <c r="K90" s="172">
        <v>520.38900000000001</v>
      </c>
      <c r="L90" s="172">
        <v>2253.1759999999999</v>
      </c>
      <c r="M90" s="172">
        <v>539.93499999999995</v>
      </c>
      <c r="N90" s="172">
        <v>0</v>
      </c>
      <c r="O90" s="172">
        <v>1713.241</v>
      </c>
      <c r="P90" s="173">
        <v>1697.335</v>
      </c>
      <c r="Q90" s="205"/>
      <c r="R90" s="206"/>
      <c r="S90" s="174">
        <f>100*(C90/OBR_NOV22_1.1!C90)</f>
        <v>91.331798016215927</v>
      </c>
      <c r="T90" s="174">
        <f>100*(D90/OBR_NOV22_1.1!D90)</f>
        <v>91.469745517283883</v>
      </c>
      <c r="U90" s="174">
        <f>100*(E90/OBR_NOV22_1.1!E90)</f>
        <v>86.143546329061863</v>
      </c>
      <c r="V90" s="174">
        <f>100*(K90/OBR_NOV22_1.1!N90)</f>
        <v>90.692652763883913</v>
      </c>
      <c r="W90" s="174">
        <f>100*(M90/OBR_NOV22_1.1!P90)</f>
        <v>95.273343897007706</v>
      </c>
      <c r="X90" s="174">
        <f>100*(O90/OBR_NOV22_1.1!R90)</f>
        <v>89.066575307855118</v>
      </c>
      <c r="Z90" s="174">
        <f t="shared" si="2"/>
        <v>1.7025592612419649</v>
      </c>
      <c r="AA90" s="174">
        <f t="shared" si="2"/>
        <v>0.82771325620463188</v>
      </c>
      <c r="AB90" s="174">
        <f t="shared" si="2"/>
        <v>2.2069172667944947</v>
      </c>
      <c r="AC90" s="174">
        <f t="shared" si="2"/>
        <v>-0.23399818146750961</v>
      </c>
      <c r="AD90" s="174">
        <f t="shared" si="2"/>
        <v>-0.76876177421861813</v>
      </c>
      <c r="AE90" s="174">
        <f t="shared" si="2"/>
        <v>1.476300526643004</v>
      </c>
    </row>
    <row r="91" spans="1:31" ht="15.75">
      <c r="A91" s="160"/>
      <c r="B91" s="178">
        <v>2013</v>
      </c>
      <c r="C91" s="172">
        <v>1157.4860000000001</v>
      </c>
      <c r="D91" s="172">
        <v>358.86599999999999</v>
      </c>
      <c r="E91" s="172">
        <v>282.99400000000003</v>
      </c>
      <c r="F91" s="172">
        <v>45.658999999999999</v>
      </c>
      <c r="G91" s="172">
        <v>7.2149999999999999</v>
      </c>
      <c r="H91" s="172">
        <v>1806.5609999999999</v>
      </c>
      <c r="I91" s="172">
        <v>3.4870000000000001</v>
      </c>
      <c r="J91" s="172">
        <v>1810.048</v>
      </c>
      <c r="K91" s="172">
        <v>535.56600000000003</v>
      </c>
      <c r="L91" s="172">
        <v>2345.614</v>
      </c>
      <c r="M91" s="172">
        <v>563.31799999999998</v>
      </c>
      <c r="N91" s="172">
        <v>0</v>
      </c>
      <c r="O91" s="172">
        <v>1782.296</v>
      </c>
      <c r="P91" s="173">
        <v>1750.675</v>
      </c>
      <c r="S91" s="174">
        <f>100*(C91/OBR_NOV22_1.1!C91)</f>
        <v>93.277191738321079</v>
      </c>
      <c r="T91" s="174">
        <f>100*(D91/OBR_NOV22_1.1!D91)</f>
        <v>92.176932778181623</v>
      </c>
      <c r="U91" s="174">
        <f>100*(E91/OBR_NOV22_1.1!E91)</f>
        <v>87.945056481812387</v>
      </c>
      <c r="V91" s="174">
        <f>100*(K91/OBR_NOV22_1.1!N91)</f>
        <v>93.14434289590163</v>
      </c>
      <c r="W91" s="174">
        <f>100*(M91/OBR_NOV22_1.1!P91)</f>
        <v>96.053623252657459</v>
      </c>
      <c r="X91" s="174">
        <f>100*(O91/OBR_NOV22_1.1!R91)</f>
        <v>91.000466159524592</v>
      </c>
      <c r="Z91" s="174">
        <f t="shared" si="2"/>
        <v>2.1300289322671029</v>
      </c>
      <c r="AA91" s="174">
        <f t="shared" si="2"/>
        <v>0.77313789045594383</v>
      </c>
      <c r="AB91" s="174">
        <f t="shared" si="2"/>
        <v>2.0912885869231568</v>
      </c>
      <c r="AC91" s="174">
        <f t="shared" si="2"/>
        <v>2.703295203417011</v>
      </c>
      <c r="AD91" s="174">
        <f t="shared" si="2"/>
        <v>0.8189902062147203</v>
      </c>
      <c r="AE91" s="174">
        <f t="shared" si="2"/>
        <v>2.1712868660157314</v>
      </c>
    </row>
    <row r="92" spans="1:31" ht="15.75">
      <c r="A92" s="160"/>
      <c r="B92" s="209">
        <v>2014</v>
      </c>
      <c r="C92" s="172">
        <v>1203.2049999999999</v>
      </c>
      <c r="D92" s="172">
        <v>370.33600000000001</v>
      </c>
      <c r="E92" s="172">
        <v>307.71199999999999</v>
      </c>
      <c r="F92" s="172">
        <v>50.902000000000001</v>
      </c>
      <c r="G92" s="172">
        <v>6.1050000000000004</v>
      </c>
      <c r="H92" s="172">
        <v>1887.3579999999999</v>
      </c>
      <c r="I92" s="172">
        <v>14.169</v>
      </c>
      <c r="J92" s="172">
        <v>1901.527</v>
      </c>
      <c r="K92" s="172">
        <v>528.85599999999999</v>
      </c>
      <c r="L92" s="172">
        <v>2430.3809999999999</v>
      </c>
      <c r="M92" s="172">
        <v>567.55399999999997</v>
      </c>
      <c r="N92" s="172">
        <v>0</v>
      </c>
      <c r="O92" s="172">
        <v>1862.827</v>
      </c>
      <c r="P92" s="173">
        <v>1829.5260000000001</v>
      </c>
      <c r="S92" s="174">
        <f>100*(C92/OBR_NOV22_1.1!C92)</f>
        <v>94.247200481260293</v>
      </c>
      <c r="T92" s="174">
        <f>100*(D92/OBR_NOV22_1.1!D92)</f>
        <v>93.112412943454103</v>
      </c>
      <c r="U92" s="174">
        <f>100*(E92/OBR_NOV22_1.1!E92)</f>
        <v>89.67064734029222</v>
      </c>
      <c r="V92" s="174">
        <f>100*(K92/OBR_NOV22_1.1!N92)</f>
        <v>90.949520450296916</v>
      </c>
      <c r="W92" s="174">
        <f>100*(M92/OBR_NOV22_1.1!P92)</f>
        <v>92.231663895917322</v>
      </c>
      <c r="X92" s="174">
        <f>100*(O92/OBR_NOV22_1.1!R92)</f>
        <v>92.163267325508045</v>
      </c>
      <c r="Z92" s="174">
        <f t="shared" si="2"/>
        <v>1.039920611740186</v>
      </c>
      <c r="AA92" s="174">
        <f t="shared" si="2"/>
        <v>1.0148744778953001</v>
      </c>
      <c r="AB92" s="174">
        <f t="shared" si="2"/>
        <v>1.9621237708076222</v>
      </c>
      <c r="AC92" s="174">
        <f t="shared" si="2"/>
        <v>-2.3563668789393422</v>
      </c>
      <c r="AD92" s="174">
        <f t="shared" si="2"/>
        <v>-3.9789850994864984</v>
      </c>
      <c r="AE92" s="174">
        <f t="shared" si="2"/>
        <v>1.2777969334190509</v>
      </c>
    </row>
    <row r="93" spans="1:31" ht="15.75">
      <c r="A93" s="160"/>
      <c r="B93" s="209">
        <v>2015</v>
      </c>
      <c r="C93" s="172">
        <v>1236.7719999999999</v>
      </c>
      <c r="D93" s="172">
        <v>374.70699999999999</v>
      </c>
      <c r="E93" s="172">
        <v>332.13200000000001</v>
      </c>
      <c r="F93" s="172">
        <v>51.157000000000004</v>
      </c>
      <c r="G93" s="172">
        <v>0.877</v>
      </c>
      <c r="H93" s="172">
        <v>1944.4880000000001</v>
      </c>
      <c r="I93" s="172">
        <v>8.25</v>
      </c>
      <c r="J93" s="172">
        <v>1952.7380000000001</v>
      </c>
      <c r="K93" s="172">
        <v>530.77800000000002</v>
      </c>
      <c r="L93" s="172">
        <v>2483.518</v>
      </c>
      <c r="M93" s="172">
        <v>562.52</v>
      </c>
      <c r="N93" s="172">
        <v>0</v>
      </c>
      <c r="O93" s="172">
        <v>1920.998</v>
      </c>
      <c r="P93" s="173">
        <v>1879.232</v>
      </c>
      <c r="S93" s="174">
        <f>100*(C93/OBR_NOV22_1.1!C93)</f>
        <v>93.935950758461857</v>
      </c>
      <c r="T93" s="174">
        <f>100*(D93/OBR_NOV22_1.1!D93)</f>
        <v>93.102540084031745</v>
      </c>
      <c r="U93" s="174">
        <f>100*(E93/OBR_NOV22_1.1!E93)</f>
        <v>90.853436697312944</v>
      </c>
      <c r="V93" s="174">
        <f>100*(K93/OBR_NOV22_1.1!N93)</f>
        <v>87.779780706831829</v>
      </c>
      <c r="W93" s="174">
        <f>100*(M93/OBR_NOV22_1.1!P93)</f>
        <v>87.099241605480017</v>
      </c>
      <c r="X93" s="174">
        <f>100*(O93/OBR_NOV22_1.1!R93)</f>
        <v>92.819996182828064</v>
      </c>
      <c r="Z93" s="174">
        <f t="shared" si="2"/>
        <v>-0.33024824207942283</v>
      </c>
      <c r="AA93" s="174">
        <f t="shared" si="2"/>
        <v>-1.0603161394129312E-2</v>
      </c>
      <c r="AB93" s="174">
        <f t="shared" si="2"/>
        <v>1.3190373796813759</v>
      </c>
      <c r="AC93" s="174">
        <f t="shared" si="2"/>
        <v>-3.4851637785130674</v>
      </c>
      <c r="AD93" s="174">
        <f t="shared" si="2"/>
        <v>-5.5647074699088144</v>
      </c>
      <c r="AE93" s="174">
        <f t="shared" si="2"/>
        <v>0.71257115375535918</v>
      </c>
    </row>
    <row r="94" spans="1:31" ht="15.75">
      <c r="A94" s="160"/>
      <c r="B94" s="209">
        <v>2016</v>
      </c>
      <c r="C94" s="172">
        <v>1297.3130000000001</v>
      </c>
      <c r="D94" s="172">
        <v>382.56599999999997</v>
      </c>
      <c r="E94" s="172">
        <v>354.68299999999999</v>
      </c>
      <c r="F94" s="172">
        <v>52.348999999999997</v>
      </c>
      <c r="G94" s="172">
        <v>1.504</v>
      </c>
      <c r="H94" s="172">
        <v>2036.066</v>
      </c>
      <c r="I94" s="172">
        <v>2.492</v>
      </c>
      <c r="J94" s="172">
        <v>2038.558</v>
      </c>
      <c r="K94" s="172">
        <v>572.85500000000002</v>
      </c>
      <c r="L94" s="172">
        <v>2611.4110000000001</v>
      </c>
      <c r="M94" s="172">
        <v>611.95000000000005</v>
      </c>
      <c r="N94" s="172">
        <v>0</v>
      </c>
      <c r="O94" s="172">
        <v>1999.461</v>
      </c>
      <c r="P94" s="173">
        <v>1952.713</v>
      </c>
      <c r="S94" s="174">
        <f>100*(C94/OBR_NOV22_1.1!C94)</f>
        <v>95.092239941125939</v>
      </c>
      <c r="T94" s="174">
        <f>100*(D94/OBR_NOV22_1.1!D94)</f>
        <v>94.324959379461163</v>
      </c>
      <c r="U94" s="174">
        <f>100*(E94/OBR_NOV22_1.1!E94)</f>
        <v>92.498089706844979</v>
      </c>
      <c r="V94" s="174">
        <f>100*(K94/OBR_NOV22_1.1!N94)</f>
        <v>91.783975876975134</v>
      </c>
      <c r="W94" s="174">
        <f>100*(M94/OBR_NOV22_1.1!P94)</f>
        <v>91.127316155721317</v>
      </c>
      <c r="X94" s="174">
        <f>100*(O94/OBR_NOV22_1.1!R94)</f>
        <v>94.563721442334156</v>
      </c>
      <c r="Z94" s="174">
        <f t="shared" si="2"/>
        <v>1.230933602447104</v>
      </c>
      <c r="AA94" s="174">
        <f t="shared" si="2"/>
        <v>1.3129816805493189</v>
      </c>
      <c r="AB94" s="174">
        <f t="shared" si="2"/>
        <v>1.8102265245192095</v>
      </c>
      <c r="AC94" s="174">
        <f t="shared" si="2"/>
        <v>4.5616372448190168</v>
      </c>
      <c r="AD94" s="174">
        <f t="shared" si="2"/>
        <v>4.6246953199508223</v>
      </c>
      <c r="AE94" s="174">
        <f t="shared" si="2"/>
        <v>1.8786094927988106</v>
      </c>
    </row>
    <row r="95" spans="1:31" ht="15.75">
      <c r="A95" s="160"/>
      <c r="B95" s="209">
        <v>2017</v>
      </c>
      <c r="C95" s="172">
        <v>1344.7260000000001</v>
      </c>
      <c r="D95" s="172">
        <v>388.01</v>
      </c>
      <c r="E95" s="172">
        <v>378.21600000000001</v>
      </c>
      <c r="F95" s="172">
        <v>55.241</v>
      </c>
      <c r="G95" s="172">
        <v>0.84399999999999997</v>
      </c>
      <c r="H95" s="172">
        <v>2111.7959999999998</v>
      </c>
      <c r="I95" s="172">
        <v>3.544</v>
      </c>
      <c r="J95" s="172">
        <v>2115.34</v>
      </c>
      <c r="K95" s="172">
        <v>639.52300000000002</v>
      </c>
      <c r="L95" s="172">
        <v>2754.8609999999999</v>
      </c>
      <c r="M95" s="172">
        <v>669.85299999999995</v>
      </c>
      <c r="N95" s="172">
        <v>0</v>
      </c>
      <c r="O95" s="172">
        <v>2085.0079999999998</v>
      </c>
      <c r="P95" s="173">
        <v>2062.558</v>
      </c>
      <c r="S95" s="174">
        <f>100*(C95/OBR_NOV22_1.1!C95)</f>
        <v>96.695434326467165</v>
      </c>
      <c r="T95" s="174">
        <f>100*(D95/OBR_NOV22_1.1!D95)</f>
        <v>95.263699328015392</v>
      </c>
      <c r="U95" s="174">
        <f>100*(E95/OBR_NOV22_1.1!E95)</f>
        <v>95.290836392404273</v>
      </c>
      <c r="V95" s="174">
        <f>100*(K95/OBR_NOV22_1.1!N95)</f>
        <v>95.901933115493563</v>
      </c>
      <c r="W95" s="174">
        <f>100*(M95/OBR_NOV22_1.1!P95)</f>
        <v>96.524082279621013</v>
      </c>
      <c r="X95" s="174">
        <f>100*(O95/OBR_NOV22_1.1!R95)</f>
        <v>96.257513020105961</v>
      </c>
      <c r="Z95" s="174">
        <f t="shared" si="2"/>
        <v>1.6859360830429493</v>
      </c>
      <c r="AA95" s="174">
        <f t="shared" si="2"/>
        <v>0.99521903293671166</v>
      </c>
      <c r="AB95" s="174">
        <f t="shared" si="2"/>
        <v>3.0192479589690624</v>
      </c>
      <c r="AC95" s="174">
        <f t="shared" si="2"/>
        <v>4.4865753517128404</v>
      </c>
      <c r="AD95" s="174">
        <f t="shared" si="2"/>
        <v>5.9222265634132354</v>
      </c>
      <c r="AE95" s="174">
        <f t="shared" si="2"/>
        <v>1.7911642561621255</v>
      </c>
    </row>
    <row r="96" spans="1:31" ht="15.75">
      <c r="A96" s="160"/>
      <c r="B96" s="209">
        <v>2018</v>
      </c>
      <c r="C96" s="172">
        <v>1401.5309999999999</v>
      </c>
      <c r="D96" s="172">
        <v>398.358</v>
      </c>
      <c r="E96" s="172">
        <v>386.149</v>
      </c>
      <c r="F96" s="172">
        <v>57.140999999999991</v>
      </c>
      <c r="G96" s="172">
        <v>2.8260000000000001</v>
      </c>
      <c r="H96" s="172">
        <v>2188.864</v>
      </c>
      <c r="I96" s="172">
        <v>1.554</v>
      </c>
      <c r="J96" s="172">
        <v>2190.4180000000001</v>
      </c>
      <c r="K96" s="172">
        <v>673.86500000000001</v>
      </c>
      <c r="L96" s="172">
        <v>2864.2829999999999</v>
      </c>
      <c r="M96" s="172">
        <v>706.87300000000005</v>
      </c>
      <c r="N96" s="172">
        <v>0</v>
      </c>
      <c r="O96" s="172">
        <v>2157.41</v>
      </c>
      <c r="P96" s="173">
        <v>2128.0039999999999</v>
      </c>
      <c r="S96" s="174">
        <f>100*(C96/OBR_NOV22_1.1!C96)</f>
        <v>98.358367434591202</v>
      </c>
      <c r="T96" s="174">
        <f>100*(D96/OBR_NOV22_1.1!D96)</f>
        <v>97.487427347812783</v>
      </c>
      <c r="U96" s="174">
        <f>100*(E96/OBR_NOV22_1.1!E96)</f>
        <v>97.520500445744219</v>
      </c>
      <c r="V96" s="174">
        <f>100*(K96/OBR_NOV22_1.1!N96)</f>
        <v>97.965998697401773</v>
      </c>
      <c r="W96" s="174">
        <f>100*(M96/OBR_NOV22_1.1!P96)</f>
        <v>98.569028146722729</v>
      </c>
      <c r="X96" s="174">
        <f>100*(O96/OBR_NOV22_1.1!R96)</f>
        <v>97.930326985186127</v>
      </c>
      <c r="Z96" s="174">
        <f t="shared" si="2"/>
        <v>1.7197638334293774</v>
      </c>
      <c r="AA96" s="174">
        <f t="shared" si="2"/>
        <v>2.3342868642341585</v>
      </c>
      <c r="AB96" s="174">
        <f t="shared" si="2"/>
        <v>2.3398514880888177</v>
      </c>
      <c r="AC96" s="174">
        <f t="shared" si="2"/>
        <v>2.1522669198153599</v>
      </c>
      <c r="AD96" s="174">
        <f t="shared" si="2"/>
        <v>2.1185861795377736</v>
      </c>
      <c r="AE96" s="174">
        <f t="shared" si="2"/>
        <v>1.7378528829544493</v>
      </c>
    </row>
    <row r="97" spans="1:31" ht="15.75">
      <c r="A97" s="160"/>
      <c r="B97" s="209">
        <v>2019</v>
      </c>
      <c r="C97" s="172">
        <v>1440.0409999999999</v>
      </c>
      <c r="D97" s="172">
        <v>425.57900000000001</v>
      </c>
      <c r="E97" s="172">
        <v>403.36500000000001</v>
      </c>
      <c r="F97" s="172">
        <v>61.75</v>
      </c>
      <c r="G97" s="172">
        <v>2.88</v>
      </c>
      <c r="H97" s="172">
        <v>2271.8649999999998</v>
      </c>
      <c r="I97" s="172">
        <v>2.6309999999999998</v>
      </c>
      <c r="J97" s="172">
        <v>2274.4960000000001</v>
      </c>
      <c r="K97" s="172">
        <v>699.654</v>
      </c>
      <c r="L97" s="172">
        <v>2974.15</v>
      </c>
      <c r="M97" s="172">
        <v>735.80200000000002</v>
      </c>
      <c r="N97" s="172">
        <v>0</v>
      </c>
      <c r="O97" s="172">
        <v>2238.348</v>
      </c>
      <c r="P97" s="173">
        <v>2237.4279999999999</v>
      </c>
      <c r="S97" s="174">
        <f>100*(C97/OBR_NOV22_1.1!C97)</f>
        <v>100</v>
      </c>
      <c r="T97" s="174">
        <f>100*(D97/OBR_NOV22_1.1!D97)</f>
        <v>100</v>
      </c>
      <c r="U97" s="174">
        <f>100*(E97/OBR_NOV22_1.1!E97)</f>
        <v>100</v>
      </c>
      <c r="V97" s="174">
        <f>100*(K97/OBR_NOV22_1.1!N97)</f>
        <v>100</v>
      </c>
      <c r="W97" s="174">
        <f>100*(M97/OBR_NOV22_1.1!P97)</f>
        <v>100</v>
      </c>
      <c r="X97" s="174">
        <f>100*(O97/OBR_NOV22_1.1!R97)</f>
        <v>100</v>
      </c>
      <c r="Z97" s="174">
        <f t="shared" si="2"/>
        <v>1.6690319372172358</v>
      </c>
      <c r="AA97" s="174">
        <f t="shared" si="2"/>
        <v>2.5773299394012517</v>
      </c>
      <c r="AB97" s="174">
        <f t="shared" si="2"/>
        <v>2.5425418685533385</v>
      </c>
      <c r="AC97" s="174">
        <f t="shared" si="2"/>
        <v>2.0762318862086682</v>
      </c>
      <c r="AD97" s="174">
        <f t="shared" si="2"/>
        <v>1.4517459289009382</v>
      </c>
      <c r="AE97" s="174">
        <f t="shared" si="2"/>
        <v>2.1134137692881971</v>
      </c>
    </row>
    <row r="98" spans="1:31" ht="15.75">
      <c r="A98" s="160"/>
      <c r="B98" s="209">
        <v>2020</v>
      </c>
      <c r="C98" s="172">
        <v>1262.883</v>
      </c>
      <c r="D98" s="172">
        <v>475.11399999999998</v>
      </c>
      <c r="E98" s="172">
        <v>365.88200000000001</v>
      </c>
      <c r="F98" s="172">
        <v>65.977000000000004</v>
      </c>
      <c r="G98" s="172">
        <v>1.006</v>
      </c>
      <c r="H98" s="172">
        <v>2104.8850000000002</v>
      </c>
      <c r="I98" s="172">
        <v>-2.851</v>
      </c>
      <c r="J98" s="172">
        <v>2102.0340000000001</v>
      </c>
      <c r="K98" s="172">
        <v>616.78599999999994</v>
      </c>
      <c r="L98" s="172">
        <v>2718.8229999999999</v>
      </c>
      <c r="M98" s="172">
        <v>609.22900000000004</v>
      </c>
      <c r="N98" s="172">
        <v>0</v>
      </c>
      <c r="O98" s="172">
        <v>2109.5940000000001</v>
      </c>
      <c r="P98" s="173">
        <v>2062.2020000000002</v>
      </c>
      <c r="S98" s="174">
        <f>100*(C98/OBR_NOV22_1.1!C98)</f>
        <v>101.00130921980256</v>
      </c>
      <c r="T98" s="174">
        <f>100*(D98/OBR_NOV22_1.1!D98)</f>
        <v>120.44668660954217</v>
      </c>
      <c r="U98" s="174">
        <f>100*(E98/OBR_NOV22_1.1!E98)</f>
        <v>101.35179306485837</v>
      </c>
      <c r="V98" s="174">
        <f>100*(K98/OBR_NOV22_1.1!N98)</f>
        <v>100.27263460622424</v>
      </c>
      <c r="W98" s="174">
        <f>100*(M98/OBR_NOV22_1.1!P98)</f>
        <v>98.626706296785557</v>
      </c>
      <c r="X98" s="174">
        <f>100*(O98/OBR_NOV22_1.1!R98)</f>
        <v>105.93314683502733</v>
      </c>
      <c r="Z98" s="174">
        <f t="shared" si="2"/>
        <v>1.0013092198025708</v>
      </c>
      <c r="AA98" s="174">
        <f t="shared" si="2"/>
        <v>20.446686609542162</v>
      </c>
      <c r="AB98" s="174">
        <f t="shared" si="2"/>
        <v>1.3517930648583754</v>
      </c>
      <c r="AC98" s="174">
        <f t="shared" si="2"/>
        <v>0.2726346062242424</v>
      </c>
      <c r="AD98" s="174">
        <f t="shared" si="2"/>
        <v>-1.3732937032144399</v>
      </c>
      <c r="AE98" s="174">
        <f t="shared" si="2"/>
        <v>5.9331468350273253</v>
      </c>
    </row>
    <row r="99" spans="1:31" ht="15.75">
      <c r="A99" s="160"/>
      <c r="B99" s="209">
        <v>2021</v>
      </c>
      <c r="C99" s="172">
        <v>1376.1079999999999</v>
      </c>
      <c r="D99" s="172">
        <v>509.54899999999998</v>
      </c>
      <c r="E99" s="172">
        <v>392.67399999999998</v>
      </c>
      <c r="F99" s="172">
        <v>70.776999999999987</v>
      </c>
      <c r="G99" s="172">
        <v>7.9740000000000002</v>
      </c>
      <c r="H99" s="172">
        <v>2286.3049999999998</v>
      </c>
      <c r="I99" s="172">
        <v>11.257</v>
      </c>
      <c r="J99" s="172">
        <v>2297.5619999999999</v>
      </c>
      <c r="K99" s="172">
        <v>636.32500000000005</v>
      </c>
      <c r="L99" s="172">
        <v>2933.8870000000002</v>
      </c>
      <c r="M99" s="172">
        <v>653.89700000000005</v>
      </c>
      <c r="N99" s="172">
        <v>-3.2749999999999999</v>
      </c>
      <c r="O99" s="172">
        <v>2276.7150000000001</v>
      </c>
      <c r="P99" s="173">
        <v>2266.768</v>
      </c>
      <c r="S99" s="174">
        <f>100*(C99/OBR_NOV22_1.1!C99)</f>
        <v>103.61010721599806</v>
      </c>
      <c r="T99" s="174">
        <f>100*(D99/OBR_NOV22_1.1!D99)</f>
        <v>114.69018621014082</v>
      </c>
      <c r="U99" s="174">
        <f>100*(E99/OBR_NOV22_1.1!E99)</f>
        <v>103.04186500543189</v>
      </c>
      <c r="V99" s="174">
        <f>100*(K99/OBR_NOV22_1.1!N99)</f>
        <v>103.7610475165509</v>
      </c>
      <c r="W99" s="174">
        <f>100*(M99/OBR_NOV22_1.1!P99)</f>
        <v>102.99374694829027</v>
      </c>
      <c r="X99" s="174">
        <f>100*(O99/OBR_NOV22_1.1!R99)</f>
        <v>106.32430965776285</v>
      </c>
      <c r="Z99" s="174">
        <f t="shared" si="2"/>
        <v>2.5829348315853373</v>
      </c>
      <c r="AA99" s="174">
        <f t="shared" si="2"/>
        <v>-4.7792932802398047</v>
      </c>
      <c r="AB99" s="174">
        <f t="shared" si="2"/>
        <v>1.6675303805350428</v>
      </c>
      <c r="AC99" s="174">
        <f t="shared" si="2"/>
        <v>3.4789281482688006</v>
      </c>
      <c r="AD99" s="174">
        <f t="shared" si="2"/>
        <v>4.4278480094057882</v>
      </c>
      <c r="AE99" s="174">
        <f t="shared" si="2"/>
        <v>0.36925441603721243</v>
      </c>
    </row>
    <row r="100" spans="1:31" ht="15.75">
      <c r="A100" s="160"/>
      <c r="B100" s="178">
        <v>2022</v>
      </c>
      <c r="C100" s="172">
        <v>1554.5548119999999</v>
      </c>
      <c r="D100" s="172">
        <v>518.727554375061</v>
      </c>
      <c r="E100" s="172">
        <v>430.50663500000002</v>
      </c>
      <c r="F100" s="172">
        <v>78.961328600000002</v>
      </c>
      <c r="G100" s="172">
        <v>12.575563085000001</v>
      </c>
      <c r="H100" s="172">
        <v>2516.364564460061</v>
      </c>
      <c r="I100" s="172">
        <v>57.50634153</v>
      </c>
      <c r="J100" s="172">
        <v>2573.8709059900607</v>
      </c>
      <c r="K100" s="172">
        <v>739.09364900000003</v>
      </c>
      <c r="L100" s="172">
        <v>3312.964555</v>
      </c>
      <c r="M100" s="172">
        <v>833.38403100000005</v>
      </c>
      <c r="N100" s="172">
        <v>-2.2059900029999997</v>
      </c>
      <c r="O100" s="172">
        <v>2477.374534</v>
      </c>
      <c r="P100" s="173">
        <v>2449.580148</v>
      </c>
      <c r="S100" s="174">
        <f>100*(C100/OBR_NOV22_1.1!C100)</f>
        <v>111.76848071261145</v>
      </c>
      <c r="T100" s="174">
        <f>100*(D100/OBR_NOV22_1.1!D100)</f>
        <v>114.33439186435652</v>
      </c>
      <c r="U100" s="174">
        <f>100*(E100/OBR_NOV22_1.1!E100)</f>
        <v>108.0919252175205</v>
      </c>
      <c r="V100" s="174">
        <f>100*(K100/OBR_NOV22_1.1!N100)</f>
        <v>114.64332337677308</v>
      </c>
      <c r="W100" s="174">
        <f>100*(M100/OBR_NOV22_1.1!P100)</f>
        <v>118.09465223528737</v>
      </c>
      <c r="X100" s="174">
        <f>100*(O100/OBR_NOV22_1.1!R100)</f>
        <v>111.01626661100809</v>
      </c>
      <c r="Z100" s="174">
        <f t="shared" si="2"/>
        <v>7.8741096943423461</v>
      </c>
      <c r="AA100" s="174">
        <f t="shared" si="2"/>
        <v>-0.31022213629716688</v>
      </c>
      <c r="AB100" s="174">
        <f t="shared" si="2"/>
        <v>4.9009790455776248</v>
      </c>
      <c r="AC100" s="174">
        <f t="shared" si="2"/>
        <v>10.487823822794716</v>
      </c>
      <c r="AD100" s="174">
        <f t="shared" si="2"/>
        <v>14.661963210813923</v>
      </c>
      <c r="AE100" s="174">
        <f t="shared" si="2"/>
        <v>4.4128731880298311</v>
      </c>
    </row>
    <row r="101" spans="1:31" ht="15.75">
      <c r="A101" s="160"/>
      <c r="B101" s="209">
        <v>2023</v>
      </c>
      <c r="C101" s="172">
        <v>1624.7353780000001</v>
      </c>
      <c r="D101" s="172">
        <v>537.47721495139604</v>
      </c>
      <c r="E101" s="172">
        <v>435.612191</v>
      </c>
      <c r="F101" s="172">
        <v>86.756379500000008</v>
      </c>
      <c r="G101" s="172">
        <v>3.1944712750000002</v>
      </c>
      <c r="H101" s="172">
        <v>2601.0192552263961</v>
      </c>
      <c r="I101" s="172">
        <v>9.2931130399999997</v>
      </c>
      <c r="J101" s="172">
        <v>2610.3123682663959</v>
      </c>
      <c r="K101" s="172">
        <v>718.17354300000011</v>
      </c>
      <c r="L101" s="172">
        <v>3328.4859120000001</v>
      </c>
      <c r="M101" s="172">
        <v>798.08590599999991</v>
      </c>
      <c r="N101" s="172">
        <v>-2.2848892459999997</v>
      </c>
      <c r="O101" s="172">
        <v>2528.1151170000003</v>
      </c>
      <c r="P101" s="173">
        <v>2496.4505540000005</v>
      </c>
      <c r="S101" s="174">
        <f>100*(C101/OBR_NOV22_1.1!C101)</f>
        <v>119.10503209423291</v>
      </c>
      <c r="T101" s="174">
        <f>100*(D101/OBR_NOV22_1.1!D101)</f>
        <v>113.00319569584268</v>
      </c>
      <c r="U101" s="174">
        <f>100*(E101/OBR_NOV22_1.1!E101)</f>
        <v>110.91762043693126</v>
      </c>
      <c r="V101" s="174">
        <f>100*(K101/OBR_NOV22_1.1!N101)</f>
        <v>114.59077425543865</v>
      </c>
      <c r="W101" s="174">
        <f>100*(M101/OBR_NOV22_1.1!P101)</f>
        <v>119.70293027412602</v>
      </c>
      <c r="X101" s="174">
        <f>100*(O101/OBR_NOV22_1.1!R101)</f>
        <v>114.93148069125998</v>
      </c>
      <c r="Z101" s="174">
        <f t="shared" si="2"/>
        <v>6.5640611153030104</v>
      </c>
      <c r="AA101" s="174">
        <f t="shared" si="2"/>
        <v>-1.1643007382180715</v>
      </c>
      <c r="AB101" s="174">
        <f t="shared" si="2"/>
        <v>2.6141593960181897</v>
      </c>
      <c r="AC101" s="174">
        <f t="shared" si="2"/>
        <v>-4.5837053381414528E-2</v>
      </c>
      <c r="AD101" s="174">
        <f t="shared" si="2"/>
        <v>1.3618550953809372</v>
      </c>
      <c r="AE101" s="174">
        <f t="shared" si="2"/>
        <v>3.5267030677319289</v>
      </c>
    </row>
    <row r="102" spans="1:31" ht="15.75">
      <c r="A102" s="160"/>
      <c r="B102" s="178">
        <v>2024</v>
      </c>
      <c r="C102" s="172">
        <v>1655.7846720000002</v>
      </c>
      <c r="D102" s="172">
        <v>552.0397237601951</v>
      </c>
      <c r="E102" s="172">
        <v>446.16113899999999</v>
      </c>
      <c r="F102" s="172">
        <v>86.53714410000002</v>
      </c>
      <c r="G102" s="172">
        <v>3.2324512910000003</v>
      </c>
      <c r="H102" s="172">
        <v>2657.2179860511947</v>
      </c>
      <c r="I102" s="172">
        <v>9.7805260359999995</v>
      </c>
      <c r="J102" s="172">
        <v>2666.9985120871952</v>
      </c>
      <c r="K102" s="172">
        <v>707.17669799999999</v>
      </c>
      <c r="L102" s="172">
        <v>3374.1752119999996</v>
      </c>
      <c r="M102" s="172">
        <v>768.24537199999997</v>
      </c>
      <c r="N102" s="172">
        <v>-2.3226637609999998</v>
      </c>
      <c r="O102" s="172">
        <v>2603.6071749999996</v>
      </c>
      <c r="P102" s="173">
        <v>2571.0795090000001</v>
      </c>
      <c r="S102" s="174">
        <f>100*(C102/OBR_NOV22_1.1!C102)</f>
        <v>120.10860797012937</v>
      </c>
      <c r="T102" s="174">
        <f>100*(D102/OBR_NOV22_1.1!D102)</f>
        <v>114.28959092976349</v>
      </c>
      <c r="U102" s="174">
        <f>100*(E102/OBR_NOV22_1.1!E102)</f>
        <v>112.24164607872392</v>
      </c>
      <c r="V102" s="174">
        <f>100*(K102/OBR_NOV22_1.1!N102)</f>
        <v>112.6730602233205</v>
      </c>
      <c r="W102" s="174">
        <f>100*(M102/OBR_NOV22_1.1!P102)</f>
        <v>115.40405726294244</v>
      </c>
      <c r="X102" s="174">
        <f>100*(O102/OBR_NOV22_1.1!R102)</f>
        <v>116.83689603142268</v>
      </c>
      <c r="Z102" s="174">
        <f t="shared" si="2"/>
        <v>0.84259737666034784</v>
      </c>
      <c r="AA102" s="174">
        <f t="shared" si="2"/>
        <v>1.1383706681917571</v>
      </c>
      <c r="AB102" s="174">
        <f t="shared" si="2"/>
        <v>1.1937018091237483</v>
      </c>
      <c r="AC102" s="174">
        <f t="shared" si="2"/>
        <v>-1.6735326596566069</v>
      </c>
      <c r="AD102" s="174">
        <f t="shared" si="2"/>
        <v>-3.5912846923119801</v>
      </c>
      <c r="AE102" s="174">
        <f t="shared" si="2"/>
        <v>1.6578706971340784</v>
      </c>
    </row>
    <row r="103" spans="1:31" ht="15.75">
      <c r="A103" s="160"/>
      <c r="B103" s="178">
        <v>2025</v>
      </c>
      <c r="C103" s="172">
        <v>1691.320639</v>
      </c>
      <c r="D103" s="172">
        <v>562.65804204799895</v>
      </c>
      <c r="E103" s="172">
        <v>473.12527699999998</v>
      </c>
      <c r="F103" s="172">
        <v>86.491313599999998</v>
      </c>
      <c r="G103" s="172">
        <v>3.2747125070000003</v>
      </c>
      <c r="H103" s="172">
        <v>2730.3786705549992</v>
      </c>
      <c r="I103" s="172">
        <v>10.97018426</v>
      </c>
      <c r="J103" s="172">
        <v>2741.3488548149994</v>
      </c>
      <c r="K103" s="172">
        <v>708.313356</v>
      </c>
      <c r="L103" s="172">
        <v>3449.66221</v>
      </c>
      <c r="M103" s="172">
        <v>754.52910499999996</v>
      </c>
      <c r="N103" s="172">
        <v>-2.3405113860000002</v>
      </c>
      <c r="O103" s="172">
        <v>2692.7925949999999</v>
      </c>
      <c r="P103" s="173">
        <v>2660.367655</v>
      </c>
      <c r="S103" s="174">
        <f>100*(C103/OBR_NOV22_1.1!C103)</f>
        <v>119.72019418076989</v>
      </c>
      <c r="T103" s="174">
        <f>100*(D103/OBR_NOV22_1.1!D103)</f>
        <v>115.52566749469636</v>
      </c>
      <c r="U103" s="174">
        <f>100*(E103/OBR_NOV22_1.1!E103)</f>
        <v>113.71089624084925</v>
      </c>
      <c r="V103" s="174">
        <f>100*(K103/OBR_NOV22_1.1!N103)</f>
        <v>111.59736520862431</v>
      </c>
      <c r="W103" s="174">
        <f>100*(M103/OBR_NOV22_1.1!P103)</f>
        <v>112.37265076857072</v>
      </c>
      <c r="X103" s="174">
        <f>100*(O103/OBR_NOV22_1.1!R103)</f>
        <v>117.73196282043403</v>
      </c>
      <c r="Z103" s="174">
        <f t="shared" ref="Z103:AE105" si="3">100*((S103/S102)-1)</f>
        <v>-0.3233854724684404</v>
      </c>
      <c r="AA103" s="174">
        <f t="shared" si="3"/>
        <v>1.0815303081209704</v>
      </c>
      <c r="AB103" s="174">
        <f t="shared" si="3"/>
        <v>1.3090062498680943</v>
      </c>
      <c r="AC103" s="174">
        <f t="shared" si="3"/>
        <v>-0.95470471163572324</v>
      </c>
      <c r="AD103" s="174">
        <f t="shared" si="3"/>
        <v>-2.6267763597468741</v>
      </c>
      <c r="AE103" s="174">
        <f t="shared" si="3"/>
        <v>0.76608230739938499</v>
      </c>
    </row>
    <row r="104" spans="1:31" ht="15.75">
      <c r="A104" s="160"/>
      <c r="B104" s="178">
        <v>2026</v>
      </c>
      <c r="C104" s="172">
        <v>1735.8653760000002</v>
      </c>
      <c r="D104" s="172">
        <v>579.27419977927502</v>
      </c>
      <c r="E104" s="172">
        <v>503.51959499999998</v>
      </c>
      <c r="F104" s="172">
        <v>87.187211300000001</v>
      </c>
      <c r="G104" s="172">
        <v>3.3228936849999999</v>
      </c>
      <c r="H104" s="172">
        <v>2821.9820644642746</v>
      </c>
      <c r="I104" s="172">
        <v>11.026282759999999</v>
      </c>
      <c r="J104" s="172">
        <v>2833.0083472242745</v>
      </c>
      <c r="K104" s="172">
        <v>716.68669499999999</v>
      </c>
      <c r="L104" s="172">
        <v>3549.6950410000004</v>
      </c>
      <c r="M104" s="172">
        <v>758.878828</v>
      </c>
      <c r="N104" s="172">
        <v>-2.3609167430000002</v>
      </c>
      <c r="O104" s="172">
        <v>2788.4552939999999</v>
      </c>
      <c r="P104" s="173">
        <v>2756.1374810000002</v>
      </c>
      <c r="S104" s="174">
        <f>100*(C104/OBR_NOV22_1.1!C104)</f>
        <v>120.25101914130711</v>
      </c>
      <c r="T104" s="174">
        <f>100*(D104/OBR_NOV22_1.1!D104)</f>
        <v>117.05239244827801</v>
      </c>
      <c r="U104" s="174">
        <f>100*(E104/OBR_NOV22_1.1!E104)</f>
        <v>115.3839927891174</v>
      </c>
      <c r="V104" s="174">
        <f>100*(K104/OBR_NOV22_1.1!N104)</f>
        <v>112.31157590606917</v>
      </c>
      <c r="W104" s="174">
        <f>100*(M104/OBR_NOV22_1.1!P104)</f>
        <v>112.74445751103937</v>
      </c>
      <c r="X104" s="174">
        <f>100*(O104/OBR_NOV22_1.1!R104)</f>
        <v>118.76219425189139</v>
      </c>
      <c r="Z104" s="174">
        <f t="shared" si="3"/>
        <v>0.44338798827514569</v>
      </c>
      <c r="AA104" s="174">
        <f t="shared" si="3"/>
        <v>1.3215461002653361</v>
      </c>
      <c r="AB104" s="174">
        <f t="shared" si="3"/>
        <v>1.4713599167527347</v>
      </c>
      <c r="AC104" s="174">
        <f t="shared" si="3"/>
        <v>0.63998885288167884</v>
      </c>
      <c r="AD104" s="174">
        <f t="shared" si="3"/>
        <v>0.33086942412203779</v>
      </c>
      <c r="AE104" s="174">
        <f t="shared" si="3"/>
        <v>0.87506519621070034</v>
      </c>
    </row>
    <row r="105" spans="1:31" ht="15.75">
      <c r="A105" s="160"/>
      <c r="B105" s="207">
        <v>2027</v>
      </c>
      <c r="C105" s="180">
        <v>1801.001133</v>
      </c>
      <c r="D105" s="180">
        <v>597.22947424100107</v>
      </c>
      <c r="E105" s="180">
        <v>529.57404300000007</v>
      </c>
      <c r="F105" s="180">
        <v>87.509051400000004</v>
      </c>
      <c r="G105" s="180">
        <v>3.380742476</v>
      </c>
      <c r="H105" s="180">
        <v>2931.1853927170009</v>
      </c>
      <c r="I105" s="180">
        <v>12.328231189999999</v>
      </c>
      <c r="J105" s="180">
        <v>2943.5136239070011</v>
      </c>
      <c r="K105" s="180">
        <v>725.29578099999992</v>
      </c>
      <c r="L105" s="180">
        <v>3668.809405</v>
      </c>
      <c r="M105" s="180">
        <v>765.92611799999997</v>
      </c>
      <c r="N105" s="180">
        <v>-2.402077636</v>
      </c>
      <c r="O105" s="180">
        <v>2900.4812089999996</v>
      </c>
      <c r="P105" s="181">
        <v>2868.4934629999998</v>
      </c>
      <c r="S105" s="174">
        <f>100*(C105/OBR_NOV22_1.1!C105)</f>
        <v>122.38546796438411</v>
      </c>
      <c r="T105" s="174">
        <f>100*(D105/OBR_NOV22_1.1!D105)</f>
        <v>118.81392949789738</v>
      </c>
      <c r="U105" s="174">
        <f>100*(E105/OBR_NOV22_1.1!E105)</f>
        <v>117.39176958076469</v>
      </c>
      <c r="V105" s="174">
        <f>100*(K105/OBR_NOV22_1.1!N105)</f>
        <v>113.3955616963586</v>
      </c>
      <c r="W105" s="174">
        <f>100*(M105/OBR_NOV22_1.1!P105)</f>
        <v>113.74575952763632</v>
      </c>
      <c r="X105" s="174">
        <f>100*(O105/OBR_NOV22_1.1!R105)</f>
        <v>120.83229870779743</v>
      </c>
      <c r="Z105" s="174">
        <f t="shared" si="3"/>
        <v>1.7749943728699646</v>
      </c>
      <c r="AA105" s="174">
        <f t="shared" si="3"/>
        <v>1.5049133236620715</v>
      </c>
      <c r="AB105" s="174">
        <f t="shared" si="3"/>
        <v>1.7400826086134913</v>
      </c>
      <c r="AC105" s="174">
        <f t="shared" si="3"/>
        <v>0.96515945177015894</v>
      </c>
      <c r="AD105" s="174">
        <f t="shared" si="3"/>
        <v>0.8881163994238106</v>
      </c>
      <c r="AE105" s="174">
        <f t="shared" si="3"/>
        <v>1.7430668647931968</v>
      </c>
    </row>
    <row r="106" spans="1:31" ht="15.75">
      <c r="A106" s="160"/>
      <c r="B106" s="210" t="s">
        <v>1069</v>
      </c>
      <c r="C106" s="172">
        <v>1011.455</v>
      </c>
      <c r="D106" s="172">
        <v>329.61099999999999</v>
      </c>
      <c r="E106" s="172">
        <v>273.00200000000001</v>
      </c>
      <c r="F106" s="172">
        <v>48.344999999999999</v>
      </c>
      <c r="G106" s="172">
        <v>0.95499999999999996</v>
      </c>
      <c r="H106" s="172">
        <v>1615.0229999999999</v>
      </c>
      <c r="I106" s="172">
        <v>-6.0279999999999996</v>
      </c>
      <c r="J106" s="172">
        <v>1608.9949999999999</v>
      </c>
      <c r="K106" s="172">
        <v>434.12700000000001</v>
      </c>
      <c r="L106" s="172">
        <v>2043.123</v>
      </c>
      <c r="M106" s="172">
        <v>458.58300000000003</v>
      </c>
      <c r="N106" s="172">
        <v>0</v>
      </c>
      <c r="O106" s="172">
        <v>1584.54</v>
      </c>
      <c r="P106" s="204">
        <v>1557.0840000000001</v>
      </c>
      <c r="S106" s="174">
        <f>100*(C106/OBR_NOV22_1.1!C106)</f>
        <v>85.094756785588686</v>
      </c>
      <c r="T106" s="174">
        <f>100*(D106/OBR_NOV22_1.1!D106)</f>
        <v>86.865234246319005</v>
      </c>
      <c r="U106" s="174">
        <f>100*(E106/OBR_NOV22_1.1!E106)</f>
        <v>83.104113775699702</v>
      </c>
      <c r="V106" s="174">
        <f>100*(K106/OBR_NOV22_1.1!N106)</f>
        <v>81.252304438559236</v>
      </c>
      <c r="W106" s="174">
        <f>100*(M106/OBR_NOV22_1.1!P106)</f>
        <v>87.393755288413914</v>
      </c>
      <c r="X106" s="174">
        <f>100*(O106/OBR_NOV22_1.1!R106)</f>
        <v>83.898288931106123</v>
      </c>
    </row>
    <row r="107" spans="1:31" ht="15.75">
      <c r="A107" s="160"/>
      <c r="B107" s="209" t="s">
        <v>1070</v>
      </c>
      <c r="C107" s="172">
        <v>1000.082</v>
      </c>
      <c r="D107" s="172">
        <v>344.017</v>
      </c>
      <c r="E107" s="172">
        <v>247.00200000000001</v>
      </c>
      <c r="F107" s="172">
        <v>50.923999999999999</v>
      </c>
      <c r="G107" s="172">
        <v>1.0720000000000001</v>
      </c>
      <c r="H107" s="172">
        <v>1592.173</v>
      </c>
      <c r="I107" s="172">
        <v>-9.8019999999999996</v>
      </c>
      <c r="J107" s="172">
        <v>1582.3710000000001</v>
      </c>
      <c r="K107" s="172">
        <v>420.298</v>
      </c>
      <c r="L107" s="172">
        <v>2002.6690000000001</v>
      </c>
      <c r="M107" s="172">
        <v>440.72699999999998</v>
      </c>
      <c r="N107" s="172">
        <v>0</v>
      </c>
      <c r="O107" s="172">
        <v>1561.942</v>
      </c>
      <c r="P107" s="204">
        <v>1555.9949999999999</v>
      </c>
      <c r="S107" s="174">
        <f>100*(C107/OBR_NOV22_1.1!C107)</f>
        <v>85.377049628170738</v>
      </c>
      <c r="T107" s="174">
        <f>100*(D107/OBR_NOV22_1.1!D107)</f>
        <v>89.808774196916886</v>
      </c>
      <c r="U107" s="174">
        <f>100*(E107/OBR_NOV22_1.1!E107)</f>
        <v>83.416749407306838</v>
      </c>
      <c r="V107" s="174">
        <f>100*(K107/OBR_NOV22_1.1!N107)</f>
        <v>83.704692105472802</v>
      </c>
      <c r="W107" s="174">
        <f>100*(M107/OBR_NOV22_1.1!P107)</f>
        <v>86.847721347623803</v>
      </c>
      <c r="X107" s="174">
        <f>100*(O107/OBR_NOV22_1.1!R107)</f>
        <v>85.037892811254608</v>
      </c>
    </row>
    <row r="108" spans="1:31" ht="15.75">
      <c r="A108" s="160"/>
      <c r="B108" s="209" t="s">
        <v>1071</v>
      </c>
      <c r="C108" s="172">
        <v>1044.875</v>
      </c>
      <c r="D108" s="172">
        <v>349.80200000000002</v>
      </c>
      <c r="E108" s="172">
        <v>258.68299999999999</v>
      </c>
      <c r="F108" s="172">
        <v>50.554000000000002</v>
      </c>
      <c r="G108" s="172">
        <v>-0.76800000000000002</v>
      </c>
      <c r="H108" s="172">
        <v>1652.5920000000001</v>
      </c>
      <c r="I108" s="172">
        <v>-0.127</v>
      </c>
      <c r="J108" s="172">
        <v>1652.4649999999999</v>
      </c>
      <c r="K108" s="172">
        <v>478.06299999999999</v>
      </c>
      <c r="L108" s="172">
        <v>2130.527</v>
      </c>
      <c r="M108" s="172">
        <v>499.80099999999999</v>
      </c>
      <c r="N108" s="172">
        <v>0</v>
      </c>
      <c r="O108" s="172">
        <v>1630.7260000000001</v>
      </c>
      <c r="P108" s="204">
        <v>1632.9690000000001</v>
      </c>
      <c r="S108" s="174">
        <f>100*(C108/OBR_NOV22_1.1!C108)</f>
        <v>87.290779904845834</v>
      </c>
      <c r="T108" s="174">
        <f>100*(D108/OBR_NOV22_1.1!D108)</f>
        <v>90.842325321698937</v>
      </c>
      <c r="U108" s="174">
        <f>100*(E108/OBR_NOV22_1.1!E108)</f>
        <v>83.246069928719692</v>
      </c>
      <c r="V108" s="174">
        <f>100*(K108/OBR_NOV22_1.1!N108)</f>
        <v>87.467455599649441</v>
      </c>
      <c r="W108" s="174">
        <f>100*(M108/OBR_NOV22_1.1!P108)</f>
        <v>91.323382430059539</v>
      </c>
      <c r="X108" s="174">
        <f>100*(O108/OBR_NOV22_1.1!R108)</f>
        <v>86.456679304222249</v>
      </c>
    </row>
    <row r="109" spans="1:31" ht="15.75">
      <c r="A109" s="160"/>
      <c r="B109" s="209" t="s">
        <v>1072</v>
      </c>
      <c r="C109" s="172">
        <v>1073.6759999999999</v>
      </c>
      <c r="D109" s="172">
        <v>349.80500000000001</v>
      </c>
      <c r="E109" s="172">
        <v>264.15499999999997</v>
      </c>
      <c r="F109" s="172">
        <v>47.372</v>
      </c>
      <c r="G109" s="172">
        <v>1.546</v>
      </c>
      <c r="H109" s="172">
        <v>1689.182</v>
      </c>
      <c r="I109" s="172">
        <v>0.48499999999999999</v>
      </c>
      <c r="J109" s="172">
        <v>1689.6669999999999</v>
      </c>
      <c r="K109" s="172">
        <v>524.89599999999996</v>
      </c>
      <c r="L109" s="172">
        <v>2214.5630000000001</v>
      </c>
      <c r="M109" s="172">
        <v>542.06399999999996</v>
      </c>
      <c r="N109" s="172">
        <v>0</v>
      </c>
      <c r="O109" s="172">
        <v>1672.499</v>
      </c>
      <c r="P109" s="204">
        <v>1675.3</v>
      </c>
      <c r="S109" s="174">
        <f>100*(C109/OBR_NOV22_1.1!C109)</f>
        <v>90.249749510789528</v>
      </c>
      <c r="T109" s="174">
        <f>100*(D109/OBR_NOV22_1.1!D109)</f>
        <v>90.550335223007423</v>
      </c>
      <c r="U109" s="174">
        <f>100*(E109/OBR_NOV22_1.1!E109)</f>
        <v>84.657466637609431</v>
      </c>
      <c r="V109" s="174">
        <f>100*(K109/OBR_NOV22_1.1!N109)</f>
        <v>91.313098980395964</v>
      </c>
      <c r="W109" s="174">
        <f>100*(M109/OBR_NOV22_1.1!P109)</f>
        <v>96.671642350020591</v>
      </c>
      <c r="X109" s="174">
        <f>100*(O109/OBR_NOV22_1.1!R109)</f>
        <v>87.988335554305806</v>
      </c>
    </row>
    <row r="110" spans="1:31" ht="15.75">
      <c r="A110" s="160"/>
      <c r="B110" s="209" t="s">
        <v>359</v>
      </c>
      <c r="C110" s="172">
        <v>1118.028</v>
      </c>
      <c r="D110" s="172">
        <v>354.76900000000001</v>
      </c>
      <c r="E110" s="172">
        <v>267</v>
      </c>
      <c r="F110" s="172">
        <v>44.749000000000002</v>
      </c>
      <c r="G110" s="172">
        <v>2.641</v>
      </c>
      <c r="H110" s="172">
        <v>1742.4380000000001</v>
      </c>
      <c r="I110" s="172">
        <v>6.1210000000000004</v>
      </c>
      <c r="J110" s="172">
        <v>1748.559</v>
      </c>
      <c r="K110" s="172">
        <v>519.68899999999996</v>
      </c>
      <c r="L110" s="172">
        <v>2268.248</v>
      </c>
      <c r="M110" s="172">
        <v>540.75900000000001</v>
      </c>
      <c r="N110" s="172">
        <v>0</v>
      </c>
      <c r="O110" s="172">
        <v>1727.489</v>
      </c>
      <c r="P110" s="204">
        <v>1703.1690000000001</v>
      </c>
      <c r="S110" s="174">
        <f>100*(C110/OBR_NOV22_1.1!C110)</f>
        <v>91.834114615632927</v>
      </c>
      <c r="T110" s="174">
        <f>100*(D110/OBR_NOV22_1.1!D110)</f>
        <v>91.473501822926067</v>
      </c>
      <c r="U110" s="174">
        <f>100*(E110/OBR_NOV22_1.1!E110)</f>
        <v>86.766063095501167</v>
      </c>
      <c r="V110" s="174">
        <f>100*(K110/OBR_NOV22_1.1!N110)</f>
        <v>91.297641530150628</v>
      </c>
      <c r="W110" s="174">
        <f>100*(M110/OBR_NOV22_1.1!P110)</f>
        <v>95.484788021118433</v>
      </c>
      <c r="X110" s="174">
        <f>100*(O110/OBR_NOV22_1.1!R110)</f>
        <v>89.513509760273251</v>
      </c>
    </row>
    <row r="111" spans="1:31">
      <c r="B111" s="209" t="s">
        <v>360</v>
      </c>
      <c r="C111" s="172">
        <v>1169.364</v>
      </c>
      <c r="D111" s="172">
        <v>362.42500000000001</v>
      </c>
      <c r="E111" s="172">
        <v>291.91800000000001</v>
      </c>
      <c r="F111" s="172">
        <v>48.650999999999996</v>
      </c>
      <c r="G111" s="172">
        <v>7.67</v>
      </c>
      <c r="H111" s="172">
        <v>1831.377</v>
      </c>
      <c r="I111" s="172">
        <v>4.202</v>
      </c>
      <c r="J111" s="172">
        <v>1835.579</v>
      </c>
      <c r="K111" s="172">
        <v>532.33799999999997</v>
      </c>
      <c r="L111" s="172">
        <v>2367.9160000000002</v>
      </c>
      <c r="M111" s="172">
        <v>564.80399999999997</v>
      </c>
      <c r="N111" s="172">
        <v>0</v>
      </c>
      <c r="O111" s="172">
        <v>1803.1120000000001</v>
      </c>
      <c r="P111" s="204">
        <v>1776.5029999999999</v>
      </c>
      <c r="S111" s="174">
        <f>100*(C111/OBR_NOV22_1.1!C111)</f>
        <v>93.550317444063296</v>
      </c>
      <c r="T111" s="174">
        <f>100*(D111/OBR_NOV22_1.1!D111)</f>
        <v>92.718137374037141</v>
      </c>
      <c r="U111" s="174">
        <f>100*(E111/OBR_NOV22_1.1!E111)</f>
        <v>88.352905569007262</v>
      </c>
      <c r="V111" s="174">
        <f>100*(K111/OBR_NOV22_1.1!N111)</f>
        <v>92.747628771142416</v>
      </c>
      <c r="W111" s="174">
        <f>100*(M111/OBR_NOV22_1.1!P111)</f>
        <v>95.045006386211824</v>
      </c>
      <c r="X111" s="174">
        <f>100*(O111/OBR_NOV22_1.1!R111)</f>
        <v>91.375647647387922</v>
      </c>
    </row>
    <row r="112" spans="1:31">
      <c r="B112" s="209" t="s">
        <v>361</v>
      </c>
      <c r="C112" s="172">
        <v>1212.595</v>
      </c>
      <c r="D112" s="172">
        <v>371.00599999999997</v>
      </c>
      <c r="E112" s="172">
        <v>313.91899999999998</v>
      </c>
      <c r="F112" s="172">
        <v>50.77</v>
      </c>
      <c r="G112" s="172">
        <v>6.8369999999999997</v>
      </c>
      <c r="H112" s="172">
        <v>1904.357</v>
      </c>
      <c r="I112" s="172">
        <v>18.936</v>
      </c>
      <c r="J112" s="172">
        <v>1923.2929999999999</v>
      </c>
      <c r="K112" s="172">
        <v>530.13599999999997</v>
      </c>
      <c r="L112" s="172">
        <v>2453.4290000000001</v>
      </c>
      <c r="M112" s="172">
        <v>573.63499999999999</v>
      </c>
      <c r="N112" s="172">
        <v>0</v>
      </c>
      <c r="O112" s="172">
        <v>1879.7940000000001</v>
      </c>
      <c r="P112" s="204">
        <v>1842.366</v>
      </c>
      <c r="S112" s="174">
        <f>100*(C112/OBR_NOV22_1.1!C112)</f>
        <v>94.196402561941412</v>
      </c>
      <c r="T112" s="174">
        <f>100*(D112/OBR_NOV22_1.1!D112)</f>
        <v>93.170534478818482</v>
      </c>
      <c r="U112" s="174">
        <f>100*(E112/OBR_NOV22_1.1!E112)</f>
        <v>89.909236977697319</v>
      </c>
      <c r="V112" s="174">
        <f>100*(K112/OBR_NOV22_1.1!N112)</f>
        <v>90.186945301189652</v>
      </c>
      <c r="W112" s="174">
        <f>100*(M112/OBR_NOV22_1.1!P112)</f>
        <v>91.055631659901934</v>
      </c>
      <c r="X112" s="174">
        <f>100*(O112/OBR_NOV22_1.1!R112)</f>
        <v>92.381068454993212</v>
      </c>
    </row>
    <row r="113" spans="2:24">
      <c r="B113" s="209" t="s">
        <v>362</v>
      </c>
      <c r="C113" s="172">
        <v>1249.8219999999999</v>
      </c>
      <c r="D113" s="172">
        <v>376.42200000000003</v>
      </c>
      <c r="E113" s="172">
        <v>336.66899999999998</v>
      </c>
      <c r="F113" s="172">
        <v>50.120000000000005</v>
      </c>
      <c r="G113" s="172">
        <v>-1.3460000000000001</v>
      </c>
      <c r="H113" s="172">
        <v>1961.567</v>
      </c>
      <c r="I113" s="172">
        <v>3.1219999999999999</v>
      </c>
      <c r="J113" s="172">
        <v>1964.6890000000001</v>
      </c>
      <c r="K113" s="172">
        <v>534.17499999999995</v>
      </c>
      <c r="L113" s="172">
        <v>2498.864</v>
      </c>
      <c r="M113" s="172">
        <v>561.27499999999998</v>
      </c>
      <c r="N113" s="172">
        <v>0</v>
      </c>
      <c r="O113" s="172">
        <v>1937.5889999999999</v>
      </c>
      <c r="P113" s="204">
        <v>1891.0630000000001</v>
      </c>
      <c r="S113" s="174">
        <f>100*(C113/OBR_NOV22_1.1!C113)</f>
        <v>94.071875127015105</v>
      </c>
      <c r="T113" s="174">
        <f>100*(D113/OBR_NOV22_1.1!D113)</f>
        <v>93.108770610613391</v>
      </c>
      <c r="U113" s="174">
        <f>100*(E113/OBR_NOV22_1.1!E113)</f>
        <v>91.205090834222787</v>
      </c>
      <c r="V113" s="174">
        <f>100*(K113/OBR_NOV22_1.1!N113)</f>
        <v>87.683660890304921</v>
      </c>
      <c r="W113" s="174">
        <f>100*(M113/OBR_NOV22_1.1!P113)</f>
        <v>86.682460575715794</v>
      </c>
      <c r="X113" s="174">
        <f>100*(O113/OBR_NOV22_1.1!R113)</f>
        <v>93.1174133819556</v>
      </c>
    </row>
    <row r="114" spans="2:24">
      <c r="B114" s="209" t="s">
        <v>363</v>
      </c>
      <c r="C114" s="172">
        <v>1310.9680000000001</v>
      </c>
      <c r="D114" s="172">
        <v>384.24400000000003</v>
      </c>
      <c r="E114" s="172">
        <v>360.38200000000001</v>
      </c>
      <c r="F114" s="172">
        <v>53.142000000000003</v>
      </c>
      <c r="G114" s="172">
        <v>-0.17</v>
      </c>
      <c r="H114" s="172">
        <v>2055.424</v>
      </c>
      <c r="I114" s="172">
        <v>4.7729999999999997</v>
      </c>
      <c r="J114" s="172">
        <v>2060.1970000000001</v>
      </c>
      <c r="K114" s="172">
        <v>593.25099999999998</v>
      </c>
      <c r="L114" s="172">
        <v>2653.4459999999999</v>
      </c>
      <c r="M114" s="172">
        <v>631.76</v>
      </c>
      <c r="N114" s="172">
        <v>0</v>
      </c>
      <c r="O114" s="172">
        <v>2021.6859999999999</v>
      </c>
      <c r="P114" s="204">
        <v>1985.2470000000001</v>
      </c>
      <c r="S114" s="174">
        <f>100*(C114/OBR_NOV22_1.1!C114)</f>
        <v>95.526399011339564</v>
      </c>
      <c r="T114" s="174">
        <f>100*(D114/OBR_NOV22_1.1!D114)</f>
        <v>94.727240454402022</v>
      </c>
      <c r="U114" s="174">
        <f>100*(E114/OBR_NOV22_1.1!E114)</f>
        <v>93.20674101508348</v>
      </c>
      <c r="V114" s="174">
        <f>100*(K114/OBR_NOV22_1.1!N114)</f>
        <v>93.759640671622918</v>
      </c>
      <c r="W114" s="174">
        <f>100*(M114/OBR_NOV22_1.1!P114)</f>
        <v>93.447603607974457</v>
      </c>
      <c r="X114" s="174">
        <f>100*(O114/OBR_NOV22_1.1!R114)</f>
        <v>95.030031709800326</v>
      </c>
    </row>
    <row r="115" spans="2:24">
      <c r="B115" s="209" t="s">
        <v>364</v>
      </c>
      <c r="C115" s="172">
        <v>1358.848</v>
      </c>
      <c r="D115" s="172">
        <v>389.541</v>
      </c>
      <c r="E115" s="172">
        <v>381.952</v>
      </c>
      <c r="F115" s="172">
        <v>55.757999999999996</v>
      </c>
      <c r="G115" s="172">
        <v>1.855</v>
      </c>
      <c r="H115" s="172">
        <v>2132.1959999999999</v>
      </c>
      <c r="I115" s="172">
        <v>0.38200000000000001</v>
      </c>
      <c r="J115" s="172">
        <v>2132.578</v>
      </c>
      <c r="K115" s="172">
        <v>647.976</v>
      </c>
      <c r="L115" s="172">
        <v>2780.5529999999999</v>
      </c>
      <c r="M115" s="172">
        <v>678.29399999999998</v>
      </c>
      <c r="N115" s="172">
        <v>0</v>
      </c>
      <c r="O115" s="172">
        <v>2102.259</v>
      </c>
      <c r="P115" s="204">
        <v>2075.6889999999999</v>
      </c>
      <c r="S115" s="174">
        <f>100*(C115/OBR_NOV22_1.1!C115)</f>
        <v>97.178782476112019</v>
      </c>
      <c r="T115" s="174">
        <f>100*(D115/OBR_NOV22_1.1!D115)</f>
        <v>95.580921160787241</v>
      </c>
      <c r="U115" s="174">
        <f>100*(E115/OBR_NOV22_1.1!E115)</f>
        <v>95.949517177624372</v>
      </c>
      <c r="V115" s="174">
        <f>100*(K115/OBR_NOV22_1.1!N115)</f>
        <v>95.869470656641425</v>
      </c>
      <c r="W115" s="174">
        <f>100*(M115/OBR_NOV22_1.1!P115)</f>
        <v>96.773199450429516</v>
      </c>
      <c r="X115" s="174">
        <f>100*(O115/OBR_NOV22_1.1!R115)</f>
        <v>96.612854452421502</v>
      </c>
    </row>
    <row r="116" spans="2:24">
      <c r="B116" s="209" t="s">
        <v>365</v>
      </c>
      <c r="C116" s="172">
        <v>1412.4159999999999</v>
      </c>
      <c r="D116" s="172">
        <v>402.666</v>
      </c>
      <c r="E116" s="172">
        <v>390.351</v>
      </c>
      <c r="F116" s="172">
        <v>58.896000000000001</v>
      </c>
      <c r="G116" s="172">
        <v>14.064</v>
      </c>
      <c r="H116" s="172">
        <v>2219.4969999999998</v>
      </c>
      <c r="I116" s="172">
        <v>10.356999999999999</v>
      </c>
      <c r="J116" s="172">
        <v>2229.8539999999998</v>
      </c>
      <c r="K116" s="172">
        <v>677.93100000000004</v>
      </c>
      <c r="L116" s="172">
        <v>2907.7849999999999</v>
      </c>
      <c r="M116" s="172">
        <v>731.101</v>
      </c>
      <c r="N116" s="172">
        <v>0</v>
      </c>
      <c r="O116" s="172">
        <v>2176.6840000000002</v>
      </c>
      <c r="P116" s="204">
        <v>2155.6610000000001</v>
      </c>
      <c r="S116" s="174">
        <f>100*(C116/OBR_NOV22_1.1!C116)</f>
        <v>98.687190164930954</v>
      </c>
      <c r="T116" s="174">
        <f>100*(D116/OBR_NOV22_1.1!D116)</f>
        <v>97.822553804518137</v>
      </c>
      <c r="U116" s="174">
        <f>100*(E116/OBR_NOV22_1.1!E116)</f>
        <v>98.042667979424522</v>
      </c>
      <c r="V116" s="174">
        <f>100*(K116/OBR_NOV22_1.1!N116)</f>
        <v>98.645451370700201</v>
      </c>
      <c r="W116" s="174">
        <f>100*(M116/OBR_NOV22_1.1!P116)</f>
        <v>99.025056244150406</v>
      </c>
      <c r="X116" s="174">
        <f>100*(O116/OBR_NOV22_1.1!R116)</f>
        <v>98.338528819133856</v>
      </c>
    </row>
    <row r="117" spans="2:24">
      <c r="B117" s="209" t="s">
        <v>366</v>
      </c>
      <c r="C117" s="172">
        <v>1433.5909999999999</v>
      </c>
      <c r="D117" s="172">
        <v>431.584</v>
      </c>
      <c r="E117" s="172">
        <v>401.47199999999998</v>
      </c>
      <c r="F117" s="172">
        <v>60.916000000000004</v>
      </c>
      <c r="G117" s="172">
        <v>-7.7149999999999999</v>
      </c>
      <c r="H117" s="172">
        <v>2258.9319999999998</v>
      </c>
      <c r="I117" s="172">
        <v>-5.9349999999999996</v>
      </c>
      <c r="J117" s="172">
        <v>2252.9969999999998</v>
      </c>
      <c r="K117" s="172">
        <v>700.23800000000006</v>
      </c>
      <c r="L117" s="172">
        <v>2953.2359999999999</v>
      </c>
      <c r="M117" s="172">
        <v>706.12199999999996</v>
      </c>
      <c r="N117" s="172">
        <v>0</v>
      </c>
      <c r="O117" s="172">
        <v>2247.114</v>
      </c>
      <c r="P117" s="204">
        <v>2237.029</v>
      </c>
      <c r="S117" s="174">
        <f>100*(C117/OBR_NOV22_1.1!C117)</f>
        <v>100.34163686122446</v>
      </c>
      <c r="T117" s="174">
        <f>100*(D117/OBR_NOV22_1.1!D117)</f>
        <v>101.54105318633333</v>
      </c>
      <c r="U117" s="174">
        <f>100*(E117/OBR_NOV22_1.1!E117)</f>
        <v>100.59584959934251</v>
      </c>
      <c r="V117" s="174">
        <f>100*(K117/OBR_NOV22_1.1!N117)</f>
        <v>100.47955505556068</v>
      </c>
      <c r="W117" s="174">
        <f>100*(M117/OBR_NOV22_1.1!P117)</f>
        <v>99.993344369407325</v>
      </c>
      <c r="X117" s="174">
        <f>100*(O117/OBR_NOV22_1.1!R117)</f>
        <v>100.88484132881088</v>
      </c>
    </row>
    <row r="118" spans="2:24">
      <c r="B118" s="209" t="s">
        <v>367</v>
      </c>
      <c r="C118" s="172">
        <v>1222.383</v>
      </c>
      <c r="D118" s="172">
        <v>494.99299999999999</v>
      </c>
      <c r="E118" s="172">
        <v>362.67200000000003</v>
      </c>
      <c r="F118" s="172">
        <v>70.691000000000003</v>
      </c>
      <c r="G118" s="172">
        <v>8.5790000000000006</v>
      </c>
      <c r="H118" s="172">
        <v>2088.627</v>
      </c>
      <c r="I118" s="172">
        <v>1.49</v>
      </c>
      <c r="J118" s="172">
        <v>2090.1170000000002</v>
      </c>
      <c r="K118" s="172">
        <v>594.76900000000001</v>
      </c>
      <c r="L118" s="172">
        <v>2684.8879999999999</v>
      </c>
      <c r="M118" s="172">
        <v>594.41499999999996</v>
      </c>
      <c r="N118" s="172">
        <v>-0.621</v>
      </c>
      <c r="O118" s="172">
        <v>2089.8519999999999</v>
      </c>
      <c r="P118" s="204">
        <v>2047.02</v>
      </c>
      <c r="S118" s="174">
        <f>100*(C118/OBR_NOV22_1.1!C118)</f>
        <v>101.43263979129016</v>
      </c>
      <c r="T118" s="174">
        <f>100*(D118/OBR_NOV22_1.1!D118)</f>
        <v>125.31278005903708</v>
      </c>
      <c r="U118" s="174">
        <f>100*(E118/OBR_NOV22_1.1!E118)</f>
        <v>101.58566542767591</v>
      </c>
      <c r="V118" s="174">
        <f>100*(K118/OBR_NOV22_1.1!N118)</f>
        <v>100.49472746903308</v>
      </c>
      <c r="W118" s="174">
        <f>100*(M118/OBR_NOV22_1.1!P118)</f>
        <v>98.878660447537754</v>
      </c>
      <c r="X118" s="174">
        <f>100*(O118/OBR_NOV22_1.1!R118)</f>
        <v>107.24961215485887</v>
      </c>
    </row>
    <row r="119" spans="2:24">
      <c r="B119" s="209" t="s">
        <v>368</v>
      </c>
      <c r="C119" s="172">
        <v>1440.9739999999999</v>
      </c>
      <c r="D119" s="172">
        <v>513.68200000000002</v>
      </c>
      <c r="E119" s="172">
        <v>403.65899999999999</v>
      </c>
      <c r="F119" s="172">
        <v>73.187999999999988</v>
      </c>
      <c r="G119" s="172">
        <v>7.9459999999999997</v>
      </c>
      <c r="H119" s="172">
        <v>2366.261</v>
      </c>
      <c r="I119" s="172">
        <v>29.936</v>
      </c>
      <c r="J119" s="172">
        <v>2396.1970000000001</v>
      </c>
      <c r="K119" s="172">
        <v>663.88800000000003</v>
      </c>
      <c r="L119" s="172">
        <v>3060.085</v>
      </c>
      <c r="M119" s="172">
        <v>709.51</v>
      </c>
      <c r="N119" s="172">
        <v>-3.1960000000000002</v>
      </c>
      <c r="O119" s="172">
        <v>2347.3789999999999</v>
      </c>
      <c r="P119" s="204">
        <v>2336.1419999999998</v>
      </c>
      <c r="S119" s="174">
        <f>100*(C119/OBR_NOV22_1.1!C119)</f>
        <v>104.9080527301703</v>
      </c>
      <c r="T119" s="174">
        <f>100*(D119/OBR_NOV22_1.1!D119)</f>
        <v>113.46797404966966</v>
      </c>
      <c r="U119" s="174">
        <f>100*(E119/OBR_NOV22_1.1!E119)</f>
        <v>103.85942432826721</v>
      </c>
      <c r="V119" s="174">
        <f>100*(K119/OBR_NOV22_1.1!N119)</f>
        <v>106.00802858867378</v>
      </c>
      <c r="W119" s="174">
        <f>100*(M119/OBR_NOV22_1.1!P119)</f>
        <v>106.38495667441863</v>
      </c>
      <c r="X119" s="174">
        <f>100*(O119/OBR_NOV22_1.1!R119)</f>
        <v>106.87363811608601</v>
      </c>
    </row>
    <row r="120" spans="2:24">
      <c r="B120" s="209" t="s">
        <v>369</v>
      </c>
      <c r="C120" s="172">
        <v>1583.001444</v>
      </c>
      <c r="D120" s="172">
        <v>517.73474615011901</v>
      </c>
      <c r="E120" s="172">
        <v>433.73943200000002</v>
      </c>
      <c r="F120" s="172">
        <v>78.34342070000001</v>
      </c>
      <c r="G120" s="172">
        <v>4.9826790119999993</v>
      </c>
      <c r="H120" s="172">
        <v>2539.4583011621189</v>
      </c>
      <c r="I120" s="172">
        <v>38.513844169999999</v>
      </c>
      <c r="J120" s="172">
        <v>2577.9721453321185</v>
      </c>
      <c r="K120" s="172">
        <v>746.57275199999992</v>
      </c>
      <c r="L120" s="172">
        <v>3324.5448969999998</v>
      </c>
      <c r="M120" s="172">
        <v>828.98113999999987</v>
      </c>
      <c r="N120" s="172">
        <v>-2.2277173699999997</v>
      </c>
      <c r="O120" s="172">
        <v>2493.3360400000001</v>
      </c>
      <c r="P120" s="204">
        <v>2461.5118030000003</v>
      </c>
      <c r="S120" s="174">
        <f>100*(C120/OBR_NOV22_1.1!C120)</f>
        <v>114.18813425075878</v>
      </c>
      <c r="T120" s="174">
        <f>100*(D120/OBR_NOV22_1.1!D120)</f>
        <v>113.06270935236407</v>
      </c>
      <c r="U120" s="174">
        <f>100*(E120/OBR_NOV22_1.1!E120)</f>
        <v>109.29908399770973</v>
      </c>
      <c r="V120" s="174">
        <f>100*(K120/OBR_NOV22_1.1!N120)</f>
        <v>115.57712691060927</v>
      </c>
      <c r="W120" s="174">
        <f>100*(M120/OBR_NOV22_1.1!P120)</f>
        <v>119.99776450864672</v>
      </c>
      <c r="X120" s="174">
        <f>100*(O120/OBR_NOV22_1.1!R120)</f>
        <v>112.04169718278756</v>
      </c>
    </row>
    <row r="121" spans="2:24">
      <c r="B121" s="209" t="s">
        <v>370</v>
      </c>
      <c r="C121" s="172">
        <v>1631.3325559999998</v>
      </c>
      <c r="D121" s="172">
        <v>542.83444168819904</v>
      </c>
      <c r="E121" s="172">
        <v>436.35046300000005</v>
      </c>
      <c r="F121" s="172">
        <v>87.5936691</v>
      </c>
      <c r="G121" s="172">
        <v>3.204513194</v>
      </c>
      <c r="H121" s="172">
        <v>2613.7219738821991</v>
      </c>
      <c r="I121" s="172">
        <v>7.5127011759999993</v>
      </c>
      <c r="J121" s="172">
        <v>2621.2346750581992</v>
      </c>
      <c r="K121" s="172">
        <v>713.13748699999996</v>
      </c>
      <c r="L121" s="172">
        <v>3334.3721629999995</v>
      </c>
      <c r="M121" s="172">
        <v>789.22659299999998</v>
      </c>
      <c r="N121" s="172">
        <v>-2.2994007120000002</v>
      </c>
      <c r="O121" s="172">
        <v>2542.8461689999999</v>
      </c>
      <c r="P121" s="204">
        <v>2513.4455109999999</v>
      </c>
      <c r="S121" s="174">
        <f>100*(C121/OBR_NOV22_1.1!C121)</f>
        <v>119.82441904541786</v>
      </c>
      <c r="T121" s="174">
        <f>100*(D121/OBR_NOV22_1.1!D121)</f>
        <v>113.36767233218569</v>
      </c>
      <c r="U121" s="174">
        <f>100*(E121/OBR_NOV22_1.1!E121)</f>
        <v>111.26847546853296</v>
      </c>
      <c r="V121" s="174">
        <f>100*(K121/OBR_NOV22_1.1!N121)</f>
        <v>114.25186639549267</v>
      </c>
      <c r="W121" s="174">
        <f>100*(M121/OBR_NOV22_1.1!P121)</f>
        <v>118.84462316659148</v>
      </c>
      <c r="X121" s="174">
        <f>100*(O121/OBR_NOV22_1.1!R121)</f>
        <v>115.66461821664116</v>
      </c>
    </row>
    <row r="122" spans="2:24">
      <c r="B122" s="209" t="s">
        <v>371</v>
      </c>
      <c r="C122" s="172">
        <v>1667.9488800000001</v>
      </c>
      <c r="D122" s="172">
        <v>554.23578427322104</v>
      </c>
      <c r="E122" s="172">
        <v>451.65452199999999</v>
      </c>
      <c r="F122" s="172">
        <v>86.022149600000006</v>
      </c>
      <c r="G122" s="172">
        <v>3.2435382500000007</v>
      </c>
      <c r="H122" s="172">
        <v>2677.0827245232213</v>
      </c>
      <c r="I122" s="172">
        <v>11.24450809</v>
      </c>
      <c r="J122" s="172">
        <v>2688.327232613221</v>
      </c>
      <c r="K122" s="172">
        <v>706.88391100000001</v>
      </c>
      <c r="L122" s="172">
        <v>3395.2111450000002</v>
      </c>
      <c r="M122" s="172">
        <v>764.09016000000008</v>
      </c>
      <c r="N122" s="172">
        <v>-2.3296461529999997</v>
      </c>
      <c r="O122" s="172">
        <v>2628.791338</v>
      </c>
      <c r="P122" s="204">
        <v>2595.9519780000001</v>
      </c>
      <c r="S122" s="174">
        <f>100*(C122/OBR_NOV22_1.1!C122)</f>
        <v>120.17209448010983</v>
      </c>
      <c r="T122" s="174">
        <f>100*(D122/OBR_NOV22_1.1!D122)</f>
        <v>114.56378735639731</v>
      </c>
      <c r="U122" s="174">
        <f>100*(E122/OBR_NOV22_1.1!E122)</f>
        <v>112.62811951635004</v>
      </c>
      <c r="V122" s="174">
        <f>100*(K122/OBR_NOV22_1.1!N122)</f>
        <v>112.2553862102873</v>
      </c>
      <c r="W122" s="174">
        <f>100*(M122/OBR_NOV22_1.1!P122)</f>
        <v>114.45462819168257</v>
      </c>
      <c r="X122" s="174">
        <f>100*(O122/OBR_NOV22_1.1!R122)</f>
        <v>117.18826047217301</v>
      </c>
    </row>
    <row r="123" spans="2:24">
      <c r="B123" s="209" t="s">
        <v>372</v>
      </c>
      <c r="C123" s="172">
        <v>1697.1573769999998</v>
      </c>
      <c r="D123" s="172">
        <v>566.24505268742098</v>
      </c>
      <c r="E123" s="172">
        <v>481.01856899999996</v>
      </c>
      <c r="F123" s="172">
        <v>86.837976300000008</v>
      </c>
      <c r="G123" s="172">
        <v>3.2849304340000001</v>
      </c>
      <c r="H123" s="172">
        <v>2747.7059291214214</v>
      </c>
      <c r="I123" s="172">
        <v>11.44855342</v>
      </c>
      <c r="J123" s="172">
        <v>2759.1544825414212</v>
      </c>
      <c r="K123" s="172">
        <v>710.21271300000001</v>
      </c>
      <c r="L123" s="172">
        <v>3469.3671949999998</v>
      </c>
      <c r="M123" s="172">
        <v>754.57340399999998</v>
      </c>
      <c r="N123" s="172">
        <v>-2.3420383889999998</v>
      </c>
      <c r="O123" s="172">
        <v>2712.4517529999998</v>
      </c>
      <c r="P123" s="204">
        <v>2680.1378189999996</v>
      </c>
      <c r="S123" s="174">
        <f>100*(C123/OBR_NOV22_1.1!C123)</f>
        <v>119.52750224174453</v>
      </c>
      <c r="T123" s="174">
        <f>100*(D123/OBR_NOV22_1.1!D123)</f>
        <v>115.88531286887201</v>
      </c>
      <c r="U123" s="174">
        <f>100*(E123/OBR_NOV22_1.1!E123)</f>
        <v>114.06634169568592</v>
      </c>
      <c r="V123" s="174">
        <f>100*(K123/OBR_NOV22_1.1!N123)</f>
        <v>111.69224972592289</v>
      </c>
      <c r="W123" s="174">
        <f>100*(M123/OBR_NOV22_1.1!P123)</f>
        <v>112.26869672240586</v>
      </c>
      <c r="X123" s="174">
        <f>100*(O123/OBR_NOV22_1.1!R123)</f>
        <v>117.80966887025519</v>
      </c>
    </row>
    <row r="124" spans="2:24">
      <c r="B124" s="209" t="s">
        <v>373</v>
      </c>
      <c r="C124" s="172">
        <v>1752.279722</v>
      </c>
      <c r="D124" s="172">
        <v>583.89382313634803</v>
      </c>
      <c r="E124" s="172">
        <v>510.23900400000002</v>
      </c>
      <c r="F124" s="172">
        <v>87.224827699999992</v>
      </c>
      <c r="G124" s="172">
        <v>3.3371211090000004</v>
      </c>
      <c r="H124" s="172">
        <v>2849.7496702453482</v>
      </c>
      <c r="I124" s="172">
        <v>11.320691790000001</v>
      </c>
      <c r="J124" s="172">
        <v>2861.0703620353479</v>
      </c>
      <c r="K124" s="172">
        <v>718.61883</v>
      </c>
      <c r="L124" s="172">
        <v>3579.6891909999995</v>
      </c>
      <c r="M124" s="172">
        <v>760.35353999999995</v>
      </c>
      <c r="N124" s="172">
        <v>-2.3705121230000001</v>
      </c>
      <c r="O124" s="172">
        <v>2816.9651370000001</v>
      </c>
      <c r="P124" s="204">
        <v>2784.651957</v>
      </c>
      <c r="S124" s="174">
        <f>100*(C124/OBR_NOV22_1.1!C124)</f>
        <v>120.73150477135182</v>
      </c>
      <c r="T124" s="174">
        <f>100*(D124/OBR_NOV22_1.1!D124)</f>
        <v>117.47230324986675</v>
      </c>
      <c r="U124" s="174">
        <f>100*(E124/OBR_NOV22_1.1!E124)</f>
        <v>115.87765039292594</v>
      </c>
      <c r="V124" s="174">
        <f>100*(K124/OBR_NOV22_1.1!N124)</f>
        <v>112.54107448174177</v>
      </c>
      <c r="W124" s="174">
        <f>100*(M124/OBR_NOV22_1.1!P124)</f>
        <v>112.94276519873658</v>
      </c>
      <c r="X124" s="174">
        <f>100*(O124/OBR_NOV22_1.1!R124)</f>
        <v>119.24481544866812</v>
      </c>
    </row>
    <row r="125" spans="2:24" ht="15.75" thickBot="1">
      <c r="B125" s="211" t="s">
        <v>374</v>
      </c>
      <c r="C125" s="263">
        <v>1816.927248</v>
      </c>
      <c r="D125" s="263">
        <v>601.57149349394103</v>
      </c>
      <c r="E125" s="263">
        <v>535.79449099999999</v>
      </c>
      <c r="F125" s="263">
        <v>87.622078200000004</v>
      </c>
      <c r="G125" s="263">
        <v>3.3954062729999994</v>
      </c>
      <c r="H125" s="263">
        <v>2957.6886387669415</v>
      </c>
      <c r="I125" s="263">
        <v>12.120180940000001</v>
      </c>
      <c r="J125" s="263">
        <v>2969.808819706941</v>
      </c>
      <c r="K125" s="263">
        <v>727.90759400000002</v>
      </c>
      <c r="L125" s="263">
        <v>3697.716414</v>
      </c>
      <c r="M125" s="263">
        <v>767.90000600000008</v>
      </c>
      <c r="N125" s="263">
        <v>-2.413105056</v>
      </c>
      <c r="O125" s="263">
        <v>2927.4033030000001</v>
      </c>
      <c r="P125" s="266">
        <v>2895.5760760000003</v>
      </c>
      <c r="S125" s="174">
        <f>100*(C125/OBR_NOV22_1.1!C125)</f>
        <v>122.99042357947627</v>
      </c>
      <c r="T125" s="174">
        <f>100*(D125/OBR_NOV22_1.1!D125)</f>
        <v>119.23051667142622</v>
      </c>
      <c r="U125" s="174">
        <f>100*(E125/OBR_NOV22_1.1!E125)</f>
        <v>117.90063119621503</v>
      </c>
      <c r="V125" s="174">
        <f>100*(K125/OBR_NOV22_1.1!N125)</f>
        <v>113.72156486117476</v>
      </c>
      <c r="W125" s="174">
        <f>100*(M125/OBR_NOV22_1.1!P125)</f>
        <v>114.03787060841491</v>
      </c>
      <c r="X125" s="174">
        <f>100*(O125/OBR_NOV22_1.1!R125)</f>
        <v>121.38683851682637</v>
      </c>
    </row>
    <row r="126" spans="2:24">
      <c r="B126" s="631" t="s">
        <v>1073</v>
      </c>
      <c r="C126" s="632"/>
      <c r="D126" s="632"/>
      <c r="E126" s="632"/>
      <c r="F126" s="632"/>
      <c r="G126" s="632"/>
      <c r="H126" s="632"/>
      <c r="I126" s="632"/>
      <c r="J126" s="632"/>
      <c r="K126" s="632"/>
      <c r="L126" s="632"/>
      <c r="M126" s="632"/>
      <c r="N126" s="632"/>
      <c r="O126" s="632"/>
      <c r="P126" s="638"/>
    </row>
    <row r="127" spans="2:24">
      <c r="B127" s="628" t="s">
        <v>1098</v>
      </c>
      <c r="C127" s="629"/>
      <c r="D127" s="629"/>
      <c r="E127" s="629"/>
      <c r="F127" s="629"/>
      <c r="G127" s="629"/>
      <c r="H127" s="629"/>
      <c r="I127" s="629"/>
      <c r="J127" s="629"/>
      <c r="K127" s="629"/>
      <c r="L127" s="629"/>
      <c r="M127" s="629"/>
      <c r="N127" s="629"/>
      <c r="O127" s="629"/>
      <c r="P127" s="637"/>
    </row>
    <row r="128" spans="2:24">
      <c r="B128" s="628" t="s">
        <v>1099</v>
      </c>
      <c r="C128" s="629"/>
      <c r="D128" s="629"/>
      <c r="E128" s="629"/>
      <c r="F128" s="629"/>
      <c r="G128" s="629"/>
      <c r="H128" s="629"/>
      <c r="I128" s="629"/>
      <c r="J128" s="629"/>
      <c r="K128" s="629"/>
      <c r="L128" s="629"/>
      <c r="M128" s="629"/>
      <c r="N128" s="629"/>
      <c r="O128" s="629"/>
      <c r="P128" s="637"/>
    </row>
    <row r="129" spans="2:16">
      <c r="B129" s="628" t="s">
        <v>1100</v>
      </c>
      <c r="C129" s="629"/>
      <c r="D129" s="629"/>
      <c r="E129" s="629"/>
      <c r="F129" s="629"/>
      <c r="G129" s="629"/>
      <c r="H129" s="629"/>
      <c r="I129" s="629"/>
      <c r="J129" s="629"/>
      <c r="K129" s="629"/>
      <c r="L129" s="629"/>
      <c r="M129" s="629"/>
      <c r="N129" s="629"/>
      <c r="O129" s="629"/>
      <c r="P129" s="637"/>
    </row>
    <row r="130" spans="2:16">
      <c r="B130" s="190" t="s">
        <v>1101</v>
      </c>
      <c r="C130" s="191"/>
      <c r="D130" s="191"/>
      <c r="E130" s="191"/>
      <c r="F130" s="191"/>
      <c r="G130" s="191"/>
      <c r="H130" s="191"/>
      <c r="I130" s="191"/>
      <c r="J130" s="191"/>
      <c r="K130" s="191"/>
      <c r="L130" s="191"/>
      <c r="M130" s="191"/>
      <c r="N130" s="191"/>
      <c r="O130" s="191"/>
      <c r="P130" s="213"/>
    </row>
    <row r="131" spans="2:16">
      <c r="B131" s="628" t="s">
        <v>1102</v>
      </c>
      <c r="C131" s="629"/>
      <c r="D131" s="629"/>
      <c r="E131" s="629"/>
      <c r="F131" s="629"/>
      <c r="G131" s="629"/>
      <c r="H131" s="629"/>
      <c r="I131" s="629"/>
      <c r="J131" s="629"/>
      <c r="K131" s="629"/>
      <c r="L131" s="629"/>
      <c r="M131" s="629"/>
      <c r="N131" s="629"/>
      <c r="O131" s="629"/>
      <c r="P131" s="637"/>
    </row>
    <row r="132" spans="2:16">
      <c r="B132" s="631" t="s">
        <v>1082</v>
      </c>
      <c r="C132" s="632"/>
      <c r="D132" s="632"/>
      <c r="E132" s="632"/>
      <c r="F132" s="632"/>
      <c r="G132" s="632"/>
      <c r="H132" s="632"/>
      <c r="I132" s="632"/>
      <c r="J132" s="632"/>
      <c r="K132" s="632"/>
      <c r="L132" s="632"/>
      <c r="M132" s="632"/>
      <c r="N132" s="632"/>
      <c r="O132" s="632"/>
      <c r="P132" s="638"/>
    </row>
    <row r="133" spans="2:16">
      <c r="B133" s="628" t="s">
        <v>1103</v>
      </c>
      <c r="C133" s="629"/>
      <c r="D133" s="629"/>
      <c r="E133" s="629"/>
      <c r="F133" s="629"/>
      <c r="G133" s="629"/>
      <c r="H133" s="629"/>
      <c r="I133" s="629"/>
      <c r="J133" s="629"/>
      <c r="K133" s="629"/>
      <c r="L133" s="629"/>
      <c r="M133" s="629"/>
      <c r="N133" s="629"/>
      <c r="O133" s="629"/>
      <c r="P133" s="637"/>
    </row>
    <row r="134" spans="2:16">
      <c r="B134" s="628" t="s">
        <v>1084</v>
      </c>
      <c r="C134" s="629"/>
      <c r="D134" s="629"/>
      <c r="E134" s="629"/>
      <c r="F134" s="629"/>
      <c r="G134" s="629"/>
      <c r="H134" s="629"/>
      <c r="I134" s="629"/>
      <c r="J134" s="629"/>
      <c r="K134" s="629"/>
      <c r="L134" s="629"/>
      <c r="M134" s="629"/>
      <c r="N134" s="629"/>
      <c r="O134" s="629"/>
      <c r="P134" s="637"/>
    </row>
    <row r="135" spans="2:16">
      <c r="B135" s="628" t="s">
        <v>1104</v>
      </c>
      <c r="C135" s="629"/>
      <c r="D135" s="629"/>
      <c r="E135" s="629"/>
      <c r="F135" s="629"/>
      <c r="G135" s="629"/>
      <c r="H135" s="629"/>
      <c r="I135" s="629"/>
      <c r="J135" s="629"/>
      <c r="K135" s="629"/>
      <c r="L135" s="629"/>
      <c r="M135" s="629"/>
      <c r="N135" s="629"/>
      <c r="O135" s="629"/>
      <c r="P135" s="637"/>
    </row>
    <row r="136" spans="2:16">
      <c r="B136" s="628" t="s">
        <v>1105</v>
      </c>
      <c r="C136" s="629"/>
      <c r="D136" s="629"/>
      <c r="E136" s="629"/>
      <c r="F136" s="629"/>
      <c r="G136" s="629"/>
      <c r="H136" s="629"/>
      <c r="I136" s="629"/>
      <c r="J136" s="629"/>
      <c r="K136" s="629"/>
      <c r="L136" s="629"/>
      <c r="M136" s="629"/>
      <c r="N136" s="629"/>
      <c r="O136" s="629"/>
      <c r="P136" s="637"/>
    </row>
    <row r="137" spans="2:16">
      <c r="B137" s="628" t="s">
        <v>1106</v>
      </c>
      <c r="C137" s="629"/>
      <c r="D137" s="629"/>
      <c r="E137" s="629"/>
      <c r="F137" s="629"/>
      <c r="G137" s="629"/>
      <c r="H137" s="629"/>
      <c r="I137" s="629"/>
      <c r="J137" s="629"/>
      <c r="K137" s="629"/>
      <c r="L137" s="629"/>
      <c r="M137" s="629"/>
      <c r="N137" s="629"/>
      <c r="O137" s="629"/>
      <c r="P137" s="637"/>
    </row>
    <row r="138" spans="2:16">
      <c r="B138" s="628" t="s">
        <v>1107</v>
      </c>
      <c r="C138" s="629"/>
      <c r="D138" s="629"/>
      <c r="E138" s="629"/>
      <c r="F138" s="629"/>
      <c r="G138" s="629"/>
      <c r="H138" s="629"/>
      <c r="I138" s="629"/>
      <c r="J138" s="629"/>
      <c r="K138" s="629"/>
      <c r="L138" s="629"/>
      <c r="M138" s="629"/>
      <c r="N138" s="629"/>
      <c r="O138" s="629"/>
      <c r="P138" s="637"/>
    </row>
    <row r="139" spans="2:16">
      <c r="B139" s="628" t="s">
        <v>1108</v>
      </c>
      <c r="C139" s="629"/>
      <c r="D139" s="629"/>
      <c r="E139" s="629"/>
      <c r="F139" s="629"/>
      <c r="G139" s="629"/>
      <c r="H139" s="629"/>
      <c r="I139" s="629"/>
      <c r="J139" s="629"/>
      <c r="K139" s="629"/>
      <c r="L139" s="629"/>
      <c r="M139" s="629"/>
      <c r="N139" s="629"/>
      <c r="O139" s="629"/>
      <c r="P139" s="637"/>
    </row>
    <row r="140" spans="2:16" ht="15.75" thickBot="1">
      <c r="B140" s="634" t="s">
        <v>1109</v>
      </c>
      <c r="C140" s="635"/>
      <c r="D140" s="635"/>
      <c r="E140" s="635"/>
      <c r="F140" s="635"/>
      <c r="G140" s="635"/>
      <c r="H140" s="635"/>
      <c r="I140" s="635"/>
      <c r="J140" s="635"/>
      <c r="K140" s="635"/>
      <c r="L140" s="635"/>
      <c r="M140" s="635"/>
      <c r="N140" s="635"/>
      <c r="O140" s="635"/>
      <c r="P140" s="639"/>
    </row>
    <row r="141" spans="2:16">
      <c r="C141" s="216"/>
      <c r="D141" s="216"/>
      <c r="E141" s="216"/>
      <c r="F141" s="216"/>
      <c r="G141" s="216"/>
      <c r="H141" s="216"/>
      <c r="I141" s="216"/>
      <c r="J141" s="216"/>
      <c r="K141" s="216"/>
      <c r="L141" s="216"/>
      <c r="M141" s="216"/>
      <c r="N141" s="216"/>
      <c r="O141" s="216"/>
      <c r="P141" s="216"/>
    </row>
    <row r="142" spans="2:16">
      <c r="C142" s="216"/>
      <c r="D142" s="216"/>
      <c r="E142" s="216"/>
      <c r="F142" s="216"/>
      <c r="G142" s="216"/>
      <c r="H142" s="216"/>
      <c r="I142" s="216"/>
      <c r="J142" s="216"/>
      <c r="K142" s="216"/>
      <c r="L142" s="216"/>
      <c r="M142" s="216"/>
      <c r="N142" s="216"/>
      <c r="O142" s="216"/>
      <c r="P142" s="216"/>
    </row>
    <row r="143" spans="2:16">
      <c r="C143" s="216"/>
      <c r="D143" s="216"/>
      <c r="E143" s="216"/>
      <c r="F143" s="216"/>
      <c r="G143" s="216"/>
      <c r="H143" s="216"/>
      <c r="I143" s="216"/>
      <c r="J143" s="216"/>
      <c r="K143" s="216"/>
      <c r="L143" s="216"/>
      <c r="M143" s="216"/>
      <c r="N143" s="216"/>
      <c r="O143" s="216"/>
      <c r="P143" s="216"/>
    </row>
    <row r="144" spans="2:16">
      <c r="C144" s="216"/>
      <c r="D144" s="216"/>
      <c r="E144" s="216"/>
      <c r="F144" s="216"/>
      <c r="G144" s="216"/>
      <c r="H144" s="216"/>
      <c r="I144" s="216"/>
      <c r="J144" s="216"/>
      <c r="K144" s="216"/>
      <c r="L144" s="216"/>
      <c r="M144" s="216"/>
      <c r="N144" s="216"/>
      <c r="O144" s="216"/>
      <c r="P144" s="216"/>
    </row>
    <row r="145" spans="3:16">
      <c r="C145" s="216"/>
      <c r="D145" s="216"/>
      <c r="E145" s="216"/>
      <c r="F145" s="216"/>
      <c r="G145" s="216"/>
      <c r="H145" s="216"/>
      <c r="I145" s="216"/>
      <c r="J145" s="216"/>
      <c r="K145" s="216"/>
      <c r="L145" s="216"/>
      <c r="M145" s="216"/>
      <c r="N145" s="216"/>
      <c r="O145" s="216"/>
      <c r="P145" s="216"/>
    </row>
    <row r="146" spans="3:16">
      <c r="C146" s="216"/>
      <c r="D146" s="216"/>
      <c r="E146" s="216"/>
      <c r="F146" s="216"/>
      <c r="G146" s="216"/>
      <c r="H146" s="216"/>
      <c r="I146" s="216"/>
      <c r="J146" s="216"/>
      <c r="K146" s="216"/>
      <c r="L146" s="216"/>
      <c r="M146" s="216"/>
      <c r="N146" s="216"/>
      <c r="O146" s="216"/>
      <c r="P146" s="216"/>
    </row>
    <row r="147" spans="3:16">
      <c r="C147" s="216"/>
      <c r="D147" s="216"/>
      <c r="E147" s="216"/>
      <c r="F147" s="216"/>
      <c r="G147" s="216"/>
      <c r="H147" s="216"/>
      <c r="I147" s="216"/>
      <c r="J147" s="216"/>
      <c r="K147" s="216"/>
      <c r="L147" s="216"/>
      <c r="M147" s="216"/>
      <c r="N147" s="216"/>
      <c r="O147" s="216"/>
      <c r="P147" s="216"/>
    </row>
    <row r="148" spans="3:16">
      <c r="C148" s="216"/>
      <c r="D148" s="216"/>
      <c r="E148" s="216"/>
      <c r="F148" s="216"/>
      <c r="G148" s="216"/>
      <c r="H148" s="216"/>
      <c r="I148" s="216"/>
      <c r="J148" s="216"/>
      <c r="K148" s="216"/>
      <c r="L148" s="216"/>
      <c r="M148" s="216"/>
      <c r="N148" s="216"/>
      <c r="O148" s="216"/>
      <c r="P148" s="216"/>
    </row>
    <row r="149" spans="3:16">
      <c r="C149" s="216"/>
      <c r="D149" s="216"/>
      <c r="E149" s="216"/>
      <c r="F149" s="216"/>
      <c r="G149" s="216"/>
      <c r="H149" s="216"/>
      <c r="I149" s="216"/>
      <c r="J149" s="216"/>
      <c r="K149" s="216"/>
      <c r="L149" s="216"/>
      <c r="M149" s="216"/>
      <c r="N149" s="216"/>
      <c r="O149" s="216"/>
      <c r="P149" s="216"/>
    </row>
    <row r="150" spans="3:16">
      <c r="C150" s="216"/>
      <c r="D150" s="216"/>
      <c r="E150" s="216"/>
      <c r="F150" s="216"/>
      <c r="G150" s="216"/>
      <c r="H150" s="216"/>
      <c r="I150" s="216"/>
      <c r="J150" s="216"/>
      <c r="K150" s="216"/>
      <c r="L150" s="216"/>
      <c r="M150" s="216"/>
      <c r="N150" s="216"/>
      <c r="O150" s="216"/>
      <c r="P150" s="216"/>
    </row>
    <row r="151" spans="3:16">
      <c r="C151" s="216"/>
      <c r="D151" s="216"/>
      <c r="E151" s="216"/>
      <c r="F151" s="216"/>
      <c r="G151" s="216"/>
      <c r="H151" s="216"/>
      <c r="I151" s="216"/>
      <c r="J151" s="216"/>
      <c r="K151" s="216"/>
      <c r="L151" s="216"/>
      <c r="M151" s="216"/>
      <c r="N151" s="216"/>
      <c r="O151" s="216"/>
      <c r="P151" s="216"/>
    </row>
    <row r="152" spans="3:16">
      <c r="C152" s="216"/>
      <c r="D152" s="216"/>
      <c r="E152" s="216"/>
      <c r="F152" s="216"/>
      <c r="G152" s="216"/>
      <c r="H152" s="216"/>
      <c r="I152" s="216"/>
      <c r="J152" s="216"/>
      <c r="K152" s="216"/>
      <c r="L152" s="216"/>
      <c r="M152" s="216"/>
      <c r="N152" s="216"/>
      <c r="O152" s="216"/>
      <c r="P152" s="216"/>
    </row>
    <row r="153" spans="3:16">
      <c r="C153" s="216"/>
      <c r="D153" s="216"/>
      <c r="E153" s="216"/>
      <c r="F153" s="216"/>
      <c r="G153" s="216"/>
      <c r="H153" s="216"/>
      <c r="I153" s="216"/>
      <c r="J153" s="216"/>
      <c r="K153" s="216"/>
      <c r="L153" s="216"/>
      <c r="M153" s="216"/>
      <c r="N153" s="216"/>
      <c r="O153" s="216"/>
      <c r="P153" s="216"/>
    </row>
    <row r="154" spans="3:16">
      <c r="C154" s="216"/>
      <c r="D154" s="216"/>
      <c r="E154" s="216"/>
      <c r="F154" s="216"/>
      <c r="G154" s="216"/>
      <c r="H154" s="216"/>
      <c r="I154" s="216"/>
      <c r="J154" s="216"/>
      <c r="K154" s="216"/>
      <c r="L154" s="216"/>
      <c r="M154" s="216"/>
      <c r="N154" s="216"/>
      <c r="O154" s="216"/>
      <c r="P154" s="216"/>
    </row>
    <row r="155" spans="3:16">
      <c r="C155" s="216"/>
      <c r="D155" s="216"/>
      <c r="E155" s="216"/>
      <c r="F155" s="216"/>
      <c r="G155" s="216"/>
      <c r="H155" s="216"/>
      <c r="I155" s="216"/>
      <c r="J155" s="216"/>
      <c r="K155" s="216"/>
      <c r="L155" s="216"/>
      <c r="M155" s="216"/>
      <c r="N155" s="216"/>
      <c r="O155" s="216"/>
      <c r="P155" s="216"/>
    </row>
  </sheetData>
  <mergeCells count="28">
    <mergeCell ref="B140:P140"/>
    <mergeCell ref="B128:P128"/>
    <mergeCell ref="B129:P129"/>
    <mergeCell ref="B131:P131"/>
    <mergeCell ref="B132:P132"/>
    <mergeCell ref="B133:P133"/>
    <mergeCell ref="B134:P134"/>
    <mergeCell ref="B135:P135"/>
    <mergeCell ref="B136:P136"/>
    <mergeCell ref="B137:P137"/>
    <mergeCell ref="B138:P138"/>
    <mergeCell ref="B139:P139"/>
    <mergeCell ref="B127:P127"/>
    <mergeCell ref="B2:P2"/>
    <mergeCell ref="B3:B4"/>
    <mergeCell ref="C3:C4"/>
    <mergeCell ref="D3:D4"/>
    <mergeCell ref="G3:G4"/>
    <mergeCell ref="H3:H4"/>
    <mergeCell ref="I3:I4"/>
    <mergeCell ref="J3:J4"/>
    <mergeCell ref="K3:K4"/>
    <mergeCell ref="L3:L4"/>
    <mergeCell ref="M3:M4"/>
    <mergeCell ref="N3:N4"/>
    <mergeCell ref="O3:O4"/>
    <mergeCell ref="P3:P4"/>
    <mergeCell ref="B126:P126"/>
  </mergeCells>
  <hyperlinks>
    <hyperlink ref="A1" location="Contents!A1" display="Back to contents" xr:uid="{569C54B3-0A09-47EC-9B1E-7554AE40FBB6}"/>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94D5C-6E1A-4E6E-8461-2AFF616E2796}">
  <dimension ref="A1:J48"/>
  <sheetViews>
    <sheetView showGridLines="0" workbookViewId="0">
      <selection activeCell="L32" sqref="L32"/>
    </sheetView>
  </sheetViews>
  <sheetFormatPr defaultColWidth="9.140625" defaultRowHeight="12.75"/>
  <cols>
    <col min="1" max="1" width="9.140625" style="309"/>
    <col min="2" max="2" width="39.28515625" style="309" customWidth="1"/>
    <col min="3" max="10" width="7" style="309" customWidth="1"/>
    <col min="11" max="16384" width="9.140625" style="309"/>
  </cols>
  <sheetData>
    <row r="1" spans="1:10" ht="39.950000000000003" customHeight="1">
      <c r="A1" s="308" t="s">
        <v>354</v>
      </c>
    </row>
    <row r="2" spans="1:10" ht="17.25">
      <c r="B2" s="310" t="s">
        <v>1118</v>
      </c>
    </row>
    <row r="3" spans="1:10" ht="13.5" thickBot="1">
      <c r="B3" s="311"/>
      <c r="C3" s="312"/>
      <c r="D3" s="312"/>
      <c r="E3" s="312"/>
      <c r="F3" s="312"/>
      <c r="G3" s="312"/>
      <c r="H3" s="312"/>
      <c r="I3" s="312"/>
      <c r="J3" s="313"/>
    </row>
    <row r="4" spans="1:10">
      <c r="B4" s="314"/>
      <c r="C4" s="640" t="s">
        <v>915</v>
      </c>
      <c r="D4" s="640"/>
      <c r="E4" s="640"/>
      <c r="F4" s="640"/>
      <c r="G4" s="640"/>
      <c r="H4" s="640"/>
      <c r="I4" s="640"/>
      <c r="J4" s="644"/>
    </row>
    <row r="5" spans="1:10">
      <c r="B5" s="315"/>
      <c r="C5" s="645" t="s">
        <v>357</v>
      </c>
      <c r="D5" s="645"/>
      <c r="E5" s="642" t="s">
        <v>358</v>
      </c>
      <c r="F5" s="642"/>
      <c r="G5" s="642"/>
      <c r="H5" s="642"/>
      <c r="I5" s="642"/>
      <c r="J5" s="646"/>
    </row>
    <row r="6" spans="1:10">
      <c r="B6" s="316"/>
      <c r="C6" s="317" t="s">
        <v>366</v>
      </c>
      <c r="D6" s="317" t="s">
        <v>367</v>
      </c>
      <c r="E6" s="318" t="s">
        <v>368</v>
      </c>
      <c r="F6" s="317" t="s">
        <v>369</v>
      </c>
      <c r="G6" s="317" t="s">
        <v>370</v>
      </c>
      <c r="H6" s="317" t="s">
        <v>371</v>
      </c>
      <c r="I6" s="318" t="s">
        <v>372</v>
      </c>
      <c r="J6" s="319" t="s">
        <v>373</v>
      </c>
    </row>
    <row r="7" spans="1:10">
      <c r="B7" s="320" t="s">
        <v>927</v>
      </c>
      <c r="C7" s="321"/>
      <c r="D7" s="322"/>
      <c r="E7" s="323"/>
      <c r="F7" s="323"/>
      <c r="G7" s="323"/>
      <c r="H7" s="323"/>
      <c r="I7" s="323"/>
      <c r="J7" s="324"/>
    </row>
    <row r="8" spans="1:10">
      <c r="B8" s="325" t="s">
        <v>928</v>
      </c>
      <c r="C8" s="326">
        <v>321.42631599999999</v>
      </c>
      <c r="D8" s="326">
        <v>434.51770399999998</v>
      </c>
      <c r="E8" s="326">
        <v>405.02778150003741</v>
      </c>
      <c r="F8" s="326">
        <v>406.97511250458422</v>
      </c>
      <c r="G8" s="326">
        <v>408.01899650695265</v>
      </c>
      <c r="H8" s="326">
        <v>419.09821051639335</v>
      </c>
      <c r="I8" s="326">
        <v>435.39390625973334</v>
      </c>
      <c r="J8" s="327">
        <v>451.57824723492359</v>
      </c>
    </row>
    <row r="9" spans="1:10">
      <c r="B9" s="328" t="s">
        <v>929</v>
      </c>
      <c r="C9" s="326">
        <v>468.22068400000012</v>
      </c>
      <c r="D9" s="326">
        <v>555.29329600000017</v>
      </c>
      <c r="E9" s="326">
        <v>528.79131053630249</v>
      </c>
      <c r="F9" s="326">
        <v>565.99556241129471</v>
      </c>
      <c r="G9" s="326">
        <v>560.75258129633733</v>
      </c>
      <c r="H9" s="326">
        <v>578.07422728012455</v>
      </c>
      <c r="I9" s="326">
        <v>595.46970280305152</v>
      </c>
      <c r="J9" s="327">
        <v>616.12204796561446</v>
      </c>
    </row>
    <row r="10" spans="1:10" ht="12.95" customHeight="1">
      <c r="B10" s="329" t="s">
        <v>382</v>
      </c>
      <c r="C10" s="326"/>
      <c r="D10" s="326"/>
      <c r="E10" s="326"/>
      <c r="F10" s="326"/>
      <c r="G10" s="326"/>
      <c r="H10" s="326"/>
      <c r="I10" s="326"/>
      <c r="J10" s="327"/>
    </row>
    <row r="11" spans="1:10" ht="12.95" customHeight="1">
      <c r="B11" s="330" t="s">
        <v>930</v>
      </c>
      <c r="C11" s="326">
        <v>227.01303999999999</v>
      </c>
      <c r="D11" s="326">
        <v>245.35029702734622</v>
      </c>
      <c r="E11" s="326">
        <v>244.70671766231737</v>
      </c>
      <c r="F11" s="326">
        <v>250.2942624794629</v>
      </c>
      <c r="G11" s="326">
        <v>270.77337953348479</v>
      </c>
      <c r="H11" s="326">
        <v>284.61814513578372</v>
      </c>
      <c r="I11" s="326">
        <v>295.96442087651843</v>
      </c>
      <c r="J11" s="327">
        <v>306.67313919828621</v>
      </c>
    </row>
    <row r="12" spans="1:10" ht="12.95" customHeight="1">
      <c r="B12" s="330" t="s">
        <v>1119</v>
      </c>
      <c r="C12" s="326">
        <v>2.1629999999999998</v>
      </c>
      <c r="D12" s="326">
        <v>78.215000000000003</v>
      </c>
      <c r="E12" s="326">
        <v>16.992128301000001</v>
      </c>
      <c r="F12" s="326">
        <v>0</v>
      </c>
      <c r="G12" s="326">
        <v>0</v>
      </c>
      <c r="H12" s="326">
        <v>0</v>
      </c>
      <c r="I12" s="326">
        <v>0</v>
      </c>
      <c r="J12" s="327">
        <v>0</v>
      </c>
    </row>
    <row r="13" spans="1:10" ht="12.95" customHeight="1">
      <c r="B13" s="331" t="s">
        <v>931</v>
      </c>
      <c r="C13" s="326">
        <v>52.038699319434436</v>
      </c>
      <c r="D13" s="326">
        <v>40.868144762372296</v>
      </c>
      <c r="E13" s="326">
        <v>43.732286023120686</v>
      </c>
      <c r="F13" s="326">
        <v>57.912336599054818</v>
      </c>
      <c r="G13" s="326">
        <v>61.338377795579532</v>
      </c>
      <c r="H13" s="326">
        <v>63.574382841059119</v>
      </c>
      <c r="I13" s="326">
        <v>62.736601511084942</v>
      </c>
      <c r="J13" s="327">
        <v>64.761688566181022</v>
      </c>
    </row>
    <row r="14" spans="1:10" ht="12.95" customHeight="1">
      <c r="B14" s="332" t="s">
        <v>1120</v>
      </c>
      <c r="C14" s="326">
        <v>36.819196634065939</v>
      </c>
      <c r="D14" s="326">
        <v>23.629588693482003</v>
      </c>
      <c r="E14" s="326">
        <v>53.537964720854681</v>
      </c>
      <c r="F14" s="326">
        <v>82.964528371870387</v>
      </c>
      <c r="G14" s="326">
        <v>50.638379110216285</v>
      </c>
      <c r="H14" s="326">
        <v>46.700893476693189</v>
      </c>
      <c r="I14" s="326">
        <v>46.874756383930389</v>
      </c>
      <c r="J14" s="327">
        <v>47.258583506138642</v>
      </c>
    </row>
    <row r="15" spans="1:10" ht="12.95" customHeight="1">
      <c r="B15" s="333" t="s">
        <v>933</v>
      </c>
      <c r="C15" s="326">
        <v>29.117925</v>
      </c>
      <c r="D15" s="326">
        <v>42.016107999999996</v>
      </c>
      <c r="E15" s="326">
        <v>42.235090555996329</v>
      </c>
      <c r="F15" s="326">
        <v>38.638111866621905</v>
      </c>
      <c r="G15" s="326">
        <v>39.235891853408319</v>
      </c>
      <c r="H15" s="326">
        <v>39.884936322809779</v>
      </c>
      <c r="I15" s="326">
        <v>42.276201276453612</v>
      </c>
      <c r="J15" s="327">
        <v>43.683322595309718</v>
      </c>
    </row>
    <row r="16" spans="1:10" ht="12.95" customHeight="1">
      <c r="B16" s="331" t="s">
        <v>934</v>
      </c>
      <c r="C16" s="326">
        <v>10.892244644285389</v>
      </c>
      <c r="D16" s="326">
        <v>10.394602460185098</v>
      </c>
      <c r="E16" s="326">
        <v>8.3649977458112623</v>
      </c>
      <c r="F16" s="326">
        <v>9.362698702063172</v>
      </c>
      <c r="G16" s="326">
        <v>4.6673954611868016</v>
      </c>
      <c r="H16" s="326">
        <v>1.8717656173549895</v>
      </c>
      <c r="I16" s="326">
        <v>0.96921184760563184</v>
      </c>
      <c r="J16" s="327">
        <v>0.49819973786639488</v>
      </c>
    </row>
    <row r="17" spans="2:10" ht="12.95" customHeight="1">
      <c r="B17" s="331" t="s">
        <v>1110</v>
      </c>
      <c r="C17" s="326">
        <v>5.8253129999999951</v>
      </c>
      <c r="D17" s="326">
        <v>4.0942837775000092</v>
      </c>
      <c r="E17" s="326">
        <v>3.5899111338001042</v>
      </c>
      <c r="F17" s="326">
        <v>2.5162617854728264</v>
      </c>
      <c r="G17" s="326">
        <v>4.8236660477513915</v>
      </c>
      <c r="H17" s="326">
        <v>5.3028275988050932</v>
      </c>
      <c r="I17" s="326">
        <v>5.2406051827355462</v>
      </c>
      <c r="J17" s="327">
        <v>4.9431367805064275</v>
      </c>
    </row>
    <row r="18" spans="2:10" ht="12.95" customHeight="1">
      <c r="B18" s="331" t="s">
        <v>936</v>
      </c>
      <c r="C18" s="326">
        <v>7.3187616595216562</v>
      </c>
      <c r="D18" s="326">
        <v>8.6698144828229555</v>
      </c>
      <c r="E18" s="326">
        <v>9.1207653411365399</v>
      </c>
      <c r="F18" s="326">
        <v>10.514756309915388</v>
      </c>
      <c r="G18" s="326">
        <v>12.343375425481288</v>
      </c>
      <c r="H18" s="326">
        <v>13.649230977880674</v>
      </c>
      <c r="I18" s="326">
        <v>14.724020656059546</v>
      </c>
      <c r="J18" s="327">
        <v>15.600997741632009</v>
      </c>
    </row>
    <row r="19" spans="2:10" ht="12.95" customHeight="1">
      <c r="B19" s="331" t="s">
        <v>937</v>
      </c>
      <c r="C19" s="326">
        <v>3.7759420000000001</v>
      </c>
      <c r="D19" s="326">
        <v>3.4859318374085015</v>
      </c>
      <c r="E19" s="326">
        <v>4.0415044378241323</v>
      </c>
      <c r="F19" s="326">
        <v>4.1689532339537161</v>
      </c>
      <c r="G19" s="326">
        <v>4.1184457858370624</v>
      </c>
      <c r="H19" s="326">
        <v>4.147892252559279</v>
      </c>
      <c r="I19" s="326">
        <v>4.0811600007692821</v>
      </c>
      <c r="J19" s="327">
        <v>4.2173478818330077</v>
      </c>
    </row>
    <row r="20" spans="2:10" ht="12.95" customHeight="1">
      <c r="B20" s="331" t="s">
        <v>938</v>
      </c>
      <c r="C20" s="326">
        <v>1.2886759999999999</v>
      </c>
      <c r="D20" s="326">
        <v>1.4591800000000001</v>
      </c>
      <c r="E20" s="326">
        <v>1.3894169999999999</v>
      </c>
      <c r="F20" s="326">
        <v>1.2930629999999999</v>
      </c>
      <c r="G20" s="326">
        <v>1.2780809999999998</v>
      </c>
      <c r="H20" s="326">
        <v>1.2603659999999999</v>
      </c>
      <c r="I20" s="326">
        <v>1.1618569999999999</v>
      </c>
      <c r="J20" s="327">
        <v>1.018794</v>
      </c>
    </row>
    <row r="21" spans="2:10" ht="12.95" customHeight="1">
      <c r="B21" s="331" t="s">
        <v>939</v>
      </c>
      <c r="C21" s="326">
        <v>0.56105639837000632</v>
      </c>
      <c r="D21" s="326">
        <v>0.78675520026638013</v>
      </c>
      <c r="E21" s="326">
        <v>1.0523459312853356</v>
      </c>
      <c r="F21" s="326">
        <v>0.79688501757107288</v>
      </c>
      <c r="G21" s="326">
        <v>0.83652794223446036</v>
      </c>
      <c r="H21" s="326">
        <v>0.8602352509286848</v>
      </c>
      <c r="I21" s="326">
        <v>0.88453923233128418</v>
      </c>
      <c r="J21" s="327">
        <v>0.91231660587454178</v>
      </c>
    </row>
    <row r="22" spans="2:10" ht="12.95" customHeight="1">
      <c r="B22" s="334" t="s">
        <v>940</v>
      </c>
      <c r="C22" s="326">
        <v>0.38300000000000001</v>
      </c>
      <c r="D22" s="326">
        <v>0.40699999999999997</v>
      </c>
      <c r="E22" s="326">
        <v>0.43099999999999999</v>
      </c>
      <c r="F22" s="326">
        <v>0.45500000000000002</v>
      </c>
      <c r="G22" s="326">
        <v>0.47899999999999998</v>
      </c>
      <c r="H22" s="326">
        <v>0.503</v>
      </c>
      <c r="I22" s="326">
        <v>0.52700000000000002</v>
      </c>
      <c r="J22" s="327">
        <v>0.55100000000000005</v>
      </c>
    </row>
    <row r="23" spans="2:10" ht="12.95" customHeight="1">
      <c r="B23" s="334" t="s">
        <v>943</v>
      </c>
      <c r="C23" s="326">
        <v>15.699</v>
      </c>
      <c r="D23" s="326">
        <v>19.111000000000001</v>
      </c>
      <c r="E23" s="326">
        <v>19.239957723325663</v>
      </c>
      <c r="F23" s="326">
        <v>20.097634052070148</v>
      </c>
      <c r="G23" s="326">
        <v>21.063942794656445</v>
      </c>
      <c r="H23" s="326">
        <v>21.896455603566856</v>
      </c>
      <c r="I23" s="326">
        <v>22.758662029121794</v>
      </c>
      <c r="J23" s="327">
        <v>23.651965483892482</v>
      </c>
    </row>
    <row r="24" spans="2:10" ht="12.95" customHeight="1">
      <c r="B24" s="331" t="s">
        <v>944</v>
      </c>
      <c r="C24" s="326">
        <v>45.466999999999999</v>
      </c>
      <c r="D24" s="326">
        <v>46.666981042580382</v>
      </c>
      <c r="E24" s="326">
        <v>48.514182687078836</v>
      </c>
      <c r="F24" s="326">
        <v>50.254293556979157</v>
      </c>
      <c r="G24" s="326">
        <v>52.30058490174244</v>
      </c>
      <c r="H24" s="326">
        <v>54.381459095594721</v>
      </c>
      <c r="I24" s="326">
        <v>56.369471470346745</v>
      </c>
      <c r="J24" s="327">
        <v>58.805425619734812</v>
      </c>
    </row>
    <row r="25" spans="2:10" ht="12.95" customHeight="1">
      <c r="B25" s="331" t="s">
        <v>945</v>
      </c>
      <c r="C25" s="326">
        <v>16.166</v>
      </c>
      <c r="D25" s="326">
        <v>17.460999999999999</v>
      </c>
      <c r="E25" s="326">
        <v>18.891982057407137</v>
      </c>
      <c r="F25" s="326">
        <v>20.512399963588862</v>
      </c>
      <c r="G25" s="326">
        <v>20.836465123489923</v>
      </c>
      <c r="H25" s="326">
        <v>21.25621025850981</v>
      </c>
      <c r="I25" s="326">
        <v>21.972189899547331</v>
      </c>
      <c r="J25" s="327">
        <v>23.172897336043562</v>
      </c>
    </row>
    <row r="26" spans="2:10" ht="12.95" customHeight="1">
      <c r="B26" s="331" t="s">
        <v>946</v>
      </c>
      <c r="C26" s="326">
        <v>8.9610000000000003</v>
      </c>
      <c r="D26" s="326">
        <v>10.436999999999999</v>
      </c>
      <c r="E26" s="326">
        <v>8.4465026840427591</v>
      </c>
      <c r="F26" s="326">
        <v>7.8876887580074024</v>
      </c>
      <c r="G26" s="326">
        <v>10.65026306443794</v>
      </c>
      <c r="H26" s="326">
        <v>12.917845808948027</v>
      </c>
      <c r="I26" s="326">
        <v>13.690076915436636</v>
      </c>
      <c r="J26" s="327">
        <v>15.138819271673668</v>
      </c>
    </row>
    <row r="27" spans="2:10" ht="12.95" customHeight="1">
      <c r="B27" s="331" t="s">
        <v>947</v>
      </c>
      <c r="C27" s="326">
        <v>1.7990244319530073</v>
      </c>
      <c r="D27" s="326">
        <v>2.0432640000000002</v>
      </c>
      <c r="E27" s="326">
        <v>2.0678290542337128</v>
      </c>
      <c r="F27" s="326">
        <v>5.2321808183983416</v>
      </c>
      <c r="G27" s="326">
        <v>2.6051349686574747</v>
      </c>
      <c r="H27" s="326">
        <v>2.6346652313253198</v>
      </c>
      <c r="I27" s="326">
        <v>2.6936199726872578</v>
      </c>
      <c r="J27" s="327">
        <v>2.7608173532053555</v>
      </c>
    </row>
    <row r="28" spans="2:10" ht="12.95" customHeight="1">
      <c r="B28" s="335" t="s">
        <v>948</v>
      </c>
      <c r="C28" s="336">
        <v>2.9318049123696999</v>
      </c>
      <c r="D28" s="336">
        <v>0.19734471603635756</v>
      </c>
      <c r="E28" s="336">
        <v>2.436727477067838</v>
      </c>
      <c r="F28" s="336">
        <v>3.0945078962645476</v>
      </c>
      <c r="G28" s="336">
        <v>2.7636704881730969</v>
      </c>
      <c r="H28" s="336">
        <v>2.613915808305368</v>
      </c>
      <c r="I28" s="336">
        <v>2.5453085484231672</v>
      </c>
      <c r="J28" s="337">
        <v>2.4735962874364943</v>
      </c>
    </row>
    <row r="29" spans="2:10" ht="12.95" customHeight="1">
      <c r="B29" s="338" t="s">
        <v>949</v>
      </c>
      <c r="C29" s="339">
        <v>789.64700000000016</v>
      </c>
      <c r="D29" s="339">
        <v>989.81100000000015</v>
      </c>
      <c r="E29" s="339">
        <v>933.81909203633995</v>
      </c>
      <c r="F29" s="339">
        <v>972.97067491587893</v>
      </c>
      <c r="G29" s="339">
        <v>968.77157780329003</v>
      </c>
      <c r="H29" s="339">
        <v>997.1724377965179</v>
      </c>
      <c r="I29" s="339">
        <v>1030.8636090627849</v>
      </c>
      <c r="J29" s="340">
        <v>1067.700295200538</v>
      </c>
    </row>
    <row r="30" spans="2:10" ht="12.95" customHeight="1">
      <c r="B30" s="341" t="s">
        <v>950</v>
      </c>
      <c r="C30" s="326"/>
      <c r="D30" s="326"/>
      <c r="E30" s="326"/>
      <c r="F30" s="326"/>
      <c r="G30" s="326"/>
      <c r="H30" s="326"/>
      <c r="I30" s="326"/>
      <c r="J30" s="327"/>
    </row>
    <row r="31" spans="2:10" ht="12.95" customHeight="1">
      <c r="B31" s="328" t="s">
        <v>951</v>
      </c>
      <c r="C31" s="326">
        <v>57.891052999999999</v>
      </c>
      <c r="D31" s="326">
        <v>72.625962000000001</v>
      </c>
      <c r="E31" s="326">
        <v>69.206219996000016</v>
      </c>
      <c r="F31" s="326">
        <v>85.991646950056989</v>
      </c>
      <c r="G31" s="326">
        <v>94.646378500647913</v>
      </c>
      <c r="H31" s="326">
        <v>94.861871876042841</v>
      </c>
      <c r="I31" s="326">
        <v>99.260826692141549</v>
      </c>
      <c r="J31" s="327">
        <v>102.94317084509956</v>
      </c>
    </row>
    <row r="32" spans="2:10" ht="12.95" customHeight="1">
      <c r="B32" s="328" t="s">
        <v>952</v>
      </c>
      <c r="C32" s="326">
        <v>36.349946999999986</v>
      </c>
      <c r="D32" s="326">
        <v>52.525038000000009</v>
      </c>
      <c r="E32" s="326">
        <v>24.295071313527462</v>
      </c>
      <c r="F32" s="326">
        <v>27.64695828868221</v>
      </c>
      <c r="G32" s="326">
        <v>36.871408713114981</v>
      </c>
      <c r="H32" s="326">
        <v>34.908593905860876</v>
      </c>
      <c r="I32" s="326">
        <v>35.526962982454236</v>
      </c>
      <c r="J32" s="327">
        <v>35.480859145515218</v>
      </c>
    </row>
    <row r="33" spans="2:10" ht="12.95" customHeight="1">
      <c r="B33" s="342" t="s">
        <v>382</v>
      </c>
      <c r="C33" s="326"/>
      <c r="D33" s="326"/>
      <c r="E33" s="326"/>
      <c r="F33" s="326"/>
      <c r="G33" s="326"/>
      <c r="H33" s="326"/>
      <c r="I33" s="326"/>
      <c r="J33" s="327"/>
    </row>
    <row r="34" spans="2:10" ht="12.95" customHeight="1">
      <c r="B34" s="343" t="s">
        <v>953</v>
      </c>
      <c r="C34" s="326">
        <v>14.30544367742</v>
      </c>
      <c r="D34" s="326">
        <v>12.52610781408646</v>
      </c>
      <c r="E34" s="326">
        <v>6.7645269686676057</v>
      </c>
      <c r="F34" s="326">
        <v>7.7676041286846562</v>
      </c>
      <c r="G34" s="326">
        <v>8.3112596081724845</v>
      </c>
      <c r="H34" s="326">
        <v>7.8669339101118236</v>
      </c>
      <c r="I34" s="326">
        <v>8.1552535207635266</v>
      </c>
      <c r="J34" s="327">
        <v>8.2510264017275006</v>
      </c>
    </row>
    <row r="35" spans="2:10" ht="12.95" customHeight="1">
      <c r="B35" s="344" t="s">
        <v>954</v>
      </c>
      <c r="C35" s="326">
        <v>10.396000000000001</v>
      </c>
      <c r="D35" s="326">
        <v>9.3436249624093399</v>
      </c>
      <c r="E35" s="326">
        <v>10.548381087159989</v>
      </c>
      <c r="F35" s="326">
        <v>10.210869277987531</v>
      </c>
      <c r="G35" s="326">
        <v>10.704123612435291</v>
      </c>
      <c r="H35" s="326">
        <v>10.264835001486343</v>
      </c>
      <c r="I35" s="326">
        <v>8.617737827734846</v>
      </c>
      <c r="J35" s="327">
        <v>11.954181008264356</v>
      </c>
    </row>
    <row r="36" spans="2:10" ht="12.95" customHeight="1">
      <c r="B36" s="332" t="s">
        <v>955</v>
      </c>
      <c r="C36" s="326">
        <v>10.174773348236625</v>
      </c>
      <c r="D36" s="326">
        <v>10.60889178774824</v>
      </c>
      <c r="E36" s="326">
        <v>10.524809248883098</v>
      </c>
      <c r="F36" s="326">
        <v>2.9161678845630341</v>
      </c>
      <c r="G36" s="326">
        <v>11.040205566105724</v>
      </c>
      <c r="H36" s="326">
        <v>10.023055271048554</v>
      </c>
      <c r="I36" s="326">
        <v>9.1622242367724382</v>
      </c>
      <c r="J36" s="327">
        <v>8.9003397429674074</v>
      </c>
    </row>
    <row r="37" spans="2:10" ht="12.95" customHeight="1">
      <c r="B37" s="331" t="s">
        <v>943</v>
      </c>
      <c r="C37" s="326">
        <v>0.60299999999999998</v>
      </c>
      <c r="D37" s="326">
        <v>-0.31900000000000001</v>
      </c>
      <c r="E37" s="326">
        <v>1.08273946545944</v>
      </c>
      <c r="F37" s="326">
        <v>1.3327394654594404</v>
      </c>
      <c r="G37" s="326">
        <v>1.58273946545944</v>
      </c>
      <c r="H37" s="326">
        <v>1.3327394654594404</v>
      </c>
      <c r="I37" s="326">
        <v>1.08273946545944</v>
      </c>
      <c r="J37" s="327">
        <v>1.08273946545944</v>
      </c>
    </row>
    <row r="38" spans="2:10" ht="12.95" customHeight="1">
      <c r="B38" s="331" t="s">
        <v>956</v>
      </c>
      <c r="C38" s="326">
        <v>3.8879100000000002</v>
      </c>
      <c r="D38" s="326">
        <v>4.5231359999999992</v>
      </c>
      <c r="E38" s="326">
        <v>5.1386040607530834</v>
      </c>
      <c r="F38" s="326">
        <v>5.2562101705153577</v>
      </c>
      <c r="G38" s="326">
        <v>5.1294077287516586</v>
      </c>
      <c r="H38" s="326">
        <v>4.9954993569926121</v>
      </c>
      <c r="I38" s="326">
        <v>5.1699670967762561</v>
      </c>
      <c r="J38" s="327">
        <v>5.1026313409210511</v>
      </c>
    </row>
    <row r="39" spans="2:10" ht="12.95" customHeight="1">
      <c r="B39" s="332" t="s">
        <v>957</v>
      </c>
      <c r="C39" s="326">
        <v>0</v>
      </c>
      <c r="D39" s="326">
        <v>0</v>
      </c>
      <c r="E39" s="326">
        <v>0</v>
      </c>
      <c r="F39" s="326">
        <v>1.098222</v>
      </c>
      <c r="G39" s="326">
        <v>0.71369199999999999</v>
      </c>
      <c r="H39" s="326">
        <v>0.30783450000000001</v>
      </c>
      <c r="I39" s="326">
        <v>1.4260735</v>
      </c>
      <c r="J39" s="327">
        <v>1.382531</v>
      </c>
    </row>
    <row r="40" spans="2:10" ht="12.95" customHeight="1">
      <c r="B40" s="332" t="s">
        <v>1121</v>
      </c>
      <c r="C40" s="326">
        <v>0</v>
      </c>
      <c r="D40" s="326">
        <v>20.9</v>
      </c>
      <c r="E40" s="326">
        <v>-4.4172199999999977</v>
      </c>
      <c r="F40" s="326">
        <v>0</v>
      </c>
      <c r="G40" s="326">
        <v>0</v>
      </c>
      <c r="H40" s="326">
        <v>0</v>
      </c>
      <c r="I40" s="326">
        <v>0</v>
      </c>
      <c r="J40" s="327">
        <v>0</v>
      </c>
    </row>
    <row r="41" spans="2:10" ht="12.95" customHeight="1">
      <c r="B41" s="332" t="s">
        <v>958</v>
      </c>
      <c r="C41" s="326">
        <v>0.5786262368178986</v>
      </c>
      <c r="D41" s="326">
        <v>-8.8631033740000476E-2</v>
      </c>
      <c r="E41" s="326">
        <v>-0.62071681352736974</v>
      </c>
      <c r="F41" s="326">
        <v>0.90962834345398735</v>
      </c>
      <c r="G41" s="326">
        <v>1.3779807577487064</v>
      </c>
      <c r="H41" s="326">
        <v>2.0649240373039</v>
      </c>
      <c r="I41" s="326">
        <v>3.7753916743412006</v>
      </c>
      <c r="J41" s="327">
        <v>0.62939598435122657</v>
      </c>
    </row>
    <row r="42" spans="2:10" ht="12.95" customHeight="1">
      <c r="B42" s="345" t="s">
        <v>959</v>
      </c>
      <c r="C42" s="336">
        <v>-3.5958062624745408</v>
      </c>
      <c r="D42" s="336">
        <v>-4.9690915305040297</v>
      </c>
      <c r="E42" s="336">
        <v>-4.7260527038683868</v>
      </c>
      <c r="F42" s="336">
        <v>-1.8444829819817943</v>
      </c>
      <c r="G42" s="336">
        <v>-1.9880000255583279</v>
      </c>
      <c r="H42" s="336">
        <v>-1.9472276365417864</v>
      </c>
      <c r="I42" s="336">
        <v>-1.8624243393934679</v>
      </c>
      <c r="J42" s="337">
        <v>-1.8219857981757652</v>
      </c>
    </row>
    <row r="43" spans="2:10" ht="12.95" customHeight="1">
      <c r="B43" s="346" t="s">
        <v>960</v>
      </c>
      <c r="C43" s="339">
        <v>94.240999999999985</v>
      </c>
      <c r="D43" s="339">
        <v>125.15100000000001</v>
      </c>
      <c r="E43" s="339">
        <v>93.501291309527474</v>
      </c>
      <c r="F43" s="339">
        <v>113.6386052387392</v>
      </c>
      <c r="G43" s="339">
        <v>131.51778721376289</v>
      </c>
      <c r="H43" s="339">
        <v>129.77046578190371</v>
      </c>
      <c r="I43" s="339">
        <v>134.78778967459579</v>
      </c>
      <c r="J43" s="340">
        <v>138.42402999061477</v>
      </c>
    </row>
    <row r="44" spans="2:10" ht="12.95" customHeight="1">
      <c r="B44" s="325" t="s">
        <v>1122</v>
      </c>
      <c r="C44" s="326">
        <v>-52.357999999999997</v>
      </c>
      <c r="D44" s="326">
        <v>-53.38398104258038</v>
      </c>
      <c r="E44" s="326">
        <v>-55.184497831868661</v>
      </c>
      <c r="F44" s="326">
        <v>-57.237156644436681</v>
      </c>
      <c r="G44" s="326">
        <v>-59.47202894715064</v>
      </c>
      <c r="H44" s="326">
        <v>-61.667068720311811</v>
      </c>
      <c r="I44" s="326">
        <v>-63.754586952867747</v>
      </c>
      <c r="J44" s="327">
        <v>-66.265199130593018</v>
      </c>
    </row>
    <row r="45" spans="2:10" ht="12.95" customHeight="1">
      <c r="B45" s="347" t="s">
        <v>962</v>
      </c>
      <c r="C45" s="336">
        <v>41.882999999999988</v>
      </c>
      <c r="D45" s="336">
        <v>71.767018957419623</v>
      </c>
      <c r="E45" s="336">
        <v>38.316793477658813</v>
      </c>
      <c r="F45" s="336">
        <v>56.401448594302522</v>
      </c>
      <c r="G45" s="336">
        <v>72.045758266612239</v>
      </c>
      <c r="H45" s="336">
        <v>68.103397061591892</v>
      </c>
      <c r="I45" s="336">
        <v>71.033202721728031</v>
      </c>
      <c r="J45" s="337">
        <v>72.158830860021752</v>
      </c>
    </row>
    <row r="46" spans="2:10" ht="12.95" customHeight="1">
      <c r="B46" s="348" t="s">
        <v>963</v>
      </c>
      <c r="C46" s="349">
        <v>883.88800000000015</v>
      </c>
      <c r="D46" s="350">
        <v>1114.9620000000002</v>
      </c>
      <c r="E46" s="350">
        <v>1027.3203833458674</v>
      </c>
      <c r="F46" s="350">
        <v>1086.6092801546181</v>
      </c>
      <c r="G46" s="350">
        <v>1100.2893650170529</v>
      </c>
      <c r="H46" s="350">
        <v>1126.9429035784217</v>
      </c>
      <c r="I46" s="350">
        <v>1165.6513987373808</v>
      </c>
      <c r="J46" s="351">
        <v>1206.1243251911528</v>
      </c>
    </row>
    <row r="47" spans="2:10">
      <c r="B47" s="352" t="s">
        <v>1123</v>
      </c>
      <c r="C47" s="353"/>
      <c r="D47" s="353"/>
      <c r="E47" s="353"/>
      <c r="F47" s="353"/>
      <c r="G47" s="353"/>
      <c r="H47" s="353"/>
      <c r="I47" s="353"/>
      <c r="J47" s="354"/>
    </row>
    <row r="48" spans="2:10" ht="13.5" thickBot="1">
      <c r="B48" s="355" t="s">
        <v>1124</v>
      </c>
      <c r="C48" s="355"/>
      <c r="D48" s="355"/>
      <c r="E48" s="355"/>
      <c r="F48" s="355"/>
      <c r="G48" s="355"/>
      <c r="H48" s="355"/>
      <c r="I48" s="355"/>
      <c r="J48" s="356"/>
    </row>
  </sheetData>
  <mergeCells count="3">
    <mergeCell ref="C4:J4"/>
    <mergeCell ref="C5:D5"/>
    <mergeCell ref="E5:J5"/>
  </mergeCells>
  <conditionalFormatting sqref="C46:J46 C29:J29">
    <cfRule type="cellIs" dxfId="0" priority="1" operator="greaterThan">
      <formula>1000</formula>
    </cfRule>
  </conditionalFormatting>
  <hyperlinks>
    <hyperlink ref="A1" location="Contents!A1" display="Contents!A1" xr:uid="{411AC6E0-0487-4697-9F35-CBC18EBFCA7C}"/>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79C12-27EE-4862-999A-A16DA79F806D}">
  <sheetPr>
    <tabColor theme="6"/>
  </sheetPr>
  <dimension ref="A1:V155"/>
  <sheetViews>
    <sheetView zoomScaleNormal="100" zoomScaleSheetLayoutView="85" workbookViewId="0">
      <pane xSplit="2" ySplit="4" topLeftCell="C76" activePane="bottomRight" state="frozen"/>
      <selection activeCell="H15" sqref="H15"/>
      <selection pane="topRight" activeCell="H15" sqref="H15"/>
      <selection pane="bottomLeft" activeCell="H15" sqref="H15"/>
      <selection pane="bottomRight" activeCell="H15" sqref="H15"/>
    </sheetView>
  </sheetViews>
  <sheetFormatPr defaultColWidth="10.140625" defaultRowHeight="15"/>
  <cols>
    <col min="1" max="1" width="10.7109375" style="161" customWidth="1"/>
    <col min="2" max="2" width="10.85546875" style="161" customWidth="1"/>
    <col min="3" max="3" width="10.7109375" style="161" customWidth="1"/>
    <col min="4" max="4" width="11.5703125" style="161" customWidth="1"/>
    <col min="5" max="5" width="11.140625" style="161" customWidth="1"/>
    <col min="6" max="6" width="11.28515625" style="161" customWidth="1"/>
    <col min="7" max="7" width="10.7109375" style="161" customWidth="1"/>
    <col min="8" max="8" width="12" style="161" customWidth="1"/>
    <col min="9" max="11" width="10.7109375" style="161" customWidth="1"/>
    <col min="12" max="12" width="11.85546875" style="161" customWidth="1"/>
    <col min="13" max="19" width="10.7109375" style="161" customWidth="1"/>
    <col min="20" max="20" width="10.140625" style="161"/>
    <col min="21" max="22" width="10.85546875" style="161" bestFit="1" customWidth="1"/>
    <col min="23" max="16384" width="10.140625" style="161"/>
  </cols>
  <sheetData>
    <row r="1" spans="1:22" ht="33.75" customHeight="1" thickBot="1">
      <c r="A1" s="158" t="s">
        <v>354</v>
      </c>
      <c r="B1" s="159"/>
      <c r="C1" s="159"/>
      <c r="D1" s="159"/>
      <c r="E1" s="159"/>
      <c r="F1" s="159"/>
      <c r="G1" s="159"/>
      <c r="H1" s="159"/>
      <c r="I1" s="159"/>
      <c r="J1" s="159"/>
      <c r="K1" s="159"/>
      <c r="L1" s="159"/>
      <c r="M1" s="159"/>
      <c r="N1" s="159"/>
      <c r="O1" s="159"/>
      <c r="P1" s="159"/>
      <c r="Q1" s="159"/>
      <c r="R1" s="159"/>
      <c r="S1" s="160"/>
    </row>
    <row r="2" spans="1:22" s="163" customFormat="1" ht="34.5" customHeight="1" thickBot="1">
      <c r="A2" s="162"/>
      <c r="B2" s="575" t="s">
        <v>965</v>
      </c>
      <c r="C2" s="576"/>
      <c r="D2" s="576"/>
      <c r="E2" s="576"/>
      <c r="F2" s="576"/>
      <c r="G2" s="576"/>
      <c r="H2" s="576"/>
      <c r="I2" s="576"/>
      <c r="J2" s="576"/>
      <c r="K2" s="576"/>
      <c r="L2" s="576"/>
      <c r="M2" s="576"/>
      <c r="N2" s="576"/>
      <c r="O2" s="576"/>
      <c r="P2" s="576"/>
      <c r="Q2" s="576"/>
      <c r="R2" s="576"/>
      <c r="S2" s="577"/>
    </row>
    <row r="3" spans="1:22" s="168" customFormat="1" ht="38.25" customHeight="1">
      <c r="A3" s="164"/>
      <c r="B3" s="165" t="s">
        <v>966</v>
      </c>
      <c r="C3" s="578" t="s">
        <v>1125</v>
      </c>
      <c r="D3" s="578" t="s">
        <v>1126</v>
      </c>
      <c r="E3" s="166" t="s">
        <v>1127</v>
      </c>
      <c r="F3" s="167"/>
      <c r="G3" s="167"/>
      <c r="H3" s="167"/>
      <c r="I3" s="167"/>
      <c r="J3" s="578" t="s">
        <v>1128</v>
      </c>
      <c r="K3" s="578" t="s">
        <v>971</v>
      </c>
      <c r="L3" s="578" t="s">
        <v>972</v>
      </c>
      <c r="M3" s="578" t="s">
        <v>973</v>
      </c>
      <c r="N3" s="578" t="s">
        <v>974</v>
      </c>
      <c r="O3" s="578" t="s">
        <v>1129</v>
      </c>
      <c r="P3" s="571" t="s">
        <v>976</v>
      </c>
      <c r="Q3" s="571" t="s">
        <v>1130</v>
      </c>
      <c r="R3" s="571" t="s">
        <v>978</v>
      </c>
      <c r="S3" s="572" t="s">
        <v>979</v>
      </c>
    </row>
    <row r="4" spans="1:22" s="168" customFormat="1" ht="30.75" customHeight="1">
      <c r="A4" s="164"/>
      <c r="B4" s="165"/>
      <c r="C4" s="578"/>
      <c r="D4" s="578"/>
      <c r="E4" s="169" t="s">
        <v>382</v>
      </c>
      <c r="F4" s="169" t="s">
        <v>980</v>
      </c>
      <c r="G4" s="169" t="s">
        <v>981</v>
      </c>
      <c r="H4" s="169" t="s">
        <v>982</v>
      </c>
      <c r="I4" s="169" t="s">
        <v>983</v>
      </c>
      <c r="J4" s="578"/>
      <c r="K4" s="578"/>
      <c r="L4" s="578"/>
      <c r="M4" s="578"/>
      <c r="N4" s="578"/>
      <c r="O4" s="578"/>
      <c r="P4" s="571"/>
      <c r="Q4" s="571"/>
      <c r="R4" s="571"/>
      <c r="S4" s="573"/>
    </row>
    <row r="5" spans="1:22">
      <c r="A5" s="170"/>
      <c r="B5" s="171" t="s">
        <v>984</v>
      </c>
      <c r="C5" s="172">
        <v>308.48</v>
      </c>
      <c r="D5" s="172">
        <v>94.613</v>
      </c>
      <c r="E5" s="172">
        <v>86.57</v>
      </c>
      <c r="F5" s="172">
        <v>47.332999999999998</v>
      </c>
      <c r="G5" s="172">
        <v>24.57</v>
      </c>
      <c r="H5" s="172">
        <v>13.532999999999999</v>
      </c>
      <c r="I5" s="172">
        <v>1.474</v>
      </c>
      <c r="J5" s="172">
        <v>0.121</v>
      </c>
      <c r="K5" s="172">
        <v>489.78399999999999</v>
      </c>
      <c r="L5" s="172">
        <v>-1.8759999999999999</v>
      </c>
      <c r="M5" s="172">
        <v>487.90800000000002</v>
      </c>
      <c r="N5" s="172">
        <v>138.447</v>
      </c>
      <c r="O5" s="172">
        <v>627.84199999999998</v>
      </c>
      <c r="P5" s="172">
        <v>138.65899999999999</v>
      </c>
      <c r="Q5" s="172">
        <v>0</v>
      </c>
      <c r="R5" s="172">
        <v>489.44900000000001</v>
      </c>
      <c r="S5" s="173">
        <v>426.89400000000001</v>
      </c>
      <c r="T5" s="174"/>
      <c r="U5" s="175"/>
      <c r="V5" s="175"/>
    </row>
    <row r="6" spans="1:22">
      <c r="A6" s="170"/>
      <c r="B6" s="171" t="s">
        <v>985</v>
      </c>
      <c r="C6" s="172">
        <v>306.40499999999997</v>
      </c>
      <c r="D6" s="172">
        <v>92.734999999999999</v>
      </c>
      <c r="E6" s="172">
        <v>87.412000000000006</v>
      </c>
      <c r="F6" s="172">
        <v>49.002000000000002</v>
      </c>
      <c r="G6" s="172">
        <v>23.69</v>
      </c>
      <c r="H6" s="172">
        <v>13.696999999999999</v>
      </c>
      <c r="I6" s="172">
        <v>1.4120000000000001</v>
      </c>
      <c r="J6" s="172">
        <v>-6.9000000000000006E-2</v>
      </c>
      <c r="K6" s="172">
        <v>486.483</v>
      </c>
      <c r="L6" s="172">
        <v>-1.444</v>
      </c>
      <c r="M6" s="172">
        <v>485.03899999999999</v>
      </c>
      <c r="N6" s="172">
        <v>139.655</v>
      </c>
      <c r="O6" s="172">
        <v>624.89099999999996</v>
      </c>
      <c r="P6" s="172">
        <v>137.917</v>
      </c>
      <c r="Q6" s="172">
        <v>0</v>
      </c>
      <c r="R6" s="172">
        <v>487.24400000000003</v>
      </c>
      <c r="S6" s="173">
        <v>425.78699999999998</v>
      </c>
      <c r="U6" s="175"/>
      <c r="V6" s="175"/>
    </row>
    <row r="7" spans="1:22">
      <c r="A7" s="170"/>
      <c r="B7" s="171" t="s">
        <v>986</v>
      </c>
      <c r="C7" s="172">
        <v>301.81200000000001</v>
      </c>
      <c r="D7" s="172">
        <v>93.406000000000006</v>
      </c>
      <c r="E7" s="172">
        <v>83.203999999999994</v>
      </c>
      <c r="F7" s="172">
        <v>47.029000000000003</v>
      </c>
      <c r="G7" s="172">
        <v>19.559000000000001</v>
      </c>
      <c r="H7" s="172">
        <v>14.167999999999999</v>
      </c>
      <c r="I7" s="172">
        <v>2.7679999999999998</v>
      </c>
      <c r="J7" s="172">
        <v>-1.5089999999999999</v>
      </c>
      <c r="K7" s="172">
        <v>476.91300000000001</v>
      </c>
      <c r="L7" s="172">
        <v>-4.1989999999999998</v>
      </c>
      <c r="M7" s="172">
        <v>472.714</v>
      </c>
      <c r="N7" s="172">
        <v>139.084</v>
      </c>
      <c r="O7" s="172">
        <v>614.76599999999996</v>
      </c>
      <c r="P7" s="172">
        <v>135.05600000000001</v>
      </c>
      <c r="Q7" s="172">
        <v>0</v>
      </c>
      <c r="R7" s="172">
        <v>479.983</v>
      </c>
      <c r="S7" s="173">
        <v>418.87700000000001</v>
      </c>
      <c r="U7" s="175"/>
      <c r="V7" s="175"/>
    </row>
    <row r="8" spans="1:22">
      <c r="A8" s="170"/>
      <c r="B8" s="171" t="s">
        <v>987</v>
      </c>
      <c r="C8" s="172">
        <v>295.02300000000002</v>
      </c>
      <c r="D8" s="172">
        <v>93.968999999999994</v>
      </c>
      <c r="E8" s="172">
        <v>81.870999999999995</v>
      </c>
      <c r="F8" s="172">
        <v>45.88</v>
      </c>
      <c r="G8" s="172">
        <v>18.38</v>
      </c>
      <c r="H8" s="172">
        <v>15.207000000000001</v>
      </c>
      <c r="I8" s="172">
        <v>2.718</v>
      </c>
      <c r="J8" s="172">
        <v>0.375</v>
      </c>
      <c r="K8" s="172">
        <v>471.238</v>
      </c>
      <c r="L8" s="172">
        <v>-5.3849999999999998</v>
      </c>
      <c r="M8" s="172">
        <v>465.85300000000001</v>
      </c>
      <c r="N8" s="172">
        <v>132.286</v>
      </c>
      <c r="O8" s="172">
        <v>599.13900000000001</v>
      </c>
      <c r="P8" s="172">
        <v>129.001</v>
      </c>
      <c r="Q8" s="172">
        <v>0</v>
      </c>
      <c r="R8" s="172">
        <v>470.358</v>
      </c>
      <c r="S8" s="173">
        <v>408.96600000000001</v>
      </c>
      <c r="U8" s="175"/>
      <c r="V8" s="175"/>
    </row>
    <row r="9" spans="1:22">
      <c r="A9" s="170"/>
      <c r="B9" s="171" t="s">
        <v>988</v>
      </c>
      <c r="C9" s="172">
        <v>293.28800000000001</v>
      </c>
      <c r="D9" s="172">
        <v>93.326999999999998</v>
      </c>
      <c r="E9" s="172">
        <v>76.200999999999993</v>
      </c>
      <c r="F9" s="172">
        <v>41.067999999999998</v>
      </c>
      <c r="G9" s="172">
        <v>17.335999999999999</v>
      </c>
      <c r="H9" s="172">
        <v>15.295</v>
      </c>
      <c r="I9" s="172">
        <v>2.6670000000000003</v>
      </c>
      <c r="J9" s="172">
        <v>1.379</v>
      </c>
      <c r="K9" s="172">
        <v>464.19499999999999</v>
      </c>
      <c r="L9" s="172">
        <v>-9.5850000000000009</v>
      </c>
      <c r="M9" s="172">
        <v>454.61</v>
      </c>
      <c r="N9" s="172">
        <v>125.51600000000001</v>
      </c>
      <c r="O9" s="172">
        <v>584.28200000000004</v>
      </c>
      <c r="P9" s="172">
        <v>122.791</v>
      </c>
      <c r="Q9" s="172">
        <v>0</v>
      </c>
      <c r="R9" s="172">
        <v>461.88099999999997</v>
      </c>
      <c r="S9" s="173">
        <v>401.79599999999999</v>
      </c>
      <c r="U9" s="175"/>
      <c r="V9" s="175"/>
    </row>
    <row r="10" spans="1:22" ht="15.75">
      <c r="A10" s="160"/>
      <c r="B10" s="171" t="s">
        <v>989</v>
      </c>
      <c r="C10" s="172">
        <v>291.90699999999998</v>
      </c>
      <c r="D10" s="172">
        <v>94.460999999999999</v>
      </c>
      <c r="E10" s="172">
        <v>73.150000000000006</v>
      </c>
      <c r="F10" s="172">
        <v>39.292999999999999</v>
      </c>
      <c r="G10" s="172">
        <v>16.919</v>
      </c>
      <c r="H10" s="172">
        <v>14.342000000000001</v>
      </c>
      <c r="I10" s="172">
        <v>2.621</v>
      </c>
      <c r="J10" s="172">
        <v>0.747</v>
      </c>
      <c r="K10" s="172">
        <v>460.26499999999999</v>
      </c>
      <c r="L10" s="172">
        <v>-7.2990000000000004</v>
      </c>
      <c r="M10" s="172">
        <v>452.96600000000001</v>
      </c>
      <c r="N10" s="172">
        <v>124.145</v>
      </c>
      <c r="O10" s="172">
        <v>582.85400000000004</v>
      </c>
      <c r="P10" s="172">
        <v>122.84699999999999</v>
      </c>
      <c r="Q10" s="172">
        <v>0</v>
      </c>
      <c r="R10" s="172">
        <v>460.43099999999998</v>
      </c>
      <c r="S10" s="173">
        <v>401.47800000000001</v>
      </c>
      <c r="U10" s="175"/>
      <c r="V10" s="175"/>
    </row>
    <row r="11" spans="1:22" ht="15.75">
      <c r="A11" s="160"/>
      <c r="B11" s="171" t="s">
        <v>990</v>
      </c>
      <c r="C11" s="172">
        <v>295.03500000000003</v>
      </c>
      <c r="D11" s="172">
        <v>95.620999999999995</v>
      </c>
      <c r="E11" s="172">
        <v>74.015000000000001</v>
      </c>
      <c r="F11" s="172">
        <v>38.505000000000003</v>
      </c>
      <c r="G11" s="172">
        <v>16.8</v>
      </c>
      <c r="H11" s="172">
        <v>16.074999999999999</v>
      </c>
      <c r="I11" s="172">
        <v>2.6640000000000001</v>
      </c>
      <c r="J11" s="172">
        <v>0.68600000000000005</v>
      </c>
      <c r="K11" s="172">
        <v>465.35700000000003</v>
      </c>
      <c r="L11" s="172">
        <v>-7.9729999999999999</v>
      </c>
      <c r="M11" s="172">
        <v>457.38400000000001</v>
      </c>
      <c r="N11" s="172">
        <v>124.78700000000001</v>
      </c>
      <c r="O11" s="172">
        <v>585.68899999999996</v>
      </c>
      <c r="P11" s="172">
        <v>125.354</v>
      </c>
      <c r="Q11" s="172">
        <v>0</v>
      </c>
      <c r="R11" s="172">
        <v>460.72199999999998</v>
      </c>
      <c r="S11" s="173">
        <v>403.20299999999997</v>
      </c>
      <c r="U11" s="175"/>
      <c r="V11" s="175"/>
    </row>
    <row r="12" spans="1:22" ht="15.75">
      <c r="A12" s="160"/>
      <c r="B12" s="171" t="s">
        <v>991</v>
      </c>
      <c r="C12" s="172">
        <v>299.26100000000002</v>
      </c>
      <c r="D12" s="172">
        <v>96.271000000000001</v>
      </c>
      <c r="E12" s="172">
        <v>72.597999999999999</v>
      </c>
      <c r="F12" s="172">
        <v>38.357999999999997</v>
      </c>
      <c r="G12" s="172">
        <v>15.769</v>
      </c>
      <c r="H12" s="172">
        <v>15.731999999999999</v>
      </c>
      <c r="I12" s="172">
        <v>2.7170000000000001</v>
      </c>
      <c r="J12" s="172">
        <v>-9.9000000000000005E-2</v>
      </c>
      <c r="K12" s="172">
        <v>468.03100000000001</v>
      </c>
      <c r="L12" s="172">
        <v>-8.0719999999999992</v>
      </c>
      <c r="M12" s="172">
        <v>459.959</v>
      </c>
      <c r="N12" s="172">
        <v>126.44799999999999</v>
      </c>
      <c r="O12" s="172">
        <v>589.43600000000004</v>
      </c>
      <c r="P12" s="172">
        <v>127.63200000000001</v>
      </c>
      <c r="Q12" s="172">
        <v>0</v>
      </c>
      <c r="R12" s="172">
        <v>462.15199999999999</v>
      </c>
      <c r="S12" s="173">
        <v>405.21800000000002</v>
      </c>
      <c r="U12" s="175"/>
      <c r="V12" s="175"/>
    </row>
    <row r="13" spans="1:22" ht="18.75" customHeight="1">
      <c r="A13" s="160"/>
      <c r="B13" s="171" t="s">
        <v>992</v>
      </c>
      <c r="C13" s="172">
        <v>294.92899999999997</v>
      </c>
      <c r="D13" s="172">
        <v>94.421999999999997</v>
      </c>
      <c r="E13" s="172">
        <v>75.257000000000005</v>
      </c>
      <c r="F13" s="172">
        <v>39.719000000000001</v>
      </c>
      <c r="G13" s="172">
        <v>16.582000000000001</v>
      </c>
      <c r="H13" s="172">
        <v>16.27</v>
      </c>
      <c r="I13" s="172">
        <v>2.6970000000000001</v>
      </c>
      <c r="J13" s="172">
        <v>-0.154</v>
      </c>
      <c r="K13" s="172">
        <v>464.45400000000001</v>
      </c>
      <c r="L13" s="172">
        <v>-0.98099999999999998</v>
      </c>
      <c r="M13" s="172">
        <v>463.47300000000001</v>
      </c>
      <c r="N13" s="172">
        <v>127.63500000000001</v>
      </c>
      <c r="O13" s="172">
        <v>594.76700000000005</v>
      </c>
      <c r="P13" s="172">
        <v>129.709</v>
      </c>
      <c r="Q13" s="172">
        <v>0</v>
      </c>
      <c r="R13" s="172">
        <v>465.38</v>
      </c>
      <c r="S13" s="173">
        <v>408.572</v>
      </c>
      <c r="U13" s="175"/>
      <c r="V13" s="175"/>
    </row>
    <row r="14" spans="1:22" ht="15.75">
      <c r="A14" s="160"/>
      <c r="B14" s="171" t="s">
        <v>993</v>
      </c>
      <c r="C14" s="172">
        <v>301.00799999999998</v>
      </c>
      <c r="D14" s="172">
        <v>94.962999999999994</v>
      </c>
      <c r="E14" s="172">
        <v>74.754000000000005</v>
      </c>
      <c r="F14" s="172">
        <v>38.850999999999999</v>
      </c>
      <c r="G14" s="172">
        <v>17.972000000000001</v>
      </c>
      <c r="H14" s="172">
        <v>15.324999999999999</v>
      </c>
      <c r="I14" s="172">
        <v>2.6760000000000002</v>
      </c>
      <c r="J14" s="172">
        <v>-0.54800000000000004</v>
      </c>
      <c r="K14" s="172">
        <v>470.17700000000002</v>
      </c>
      <c r="L14" s="172">
        <v>-1.3660000000000001</v>
      </c>
      <c r="M14" s="172">
        <v>468.81099999999998</v>
      </c>
      <c r="N14" s="172">
        <v>132.52199999999999</v>
      </c>
      <c r="O14" s="172">
        <v>603.37400000000002</v>
      </c>
      <c r="P14" s="172">
        <v>132.99299999999999</v>
      </c>
      <c r="Q14" s="172">
        <v>0</v>
      </c>
      <c r="R14" s="172">
        <v>470.65499999999997</v>
      </c>
      <c r="S14" s="173">
        <v>412.72800000000001</v>
      </c>
      <c r="U14" s="175"/>
      <c r="V14" s="175"/>
    </row>
    <row r="15" spans="1:22" ht="15.75">
      <c r="A15" s="160"/>
      <c r="B15" s="171" t="s">
        <v>994</v>
      </c>
      <c r="C15" s="172">
        <v>301.02699999999999</v>
      </c>
      <c r="D15" s="172">
        <v>94.852000000000004</v>
      </c>
      <c r="E15" s="172">
        <v>77.513000000000005</v>
      </c>
      <c r="F15" s="172">
        <v>40.472999999999999</v>
      </c>
      <c r="G15" s="172">
        <v>18.75</v>
      </c>
      <c r="H15" s="172">
        <v>15.709</v>
      </c>
      <c r="I15" s="172">
        <v>2.6589999999999998</v>
      </c>
      <c r="J15" s="172">
        <v>0.13400000000000001</v>
      </c>
      <c r="K15" s="172">
        <v>473.52600000000001</v>
      </c>
      <c r="L15" s="172">
        <v>0.26400000000000001</v>
      </c>
      <c r="M15" s="172">
        <v>473.79</v>
      </c>
      <c r="N15" s="172">
        <v>132.202</v>
      </c>
      <c r="O15" s="172">
        <v>609.88400000000001</v>
      </c>
      <c r="P15" s="172">
        <v>136.13999999999999</v>
      </c>
      <c r="Q15" s="172">
        <v>0</v>
      </c>
      <c r="R15" s="172">
        <v>473.95400000000001</v>
      </c>
      <c r="S15" s="173">
        <v>415.94</v>
      </c>
      <c r="U15" s="175"/>
      <c r="V15" s="175"/>
    </row>
    <row r="16" spans="1:22" ht="15.75">
      <c r="A16" s="160"/>
      <c r="B16" s="171" t="s">
        <v>995</v>
      </c>
      <c r="C16" s="172">
        <v>302.97800000000001</v>
      </c>
      <c r="D16" s="172">
        <v>95.664000000000001</v>
      </c>
      <c r="E16" s="172">
        <v>79.376000000000005</v>
      </c>
      <c r="F16" s="172">
        <v>43.338000000000001</v>
      </c>
      <c r="G16" s="172">
        <v>18.254999999999999</v>
      </c>
      <c r="H16" s="172">
        <v>15.215</v>
      </c>
      <c r="I16" s="172">
        <v>2.6070000000000002</v>
      </c>
      <c r="J16" s="172">
        <v>0.53800000000000003</v>
      </c>
      <c r="K16" s="172">
        <v>478.55599999999998</v>
      </c>
      <c r="L16" s="172">
        <v>-4.6100000000000003</v>
      </c>
      <c r="M16" s="172">
        <v>473.94600000000003</v>
      </c>
      <c r="N16" s="172">
        <v>136.47200000000001</v>
      </c>
      <c r="O16" s="172">
        <v>613.03099999999995</v>
      </c>
      <c r="P16" s="172">
        <v>138.64500000000001</v>
      </c>
      <c r="Q16" s="172">
        <v>0</v>
      </c>
      <c r="R16" s="172">
        <v>474.52600000000001</v>
      </c>
      <c r="S16" s="173">
        <v>415.755</v>
      </c>
      <c r="U16" s="175"/>
      <c r="V16" s="175"/>
    </row>
    <row r="17" spans="1:22" ht="18.75" customHeight="1">
      <c r="A17" s="160"/>
      <c r="B17" s="171" t="s">
        <v>996</v>
      </c>
      <c r="C17" s="172">
        <v>299.53100000000001</v>
      </c>
      <c r="D17" s="172">
        <v>96.542000000000002</v>
      </c>
      <c r="E17" s="172">
        <v>76.034999999999997</v>
      </c>
      <c r="F17" s="172">
        <v>39.732999999999997</v>
      </c>
      <c r="G17" s="172">
        <v>17.609000000000002</v>
      </c>
      <c r="H17" s="172">
        <v>16.244</v>
      </c>
      <c r="I17" s="172">
        <v>2.62</v>
      </c>
      <c r="J17" s="172">
        <v>-1.6140000000000001</v>
      </c>
      <c r="K17" s="172">
        <v>470.49400000000003</v>
      </c>
      <c r="L17" s="172">
        <v>0.156</v>
      </c>
      <c r="M17" s="172">
        <v>470.65</v>
      </c>
      <c r="N17" s="172">
        <v>141.506</v>
      </c>
      <c r="O17" s="172">
        <v>612.38300000000004</v>
      </c>
      <c r="P17" s="172">
        <v>135.92400000000001</v>
      </c>
      <c r="Q17" s="172">
        <v>0</v>
      </c>
      <c r="R17" s="172">
        <v>476.72</v>
      </c>
      <c r="S17" s="173">
        <v>420.25</v>
      </c>
      <c r="U17" s="175"/>
      <c r="V17" s="175"/>
    </row>
    <row r="18" spans="1:22" ht="15.75">
      <c r="A18" s="160"/>
      <c r="B18" s="171" t="s">
        <v>997</v>
      </c>
      <c r="C18" s="172">
        <v>298.36399999999998</v>
      </c>
      <c r="D18" s="172">
        <v>95.789000000000001</v>
      </c>
      <c r="E18" s="172">
        <v>75.572000000000003</v>
      </c>
      <c r="F18" s="172">
        <v>41.451000000000001</v>
      </c>
      <c r="G18" s="172">
        <v>17.542999999999999</v>
      </c>
      <c r="H18" s="172">
        <v>14.111000000000001</v>
      </c>
      <c r="I18" s="172">
        <v>2.532</v>
      </c>
      <c r="J18" s="172">
        <v>1.7000000000000001E-2</v>
      </c>
      <c r="K18" s="172">
        <v>469.74200000000002</v>
      </c>
      <c r="L18" s="172">
        <v>4.835</v>
      </c>
      <c r="M18" s="172">
        <v>474.577</v>
      </c>
      <c r="N18" s="172">
        <v>140.60499999999999</v>
      </c>
      <c r="O18" s="172">
        <v>615.38599999999997</v>
      </c>
      <c r="P18" s="172">
        <v>138.33600000000001</v>
      </c>
      <c r="Q18" s="172">
        <v>0</v>
      </c>
      <c r="R18" s="172">
        <v>477.202</v>
      </c>
      <c r="S18" s="173">
        <v>420.98200000000003</v>
      </c>
      <c r="U18" s="175"/>
      <c r="V18" s="175"/>
    </row>
    <row r="19" spans="1:22" ht="15.75">
      <c r="A19" s="160"/>
      <c r="B19" s="171" t="s">
        <v>998</v>
      </c>
      <c r="C19" s="172">
        <v>298.66899999999998</v>
      </c>
      <c r="D19" s="172">
        <v>95.725999999999999</v>
      </c>
      <c r="E19" s="172">
        <v>77.734999999999999</v>
      </c>
      <c r="F19" s="172">
        <v>43.475000000000001</v>
      </c>
      <c r="G19" s="172">
        <v>17.385999999999999</v>
      </c>
      <c r="H19" s="172">
        <v>14.505000000000001</v>
      </c>
      <c r="I19" s="172">
        <v>2.403</v>
      </c>
      <c r="J19" s="172">
        <v>0.86899999999999999</v>
      </c>
      <c r="K19" s="172">
        <v>472.99900000000002</v>
      </c>
      <c r="L19" s="172">
        <v>-1.3320000000000001</v>
      </c>
      <c r="M19" s="172">
        <v>471.66699999999997</v>
      </c>
      <c r="N19" s="172">
        <v>142.386</v>
      </c>
      <c r="O19" s="172">
        <v>615.76700000000005</v>
      </c>
      <c r="P19" s="172">
        <v>137.245</v>
      </c>
      <c r="Q19" s="172">
        <v>0</v>
      </c>
      <c r="R19" s="172">
        <v>478.726</v>
      </c>
      <c r="S19" s="173">
        <v>422.56200000000001</v>
      </c>
      <c r="U19" s="175"/>
      <c r="V19" s="175"/>
    </row>
    <row r="20" spans="1:22" ht="15.75">
      <c r="A20" s="160"/>
      <c r="B20" s="171" t="s">
        <v>999</v>
      </c>
      <c r="C20" s="172">
        <v>301.55399999999997</v>
      </c>
      <c r="D20" s="172">
        <v>96.353999999999999</v>
      </c>
      <c r="E20" s="172">
        <v>79.313000000000002</v>
      </c>
      <c r="F20" s="172">
        <v>44.930999999999997</v>
      </c>
      <c r="G20" s="172">
        <v>18.07</v>
      </c>
      <c r="H20" s="172">
        <v>13.933</v>
      </c>
      <c r="I20" s="172">
        <v>2.3580000000000001</v>
      </c>
      <c r="J20" s="172">
        <v>-1.7000000000000001E-2</v>
      </c>
      <c r="K20" s="172">
        <v>477.20400000000001</v>
      </c>
      <c r="L20" s="172">
        <v>-6.9569999999999999</v>
      </c>
      <c r="M20" s="172">
        <v>470.24700000000001</v>
      </c>
      <c r="N20" s="172">
        <v>143.161</v>
      </c>
      <c r="O20" s="172">
        <v>618.15800000000002</v>
      </c>
      <c r="P20" s="172">
        <v>138.95400000000001</v>
      </c>
      <c r="Q20" s="172">
        <v>0</v>
      </c>
      <c r="R20" s="172">
        <v>479.33499999999998</v>
      </c>
      <c r="S20" s="173">
        <v>423.67399999999998</v>
      </c>
      <c r="U20" s="175"/>
      <c r="V20" s="175"/>
    </row>
    <row r="21" spans="1:22" ht="18.75" customHeight="1">
      <c r="A21" s="160"/>
      <c r="B21" s="171" t="s">
        <v>1000</v>
      </c>
      <c r="C21" s="172">
        <v>301.53100000000001</v>
      </c>
      <c r="D21" s="172">
        <v>98.855000000000004</v>
      </c>
      <c r="E21" s="172">
        <v>79.897000000000006</v>
      </c>
      <c r="F21" s="172">
        <v>45.390999999999998</v>
      </c>
      <c r="G21" s="172">
        <v>17.849</v>
      </c>
      <c r="H21" s="172">
        <v>14.284000000000001</v>
      </c>
      <c r="I21" s="172">
        <v>2.3149999999999999</v>
      </c>
      <c r="J21" s="172">
        <v>-1.359</v>
      </c>
      <c r="K21" s="172">
        <v>478.92399999999998</v>
      </c>
      <c r="L21" s="172">
        <v>-4.7229999999999999</v>
      </c>
      <c r="M21" s="172">
        <v>474.20100000000002</v>
      </c>
      <c r="N21" s="172">
        <v>146.54900000000001</v>
      </c>
      <c r="O21" s="172">
        <v>622.73099999999999</v>
      </c>
      <c r="P21" s="172">
        <v>140.24600000000001</v>
      </c>
      <c r="Q21" s="172">
        <v>0</v>
      </c>
      <c r="R21" s="172">
        <v>482.58300000000003</v>
      </c>
      <c r="S21" s="173">
        <v>427.55099999999999</v>
      </c>
      <c r="U21" s="175"/>
      <c r="V21" s="175"/>
    </row>
    <row r="22" spans="1:22" ht="15.75">
      <c r="A22" s="160"/>
      <c r="B22" s="171" t="s">
        <v>1001</v>
      </c>
      <c r="C22" s="172">
        <v>303.33499999999998</v>
      </c>
      <c r="D22" s="172">
        <v>95.87</v>
      </c>
      <c r="E22" s="172">
        <v>76.775000000000006</v>
      </c>
      <c r="F22" s="172">
        <v>42.908999999999999</v>
      </c>
      <c r="G22" s="172">
        <v>17.318000000000001</v>
      </c>
      <c r="H22" s="172">
        <v>14.343999999999999</v>
      </c>
      <c r="I22" s="172">
        <v>2.2839999999999998</v>
      </c>
      <c r="J22" s="172">
        <v>0.53700000000000003</v>
      </c>
      <c r="K22" s="172">
        <v>476.517</v>
      </c>
      <c r="L22" s="172">
        <v>6.4630000000000001</v>
      </c>
      <c r="M22" s="172">
        <v>482.98</v>
      </c>
      <c r="N22" s="172">
        <v>139.94900000000001</v>
      </c>
      <c r="O22" s="172">
        <v>624.38900000000001</v>
      </c>
      <c r="P22" s="172">
        <v>142.036</v>
      </c>
      <c r="Q22" s="172">
        <v>0</v>
      </c>
      <c r="R22" s="172">
        <v>482.29899999999998</v>
      </c>
      <c r="S22" s="173">
        <v>427.75799999999998</v>
      </c>
      <c r="U22" s="175"/>
      <c r="V22" s="175"/>
    </row>
    <row r="23" spans="1:22" ht="15.75">
      <c r="A23" s="160"/>
      <c r="B23" s="171" t="s">
        <v>1002</v>
      </c>
      <c r="C23" s="172">
        <v>305.78699999999998</v>
      </c>
      <c r="D23" s="172">
        <v>96.572000000000003</v>
      </c>
      <c r="E23" s="172">
        <v>76.38</v>
      </c>
      <c r="F23" s="172">
        <v>44.082999999999998</v>
      </c>
      <c r="G23" s="172">
        <v>17.416</v>
      </c>
      <c r="H23" s="172">
        <v>12.782999999999999</v>
      </c>
      <c r="I23" s="172">
        <v>2.2180000000000004</v>
      </c>
      <c r="J23" s="172">
        <v>-0.24299999999999999</v>
      </c>
      <c r="K23" s="172">
        <v>478.49599999999998</v>
      </c>
      <c r="L23" s="172">
        <v>7.9649999999999999</v>
      </c>
      <c r="M23" s="172">
        <v>486.46100000000001</v>
      </c>
      <c r="N23" s="172">
        <v>143.80500000000001</v>
      </c>
      <c r="O23" s="172">
        <v>628.83799999999997</v>
      </c>
      <c r="P23" s="172">
        <v>140.80199999999999</v>
      </c>
      <c r="Q23" s="172">
        <v>0</v>
      </c>
      <c r="R23" s="172">
        <v>488.20499999999998</v>
      </c>
      <c r="S23" s="173">
        <v>432.79300000000001</v>
      </c>
      <c r="U23" s="175"/>
      <c r="V23" s="175"/>
    </row>
    <row r="24" spans="1:22" ht="15.75">
      <c r="A24" s="160"/>
      <c r="B24" s="171" t="s">
        <v>1003</v>
      </c>
      <c r="C24" s="172">
        <v>308.81299999999999</v>
      </c>
      <c r="D24" s="172">
        <v>97.57</v>
      </c>
      <c r="E24" s="172">
        <v>80.302999999999997</v>
      </c>
      <c r="F24" s="172">
        <v>46.914000000000001</v>
      </c>
      <c r="G24" s="172">
        <v>18.195</v>
      </c>
      <c r="H24" s="172">
        <v>12.973000000000001</v>
      </c>
      <c r="I24" s="172">
        <v>2.177</v>
      </c>
      <c r="J24" s="172">
        <v>-1.2999999999999999E-2</v>
      </c>
      <c r="K24" s="172">
        <v>486.673</v>
      </c>
      <c r="L24" s="172">
        <v>-4.1829999999999998</v>
      </c>
      <c r="M24" s="172">
        <v>482.49</v>
      </c>
      <c r="N24" s="172">
        <v>141.02600000000001</v>
      </c>
      <c r="O24" s="172">
        <v>625.51300000000003</v>
      </c>
      <c r="P24" s="172">
        <v>138.80199999999999</v>
      </c>
      <c r="Q24" s="172">
        <v>0</v>
      </c>
      <c r="R24" s="172">
        <v>487</v>
      </c>
      <c r="S24" s="173">
        <v>432.16399999999999</v>
      </c>
      <c r="U24" s="175"/>
      <c r="V24" s="175"/>
    </row>
    <row r="25" spans="1:22" ht="18.75" customHeight="1">
      <c r="A25" s="160"/>
      <c r="B25" s="171" t="s">
        <v>1004</v>
      </c>
      <c r="C25" s="172">
        <v>308.41399999999999</v>
      </c>
      <c r="D25" s="172">
        <v>97.185000000000002</v>
      </c>
      <c r="E25" s="172">
        <v>77.052000000000007</v>
      </c>
      <c r="F25" s="172">
        <v>44.633000000000003</v>
      </c>
      <c r="G25" s="172">
        <v>18.117000000000001</v>
      </c>
      <c r="H25" s="172">
        <v>12.106999999999999</v>
      </c>
      <c r="I25" s="172">
        <v>2.1389999999999998</v>
      </c>
      <c r="J25" s="172">
        <v>1.002</v>
      </c>
      <c r="K25" s="172">
        <v>483.65300000000002</v>
      </c>
      <c r="L25" s="172">
        <v>-0.98799999999999999</v>
      </c>
      <c r="M25" s="172">
        <v>482.66500000000002</v>
      </c>
      <c r="N25" s="172">
        <v>143.893</v>
      </c>
      <c r="O25" s="172">
        <v>627.50699999999995</v>
      </c>
      <c r="P25" s="172">
        <v>138.6</v>
      </c>
      <c r="Q25" s="172">
        <v>0</v>
      </c>
      <c r="R25" s="172">
        <v>489.23599999999999</v>
      </c>
      <c r="S25" s="173">
        <v>435.01400000000001</v>
      </c>
      <c r="U25" s="175"/>
      <c r="V25" s="175"/>
    </row>
    <row r="26" spans="1:22" ht="15.75">
      <c r="A26" s="160"/>
      <c r="B26" s="171" t="s">
        <v>1005</v>
      </c>
      <c r="C26" s="172">
        <v>310.709</v>
      </c>
      <c r="D26" s="172">
        <v>96.56</v>
      </c>
      <c r="E26" s="172">
        <v>80.775000000000006</v>
      </c>
      <c r="F26" s="172">
        <v>45.753</v>
      </c>
      <c r="G26" s="172">
        <v>19.812000000000001</v>
      </c>
      <c r="H26" s="172">
        <v>13.073</v>
      </c>
      <c r="I26" s="172">
        <v>2.1160000000000001</v>
      </c>
      <c r="J26" s="172">
        <v>3.1509999999999998</v>
      </c>
      <c r="K26" s="172">
        <v>491.19499999999999</v>
      </c>
      <c r="L26" s="172">
        <v>0.20100000000000001</v>
      </c>
      <c r="M26" s="172">
        <v>491.39600000000002</v>
      </c>
      <c r="N26" s="172">
        <v>146.119</v>
      </c>
      <c r="O26" s="172">
        <v>638.07799999999997</v>
      </c>
      <c r="P26" s="172">
        <v>145.59399999999999</v>
      </c>
      <c r="Q26" s="172">
        <v>0</v>
      </c>
      <c r="R26" s="172">
        <v>492.45100000000002</v>
      </c>
      <c r="S26" s="173">
        <v>437.28</v>
      </c>
      <c r="U26" s="175"/>
      <c r="V26" s="175"/>
    </row>
    <row r="27" spans="1:22" ht="15.75">
      <c r="A27" s="160"/>
      <c r="B27" s="171" t="s">
        <v>1006</v>
      </c>
      <c r="C27" s="172">
        <v>314.267</v>
      </c>
      <c r="D27" s="172">
        <v>96.515000000000001</v>
      </c>
      <c r="E27" s="172">
        <v>82.709000000000003</v>
      </c>
      <c r="F27" s="172">
        <v>47.243000000000002</v>
      </c>
      <c r="G27" s="172">
        <v>19.905999999999999</v>
      </c>
      <c r="H27" s="172">
        <v>13.395</v>
      </c>
      <c r="I27" s="172">
        <v>2.1080000000000001</v>
      </c>
      <c r="J27" s="172">
        <v>-2.4510000000000001</v>
      </c>
      <c r="K27" s="172">
        <v>491.04</v>
      </c>
      <c r="L27" s="172">
        <v>3.488</v>
      </c>
      <c r="M27" s="172">
        <v>494.52800000000002</v>
      </c>
      <c r="N27" s="172">
        <v>144.80199999999999</v>
      </c>
      <c r="O27" s="172">
        <v>641.798</v>
      </c>
      <c r="P27" s="172">
        <v>145.58199999999999</v>
      </c>
      <c r="Q27" s="172">
        <v>0</v>
      </c>
      <c r="R27" s="172">
        <v>496.22899999999998</v>
      </c>
      <c r="S27" s="173">
        <v>439.92599999999999</v>
      </c>
      <c r="U27" s="175"/>
      <c r="V27" s="175"/>
    </row>
    <row r="28" spans="1:22" ht="15.75">
      <c r="A28" s="160"/>
      <c r="B28" s="171" t="s">
        <v>1007</v>
      </c>
      <c r="C28" s="172">
        <v>314.447</v>
      </c>
      <c r="D28" s="172">
        <v>98.105000000000004</v>
      </c>
      <c r="E28" s="172">
        <v>83.102000000000004</v>
      </c>
      <c r="F28" s="172">
        <v>47.552</v>
      </c>
      <c r="G28" s="172">
        <v>19.667999999999999</v>
      </c>
      <c r="H28" s="172">
        <v>13.747999999999999</v>
      </c>
      <c r="I28" s="172">
        <v>2.0960000000000001</v>
      </c>
      <c r="J28" s="172">
        <v>5.2709999999999999</v>
      </c>
      <c r="K28" s="172">
        <v>500.92500000000001</v>
      </c>
      <c r="L28" s="172">
        <v>4.258</v>
      </c>
      <c r="M28" s="172">
        <v>505.18299999999999</v>
      </c>
      <c r="N28" s="172">
        <v>141.47800000000001</v>
      </c>
      <c r="O28" s="172">
        <v>648.60599999999999</v>
      </c>
      <c r="P28" s="172">
        <v>149.57400000000001</v>
      </c>
      <c r="Q28" s="172">
        <v>0</v>
      </c>
      <c r="R28" s="172">
        <v>498.839</v>
      </c>
      <c r="S28" s="173">
        <v>441.87400000000002</v>
      </c>
      <c r="U28" s="175"/>
      <c r="V28" s="175"/>
    </row>
    <row r="29" spans="1:22" ht="18.75" customHeight="1">
      <c r="A29" s="160"/>
      <c r="B29" s="171" t="s">
        <v>1008</v>
      </c>
      <c r="C29" s="172">
        <v>316.447</v>
      </c>
      <c r="D29" s="172">
        <v>98.525999999999996</v>
      </c>
      <c r="E29" s="172">
        <v>85.608999999999995</v>
      </c>
      <c r="F29" s="172">
        <v>47.627000000000002</v>
      </c>
      <c r="G29" s="172">
        <v>20.236999999999998</v>
      </c>
      <c r="H29" s="172">
        <v>15.547000000000001</v>
      </c>
      <c r="I29" s="172">
        <v>2.1879999999999997</v>
      </c>
      <c r="J29" s="172">
        <v>1.393</v>
      </c>
      <c r="K29" s="172">
        <v>501.97500000000002</v>
      </c>
      <c r="L29" s="172">
        <v>-0.77500000000000002</v>
      </c>
      <c r="M29" s="172">
        <v>501.2</v>
      </c>
      <c r="N29" s="172">
        <v>142.06800000000001</v>
      </c>
      <c r="O29" s="172">
        <v>650.47199999999998</v>
      </c>
      <c r="P29" s="172">
        <v>146.96199999999999</v>
      </c>
      <c r="Q29" s="172">
        <v>0</v>
      </c>
      <c r="R29" s="172">
        <v>503.49200000000002</v>
      </c>
      <c r="S29" s="173">
        <v>446.40699999999998</v>
      </c>
      <c r="U29" s="175"/>
      <c r="V29" s="175"/>
    </row>
    <row r="30" spans="1:22" ht="15.75">
      <c r="A30" s="160"/>
      <c r="B30" s="171" t="s">
        <v>1009</v>
      </c>
      <c r="C30" s="172">
        <v>318.471</v>
      </c>
      <c r="D30" s="172">
        <v>99.302999999999997</v>
      </c>
      <c r="E30" s="172">
        <v>85.364999999999995</v>
      </c>
      <c r="F30" s="172">
        <v>49.2</v>
      </c>
      <c r="G30" s="172">
        <v>20.606999999999999</v>
      </c>
      <c r="H30" s="172">
        <v>13.03</v>
      </c>
      <c r="I30" s="172">
        <v>2.4330000000000003</v>
      </c>
      <c r="J30" s="172">
        <v>-3.5449999999999999</v>
      </c>
      <c r="K30" s="172">
        <v>499.59399999999999</v>
      </c>
      <c r="L30" s="172">
        <v>4.4370000000000003</v>
      </c>
      <c r="M30" s="172">
        <v>504.03100000000001</v>
      </c>
      <c r="N30" s="172">
        <v>145.01599999999999</v>
      </c>
      <c r="O30" s="172">
        <v>654.726</v>
      </c>
      <c r="P30" s="172">
        <v>147.22399999999999</v>
      </c>
      <c r="Q30" s="172">
        <v>0</v>
      </c>
      <c r="R30" s="172">
        <v>507.55099999999999</v>
      </c>
      <c r="S30" s="173">
        <v>450.57</v>
      </c>
      <c r="U30" s="175"/>
      <c r="V30" s="175"/>
    </row>
    <row r="31" spans="1:22" ht="15.75">
      <c r="A31" s="160"/>
      <c r="B31" s="171" t="s">
        <v>1010</v>
      </c>
      <c r="C31" s="172">
        <v>322.33199999999999</v>
      </c>
      <c r="D31" s="172">
        <v>99.233000000000004</v>
      </c>
      <c r="E31" s="172">
        <v>86.795000000000002</v>
      </c>
      <c r="F31" s="172">
        <v>49.344000000000001</v>
      </c>
      <c r="G31" s="172">
        <v>20.98</v>
      </c>
      <c r="H31" s="172">
        <v>13.855</v>
      </c>
      <c r="I31" s="172">
        <v>2.5679999999999996</v>
      </c>
      <c r="J31" s="172">
        <v>0.745</v>
      </c>
      <c r="K31" s="172">
        <v>509.10500000000002</v>
      </c>
      <c r="L31" s="172">
        <v>4.4569999999999999</v>
      </c>
      <c r="M31" s="172">
        <v>513.56200000000001</v>
      </c>
      <c r="N31" s="172">
        <v>144.83600000000001</v>
      </c>
      <c r="O31" s="172">
        <v>662.31500000000005</v>
      </c>
      <c r="P31" s="172">
        <v>151.30000000000001</v>
      </c>
      <c r="Q31" s="172">
        <v>0</v>
      </c>
      <c r="R31" s="172">
        <v>510.988</v>
      </c>
      <c r="S31" s="173">
        <v>453.88499999999999</v>
      </c>
      <c r="U31" s="175"/>
      <c r="V31" s="175"/>
    </row>
    <row r="32" spans="1:22" ht="15.75">
      <c r="A32" s="160"/>
      <c r="B32" s="171" t="s">
        <v>1011</v>
      </c>
      <c r="C32" s="172">
        <v>323.39299999999997</v>
      </c>
      <c r="D32" s="172">
        <v>98.905000000000001</v>
      </c>
      <c r="E32" s="172">
        <v>87.945999999999998</v>
      </c>
      <c r="F32" s="172">
        <v>50.244999999999997</v>
      </c>
      <c r="G32" s="172">
        <v>20.885999999999999</v>
      </c>
      <c r="H32" s="172">
        <v>14.147</v>
      </c>
      <c r="I32" s="172">
        <v>2.621</v>
      </c>
      <c r="J32" s="172">
        <v>7.42</v>
      </c>
      <c r="K32" s="172">
        <v>517.66399999999999</v>
      </c>
      <c r="L32" s="172">
        <v>6.15</v>
      </c>
      <c r="M32" s="172">
        <v>523.81399999999996</v>
      </c>
      <c r="N32" s="172">
        <v>149.08799999999999</v>
      </c>
      <c r="O32" s="172">
        <v>675.27</v>
      </c>
      <c r="P32" s="172">
        <v>161.078</v>
      </c>
      <c r="Q32" s="172">
        <v>0</v>
      </c>
      <c r="R32" s="172">
        <v>513.85199999999998</v>
      </c>
      <c r="S32" s="173">
        <v>455.94099999999997</v>
      </c>
      <c r="U32" s="175"/>
      <c r="V32" s="175"/>
    </row>
    <row r="33" spans="1:22" ht="18.75" customHeight="1">
      <c r="A33" s="160"/>
      <c r="B33" s="171" t="s">
        <v>1012</v>
      </c>
      <c r="C33" s="172">
        <v>327.53500000000003</v>
      </c>
      <c r="D33" s="172">
        <v>98.894000000000005</v>
      </c>
      <c r="E33" s="172">
        <v>91.302000000000007</v>
      </c>
      <c r="F33" s="172">
        <v>52.978999999999999</v>
      </c>
      <c r="G33" s="172">
        <v>20.635999999999999</v>
      </c>
      <c r="H33" s="172">
        <v>14.999000000000001</v>
      </c>
      <c r="I33" s="172">
        <v>2.6640000000000001</v>
      </c>
      <c r="J33" s="172">
        <v>2.4500000000000002</v>
      </c>
      <c r="K33" s="172">
        <v>520.18100000000004</v>
      </c>
      <c r="L33" s="172">
        <v>5.2229999999999999</v>
      </c>
      <c r="M33" s="172">
        <v>525.404</v>
      </c>
      <c r="N33" s="172">
        <v>147.68100000000001</v>
      </c>
      <c r="O33" s="172">
        <v>678.16899999999998</v>
      </c>
      <c r="P33" s="172">
        <v>160.78299999999999</v>
      </c>
      <c r="Q33" s="172">
        <v>0</v>
      </c>
      <c r="R33" s="172">
        <v>517.16499999999996</v>
      </c>
      <c r="S33" s="173">
        <v>457.71300000000002</v>
      </c>
      <c r="U33" s="175"/>
      <c r="V33" s="175"/>
    </row>
    <row r="34" spans="1:22" ht="15.75">
      <c r="A34" s="160"/>
      <c r="B34" s="171" t="s">
        <v>1013</v>
      </c>
      <c r="C34" s="172">
        <v>330.73500000000001</v>
      </c>
      <c r="D34" s="172">
        <v>100.541</v>
      </c>
      <c r="E34" s="172">
        <v>91.747</v>
      </c>
      <c r="F34" s="172">
        <v>52.790999999999997</v>
      </c>
      <c r="G34" s="172">
        <v>22.387</v>
      </c>
      <c r="H34" s="172">
        <v>14.282999999999999</v>
      </c>
      <c r="I34" s="172">
        <v>2.2319999999999998</v>
      </c>
      <c r="J34" s="172">
        <v>-3.1E-2</v>
      </c>
      <c r="K34" s="172">
        <v>522.99199999999996</v>
      </c>
      <c r="L34" s="172">
        <v>-5.1449999999999996</v>
      </c>
      <c r="M34" s="172">
        <v>517.84699999999998</v>
      </c>
      <c r="N34" s="172">
        <v>153.23099999999999</v>
      </c>
      <c r="O34" s="172">
        <v>678.14599999999996</v>
      </c>
      <c r="P34" s="172">
        <v>157.05500000000001</v>
      </c>
      <c r="Q34" s="172">
        <v>0</v>
      </c>
      <c r="R34" s="172">
        <v>520.98400000000004</v>
      </c>
      <c r="S34" s="173">
        <v>461.30700000000002</v>
      </c>
      <c r="U34" s="175"/>
      <c r="V34" s="175"/>
    </row>
    <row r="35" spans="1:22" ht="15.75">
      <c r="A35" s="160"/>
      <c r="B35" s="171" t="s">
        <v>1014</v>
      </c>
      <c r="C35" s="172">
        <v>335.70499999999998</v>
      </c>
      <c r="D35" s="172">
        <v>101.004</v>
      </c>
      <c r="E35" s="172">
        <v>90.930999999999997</v>
      </c>
      <c r="F35" s="172">
        <v>52.924999999999997</v>
      </c>
      <c r="G35" s="172">
        <v>22.190999999999999</v>
      </c>
      <c r="H35" s="172">
        <v>13.404999999999999</v>
      </c>
      <c r="I35" s="172">
        <v>2.3680000000000003</v>
      </c>
      <c r="J35" s="172">
        <v>-0.315</v>
      </c>
      <c r="K35" s="172">
        <v>527.32500000000005</v>
      </c>
      <c r="L35" s="172">
        <v>-0.16500000000000001</v>
      </c>
      <c r="M35" s="172">
        <v>527.16</v>
      </c>
      <c r="N35" s="172">
        <v>148.83199999999999</v>
      </c>
      <c r="O35" s="172">
        <v>680.70600000000002</v>
      </c>
      <c r="P35" s="172">
        <v>156.88900000000001</v>
      </c>
      <c r="Q35" s="172">
        <v>0</v>
      </c>
      <c r="R35" s="172">
        <v>523.78300000000002</v>
      </c>
      <c r="S35" s="173">
        <v>463.91699999999997</v>
      </c>
      <c r="U35" s="175"/>
      <c r="V35" s="175"/>
    </row>
    <row r="36" spans="1:22" ht="15.75">
      <c r="A36" s="160"/>
      <c r="B36" s="171" t="s">
        <v>1015</v>
      </c>
      <c r="C36" s="172">
        <v>332.74799999999999</v>
      </c>
      <c r="D36" s="172">
        <v>100.621</v>
      </c>
      <c r="E36" s="172">
        <v>93.653999999999996</v>
      </c>
      <c r="F36" s="172">
        <v>55.972999999999999</v>
      </c>
      <c r="G36" s="172">
        <v>22.154</v>
      </c>
      <c r="H36" s="172">
        <v>13.179</v>
      </c>
      <c r="I36" s="172">
        <v>2.3409999999999997</v>
      </c>
      <c r="J36" s="172">
        <v>-1.758</v>
      </c>
      <c r="K36" s="172">
        <v>525.26499999999999</v>
      </c>
      <c r="L36" s="172">
        <v>11.869</v>
      </c>
      <c r="M36" s="172">
        <v>537.13400000000001</v>
      </c>
      <c r="N36" s="172">
        <v>153.137</v>
      </c>
      <c r="O36" s="172">
        <v>689.48599999999999</v>
      </c>
      <c r="P36" s="172">
        <v>162.12700000000001</v>
      </c>
      <c r="Q36" s="172">
        <v>0</v>
      </c>
      <c r="R36" s="172">
        <v>527.34400000000005</v>
      </c>
      <c r="S36" s="173">
        <v>466.947</v>
      </c>
      <c r="U36" s="175"/>
      <c r="V36" s="175"/>
    </row>
    <row r="37" spans="1:22" ht="18.75" customHeight="1">
      <c r="A37" s="160"/>
      <c r="B37" s="171" t="s">
        <v>1016</v>
      </c>
      <c r="C37" s="172">
        <v>340.74700000000001</v>
      </c>
      <c r="D37" s="172">
        <v>100.964</v>
      </c>
      <c r="E37" s="172">
        <v>94.742999999999995</v>
      </c>
      <c r="F37" s="172">
        <v>56.261000000000003</v>
      </c>
      <c r="G37" s="172">
        <v>22.599</v>
      </c>
      <c r="H37" s="172">
        <v>13.493</v>
      </c>
      <c r="I37" s="172">
        <v>2.387</v>
      </c>
      <c r="J37" s="172">
        <v>0.94599999999999995</v>
      </c>
      <c r="K37" s="172">
        <v>537.4</v>
      </c>
      <c r="L37" s="172">
        <v>0.61599999999999999</v>
      </c>
      <c r="M37" s="172">
        <v>538.01599999999996</v>
      </c>
      <c r="N37" s="172">
        <v>152.47</v>
      </c>
      <c r="O37" s="172">
        <v>691.87599999999998</v>
      </c>
      <c r="P37" s="172">
        <v>162.16</v>
      </c>
      <c r="Q37" s="172">
        <v>0</v>
      </c>
      <c r="R37" s="172">
        <v>529.673</v>
      </c>
      <c r="S37" s="173">
        <v>466.62400000000002</v>
      </c>
      <c r="U37" s="175"/>
      <c r="V37" s="175"/>
    </row>
    <row r="38" spans="1:22" ht="15.75">
      <c r="A38" s="160"/>
      <c r="B38" s="171" t="s">
        <v>1017</v>
      </c>
      <c r="C38" s="172">
        <v>342.53399999999999</v>
      </c>
      <c r="D38" s="172">
        <v>100.756</v>
      </c>
      <c r="E38" s="172">
        <v>95.882999999999996</v>
      </c>
      <c r="F38" s="172">
        <v>56.948999999999998</v>
      </c>
      <c r="G38" s="172">
        <v>22.228000000000002</v>
      </c>
      <c r="H38" s="172">
        <v>14.218</v>
      </c>
      <c r="I38" s="172">
        <v>2.4870000000000001</v>
      </c>
      <c r="J38" s="172">
        <v>-0.95699999999999996</v>
      </c>
      <c r="K38" s="172">
        <v>538.21600000000001</v>
      </c>
      <c r="L38" s="172">
        <v>0.94499999999999995</v>
      </c>
      <c r="M38" s="172">
        <v>539.16099999999994</v>
      </c>
      <c r="N38" s="172">
        <v>157.875</v>
      </c>
      <c r="O38" s="172">
        <v>696.17899999999997</v>
      </c>
      <c r="P38" s="172">
        <v>163.405</v>
      </c>
      <c r="Q38" s="172">
        <v>0</v>
      </c>
      <c r="R38" s="172">
        <v>532.73099999999999</v>
      </c>
      <c r="S38" s="173">
        <v>471.21800000000002</v>
      </c>
      <c r="U38" s="175"/>
      <c r="V38" s="175"/>
    </row>
    <row r="39" spans="1:22" ht="15.75">
      <c r="A39" s="160"/>
      <c r="B39" s="171" t="s">
        <v>1018</v>
      </c>
      <c r="C39" s="172">
        <v>345.72699999999998</v>
      </c>
      <c r="D39" s="172">
        <v>100.90900000000001</v>
      </c>
      <c r="E39" s="172">
        <v>97.731999999999999</v>
      </c>
      <c r="F39" s="172">
        <v>57.527000000000001</v>
      </c>
      <c r="G39" s="172">
        <v>23.513000000000002</v>
      </c>
      <c r="H39" s="172">
        <v>14.305</v>
      </c>
      <c r="I39" s="172">
        <v>2.3769999999999998</v>
      </c>
      <c r="J39" s="172">
        <v>2.4079999999999999</v>
      </c>
      <c r="K39" s="172">
        <v>546.77599999999995</v>
      </c>
      <c r="L39" s="172">
        <v>3.8119999999999998</v>
      </c>
      <c r="M39" s="172">
        <v>550.58799999999997</v>
      </c>
      <c r="N39" s="172">
        <v>152.55500000000001</v>
      </c>
      <c r="O39" s="172">
        <v>702.08500000000004</v>
      </c>
      <c r="P39" s="172">
        <v>167.053</v>
      </c>
      <c r="Q39" s="172">
        <v>0</v>
      </c>
      <c r="R39" s="172">
        <v>535.10299999999995</v>
      </c>
      <c r="S39" s="173">
        <v>474.40899999999999</v>
      </c>
      <c r="U39" s="175"/>
      <c r="V39" s="175"/>
    </row>
    <row r="40" spans="1:22" ht="15.75">
      <c r="A40" s="160"/>
      <c r="B40" s="171" t="s">
        <v>1019</v>
      </c>
      <c r="C40" s="172">
        <v>346.58600000000001</v>
      </c>
      <c r="D40" s="172">
        <v>100.536</v>
      </c>
      <c r="E40" s="172">
        <v>96.635999999999996</v>
      </c>
      <c r="F40" s="172">
        <v>55.78</v>
      </c>
      <c r="G40" s="172">
        <v>24.245000000000001</v>
      </c>
      <c r="H40" s="172">
        <v>14.115</v>
      </c>
      <c r="I40" s="172">
        <v>2.468</v>
      </c>
      <c r="J40" s="172">
        <v>-0.86099999999999999</v>
      </c>
      <c r="K40" s="172">
        <v>542.89700000000005</v>
      </c>
      <c r="L40" s="172">
        <v>2.8220000000000001</v>
      </c>
      <c r="M40" s="172">
        <v>545.71900000000005</v>
      </c>
      <c r="N40" s="172">
        <v>160.12700000000001</v>
      </c>
      <c r="O40" s="172">
        <v>705.8</v>
      </c>
      <c r="P40" s="172">
        <v>166.73099999999999</v>
      </c>
      <c r="Q40" s="172">
        <v>0</v>
      </c>
      <c r="R40" s="172">
        <v>539.05899999999997</v>
      </c>
      <c r="S40" s="173">
        <v>478.04</v>
      </c>
      <c r="U40" s="175"/>
      <c r="V40" s="175"/>
    </row>
    <row r="41" spans="1:22" ht="18.75" customHeight="1">
      <c r="A41" s="160"/>
      <c r="B41" s="171" t="s">
        <v>1020</v>
      </c>
      <c r="C41" s="172">
        <v>348.65100000000001</v>
      </c>
      <c r="D41" s="172">
        <v>100.729</v>
      </c>
      <c r="E41" s="172">
        <v>98.146000000000001</v>
      </c>
      <c r="F41" s="172">
        <v>56.935000000000002</v>
      </c>
      <c r="G41" s="172">
        <v>24.529</v>
      </c>
      <c r="H41" s="172">
        <v>14.176</v>
      </c>
      <c r="I41" s="172">
        <v>2.4690000000000003</v>
      </c>
      <c r="J41" s="172">
        <v>-0.67500000000000004</v>
      </c>
      <c r="K41" s="172">
        <v>546.851</v>
      </c>
      <c r="L41" s="172">
        <v>4.0439999999999996</v>
      </c>
      <c r="M41" s="172">
        <v>550.89499999999998</v>
      </c>
      <c r="N41" s="172">
        <v>161.84800000000001</v>
      </c>
      <c r="O41" s="172">
        <v>710.77700000000004</v>
      </c>
      <c r="P41" s="172">
        <v>168.21199999999999</v>
      </c>
      <c r="Q41" s="172">
        <v>0</v>
      </c>
      <c r="R41" s="172">
        <v>542.56200000000001</v>
      </c>
      <c r="S41" s="173">
        <v>481.62799999999999</v>
      </c>
      <c r="U41" s="175"/>
      <c r="V41" s="175"/>
    </row>
    <row r="42" spans="1:22" ht="15.75">
      <c r="A42" s="160"/>
      <c r="B42" s="171" t="s">
        <v>1021</v>
      </c>
      <c r="C42" s="172">
        <v>348.00599999999997</v>
      </c>
      <c r="D42" s="172">
        <v>101.526</v>
      </c>
      <c r="E42" s="172">
        <v>99.820999999999998</v>
      </c>
      <c r="F42" s="172">
        <v>57.274999999999999</v>
      </c>
      <c r="G42" s="172">
        <v>24.994</v>
      </c>
      <c r="H42" s="172">
        <v>14.919</v>
      </c>
      <c r="I42" s="172">
        <v>2.609</v>
      </c>
      <c r="J42" s="172">
        <v>5.7000000000000002E-2</v>
      </c>
      <c r="K42" s="172">
        <v>549.41</v>
      </c>
      <c r="L42" s="172">
        <v>4.266</v>
      </c>
      <c r="M42" s="172">
        <v>553.67600000000004</v>
      </c>
      <c r="N42" s="172">
        <v>165.35300000000001</v>
      </c>
      <c r="O42" s="172">
        <v>715.18299999999999</v>
      </c>
      <c r="P42" s="172">
        <v>170.99199999999999</v>
      </c>
      <c r="Q42" s="172">
        <v>0</v>
      </c>
      <c r="R42" s="172">
        <v>544.24800000000005</v>
      </c>
      <c r="S42" s="173">
        <v>482.77300000000002</v>
      </c>
      <c r="U42" s="175"/>
      <c r="V42" s="175"/>
    </row>
    <row r="43" spans="1:22" ht="15.75">
      <c r="A43" s="160"/>
      <c r="B43" s="171" t="s">
        <v>1022</v>
      </c>
      <c r="C43" s="172">
        <v>349.73099999999999</v>
      </c>
      <c r="D43" s="172">
        <v>101.723</v>
      </c>
      <c r="E43" s="172">
        <v>99.366</v>
      </c>
      <c r="F43" s="172">
        <v>56.988</v>
      </c>
      <c r="G43" s="172">
        <v>25.312000000000001</v>
      </c>
      <c r="H43" s="172">
        <v>14.552</v>
      </c>
      <c r="I43" s="172">
        <v>2.4989999999999997</v>
      </c>
      <c r="J43" s="172">
        <v>-0.70699999999999996</v>
      </c>
      <c r="K43" s="172">
        <v>550.11300000000006</v>
      </c>
      <c r="L43" s="172">
        <v>4.5289999999999999</v>
      </c>
      <c r="M43" s="172">
        <v>554.64200000000005</v>
      </c>
      <c r="N43" s="172">
        <v>166.29400000000001</v>
      </c>
      <c r="O43" s="172">
        <v>717.71299999999997</v>
      </c>
      <c r="P43" s="172">
        <v>171.19300000000001</v>
      </c>
      <c r="Q43" s="172">
        <v>0</v>
      </c>
      <c r="R43" s="172">
        <v>546.57899999999995</v>
      </c>
      <c r="S43" s="173">
        <v>484.101</v>
      </c>
      <c r="U43" s="175"/>
      <c r="V43" s="175"/>
    </row>
    <row r="44" spans="1:22" ht="15.75">
      <c r="A44" s="160"/>
      <c r="B44" s="171" t="s">
        <v>1023</v>
      </c>
      <c r="C44" s="172">
        <v>351.61700000000002</v>
      </c>
      <c r="D44" s="172">
        <v>101.40900000000001</v>
      </c>
      <c r="E44" s="172">
        <v>100.355</v>
      </c>
      <c r="F44" s="172">
        <v>57.095999999999997</v>
      </c>
      <c r="G44" s="172">
        <v>26.638000000000002</v>
      </c>
      <c r="H44" s="172">
        <v>14.589</v>
      </c>
      <c r="I44" s="172">
        <v>2.0289999999999999</v>
      </c>
      <c r="J44" s="172">
        <v>1.8779999999999999</v>
      </c>
      <c r="K44" s="172">
        <v>555.25900000000001</v>
      </c>
      <c r="L44" s="172">
        <v>-0.14899999999999999</v>
      </c>
      <c r="M44" s="172">
        <v>555.11</v>
      </c>
      <c r="N44" s="172">
        <v>164.756</v>
      </c>
      <c r="O44" s="172">
        <v>717.01400000000001</v>
      </c>
      <c r="P44" s="172">
        <v>168.22399999999999</v>
      </c>
      <c r="Q44" s="172">
        <v>0</v>
      </c>
      <c r="R44" s="172">
        <v>548.78099999999995</v>
      </c>
      <c r="S44" s="173">
        <v>485.17700000000002</v>
      </c>
      <c r="U44" s="175"/>
      <c r="V44" s="175"/>
    </row>
    <row r="45" spans="1:22" ht="18.75" customHeight="1">
      <c r="A45" s="160"/>
      <c r="B45" s="171" t="s">
        <v>1024</v>
      </c>
      <c r="C45" s="172">
        <v>354.95499999999998</v>
      </c>
      <c r="D45" s="172">
        <v>101.268</v>
      </c>
      <c r="E45" s="172">
        <v>99.066000000000003</v>
      </c>
      <c r="F45" s="172">
        <v>57.012</v>
      </c>
      <c r="G45" s="172">
        <v>26.353999999999999</v>
      </c>
      <c r="H45" s="172">
        <v>14.337999999999999</v>
      </c>
      <c r="I45" s="172">
        <v>1.3840000000000001</v>
      </c>
      <c r="J45" s="172">
        <v>0.432</v>
      </c>
      <c r="K45" s="172">
        <v>555.721</v>
      </c>
      <c r="L45" s="172">
        <v>-2.0739999999999998</v>
      </c>
      <c r="M45" s="172">
        <v>553.64700000000005</v>
      </c>
      <c r="N45" s="172">
        <v>168.405</v>
      </c>
      <c r="O45" s="172">
        <v>723.13499999999999</v>
      </c>
      <c r="P45" s="172">
        <v>173.047</v>
      </c>
      <c r="Q45" s="172">
        <v>0</v>
      </c>
      <c r="R45" s="172">
        <v>550.08000000000004</v>
      </c>
      <c r="S45" s="173">
        <v>488.39400000000001</v>
      </c>
      <c r="U45" s="175"/>
      <c r="V45" s="175"/>
    </row>
    <row r="46" spans="1:22" ht="15.75">
      <c r="A46" s="160"/>
      <c r="B46" s="171" t="s">
        <v>1025</v>
      </c>
      <c r="C46" s="172">
        <v>355.661</v>
      </c>
      <c r="D46" s="172">
        <v>101.45099999999999</v>
      </c>
      <c r="E46" s="172">
        <v>99.382999999999996</v>
      </c>
      <c r="F46" s="172">
        <v>56.085000000000001</v>
      </c>
      <c r="G46" s="172">
        <v>27.303000000000001</v>
      </c>
      <c r="H46" s="172">
        <v>14.616</v>
      </c>
      <c r="I46" s="172">
        <v>1.413</v>
      </c>
      <c r="J46" s="172">
        <v>0.9</v>
      </c>
      <c r="K46" s="172">
        <v>557.39499999999998</v>
      </c>
      <c r="L46" s="172">
        <v>2.7469999999999999</v>
      </c>
      <c r="M46" s="172">
        <v>560.14200000000005</v>
      </c>
      <c r="N46" s="172">
        <v>167.50899999999999</v>
      </c>
      <c r="O46" s="172">
        <v>726.81</v>
      </c>
      <c r="P46" s="172">
        <v>173.74</v>
      </c>
      <c r="Q46" s="172">
        <v>0</v>
      </c>
      <c r="R46" s="172">
        <v>553.08699999999999</v>
      </c>
      <c r="S46" s="173">
        <v>489.75</v>
      </c>
      <c r="U46" s="175"/>
      <c r="V46" s="175"/>
    </row>
    <row r="47" spans="1:22" ht="15.75">
      <c r="A47" s="160"/>
      <c r="B47" s="171" t="s">
        <v>1026</v>
      </c>
      <c r="C47" s="172">
        <v>358.89299999999997</v>
      </c>
      <c r="D47" s="172">
        <v>101.715</v>
      </c>
      <c r="E47" s="172">
        <v>99.855999999999995</v>
      </c>
      <c r="F47" s="172">
        <v>55.463000000000001</v>
      </c>
      <c r="G47" s="172">
        <v>27.858000000000001</v>
      </c>
      <c r="H47" s="172">
        <v>15.228</v>
      </c>
      <c r="I47" s="172">
        <v>1.2959999999999998</v>
      </c>
      <c r="J47" s="172">
        <v>0.72399999999999998</v>
      </c>
      <c r="K47" s="172">
        <v>561.18799999999999</v>
      </c>
      <c r="L47" s="172">
        <v>0.21199999999999999</v>
      </c>
      <c r="M47" s="172">
        <v>561.4</v>
      </c>
      <c r="N47" s="172">
        <v>169.535</v>
      </c>
      <c r="O47" s="172">
        <v>729.78099999999995</v>
      </c>
      <c r="P47" s="172">
        <v>173.23699999999999</v>
      </c>
      <c r="Q47" s="172">
        <v>0</v>
      </c>
      <c r="R47" s="172">
        <v>556.58100000000002</v>
      </c>
      <c r="S47" s="173">
        <v>492.02199999999999</v>
      </c>
      <c r="U47" s="175"/>
      <c r="V47" s="175"/>
    </row>
    <row r="48" spans="1:22" ht="15.75">
      <c r="A48" s="160"/>
      <c r="B48" s="171" t="s">
        <v>1027</v>
      </c>
      <c r="C48" s="172">
        <v>361.464</v>
      </c>
      <c r="D48" s="172">
        <v>102.46899999999999</v>
      </c>
      <c r="E48" s="172">
        <v>99.131</v>
      </c>
      <c r="F48" s="172">
        <v>55.203000000000003</v>
      </c>
      <c r="G48" s="172">
        <v>27.716999999999999</v>
      </c>
      <c r="H48" s="172">
        <v>14.949</v>
      </c>
      <c r="I48" s="172">
        <v>1.2589999999999999</v>
      </c>
      <c r="J48" s="172">
        <v>1.02</v>
      </c>
      <c r="K48" s="172">
        <v>564.08399999999995</v>
      </c>
      <c r="L48" s="172">
        <v>0.91300000000000003</v>
      </c>
      <c r="M48" s="172">
        <v>564.99699999999996</v>
      </c>
      <c r="N48" s="172">
        <v>171.08</v>
      </c>
      <c r="O48" s="172">
        <v>737.88199999999995</v>
      </c>
      <c r="P48" s="172">
        <v>179.44399999999999</v>
      </c>
      <c r="Q48" s="172">
        <v>0</v>
      </c>
      <c r="R48" s="172">
        <v>558.44799999999998</v>
      </c>
      <c r="S48" s="173">
        <v>493.13499999999999</v>
      </c>
      <c r="U48" s="175"/>
      <c r="V48" s="175"/>
    </row>
    <row r="49" spans="1:22" ht="18.75" customHeight="1">
      <c r="A49" s="160"/>
      <c r="B49" s="171" t="s">
        <v>1028</v>
      </c>
      <c r="C49" s="172">
        <v>361.06200000000001</v>
      </c>
      <c r="D49" s="172">
        <v>105.596</v>
      </c>
      <c r="E49" s="172">
        <v>100.878</v>
      </c>
      <c r="F49" s="172">
        <v>56.124000000000002</v>
      </c>
      <c r="G49" s="172">
        <v>27.315999999999999</v>
      </c>
      <c r="H49" s="172">
        <v>16.184000000000001</v>
      </c>
      <c r="I49" s="172">
        <v>1.2538725300000002</v>
      </c>
      <c r="J49" s="172">
        <v>12.372999999999999</v>
      </c>
      <c r="K49" s="172">
        <v>579.90899999999999</v>
      </c>
      <c r="L49" s="172">
        <v>6.9710000000000001</v>
      </c>
      <c r="M49" s="172">
        <v>586.88</v>
      </c>
      <c r="N49" s="172">
        <v>169.947</v>
      </c>
      <c r="O49" s="172">
        <v>756.20399999999995</v>
      </c>
      <c r="P49" s="172">
        <v>194.08600000000001</v>
      </c>
      <c r="Q49" s="172">
        <v>0</v>
      </c>
      <c r="R49" s="172">
        <v>562.03300000000002</v>
      </c>
      <c r="S49" s="173">
        <v>497.03199999999998</v>
      </c>
      <c r="U49" s="175"/>
      <c r="V49" s="175"/>
    </row>
    <row r="50" spans="1:22" ht="15.75" customHeight="1">
      <c r="A50" s="574"/>
      <c r="B50" s="171" t="s">
        <v>1029</v>
      </c>
      <c r="C50" s="172">
        <v>364.20600000000002</v>
      </c>
      <c r="D50" s="172">
        <v>105.19499999999999</v>
      </c>
      <c r="E50" s="172">
        <v>99.274000000000001</v>
      </c>
      <c r="F50" s="172">
        <v>56.19</v>
      </c>
      <c r="G50" s="172">
        <v>26.609000000000002</v>
      </c>
      <c r="H50" s="172">
        <v>15.138999999999999</v>
      </c>
      <c r="I50" s="172">
        <v>1.2751526099999999</v>
      </c>
      <c r="J50" s="172">
        <v>0.112</v>
      </c>
      <c r="K50" s="172">
        <v>568.78700000000003</v>
      </c>
      <c r="L50" s="172">
        <v>0.68200000000000005</v>
      </c>
      <c r="M50" s="172">
        <v>569.46900000000005</v>
      </c>
      <c r="N50" s="172">
        <v>167.00700000000001</v>
      </c>
      <c r="O50" s="172">
        <v>738.00800000000004</v>
      </c>
      <c r="P50" s="172">
        <v>175.25899999999999</v>
      </c>
      <c r="Q50" s="172">
        <v>0</v>
      </c>
      <c r="R50" s="172">
        <v>562.779</v>
      </c>
      <c r="S50" s="173">
        <v>499.38400000000001</v>
      </c>
      <c r="U50" s="175"/>
      <c r="V50" s="175"/>
    </row>
    <row r="51" spans="1:22">
      <c r="A51" s="574"/>
      <c r="B51" s="171" t="s">
        <v>1030</v>
      </c>
      <c r="C51" s="172">
        <v>363.08300000000003</v>
      </c>
      <c r="D51" s="172">
        <v>105.255</v>
      </c>
      <c r="E51" s="172">
        <v>100.453</v>
      </c>
      <c r="F51" s="172">
        <v>56.853000000000002</v>
      </c>
      <c r="G51" s="172">
        <v>26.731999999999999</v>
      </c>
      <c r="H51" s="172">
        <v>15.565</v>
      </c>
      <c r="I51" s="172">
        <v>1.2647080800000001</v>
      </c>
      <c r="J51" s="172">
        <v>-1.0589999999999999</v>
      </c>
      <c r="K51" s="172">
        <v>567.73199999999997</v>
      </c>
      <c r="L51" s="172">
        <v>-0.51800000000000002</v>
      </c>
      <c r="M51" s="172">
        <v>567.21400000000006</v>
      </c>
      <c r="N51" s="172">
        <v>175.7</v>
      </c>
      <c r="O51" s="172">
        <v>741.55700000000002</v>
      </c>
      <c r="P51" s="172">
        <v>176.21799999999999</v>
      </c>
      <c r="Q51" s="172">
        <v>0</v>
      </c>
      <c r="R51" s="172">
        <v>565.36199999999997</v>
      </c>
      <c r="S51" s="173">
        <v>501.28100000000001</v>
      </c>
      <c r="U51" s="175"/>
      <c r="V51" s="175"/>
    </row>
    <row r="52" spans="1:22">
      <c r="A52" s="574"/>
      <c r="B52" s="171" t="s">
        <v>1031</v>
      </c>
      <c r="C52" s="172">
        <v>360.726</v>
      </c>
      <c r="D52" s="172">
        <v>107.96</v>
      </c>
      <c r="E52" s="172">
        <v>99.004000000000005</v>
      </c>
      <c r="F52" s="172">
        <v>56.698</v>
      </c>
      <c r="G52" s="172">
        <v>25.707999999999998</v>
      </c>
      <c r="H52" s="172">
        <v>15.22</v>
      </c>
      <c r="I52" s="172">
        <v>1.3035016800000001</v>
      </c>
      <c r="J52" s="172">
        <v>-14.656000000000001</v>
      </c>
      <c r="K52" s="172">
        <v>553.03399999999999</v>
      </c>
      <c r="L52" s="172">
        <v>-0.626</v>
      </c>
      <c r="M52" s="172">
        <v>552.40800000000002</v>
      </c>
      <c r="N52" s="172">
        <v>186.596</v>
      </c>
      <c r="O52" s="172">
        <v>739.452</v>
      </c>
      <c r="P52" s="172">
        <v>174.375</v>
      </c>
      <c r="Q52" s="172">
        <v>0</v>
      </c>
      <c r="R52" s="172">
        <v>565.10900000000004</v>
      </c>
      <c r="S52" s="173">
        <v>501.46300000000002</v>
      </c>
      <c r="U52" s="175"/>
      <c r="V52" s="175"/>
    </row>
    <row r="53" spans="1:22">
      <c r="A53" s="574"/>
      <c r="B53" s="176" t="s">
        <v>1032</v>
      </c>
      <c r="C53" s="172">
        <v>350.76499999999999</v>
      </c>
      <c r="D53" s="172">
        <v>105.648</v>
      </c>
      <c r="E53" s="172">
        <v>96.566999999999993</v>
      </c>
      <c r="F53" s="172">
        <v>55.234000000000002</v>
      </c>
      <c r="G53" s="172">
        <v>25.344999999999999</v>
      </c>
      <c r="H53" s="172">
        <v>14.648999999999999</v>
      </c>
      <c r="I53" s="172">
        <v>1.2803483500000001</v>
      </c>
      <c r="J53" s="172">
        <v>0.77200000000000002</v>
      </c>
      <c r="K53" s="172">
        <v>553.75199999999995</v>
      </c>
      <c r="L53" s="172">
        <v>-1.7969999999999999</v>
      </c>
      <c r="M53" s="172">
        <v>551.95500000000004</v>
      </c>
      <c r="N53" s="172">
        <v>161.16999999999999</v>
      </c>
      <c r="O53" s="172">
        <v>713.125</v>
      </c>
      <c r="P53" s="172">
        <v>163.72200000000001</v>
      </c>
      <c r="Q53" s="172">
        <v>0.80200000000000005</v>
      </c>
      <c r="R53" s="172">
        <v>550.20500000000004</v>
      </c>
      <c r="S53" s="173">
        <v>488.31900000000002</v>
      </c>
      <c r="U53" s="175"/>
      <c r="V53" s="175"/>
    </row>
    <row r="54" spans="1:22">
      <c r="A54" s="574"/>
      <c r="B54" s="176" t="s">
        <v>1033</v>
      </c>
      <c r="C54" s="172">
        <v>280.61399999999998</v>
      </c>
      <c r="D54" s="172">
        <v>86.757999999999996</v>
      </c>
      <c r="E54" s="172">
        <v>78.83</v>
      </c>
      <c r="F54" s="172">
        <v>44.94</v>
      </c>
      <c r="G54" s="172">
        <v>16.375</v>
      </c>
      <c r="H54" s="172">
        <v>16.449000000000002</v>
      </c>
      <c r="I54" s="172">
        <v>0.82826728999999999</v>
      </c>
      <c r="J54" s="172">
        <v>-7.0940000000000003</v>
      </c>
      <c r="K54" s="172">
        <v>439.108</v>
      </c>
      <c r="L54" s="172">
        <v>-7.944</v>
      </c>
      <c r="M54" s="172">
        <v>431.16399999999999</v>
      </c>
      <c r="N54" s="172">
        <v>142.87700000000001</v>
      </c>
      <c r="O54" s="172">
        <v>574.04100000000005</v>
      </c>
      <c r="P54" s="172">
        <v>127.715</v>
      </c>
      <c r="Q54" s="172">
        <v>-3.133</v>
      </c>
      <c r="R54" s="172">
        <v>443.19299999999998</v>
      </c>
      <c r="S54" s="173">
        <v>392.24900000000002</v>
      </c>
      <c r="U54" s="175"/>
      <c r="V54" s="175"/>
    </row>
    <row r="55" spans="1:22" ht="15.75">
      <c r="A55" s="177"/>
      <c r="B55" s="176" t="s">
        <v>1034</v>
      </c>
      <c r="C55" s="172">
        <v>335.36</v>
      </c>
      <c r="D55" s="172">
        <v>102.47499999999999</v>
      </c>
      <c r="E55" s="172">
        <v>91.552999999999997</v>
      </c>
      <c r="F55" s="172">
        <v>48.807000000000002</v>
      </c>
      <c r="G55" s="172">
        <v>25.414999999999999</v>
      </c>
      <c r="H55" s="172">
        <v>16.204000000000001</v>
      </c>
      <c r="I55" s="172">
        <v>1.3138825300000001</v>
      </c>
      <c r="J55" s="172">
        <v>-0.58599999999999997</v>
      </c>
      <c r="K55" s="172">
        <v>528.80200000000002</v>
      </c>
      <c r="L55" s="172">
        <v>-4.0179999999999998</v>
      </c>
      <c r="M55" s="172">
        <v>524.78399999999999</v>
      </c>
      <c r="N55" s="172">
        <v>143.89099999999999</v>
      </c>
      <c r="O55" s="172">
        <v>668.67499999999995</v>
      </c>
      <c r="P55" s="172">
        <v>146.637</v>
      </c>
      <c r="Q55" s="172">
        <v>-0.96499999999999997</v>
      </c>
      <c r="R55" s="172">
        <v>521.07299999999998</v>
      </c>
      <c r="S55" s="173">
        <v>462.31299999999999</v>
      </c>
      <c r="U55" s="175"/>
      <c r="V55" s="175"/>
    </row>
    <row r="56" spans="1:22" ht="15.75">
      <c r="A56" s="177"/>
      <c r="B56" s="176" t="s">
        <v>1035</v>
      </c>
      <c r="C56" s="172">
        <v>330.55799999999999</v>
      </c>
      <c r="D56" s="172">
        <v>106.312</v>
      </c>
      <c r="E56" s="172">
        <v>94.971999999999994</v>
      </c>
      <c r="F56" s="172">
        <v>51.232999999999997</v>
      </c>
      <c r="G56" s="172">
        <v>26.062999999999999</v>
      </c>
      <c r="H56" s="172">
        <v>16.460999999999999</v>
      </c>
      <c r="I56" s="172">
        <v>1.3410186100000003</v>
      </c>
      <c r="J56" s="172">
        <v>6.1820000000000004</v>
      </c>
      <c r="K56" s="172">
        <v>538.024</v>
      </c>
      <c r="L56" s="172">
        <v>4.282</v>
      </c>
      <c r="M56" s="172">
        <v>542.30600000000004</v>
      </c>
      <c r="N56" s="172">
        <v>153.86600000000001</v>
      </c>
      <c r="O56" s="172">
        <v>696.17200000000003</v>
      </c>
      <c r="P56" s="172">
        <v>167.21100000000001</v>
      </c>
      <c r="Q56" s="172">
        <v>-5.8999999999999997E-2</v>
      </c>
      <c r="R56" s="172">
        <v>528.90200000000004</v>
      </c>
      <c r="S56" s="173">
        <v>469.45299999999997</v>
      </c>
      <c r="U56" s="175"/>
      <c r="V56" s="175"/>
    </row>
    <row r="57" spans="1:22" ht="15.75">
      <c r="A57" s="177"/>
      <c r="B57" s="176" t="s">
        <v>1036</v>
      </c>
      <c r="C57" s="172">
        <v>317.7</v>
      </c>
      <c r="D57" s="172">
        <v>108.09699999999999</v>
      </c>
      <c r="E57" s="172">
        <v>93.346000000000004</v>
      </c>
      <c r="F57" s="172">
        <v>46.844000000000001</v>
      </c>
      <c r="G57" s="172">
        <v>25.736000000000001</v>
      </c>
      <c r="H57" s="172">
        <v>19.466999999999999</v>
      </c>
      <c r="I57" s="172">
        <v>1.29537371</v>
      </c>
      <c r="J57" s="172">
        <v>6.7460000000000004</v>
      </c>
      <c r="K57" s="172">
        <v>525.88900000000001</v>
      </c>
      <c r="L57" s="172">
        <v>2.774</v>
      </c>
      <c r="M57" s="172">
        <v>528.66300000000001</v>
      </c>
      <c r="N57" s="172">
        <v>143.07400000000001</v>
      </c>
      <c r="O57" s="172">
        <v>671.07799999999997</v>
      </c>
      <c r="P57" s="172">
        <v>148.892</v>
      </c>
      <c r="Q57" s="172">
        <v>-0.13300000000000001</v>
      </c>
      <c r="R57" s="172">
        <v>522.71199999999999</v>
      </c>
      <c r="S57" s="173">
        <v>464.221</v>
      </c>
      <c r="U57" s="175"/>
      <c r="V57" s="175"/>
    </row>
    <row r="58" spans="1:22" ht="15.75">
      <c r="A58" s="160"/>
      <c r="B58" s="176" t="s">
        <v>1037</v>
      </c>
      <c r="C58" s="172">
        <v>345.053</v>
      </c>
      <c r="D58" s="172">
        <v>116.428</v>
      </c>
      <c r="E58" s="172">
        <v>95.328999999999994</v>
      </c>
      <c r="F58" s="172">
        <v>50.764000000000003</v>
      </c>
      <c r="G58" s="172">
        <v>26.242999999999999</v>
      </c>
      <c r="H58" s="172">
        <v>16.876000000000001</v>
      </c>
      <c r="I58" s="172">
        <v>1.4705516399999998</v>
      </c>
      <c r="J58" s="172">
        <v>-0.63800000000000001</v>
      </c>
      <c r="K58" s="172">
        <v>556.17200000000003</v>
      </c>
      <c r="L58" s="172">
        <v>-2.0859999999999999</v>
      </c>
      <c r="M58" s="172">
        <v>554.08600000000001</v>
      </c>
      <c r="N58" s="172">
        <v>153.136</v>
      </c>
      <c r="O58" s="172">
        <v>706.65499999999997</v>
      </c>
      <c r="P58" s="172">
        <v>155.24199999999999</v>
      </c>
      <c r="Q58" s="172">
        <v>0.25700000000000001</v>
      </c>
      <c r="R58" s="172">
        <v>552.23699999999997</v>
      </c>
      <c r="S58" s="173">
        <v>491.40600000000001</v>
      </c>
      <c r="U58" s="175"/>
      <c r="V58" s="175"/>
    </row>
    <row r="59" spans="1:22" ht="15.75">
      <c r="A59" s="160"/>
      <c r="B59" s="176" t="s">
        <v>1038</v>
      </c>
      <c r="C59" s="172">
        <v>355.11500000000001</v>
      </c>
      <c r="D59" s="172">
        <v>116.40900000000001</v>
      </c>
      <c r="E59" s="172">
        <v>95.097999999999999</v>
      </c>
      <c r="F59" s="172">
        <v>50.368000000000002</v>
      </c>
      <c r="G59" s="172">
        <v>26.224</v>
      </c>
      <c r="H59" s="172">
        <v>17.039000000000001</v>
      </c>
      <c r="I59" s="172">
        <v>1.47781915</v>
      </c>
      <c r="J59" s="172">
        <v>3.0579999999999998</v>
      </c>
      <c r="K59" s="172">
        <v>569.67999999999995</v>
      </c>
      <c r="L59" s="172">
        <v>2.7250000000000001</v>
      </c>
      <c r="M59" s="172">
        <v>572.40499999999997</v>
      </c>
      <c r="N59" s="172">
        <v>145.874</v>
      </c>
      <c r="O59" s="172">
        <v>714.29499999999996</v>
      </c>
      <c r="P59" s="172">
        <v>160.828</v>
      </c>
      <c r="Q59" s="172">
        <v>0.247</v>
      </c>
      <c r="R59" s="172">
        <v>557.69799999999998</v>
      </c>
      <c r="S59" s="173">
        <v>495.48700000000002</v>
      </c>
      <c r="U59" s="175"/>
      <c r="V59" s="175"/>
    </row>
    <row r="60" spans="1:22" ht="15.75">
      <c r="A60" s="160"/>
      <c r="B60" s="176" t="s">
        <v>1039</v>
      </c>
      <c r="C60" s="172">
        <v>358.983</v>
      </c>
      <c r="D60" s="172">
        <v>118.62</v>
      </c>
      <c r="E60" s="172">
        <v>97.177999999999997</v>
      </c>
      <c r="F60" s="172">
        <v>50.829000000000001</v>
      </c>
      <c r="G60" s="172">
        <v>26.760999999999999</v>
      </c>
      <c r="H60" s="172">
        <v>17.943999999999999</v>
      </c>
      <c r="I60" s="172">
        <v>1.5490651299999998</v>
      </c>
      <c r="J60" s="172">
        <v>-5.26</v>
      </c>
      <c r="K60" s="172">
        <v>569.52099999999996</v>
      </c>
      <c r="L60" s="172">
        <v>-1.2609999999999999</v>
      </c>
      <c r="M60" s="172">
        <v>568.26</v>
      </c>
      <c r="N60" s="172">
        <v>152.95500000000001</v>
      </c>
      <c r="O60" s="172">
        <v>721.21500000000003</v>
      </c>
      <c r="P60" s="172">
        <v>158.393</v>
      </c>
      <c r="Q60" s="172">
        <v>0.248</v>
      </c>
      <c r="R60" s="172">
        <v>563.07000000000005</v>
      </c>
      <c r="S60" s="173">
        <v>500.46600000000001</v>
      </c>
      <c r="U60" s="175"/>
      <c r="V60" s="175"/>
    </row>
    <row r="61" spans="1:22" ht="15.75">
      <c r="A61" s="160"/>
      <c r="B61" s="176" t="s">
        <v>1040</v>
      </c>
      <c r="C61" s="172">
        <v>361.13689799999997</v>
      </c>
      <c r="D61" s="172">
        <v>117.86083199999999</v>
      </c>
      <c r="E61" s="172">
        <v>97.831538291494979</v>
      </c>
      <c r="F61" s="172">
        <v>52.465287199999999</v>
      </c>
      <c r="G61" s="172">
        <v>26.857642288855939</v>
      </c>
      <c r="H61" s="172">
        <v>16.980313300000006</v>
      </c>
      <c r="I61" s="172">
        <v>1.5282955374208449</v>
      </c>
      <c r="J61" s="172">
        <v>-0.8075</v>
      </c>
      <c r="K61" s="172">
        <v>576.02176829149494</v>
      </c>
      <c r="L61" s="172">
        <v>-1.28310163</v>
      </c>
      <c r="M61" s="172">
        <v>574.7386666614949</v>
      </c>
      <c r="N61" s="172">
        <v>154.37705</v>
      </c>
      <c r="O61" s="172">
        <v>729.1157169999999</v>
      </c>
      <c r="P61" s="172">
        <v>163.61068499999999</v>
      </c>
      <c r="Q61" s="172">
        <v>0.248</v>
      </c>
      <c r="R61" s="172">
        <v>565.75303166274387</v>
      </c>
      <c r="S61" s="173">
        <v>502.89597800000001</v>
      </c>
      <c r="U61" s="175"/>
      <c r="V61" s="175"/>
    </row>
    <row r="62" spans="1:22" ht="15.75">
      <c r="A62" s="160"/>
      <c r="B62" s="176" t="s">
        <v>1041</v>
      </c>
      <c r="C62" s="172">
        <v>362.94258200000002</v>
      </c>
      <c r="D62" s="172">
        <v>117.471891</v>
      </c>
      <c r="E62" s="172">
        <v>99.637029604132465</v>
      </c>
      <c r="F62" s="172">
        <v>54.1376183</v>
      </c>
      <c r="G62" s="172">
        <v>26.644015530793968</v>
      </c>
      <c r="H62" s="172">
        <v>17.397090800000004</v>
      </c>
      <c r="I62" s="172">
        <v>1.4583050311789125</v>
      </c>
      <c r="J62" s="172">
        <v>-0.8075</v>
      </c>
      <c r="K62" s="172">
        <v>579.24400260413256</v>
      </c>
      <c r="L62" s="172">
        <v>-0.88264269900000003</v>
      </c>
      <c r="M62" s="172">
        <v>578.36135990513253</v>
      </c>
      <c r="N62" s="172">
        <v>158.85215415364556</v>
      </c>
      <c r="O62" s="172">
        <v>737.21351399999992</v>
      </c>
      <c r="P62" s="172">
        <v>168.15496648641323</v>
      </c>
      <c r="Q62" s="172">
        <v>0.248</v>
      </c>
      <c r="R62" s="172">
        <v>569.30654757285106</v>
      </c>
      <c r="S62" s="173">
        <v>506.10578800000002</v>
      </c>
      <c r="U62" s="175"/>
      <c r="V62" s="175"/>
    </row>
    <row r="63" spans="1:22" ht="15.75">
      <c r="A63" s="160"/>
      <c r="B63" s="176" t="s">
        <v>1042</v>
      </c>
      <c r="C63" s="172">
        <v>364.03783099999998</v>
      </c>
      <c r="D63" s="172">
        <v>117.918284</v>
      </c>
      <c r="E63" s="172">
        <v>102.12808701898524</v>
      </c>
      <c r="F63" s="172">
        <v>55.915310099999999</v>
      </c>
      <c r="G63" s="172">
        <v>26.917384662290623</v>
      </c>
      <c r="H63" s="172">
        <v>17.828386200000001</v>
      </c>
      <c r="I63" s="172">
        <v>1.4670060163088212</v>
      </c>
      <c r="J63" s="172">
        <v>-0.8075</v>
      </c>
      <c r="K63" s="172">
        <v>583.27670201898525</v>
      </c>
      <c r="L63" s="172">
        <v>-1.55142738</v>
      </c>
      <c r="M63" s="172">
        <v>581.7252746389853</v>
      </c>
      <c r="N63" s="172">
        <v>160.60649502848511</v>
      </c>
      <c r="O63" s="172">
        <v>742.33177000000001</v>
      </c>
      <c r="P63" s="172">
        <v>171.31044972155826</v>
      </c>
      <c r="Q63" s="172">
        <v>0.248</v>
      </c>
      <c r="R63" s="172">
        <v>571.26931994919153</v>
      </c>
      <c r="S63" s="173">
        <v>507.89408299999997</v>
      </c>
      <c r="U63" s="175"/>
      <c r="V63" s="175"/>
    </row>
    <row r="64" spans="1:22" ht="15.75">
      <c r="A64" s="160"/>
      <c r="B64" s="176" t="s">
        <v>1043</v>
      </c>
      <c r="C64" s="172">
        <v>363.52943599999998</v>
      </c>
      <c r="D64" s="172">
        <v>118.36637399999999</v>
      </c>
      <c r="E64" s="172">
        <v>104.388930236763</v>
      </c>
      <c r="F64" s="172">
        <v>57.3020098</v>
      </c>
      <c r="G64" s="172">
        <v>27.264521444087563</v>
      </c>
      <c r="H64" s="172">
        <v>18.340025000000001</v>
      </c>
      <c r="I64" s="172">
        <v>1.4823739668284308</v>
      </c>
      <c r="J64" s="172">
        <v>-0.8075</v>
      </c>
      <c r="K64" s="172">
        <v>585.47724023676301</v>
      </c>
      <c r="L64" s="172">
        <v>-1.2907144699999999</v>
      </c>
      <c r="M64" s="172">
        <v>584.186525766763</v>
      </c>
      <c r="N64" s="172">
        <v>161.62636201717322</v>
      </c>
      <c r="O64" s="172">
        <v>745.81288800000004</v>
      </c>
      <c r="P64" s="172">
        <v>173.57174765788284</v>
      </c>
      <c r="Q64" s="172">
        <v>0.248</v>
      </c>
      <c r="R64" s="172">
        <v>572.48914012911791</v>
      </c>
      <c r="S64" s="173">
        <v>509.02365500000002</v>
      </c>
      <c r="U64" s="175"/>
      <c r="V64" s="175"/>
    </row>
    <row r="65" spans="1:22" ht="15.75">
      <c r="A65" s="160"/>
      <c r="B65" s="178" t="s">
        <v>1044</v>
      </c>
      <c r="C65" s="172">
        <v>364.25649499999997</v>
      </c>
      <c r="D65" s="172">
        <v>118.78065600000001</v>
      </c>
      <c r="E65" s="172">
        <v>105.98832659433803</v>
      </c>
      <c r="F65" s="172">
        <v>58.004914499999998</v>
      </c>
      <c r="G65" s="172">
        <v>27.581801109734005</v>
      </c>
      <c r="H65" s="172">
        <v>18.9045065</v>
      </c>
      <c r="I65" s="172">
        <v>1.4971045588772964</v>
      </c>
      <c r="J65" s="172">
        <v>-0.8075</v>
      </c>
      <c r="K65" s="172">
        <v>588.21797759433798</v>
      </c>
      <c r="L65" s="172">
        <v>-1.74053243</v>
      </c>
      <c r="M65" s="172">
        <v>586.47744516433795</v>
      </c>
      <c r="N65" s="172">
        <v>162.46168315527726</v>
      </c>
      <c r="O65" s="172">
        <v>748.93912799999998</v>
      </c>
      <c r="P65" s="172">
        <v>174.33546334757756</v>
      </c>
      <c r="Q65" s="172">
        <v>0.248</v>
      </c>
      <c r="R65" s="172">
        <v>574.85166497470607</v>
      </c>
      <c r="S65" s="173">
        <v>511.19544300000001</v>
      </c>
      <c r="U65" s="175"/>
      <c r="V65" s="175"/>
    </row>
    <row r="66" spans="1:22" ht="15.75">
      <c r="A66" s="160"/>
      <c r="B66" s="178" t="s">
        <v>1045</v>
      </c>
      <c r="C66" s="172">
        <v>365.898483</v>
      </c>
      <c r="D66" s="172">
        <v>119.17263199999999</v>
      </c>
      <c r="E66" s="172">
        <v>106.12980751542976</v>
      </c>
      <c r="F66" s="172">
        <v>57.834446000000007</v>
      </c>
      <c r="G66" s="172">
        <v>27.677939952318592</v>
      </c>
      <c r="H66" s="172">
        <v>19.0395416</v>
      </c>
      <c r="I66" s="172">
        <v>1.5778799776027894</v>
      </c>
      <c r="J66" s="172">
        <v>-0.8075</v>
      </c>
      <c r="K66" s="172">
        <v>590.39342251542973</v>
      </c>
      <c r="L66" s="172">
        <v>-0.98845410200000006</v>
      </c>
      <c r="M66" s="172">
        <v>589.40496841342986</v>
      </c>
      <c r="N66" s="172">
        <v>163.12506362457373</v>
      </c>
      <c r="O66" s="172">
        <v>752.53003200000001</v>
      </c>
      <c r="P66" s="172">
        <v>174.59696654259892</v>
      </c>
      <c r="Q66" s="172">
        <v>0.248</v>
      </c>
      <c r="R66" s="172">
        <v>578.18106549538663</v>
      </c>
      <c r="S66" s="173">
        <v>514.23438299999998</v>
      </c>
      <c r="U66" s="175"/>
      <c r="V66" s="175"/>
    </row>
    <row r="67" spans="1:22" ht="15.75">
      <c r="A67" s="160"/>
      <c r="B67" s="178" t="s">
        <v>1046</v>
      </c>
      <c r="C67" s="172">
        <v>367.54502600000001</v>
      </c>
      <c r="D67" s="172">
        <v>119.553985</v>
      </c>
      <c r="E67" s="172">
        <v>106.23141866667416</v>
      </c>
      <c r="F67" s="172">
        <v>57.887644000000002</v>
      </c>
      <c r="G67" s="172">
        <v>27.684563105787397</v>
      </c>
      <c r="H67" s="172">
        <v>19.0835477</v>
      </c>
      <c r="I67" s="172">
        <v>1.5756639556651892</v>
      </c>
      <c r="J67" s="172">
        <v>-0.8075</v>
      </c>
      <c r="K67" s="172">
        <v>592.52292966667414</v>
      </c>
      <c r="L67" s="172">
        <v>-0.80738799800000005</v>
      </c>
      <c r="M67" s="172">
        <v>591.71554166867406</v>
      </c>
      <c r="N67" s="172">
        <v>163.62702220205247</v>
      </c>
      <c r="O67" s="172">
        <v>755.34256400000004</v>
      </c>
      <c r="P67" s="172">
        <v>174.22481357481792</v>
      </c>
      <c r="Q67" s="172">
        <v>0.248</v>
      </c>
      <c r="R67" s="172">
        <v>581.36575029595758</v>
      </c>
      <c r="S67" s="173">
        <v>517.13888199999997</v>
      </c>
      <c r="U67" s="175"/>
      <c r="V67" s="175"/>
    </row>
    <row r="68" spans="1:22" ht="15.75">
      <c r="A68" s="160"/>
      <c r="B68" s="178" t="s">
        <v>1047</v>
      </c>
      <c r="C68" s="172">
        <v>368.64766100000003</v>
      </c>
      <c r="D68" s="172">
        <v>119.94851300000001</v>
      </c>
      <c r="E68" s="172">
        <v>106.76026553887723</v>
      </c>
      <c r="F68" s="172">
        <v>58.461017300000002</v>
      </c>
      <c r="G68" s="172">
        <v>27.690754528458267</v>
      </c>
      <c r="H68" s="172">
        <v>19.034327099999999</v>
      </c>
      <c r="I68" s="172">
        <v>1.5741666791658382</v>
      </c>
      <c r="J68" s="172">
        <v>-0.8075</v>
      </c>
      <c r="K68" s="172">
        <v>594.54893953887722</v>
      </c>
      <c r="L68" s="172">
        <v>-0.98277700100000009</v>
      </c>
      <c r="M68" s="172">
        <v>593.56616253787718</v>
      </c>
      <c r="N68" s="172">
        <v>164.09471701651793</v>
      </c>
      <c r="O68" s="172">
        <v>757.66088000000002</v>
      </c>
      <c r="P68" s="172">
        <v>173.35410433703899</v>
      </c>
      <c r="Q68" s="172">
        <v>0.248</v>
      </c>
      <c r="R68" s="172">
        <v>584.55477521777391</v>
      </c>
      <c r="S68" s="173">
        <v>520.04093699999999</v>
      </c>
      <c r="U68" s="175"/>
      <c r="V68" s="175"/>
    </row>
    <row r="69" spans="1:22" ht="15.75">
      <c r="A69" s="160"/>
      <c r="B69" s="178" t="s">
        <v>1048</v>
      </c>
      <c r="C69" s="172">
        <v>370.12225100000001</v>
      </c>
      <c r="D69" s="172">
        <v>120.36833299999999</v>
      </c>
      <c r="E69" s="172">
        <v>107.15243577072459</v>
      </c>
      <c r="F69" s="172">
        <v>58.943087599999998</v>
      </c>
      <c r="G69" s="172">
        <v>27.743801591974684</v>
      </c>
      <c r="H69" s="172">
        <v>18.8897051</v>
      </c>
      <c r="I69" s="172">
        <v>1.5758414363930575</v>
      </c>
      <c r="J69" s="172">
        <v>-0.8075</v>
      </c>
      <c r="K69" s="172">
        <v>596.83551977072455</v>
      </c>
      <c r="L69" s="172">
        <v>-0.93191548400000002</v>
      </c>
      <c r="M69" s="172">
        <v>595.90360428672454</v>
      </c>
      <c r="N69" s="172">
        <v>164.43112946603523</v>
      </c>
      <c r="O69" s="172">
        <v>760.33473400000003</v>
      </c>
      <c r="P69" s="172">
        <v>173.02507392040383</v>
      </c>
      <c r="Q69" s="172">
        <v>0.248</v>
      </c>
      <c r="R69" s="172">
        <v>587.55765983240349</v>
      </c>
      <c r="S69" s="173">
        <v>522.76663900000005</v>
      </c>
      <c r="U69" s="175"/>
      <c r="V69" s="175"/>
    </row>
    <row r="70" spans="1:22" ht="15.75">
      <c r="A70" s="160"/>
      <c r="B70" s="178" t="s">
        <v>1049</v>
      </c>
      <c r="C70" s="172">
        <v>371.51344699999999</v>
      </c>
      <c r="D70" s="172">
        <v>120.801659</v>
      </c>
      <c r="E70" s="172">
        <v>107.72606007289711</v>
      </c>
      <c r="F70" s="172">
        <v>59.6736729</v>
      </c>
      <c r="G70" s="172">
        <v>27.824470891492485</v>
      </c>
      <c r="H70" s="172">
        <v>18.647535899999998</v>
      </c>
      <c r="I70" s="172">
        <v>1.5803803631607443</v>
      </c>
      <c r="J70" s="172">
        <v>-0.8075</v>
      </c>
      <c r="K70" s="172">
        <v>599.23366607289711</v>
      </c>
      <c r="L70" s="172">
        <v>-0.835174313</v>
      </c>
      <c r="M70" s="172">
        <v>598.39849175989707</v>
      </c>
      <c r="N70" s="172">
        <v>164.60553087071966</v>
      </c>
      <c r="O70" s="172">
        <v>763.00402300000007</v>
      </c>
      <c r="P70" s="172">
        <v>172.59406966445755</v>
      </c>
      <c r="Q70" s="172">
        <v>0.248</v>
      </c>
      <c r="R70" s="172">
        <v>590.65795296649912</v>
      </c>
      <c r="S70" s="173">
        <v>525.59110600000008</v>
      </c>
      <c r="U70" s="175"/>
      <c r="V70" s="175"/>
    </row>
    <row r="71" spans="1:22" ht="15.75">
      <c r="A71" s="160"/>
      <c r="B71" s="178" t="s">
        <v>1050</v>
      </c>
      <c r="C71" s="172">
        <v>372.84639299999998</v>
      </c>
      <c r="D71" s="172">
        <v>121.260705</v>
      </c>
      <c r="E71" s="172">
        <v>108.53767623457416</v>
      </c>
      <c r="F71" s="172">
        <v>60.504798799999996</v>
      </c>
      <c r="G71" s="172">
        <v>27.932930994396891</v>
      </c>
      <c r="H71" s="172">
        <v>18.5129856</v>
      </c>
      <c r="I71" s="172">
        <v>1.5869608626702552</v>
      </c>
      <c r="J71" s="172">
        <v>-0.8075</v>
      </c>
      <c r="K71" s="172">
        <v>601.83727423457412</v>
      </c>
      <c r="L71" s="172">
        <v>-0.95222984099999997</v>
      </c>
      <c r="M71" s="172">
        <v>600.88504439357416</v>
      </c>
      <c r="N71" s="172">
        <v>164.58495919539931</v>
      </c>
      <c r="O71" s="172">
        <v>765.4700039999999</v>
      </c>
      <c r="P71" s="172">
        <v>172.1856853031972</v>
      </c>
      <c r="Q71" s="172">
        <v>0.248</v>
      </c>
      <c r="R71" s="172">
        <v>593.53231828556932</v>
      </c>
      <c r="S71" s="173">
        <v>528.1924570000001</v>
      </c>
      <c r="U71" s="175"/>
      <c r="V71" s="175"/>
    </row>
    <row r="72" spans="1:22" ht="15.75">
      <c r="A72" s="160"/>
      <c r="B72" s="178" t="s">
        <v>1051</v>
      </c>
      <c r="C72" s="172">
        <v>373.82074800000004</v>
      </c>
      <c r="D72" s="172">
        <v>121.733622</v>
      </c>
      <c r="E72" s="172">
        <v>109.48729859254453</v>
      </c>
      <c r="F72" s="172">
        <v>61.371250500000002</v>
      </c>
      <c r="G72" s="172">
        <v>28.034321773685949</v>
      </c>
      <c r="H72" s="172">
        <v>18.488709599999996</v>
      </c>
      <c r="I72" s="172">
        <v>1.5930167515675324</v>
      </c>
      <c r="J72" s="172">
        <v>-0.8075</v>
      </c>
      <c r="K72" s="172">
        <v>604.23416859254451</v>
      </c>
      <c r="L72" s="172">
        <v>-0.71256464000000008</v>
      </c>
      <c r="M72" s="172">
        <v>603.52160395254452</v>
      </c>
      <c r="N72" s="172">
        <v>164.4169477398313</v>
      </c>
      <c r="O72" s="172">
        <v>767.93855200000007</v>
      </c>
      <c r="P72" s="172">
        <v>171.86257925578911</v>
      </c>
      <c r="Q72" s="172">
        <v>0.248</v>
      </c>
      <c r="R72" s="172">
        <v>596.32397243703997</v>
      </c>
      <c r="S72" s="173">
        <v>530.71237499999995</v>
      </c>
      <c r="U72" s="175"/>
      <c r="V72" s="175"/>
    </row>
    <row r="73" spans="1:22" ht="15.75">
      <c r="A73" s="160"/>
      <c r="B73" s="178" t="s">
        <v>1052</v>
      </c>
      <c r="C73" s="172">
        <v>374.79779599999995</v>
      </c>
      <c r="D73" s="172">
        <v>122.220556</v>
      </c>
      <c r="E73" s="172">
        <v>110.487773560029</v>
      </c>
      <c r="F73" s="172">
        <v>62.177838300000005</v>
      </c>
      <c r="G73" s="172">
        <v>28.133685595188641</v>
      </c>
      <c r="H73" s="172">
        <v>18.577330499999999</v>
      </c>
      <c r="I73" s="172">
        <v>1.5989192064385784</v>
      </c>
      <c r="J73" s="172">
        <v>-0.8075</v>
      </c>
      <c r="K73" s="172">
        <v>606.69862556002897</v>
      </c>
      <c r="L73" s="172">
        <v>-0.48544592599999997</v>
      </c>
      <c r="M73" s="172">
        <v>606.21317963402896</v>
      </c>
      <c r="N73" s="172">
        <v>164.24555640075181</v>
      </c>
      <c r="O73" s="172">
        <v>770.45873600000004</v>
      </c>
      <c r="P73" s="172">
        <v>171.74481858239301</v>
      </c>
      <c r="Q73" s="172">
        <v>0.248</v>
      </c>
      <c r="R73" s="172">
        <v>598.96191745283841</v>
      </c>
      <c r="S73" s="173">
        <v>533.08613100000002</v>
      </c>
      <c r="U73" s="175"/>
      <c r="V73" s="175"/>
    </row>
    <row r="74" spans="1:22" ht="15.75">
      <c r="A74" s="160"/>
      <c r="B74" s="178" t="s">
        <v>1053</v>
      </c>
      <c r="C74" s="172">
        <v>375.75676600000003</v>
      </c>
      <c r="D74" s="172">
        <v>122.721661</v>
      </c>
      <c r="E74" s="172">
        <v>111.6351991771547</v>
      </c>
      <c r="F74" s="172">
        <v>63.011621599999998</v>
      </c>
      <c r="G74" s="172">
        <v>28.237030879152861</v>
      </c>
      <c r="H74" s="172">
        <v>18.781436200000002</v>
      </c>
      <c r="I74" s="172">
        <v>1.6051105120724101</v>
      </c>
      <c r="J74" s="172">
        <v>-0.8075</v>
      </c>
      <c r="K74" s="172">
        <v>609.30612617715474</v>
      </c>
      <c r="L74" s="172">
        <v>-0.581864716</v>
      </c>
      <c r="M74" s="172">
        <v>608.7242614611547</v>
      </c>
      <c r="N74" s="172">
        <v>164.07932419200819</v>
      </c>
      <c r="O74" s="172">
        <v>772.803586</v>
      </c>
      <c r="P74" s="172">
        <v>171.73733363504491</v>
      </c>
      <c r="Q74" s="172">
        <v>0.248</v>
      </c>
      <c r="R74" s="172">
        <v>601.31425201809554</v>
      </c>
      <c r="S74" s="173">
        <v>535.19525999999996</v>
      </c>
      <c r="U74" s="175"/>
      <c r="V74" s="175"/>
    </row>
    <row r="75" spans="1:22" ht="15.75">
      <c r="A75" s="160"/>
      <c r="B75" s="178" t="s">
        <v>1054</v>
      </c>
      <c r="C75" s="172">
        <v>376.80888500000003</v>
      </c>
      <c r="D75" s="172">
        <v>123.249364</v>
      </c>
      <c r="E75" s="172">
        <v>112.71119768299815</v>
      </c>
      <c r="F75" s="172">
        <v>63.819769299999997</v>
      </c>
      <c r="G75" s="172">
        <v>28.33964988657501</v>
      </c>
      <c r="H75" s="172">
        <v>18.940534299999999</v>
      </c>
      <c r="I75" s="172">
        <v>1.611244107899088</v>
      </c>
      <c r="J75" s="172">
        <v>-0.8075</v>
      </c>
      <c r="K75" s="172">
        <v>611.96194668299825</v>
      </c>
      <c r="L75" s="172">
        <v>-0.65622767999999998</v>
      </c>
      <c r="M75" s="172">
        <v>611.30571900299822</v>
      </c>
      <c r="N75" s="172">
        <v>163.91854190938724</v>
      </c>
      <c r="O75" s="172">
        <v>775.22426100000007</v>
      </c>
      <c r="P75" s="172">
        <v>171.73733363504491</v>
      </c>
      <c r="Q75" s="172">
        <v>0.248</v>
      </c>
      <c r="R75" s="172">
        <v>603.73492727707526</v>
      </c>
      <c r="S75" s="173">
        <v>537.39623800000004</v>
      </c>
      <c r="U75" s="175"/>
      <c r="V75" s="175"/>
    </row>
    <row r="76" spans="1:22" ht="15.75">
      <c r="A76" s="160"/>
      <c r="B76" s="178" t="s">
        <v>1055</v>
      </c>
      <c r="C76" s="172">
        <v>377.92357799999996</v>
      </c>
      <c r="D76" s="172">
        <v>123.816311</v>
      </c>
      <c r="E76" s="172">
        <v>113.64056509412758</v>
      </c>
      <c r="F76" s="172">
        <v>64.526738899999998</v>
      </c>
      <c r="G76" s="172">
        <v>28.442762520453062</v>
      </c>
      <c r="H76" s="172">
        <v>19.0536539</v>
      </c>
      <c r="I76" s="172">
        <v>1.617409779467412</v>
      </c>
      <c r="J76" s="172">
        <v>-0.8075</v>
      </c>
      <c r="K76" s="172">
        <v>614.57295409412757</v>
      </c>
      <c r="L76" s="172">
        <v>-0.65968200700000001</v>
      </c>
      <c r="M76" s="172">
        <v>613.91327208712755</v>
      </c>
      <c r="N76" s="172">
        <v>163.76350254975117</v>
      </c>
      <c r="O76" s="172">
        <v>777.67677500000002</v>
      </c>
      <c r="P76" s="172">
        <v>171.73379560860138</v>
      </c>
      <c r="Q76" s="172">
        <v>0.248</v>
      </c>
      <c r="R76" s="172">
        <v>606.19097902834653</v>
      </c>
      <c r="S76" s="173">
        <v>539.62785299999996</v>
      </c>
      <c r="U76" s="175"/>
      <c r="V76" s="175"/>
    </row>
    <row r="77" spans="1:22" ht="15.75">
      <c r="A77" s="160"/>
      <c r="B77" s="178" t="s">
        <v>1056</v>
      </c>
      <c r="C77" s="172">
        <v>378.981764</v>
      </c>
      <c r="D77" s="172">
        <v>124.460156</v>
      </c>
      <c r="E77" s="172">
        <v>114.4974674334849</v>
      </c>
      <c r="F77" s="172">
        <v>65.206973500000004</v>
      </c>
      <c r="G77" s="172">
        <v>28.54700551893864</v>
      </c>
      <c r="H77" s="172">
        <v>19.119833999999997</v>
      </c>
      <c r="I77" s="172">
        <v>1.6236543880219001</v>
      </c>
      <c r="J77" s="172">
        <v>-0.8075</v>
      </c>
      <c r="K77" s="172">
        <v>617.13188743348485</v>
      </c>
      <c r="L77" s="172">
        <v>-0.64232919899999996</v>
      </c>
      <c r="M77" s="172">
        <v>616.48955823448489</v>
      </c>
      <c r="N77" s="172">
        <v>163.61450268670382</v>
      </c>
      <c r="O77" s="172">
        <v>780.104061</v>
      </c>
      <c r="P77" s="172">
        <v>171.73689482821737</v>
      </c>
      <c r="Q77" s="172">
        <v>0.248</v>
      </c>
      <c r="R77" s="172">
        <v>608.61516609267437</v>
      </c>
      <c r="S77" s="173">
        <v>541.82981999999993</v>
      </c>
      <c r="U77" s="175"/>
      <c r="V77" s="175"/>
    </row>
    <row r="78" spans="1:22" ht="15.75">
      <c r="A78" s="160"/>
      <c r="B78" s="178" t="s">
        <v>1057</v>
      </c>
      <c r="C78" s="172">
        <v>380.198351</v>
      </c>
      <c r="D78" s="172">
        <v>125.13224000000001</v>
      </c>
      <c r="E78" s="172">
        <v>115.27719761561983</v>
      </c>
      <c r="F78" s="172">
        <v>65.86215709999999</v>
      </c>
      <c r="G78" s="172">
        <v>28.647306171502166</v>
      </c>
      <c r="H78" s="172">
        <v>19.138129799999998</v>
      </c>
      <c r="I78" s="172">
        <v>1.6296044980097344</v>
      </c>
      <c r="J78" s="172">
        <v>-0.8075</v>
      </c>
      <c r="K78" s="172">
        <v>619.80028861561993</v>
      </c>
      <c r="L78" s="172">
        <v>-0.50145809699999999</v>
      </c>
      <c r="M78" s="172">
        <v>619.29883051861987</v>
      </c>
      <c r="N78" s="172">
        <v>163.45965159382683</v>
      </c>
      <c r="O78" s="172">
        <v>782.75848199999996</v>
      </c>
      <c r="P78" s="172">
        <v>171.82879617414432</v>
      </c>
      <c r="Q78" s="172">
        <v>0.248</v>
      </c>
      <c r="R78" s="172">
        <v>611.17768593794381</v>
      </c>
      <c r="S78" s="173">
        <v>544.15927399999998</v>
      </c>
      <c r="U78" s="175"/>
      <c r="V78" s="175"/>
    </row>
    <row r="79" spans="1:22" ht="15.75">
      <c r="A79" s="160"/>
      <c r="B79" s="178" t="s">
        <v>1058</v>
      </c>
      <c r="C79" s="172">
        <v>381.386123</v>
      </c>
      <c r="D79" s="172">
        <v>125.82046799999999</v>
      </c>
      <c r="E79" s="172">
        <v>116.09761581775392</v>
      </c>
      <c r="F79" s="172">
        <v>66.543587900000006</v>
      </c>
      <c r="G79" s="172">
        <v>28.750722769463295</v>
      </c>
      <c r="H79" s="172">
        <v>19.1675255</v>
      </c>
      <c r="I79" s="172">
        <v>1.6357796868119179</v>
      </c>
      <c r="J79" s="172">
        <v>-0.8075</v>
      </c>
      <c r="K79" s="172">
        <v>622.49670681775399</v>
      </c>
      <c r="L79" s="172">
        <v>-0.37914722299999998</v>
      </c>
      <c r="M79" s="172">
        <v>622.11755959475397</v>
      </c>
      <c r="N79" s="172">
        <v>163.29880563163098</v>
      </c>
      <c r="O79" s="172">
        <v>785.41636500000004</v>
      </c>
      <c r="P79" s="172">
        <v>171.88574548438257</v>
      </c>
      <c r="Q79" s="172">
        <v>0.248</v>
      </c>
      <c r="R79" s="172">
        <v>613.77861974214773</v>
      </c>
      <c r="S79" s="173">
        <v>546.53077700000006</v>
      </c>
      <c r="U79" s="175"/>
      <c r="V79" s="175"/>
    </row>
    <row r="80" spans="1:22" ht="15.75">
      <c r="A80" s="160"/>
      <c r="B80" s="178" t="s">
        <v>1059</v>
      </c>
      <c r="C80" s="172">
        <v>382.638553</v>
      </c>
      <c r="D80" s="172">
        <v>126.52506200000001</v>
      </c>
      <c r="E80" s="172">
        <v>116.94632771465467</v>
      </c>
      <c r="F80" s="172">
        <v>67.247185000000002</v>
      </c>
      <c r="G80" s="172">
        <v>28.849249358134973</v>
      </c>
      <c r="H80" s="172">
        <v>19.208302800000002</v>
      </c>
      <c r="I80" s="172">
        <v>1.6415905888251772</v>
      </c>
      <c r="J80" s="172">
        <v>-0.8075</v>
      </c>
      <c r="K80" s="172">
        <v>625.3024427146546</v>
      </c>
      <c r="L80" s="172">
        <v>-0.17636922499999999</v>
      </c>
      <c r="M80" s="172">
        <v>625.12607348965457</v>
      </c>
      <c r="N80" s="172">
        <v>163.13182006010445</v>
      </c>
      <c r="O80" s="172">
        <v>788.25789399999996</v>
      </c>
      <c r="P80" s="172">
        <v>172.00133806608451</v>
      </c>
      <c r="Q80" s="172">
        <v>0.248</v>
      </c>
      <c r="R80" s="172">
        <v>616.50455548390175</v>
      </c>
      <c r="S80" s="173">
        <v>549.01755800000001</v>
      </c>
      <c r="U80" s="175"/>
      <c r="V80" s="175"/>
    </row>
    <row r="81" spans="1:22" ht="15.75">
      <c r="A81" s="160"/>
      <c r="B81" s="207" t="s">
        <v>1060</v>
      </c>
      <c r="C81" s="180">
        <v>383.79125400000004</v>
      </c>
      <c r="D81" s="180">
        <v>127.233603</v>
      </c>
      <c r="E81" s="180">
        <v>117.83351401236871</v>
      </c>
      <c r="F81" s="180">
        <v>67.980978899999997</v>
      </c>
      <c r="G81" s="180">
        <v>28.9446602639395</v>
      </c>
      <c r="H81" s="180">
        <v>19.2607395</v>
      </c>
      <c r="I81" s="180">
        <v>1.6471352877765097</v>
      </c>
      <c r="J81" s="180">
        <v>-0.8075</v>
      </c>
      <c r="K81" s="180">
        <v>628.0508710123687</v>
      </c>
      <c r="L81" s="180">
        <v>2.33286477E-2</v>
      </c>
      <c r="M81" s="180">
        <v>628.07419966006876</v>
      </c>
      <c r="N81" s="180">
        <v>162.95854848844584</v>
      </c>
      <c r="O81" s="180">
        <v>791.03274799999997</v>
      </c>
      <c r="P81" s="180">
        <v>172.01076775419699</v>
      </c>
      <c r="Q81" s="180">
        <v>0.248</v>
      </c>
      <c r="R81" s="180">
        <v>619.26998039427338</v>
      </c>
      <c r="S81" s="181">
        <v>551.54324999999994</v>
      </c>
      <c r="U81" s="175"/>
      <c r="V81" s="175"/>
    </row>
    <row r="82" spans="1:22" ht="15.75">
      <c r="A82" s="160"/>
      <c r="B82" s="178">
        <v>2008</v>
      </c>
      <c r="C82" s="172">
        <v>1211.72</v>
      </c>
      <c r="D82" s="172">
        <v>374.72300000000001</v>
      </c>
      <c r="E82" s="172">
        <v>339.05700000000002</v>
      </c>
      <c r="F82" s="172">
        <v>189.244</v>
      </c>
      <c r="G82" s="172">
        <v>86.198999999999998</v>
      </c>
      <c r="H82" s="172">
        <v>56.604999999999997</v>
      </c>
      <c r="I82" s="172">
        <v>8.3719999999999999</v>
      </c>
      <c r="J82" s="172">
        <v>-1.0820000000000001</v>
      </c>
      <c r="K82" s="172">
        <v>1924.4179999999999</v>
      </c>
      <c r="L82" s="172">
        <v>-12.904</v>
      </c>
      <c r="M82" s="172">
        <v>1911.5139999999999</v>
      </c>
      <c r="N82" s="172">
        <v>549.47199999999998</v>
      </c>
      <c r="O82" s="172">
        <v>2466.6379999999999</v>
      </c>
      <c r="P82" s="172">
        <v>540.63300000000004</v>
      </c>
      <c r="Q82" s="172">
        <v>0</v>
      </c>
      <c r="R82" s="172">
        <v>1927.0340000000001</v>
      </c>
      <c r="S82" s="173">
        <v>1680.5239999999999</v>
      </c>
      <c r="U82" s="175"/>
      <c r="V82" s="175"/>
    </row>
    <row r="83" spans="1:22" ht="15.75">
      <c r="A83" s="160"/>
      <c r="B83" s="178">
        <v>2009</v>
      </c>
      <c r="C83" s="172">
        <v>1179.491</v>
      </c>
      <c r="D83" s="172">
        <v>379.68</v>
      </c>
      <c r="E83" s="172">
        <v>295.964</v>
      </c>
      <c r="F83" s="172">
        <v>157.22399999999999</v>
      </c>
      <c r="G83" s="172">
        <v>66.823999999999998</v>
      </c>
      <c r="H83" s="172">
        <v>61.444000000000003</v>
      </c>
      <c r="I83" s="172">
        <v>10.669</v>
      </c>
      <c r="J83" s="172">
        <v>2.7130000000000001</v>
      </c>
      <c r="K83" s="172">
        <v>1857.848</v>
      </c>
      <c r="L83" s="172">
        <v>-32.929000000000002</v>
      </c>
      <c r="M83" s="172">
        <v>1824.9190000000001</v>
      </c>
      <c r="N83" s="172">
        <v>500.89600000000002</v>
      </c>
      <c r="O83" s="172">
        <v>2342.261</v>
      </c>
      <c r="P83" s="172">
        <v>498.62400000000002</v>
      </c>
      <c r="Q83" s="172">
        <v>0</v>
      </c>
      <c r="R83" s="172">
        <v>1845.1859999999999</v>
      </c>
      <c r="S83" s="173">
        <v>1611.6949999999999</v>
      </c>
      <c r="U83" s="175"/>
      <c r="V83" s="175"/>
    </row>
    <row r="84" spans="1:22" ht="15.75">
      <c r="A84" s="160"/>
      <c r="B84" s="178">
        <v>2010</v>
      </c>
      <c r="C84" s="172">
        <v>1199.942</v>
      </c>
      <c r="D84" s="172">
        <v>379.90100000000001</v>
      </c>
      <c r="E84" s="172">
        <v>306.89999999999998</v>
      </c>
      <c r="F84" s="172">
        <v>162.381</v>
      </c>
      <c r="G84" s="172">
        <v>71.558999999999997</v>
      </c>
      <c r="H84" s="172">
        <v>62.518999999999998</v>
      </c>
      <c r="I84" s="172">
        <v>10.639000000000001</v>
      </c>
      <c r="J84" s="172">
        <v>-0.03</v>
      </c>
      <c r="K84" s="172">
        <v>1886.713</v>
      </c>
      <c r="L84" s="172">
        <v>-6.6929999999999996</v>
      </c>
      <c r="M84" s="172">
        <v>1880.02</v>
      </c>
      <c r="N84" s="172">
        <v>528.83100000000002</v>
      </c>
      <c r="O84" s="172">
        <v>2421.056</v>
      </c>
      <c r="P84" s="172">
        <v>537.48699999999997</v>
      </c>
      <c r="Q84" s="172">
        <v>0</v>
      </c>
      <c r="R84" s="172">
        <v>1884.5150000000001</v>
      </c>
      <c r="S84" s="173">
        <v>1652.9949999999999</v>
      </c>
      <c r="U84" s="175"/>
      <c r="V84" s="175"/>
    </row>
    <row r="85" spans="1:22" ht="15.75">
      <c r="A85" s="160"/>
      <c r="B85" s="178">
        <v>2011</v>
      </c>
      <c r="C85" s="172">
        <v>1198.1179999999999</v>
      </c>
      <c r="D85" s="172">
        <v>384.411</v>
      </c>
      <c r="E85" s="172">
        <v>308.65499999999997</v>
      </c>
      <c r="F85" s="172">
        <v>169.59</v>
      </c>
      <c r="G85" s="172">
        <v>70.608000000000004</v>
      </c>
      <c r="H85" s="172">
        <v>58.792999999999999</v>
      </c>
      <c r="I85" s="172">
        <v>9.9130000000000003</v>
      </c>
      <c r="J85" s="172">
        <v>-0.745</v>
      </c>
      <c r="K85" s="172">
        <v>1890.4390000000001</v>
      </c>
      <c r="L85" s="172">
        <v>-3.298</v>
      </c>
      <c r="M85" s="172">
        <v>1887.1410000000001</v>
      </c>
      <c r="N85" s="172">
        <v>567.65800000000002</v>
      </c>
      <c r="O85" s="172">
        <v>2461.694</v>
      </c>
      <c r="P85" s="172">
        <v>550.45899999999995</v>
      </c>
      <c r="Q85" s="172">
        <v>0</v>
      </c>
      <c r="R85" s="172">
        <v>1911.9829999999999</v>
      </c>
      <c r="S85" s="173">
        <v>1687.4680000000001</v>
      </c>
      <c r="U85" s="175"/>
      <c r="V85" s="175"/>
    </row>
    <row r="86" spans="1:22" ht="15.75">
      <c r="A86" s="160"/>
      <c r="B86" s="178">
        <v>2012</v>
      </c>
      <c r="C86" s="172">
        <v>1219.4659999999999</v>
      </c>
      <c r="D86" s="172">
        <v>388.86700000000002</v>
      </c>
      <c r="E86" s="172">
        <v>313.35500000000002</v>
      </c>
      <c r="F86" s="172">
        <v>179.297</v>
      </c>
      <c r="G86" s="172">
        <v>70.778000000000006</v>
      </c>
      <c r="H86" s="172">
        <v>54.384</v>
      </c>
      <c r="I86" s="172">
        <v>8.9939999999999998</v>
      </c>
      <c r="J86" s="172">
        <v>-1.0780000000000001</v>
      </c>
      <c r="K86" s="172">
        <v>1920.61</v>
      </c>
      <c r="L86" s="172">
        <v>5.5220000000000002</v>
      </c>
      <c r="M86" s="172">
        <v>1926.1320000000001</v>
      </c>
      <c r="N86" s="172">
        <v>571.32899999999995</v>
      </c>
      <c r="O86" s="172">
        <v>2501.471</v>
      </c>
      <c r="P86" s="172">
        <v>561.88599999999997</v>
      </c>
      <c r="Q86" s="172">
        <v>0</v>
      </c>
      <c r="R86" s="172">
        <v>1940.087</v>
      </c>
      <c r="S86" s="173">
        <v>1720.2660000000001</v>
      </c>
      <c r="U86" s="175"/>
      <c r="V86" s="175"/>
    </row>
    <row r="87" spans="1:22" ht="15.75">
      <c r="A87" s="160"/>
      <c r="B87" s="178">
        <v>2013</v>
      </c>
      <c r="C87" s="172">
        <v>1247.837</v>
      </c>
      <c r="D87" s="172">
        <v>388.36500000000001</v>
      </c>
      <c r="E87" s="172">
        <v>323.63799999999998</v>
      </c>
      <c r="F87" s="172">
        <v>185.18100000000001</v>
      </c>
      <c r="G87" s="172">
        <v>77.503</v>
      </c>
      <c r="H87" s="172">
        <v>52.323</v>
      </c>
      <c r="I87" s="172">
        <v>8.4589999999999996</v>
      </c>
      <c r="J87" s="172">
        <v>6.9729999999999999</v>
      </c>
      <c r="K87" s="172">
        <v>1966.8130000000001</v>
      </c>
      <c r="L87" s="172">
        <v>6.9589999999999996</v>
      </c>
      <c r="M87" s="172">
        <v>1973.7719999999999</v>
      </c>
      <c r="N87" s="172">
        <v>576.29200000000003</v>
      </c>
      <c r="O87" s="172">
        <v>2555.989</v>
      </c>
      <c r="P87" s="172">
        <v>579.35</v>
      </c>
      <c r="Q87" s="172">
        <v>0</v>
      </c>
      <c r="R87" s="172">
        <v>1976.7550000000001</v>
      </c>
      <c r="S87" s="173">
        <v>1754.0940000000001</v>
      </c>
    </row>
    <row r="88" spans="1:22" ht="15.75">
      <c r="A88" s="160"/>
      <c r="B88" s="178">
        <v>2014</v>
      </c>
      <c r="C88" s="172">
        <v>1280.643</v>
      </c>
      <c r="D88" s="172">
        <v>395.96699999999998</v>
      </c>
      <c r="E88" s="172">
        <v>345.71499999999997</v>
      </c>
      <c r="F88" s="172">
        <v>196.416</v>
      </c>
      <c r="G88" s="172">
        <v>82.71</v>
      </c>
      <c r="H88" s="172">
        <v>56.579000000000001</v>
      </c>
      <c r="I88" s="172">
        <v>9.8099999999999987</v>
      </c>
      <c r="J88" s="172">
        <v>6.0129999999999999</v>
      </c>
      <c r="K88" s="172">
        <v>2028.338</v>
      </c>
      <c r="L88" s="172">
        <v>14.269</v>
      </c>
      <c r="M88" s="172">
        <v>2042.607</v>
      </c>
      <c r="N88" s="172">
        <v>581.00800000000004</v>
      </c>
      <c r="O88" s="172">
        <v>2642.7829999999999</v>
      </c>
      <c r="P88" s="172">
        <v>606.56399999999996</v>
      </c>
      <c r="Q88" s="172">
        <v>0</v>
      </c>
      <c r="R88" s="172">
        <v>2035.883</v>
      </c>
      <c r="S88" s="173">
        <v>1806.8030000000001</v>
      </c>
    </row>
    <row r="89" spans="1:22" ht="15.75">
      <c r="A89" s="160"/>
      <c r="B89" s="178">
        <v>2015</v>
      </c>
      <c r="C89" s="172">
        <v>1326.723</v>
      </c>
      <c r="D89" s="172">
        <v>401.06</v>
      </c>
      <c r="E89" s="172">
        <v>367.63400000000001</v>
      </c>
      <c r="F89" s="172">
        <v>214.66800000000001</v>
      </c>
      <c r="G89" s="172">
        <v>87.367999999999995</v>
      </c>
      <c r="H89" s="172">
        <v>55.866</v>
      </c>
      <c r="I89" s="172">
        <v>9.6050000000000004</v>
      </c>
      <c r="J89" s="172">
        <v>0.34599999999999997</v>
      </c>
      <c r="K89" s="172">
        <v>2095.7629999999999</v>
      </c>
      <c r="L89" s="172">
        <v>11.782</v>
      </c>
      <c r="M89" s="172">
        <v>2107.5450000000001</v>
      </c>
      <c r="N89" s="172">
        <v>602.88099999999997</v>
      </c>
      <c r="O89" s="172">
        <v>2726.5070000000001</v>
      </c>
      <c r="P89" s="172">
        <v>636.85400000000004</v>
      </c>
      <c r="Q89" s="172">
        <v>0</v>
      </c>
      <c r="R89" s="172">
        <v>2089.2759999999998</v>
      </c>
      <c r="S89" s="173">
        <v>1849.884</v>
      </c>
    </row>
    <row r="90" spans="1:22" ht="15.75">
      <c r="A90" s="160"/>
      <c r="B90" s="178">
        <v>2016</v>
      </c>
      <c r="C90" s="172">
        <v>1375.5940000000001</v>
      </c>
      <c r="D90" s="172">
        <v>403.16500000000002</v>
      </c>
      <c r="E90" s="172">
        <v>384.99400000000003</v>
      </c>
      <c r="F90" s="172">
        <v>226.517</v>
      </c>
      <c r="G90" s="172">
        <v>92.584999999999994</v>
      </c>
      <c r="H90" s="172">
        <v>56.131</v>
      </c>
      <c r="I90" s="172">
        <v>9.7189999999999994</v>
      </c>
      <c r="J90" s="172">
        <v>1.536</v>
      </c>
      <c r="K90" s="172">
        <v>2165.2890000000002</v>
      </c>
      <c r="L90" s="172">
        <v>8.1950000000000003</v>
      </c>
      <c r="M90" s="172">
        <v>2173.4839999999999</v>
      </c>
      <c r="N90" s="172">
        <v>623.02700000000004</v>
      </c>
      <c r="O90" s="172">
        <v>2795.94</v>
      </c>
      <c r="P90" s="172">
        <v>659.34900000000005</v>
      </c>
      <c r="Q90" s="172">
        <v>0</v>
      </c>
      <c r="R90" s="172">
        <v>2136.5659999999998</v>
      </c>
      <c r="S90" s="173">
        <v>1890.2909999999999</v>
      </c>
    </row>
    <row r="91" spans="1:22" ht="15.75">
      <c r="A91" s="160"/>
      <c r="B91" s="178">
        <v>2017</v>
      </c>
      <c r="C91" s="172">
        <v>1398.0050000000001</v>
      </c>
      <c r="D91" s="172">
        <v>405.387</v>
      </c>
      <c r="E91" s="172">
        <v>397.68799999999999</v>
      </c>
      <c r="F91" s="172">
        <v>228.29400000000001</v>
      </c>
      <c r="G91" s="172">
        <v>101.473</v>
      </c>
      <c r="H91" s="172">
        <v>58.235999999999997</v>
      </c>
      <c r="I91" s="172">
        <v>9.6059999999999999</v>
      </c>
      <c r="J91" s="172">
        <v>0.55300000000000005</v>
      </c>
      <c r="K91" s="172">
        <v>2201.6329999999998</v>
      </c>
      <c r="L91" s="172">
        <v>12.69</v>
      </c>
      <c r="M91" s="172">
        <v>2214.3229999999999</v>
      </c>
      <c r="N91" s="172">
        <v>658.25099999999998</v>
      </c>
      <c r="O91" s="172">
        <v>2860.6869999999999</v>
      </c>
      <c r="P91" s="172">
        <v>678.62099999999998</v>
      </c>
      <c r="Q91" s="172">
        <v>0</v>
      </c>
      <c r="R91" s="172">
        <v>2182.17</v>
      </c>
      <c r="S91" s="173">
        <v>1933.6790000000001</v>
      </c>
    </row>
    <row r="92" spans="1:22" ht="15.75">
      <c r="A92" s="160"/>
      <c r="B92" s="178">
        <v>2018</v>
      </c>
      <c r="C92" s="172">
        <v>1430.973</v>
      </c>
      <c r="D92" s="172">
        <v>406.90300000000002</v>
      </c>
      <c r="E92" s="172">
        <v>397.43599999999998</v>
      </c>
      <c r="F92" s="172">
        <v>223.76300000000001</v>
      </c>
      <c r="G92" s="172">
        <v>109.232</v>
      </c>
      <c r="H92" s="172">
        <v>59.131</v>
      </c>
      <c r="I92" s="172">
        <v>5.3519999999999994</v>
      </c>
      <c r="J92" s="172">
        <v>3.0760000000000001</v>
      </c>
      <c r="K92" s="172">
        <v>2238.3879999999999</v>
      </c>
      <c r="L92" s="172">
        <v>1.798</v>
      </c>
      <c r="M92" s="172">
        <v>2240.1860000000001</v>
      </c>
      <c r="N92" s="172">
        <v>676.529</v>
      </c>
      <c r="O92" s="172">
        <v>2917.6080000000002</v>
      </c>
      <c r="P92" s="172">
        <v>699.46799999999996</v>
      </c>
      <c r="Q92" s="172">
        <v>0</v>
      </c>
      <c r="R92" s="172">
        <v>2218.1959999999999</v>
      </c>
      <c r="S92" s="173">
        <v>1963.3009999999999</v>
      </c>
    </row>
    <row r="93" spans="1:22" ht="15.75">
      <c r="A93" s="160"/>
      <c r="B93" s="178">
        <v>2019</v>
      </c>
      <c r="C93" s="172">
        <v>1449.077</v>
      </c>
      <c r="D93" s="172">
        <v>424.00599999999997</v>
      </c>
      <c r="E93" s="172">
        <v>399.60899999999998</v>
      </c>
      <c r="F93" s="172">
        <v>225.86500000000001</v>
      </c>
      <c r="G93" s="172">
        <v>106.36499999999999</v>
      </c>
      <c r="H93" s="172">
        <v>62.107999999999997</v>
      </c>
      <c r="I93" s="172">
        <v>5.0972349000000001</v>
      </c>
      <c r="J93" s="172">
        <v>-3.23</v>
      </c>
      <c r="K93" s="172">
        <v>2269.462</v>
      </c>
      <c r="L93" s="172">
        <v>6.5090000000000003</v>
      </c>
      <c r="M93" s="172">
        <v>2275.971</v>
      </c>
      <c r="N93" s="172">
        <v>699.25</v>
      </c>
      <c r="O93" s="172">
        <v>2975.221</v>
      </c>
      <c r="P93" s="172">
        <v>719.93799999999999</v>
      </c>
      <c r="Q93" s="172">
        <v>0</v>
      </c>
      <c r="R93" s="172">
        <v>2255.2829999999999</v>
      </c>
      <c r="S93" s="173">
        <v>1999.16</v>
      </c>
    </row>
    <row r="94" spans="1:22" ht="15.75">
      <c r="A94" s="160"/>
      <c r="B94" s="178">
        <v>2020</v>
      </c>
      <c r="C94" s="172">
        <v>1297.297</v>
      </c>
      <c r="D94" s="172">
        <v>401.19299999999998</v>
      </c>
      <c r="E94" s="172">
        <v>361.92200000000003</v>
      </c>
      <c r="F94" s="172">
        <v>200.214</v>
      </c>
      <c r="G94" s="172">
        <v>93.197999999999993</v>
      </c>
      <c r="H94" s="172">
        <v>63.762999999999998</v>
      </c>
      <c r="I94" s="172">
        <v>4.7635167799999998</v>
      </c>
      <c r="J94" s="172">
        <v>-0.72599999999999998</v>
      </c>
      <c r="K94" s="172">
        <v>2059.6860000000001</v>
      </c>
      <c r="L94" s="172">
        <v>-9.4770000000000003</v>
      </c>
      <c r="M94" s="172">
        <v>2050.2089999999998</v>
      </c>
      <c r="N94" s="172">
        <v>601.80399999999997</v>
      </c>
      <c r="O94" s="172">
        <v>2652.0129999999999</v>
      </c>
      <c r="P94" s="172">
        <v>605.28499999999997</v>
      </c>
      <c r="Q94" s="172">
        <v>-3.355</v>
      </c>
      <c r="R94" s="172">
        <v>2043.373</v>
      </c>
      <c r="S94" s="173">
        <v>1812.3340000000001</v>
      </c>
    </row>
    <row r="95" spans="1:22" ht="15.75">
      <c r="A95" s="160"/>
      <c r="B95" s="178">
        <v>2021</v>
      </c>
      <c r="C95" s="172">
        <v>1376.8510000000001</v>
      </c>
      <c r="D95" s="172">
        <v>459.55399999999997</v>
      </c>
      <c r="E95" s="172">
        <v>380.95100000000002</v>
      </c>
      <c r="F95" s="172">
        <v>198.80500000000001</v>
      </c>
      <c r="G95" s="172">
        <v>104.964</v>
      </c>
      <c r="H95" s="172">
        <v>71.325999999999993</v>
      </c>
      <c r="I95" s="172">
        <v>5.7928096299999989</v>
      </c>
      <c r="J95" s="172">
        <v>3.9060000000000001</v>
      </c>
      <c r="K95" s="172">
        <v>2221.2620000000002</v>
      </c>
      <c r="L95" s="172">
        <v>2.1520000000000001</v>
      </c>
      <c r="M95" s="172">
        <v>2223.4140000000002</v>
      </c>
      <c r="N95" s="172">
        <v>595.03899999999999</v>
      </c>
      <c r="O95" s="172">
        <v>2813.2429999999999</v>
      </c>
      <c r="P95" s="172">
        <v>623.35500000000002</v>
      </c>
      <c r="Q95" s="172">
        <v>0.61899999999999999</v>
      </c>
      <c r="R95" s="172">
        <v>2195.7170000000001</v>
      </c>
      <c r="S95" s="173">
        <v>1951.58</v>
      </c>
    </row>
    <row r="96" spans="1:22" ht="15.75">
      <c r="A96" s="160"/>
      <c r="B96" s="178">
        <v>2022</v>
      </c>
      <c r="C96" s="172">
        <v>1451.646747</v>
      </c>
      <c r="D96" s="172">
        <v>471.61738099999997</v>
      </c>
      <c r="E96" s="172">
        <v>403.98558515137563</v>
      </c>
      <c r="F96" s="172">
        <v>219.8202254</v>
      </c>
      <c r="G96" s="172">
        <v>107.68356392602809</v>
      </c>
      <c r="H96" s="172">
        <v>70.545815300000015</v>
      </c>
      <c r="I96" s="172">
        <v>5.9359805517370088</v>
      </c>
      <c r="J96" s="172">
        <v>-3.23</v>
      </c>
      <c r="K96" s="172">
        <v>2324.019713151376</v>
      </c>
      <c r="L96" s="172">
        <v>-5.0078861789999998</v>
      </c>
      <c r="M96" s="172">
        <v>2319.0118269723757</v>
      </c>
      <c r="N96" s="172">
        <v>635.46206119930389</v>
      </c>
      <c r="O96" s="172">
        <v>2954.4738890000003</v>
      </c>
      <c r="P96" s="172">
        <v>676.64784886585437</v>
      </c>
      <c r="Q96" s="172">
        <v>0.99199999999999999</v>
      </c>
      <c r="R96" s="172">
        <v>2278.8180393139046</v>
      </c>
      <c r="S96" s="173">
        <v>2025.919504</v>
      </c>
    </row>
    <row r="97" spans="1:19" ht="15.75">
      <c r="A97" s="160"/>
      <c r="B97" s="178">
        <v>2023</v>
      </c>
      <c r="C97" s="172">
        <v>1466.347665</v>
      </c>
      <c r="D97" s="172">
        <v>477.45578599999999</v>
      </c>
      <c r="E97" s="172">
        <v>425.10981831531922</v>
      </c>
      <c r="F97" s="172">
        <v>232.18802180000003</v>
      </c>
      <c r="G97" s="172">
        <v>110.63505869629824</v>
      </c>
      <c r="H97" s="172">
        <v>76.061922899999985</v>
      </c>
      <c r="I97" s="172">
        <v>6.2248151713111142</v>
      </c>
      <c r="J97" s="172">
        <v>-3.23</v>
      </c>
      <c r="K97" s="172">
        <v>2365.6832693153192</v>
      </c>
      <c r="L97" s="172">
        <v>-4.5191515310000003</v>
      </c>
      <c r="M97" s="172">
        <v>2361.1641177843189</v>
      </c>
      <c r="N97" s="172">
        <v>653.30848599842147</v>
      </c>
      <c r="O97" s="172">
        <v>3014.4726040000005</v>
      </c>
      <c r="P97" s="172">
        <v>696.51134780203347</v>
      </c>
      <c r="Q97" s="172">
        <v>0.99199999999999999</v>
      </c>
      <c r="R97" s="172">
        <v>2318.953255983824</v>
      </c>
      <c r="S97" s="173">
        <v>2062.609645</v>
      </c>
    </row>
    <row r="98" spans="1:19" ht="15.75">
      <c r="A98" s="160"/>
      <c r="B98" s="178">
        <v>2024</v>
      </c>
      <c r="C98" s="172">
        <v>1488.3028390000002</v>
      </c>
      <c r="D98" s="172">
        <v>484.16431900000003</v>
      </c>
      <c r="E98" s="172">
        <v>432.90347067074049</v>
      </c>
      <c r="F98" s="172">
        <v>240.49280979999997</v>
      </c>
      <c r="G98" s="172">
        <v>111.53552525155001</v>
      </c>
      <c r="H98" s="172">
        <v>74.538936199999995</v>
      </c>
      <c r="I98" s="172">
        <v>6.33619941379159</v>
      </c>
      <c r="J98" s="172">
        <v>-3.23</v>
      </c>
      <c r="K98" s="172">
        <v>2402.1406286707411</v>
      </c>
      <c r="L98" s="172">
        <v>-3.4318842780000001</v>
      </c>
      <c r="M98" s="172">
        <v>2398.7087443927412</v>
      </c>
      <c r="N98" s="172">
        <v>658.03856727198547</v>
      </c>
      <c r="O98" s="172">
        <v>3056.7473130000003</v>
      </c>
      <c r="P98" s="172">
        <v>689.66740814384775</v>
      </c>
      <c r="Q98" s="172">
        <v>0.99199999999999999</v>
      </c>
      <c r="R98" s="172">
        <v>2368.0719035215116</v>
      </c>
      <c r="S98" s="173">
        <v>2107.262577</v>
      </c>
    </row>
    <row r="99" spans="1:19" ht="15.75">
      <c r="A99" s="160"/>
      <c r="B99" s="178">
        <v>2025</v>
      </c>
      <c r="C99" s="172">
        <v>1505.2870249999999</v>
      </c>
      <c r="D99" s="172">
        <v>492.00789199999997</v>
      </c>
      <c r="E99" s="172">
        <v>448.47473551430937</v>
      </c>
      <c r="F99" s="172">
        <v>253.53596809999999</v>
      </c>
      <c r="G99" s="172">
        <v>113.15312888136958</v>
      </c>
      <c r="H99" s="172">
        <v>75.3529549</v>
      </c>
      <c r="I99" s="172">
        <v>6.4326836058774894</v>
      </c>
      <c r="J99" s="172">
        <v>-3.23</v>
      </c>
      <c r="K99" s="172">
        <v>2442.5396525143092</v>
      </c>
      <c r="L99" s="172">
        <v>-2.3832203289999998</v>
      </c>
      <c r="M99" s="172">
        <v>2440.1564321853089</v>
      </c>
      <c r="N99" s="172">
        <v>656.00692505189841</v>
      </c>
      <c r="O99" s="172">
        <v>3096.1633579999998</v>
      </c>
      <c r="P99" s="172">
        <v>686.95328146108409</v>
      </c>
      <c r="Q99" s="172">
        <v>0.99199999999999999</v>
      </c>
      <c r="R99" s="172">
        <v>2410.2020757763557</v>
      </c>
      <c r="S99" s="173">
        <v>2145.3054820000002</v>
      </c>
    </row>
    <row r="100" spans="1:19" ht="15.75">
      <c r="A100" s="160"/>
      <c r="B100" s="207">
        <v>2026</v>
      </c>
      <c r="C100" s="180">
        <v>1523.2047909999999</v>
      </c>
      <c r="D100" s="180">
        <v>501.937926</v>
      </c>
      <c r="E100" s="180">
        <v>462.81860858151333</v>
      </c>
      <c r="F100" s="180">
        <v>264.85990350000003</v>
      </c>
      <c r="G100" s="180">
        <v>114.79428381803906</v>
      </c>
      <c r="H100" s="180">
        <v>76.633792100000008</v>
      </c>
      <c r="I100" s="180">
        <v>6.5306291616687293</v>
      </c>
      <c r="J100" s="180">
        <v>-3.23</v>
      </c>
      <c r="K100" s="180">
        <v>2484.7313255815134</v>
      </c>
      <c r="L100" s="180">
        <v>-1.6993037439999998</v>
      </c>
      <c r="M100" s="180">
        <v>2483.0320218375136</v>
      </c>
      <c r="N100" s="180">
        <v>653.50477997226608</v>
      </c>
      <c r="O100" s="180">
        <v>3136.5368019999996</v>
      </c>
      <c r="P100" s="180">
        <v>687.45277455282871</v>
      </c>
      <c r="Q100" s="180">
        <v>0.99199999999999999</v>
      </c>
      <c r="R100" s="180">
        <v>2450.0760272566677</v>
      </c>
      <c r="S100" s="181">
        <v>2181.537429</v>
      </c>
    </row>
    <row r="101" spans="1:19" ht="15.75">
      <c r="A101" s="160"/>
      <c r="B101" s="178" t="s">
        <v>1069</v>
      </c>
      <c r="C101" s="172">
        <v>1196.528</v>
      </c>
      <c r="D101" s="172">
        <v>373.43700000000001</v>
      </c>
      <c r="E101" s="172">
        <v>328.68799999999999</v>
      </c>
      <c r="F101" s="172">
        <v>182.97900000000001</v>
      </c>
      <c r="G101" s="172">
        <v>78.965000000000003</v>
      </c>
      <c r="H101" s="172">
        <v>58.366999999999997</v>
      </c>
      <c r="I101" s="357">
        <v>9.5649999999999995</v>
      </c>
      <c r="J101" s="172">
        <v>0.17599999999999999</v>
      </c>
      <c r="K101" s="172">
        <v>1898.829</v>
      </c>
      <c r="L101" s="172">
        <v>-20.613</v>
      </c>
      <c r="M101" s="172">
        <v>1878.2159999999999</v>
      </c>
      <c r="N101" s="172">
        <v>536.54100000000005</v>
      </c>
      <c r="O101" s="172">
        <v>2423.078</v>
      </c>
      <c r="P101" s="172">
        <v>524.76499999999999</v>
      </c>
      <c r="Q101" s="172">
        <v>0</v>
      </c>
      <c r="R101" s="172">
        <v>1899.4659999999999</v>
      </c>
      <c r="S101" s="173">
        <v>1655.4259999999999</v>
      </c>
    </row>
    <row r="102" spans="1:19" ht="15.75">
      <c r="A102" s="160"/>
      <c r="B102" s="178" t="s">
        <v>1070</v>
      </c>
      <c r="C102" s="172">
        <v>1181.1320000000001</v>
      </c>
      <c r="D102" s="172">
        <v>380.77499999999998</v>
      </c>
      <c r="E102" s="172">
        <v>295.02</v>
      </c>
      <c r="F102" s="172">
        <v>155.875</v>
      </c>
      <c r="G102" s="172">
        <v>66.069999999999993</v>
      </c>
      <c r="H102" s="172">
        <v>62.418999999999997</v>
      </c>
      <c r="I102" s="172">
        <v>10.699</v>
      </c>
      <c r="J102" s="172">
        <v>1.18</v>
      </c>
      <c r="K102" s="172">
        <v>1858.107</v>
      </c>
      <c r="L102" s="172">
        <v>-24.324999999999999</v>
      </c>
      <c r="M102" s="172">
        <v>1833.7819999999999</v>
      </c>
      <c r="N102" s="172">
        <v>503.01499999999999</v>
      </c>
      <c r="O102" s="172">
        <v>2352.7460000000001</v>
      </c>
      <c r="P102" s="172">
        <v>505.54199999999997</v>
      </c>
      <c r="Q102" s="172">
        <v>0</v>
      </c>
      <c r="R102" s="172">
        <v>1848.6849999999999</v>
      </c>
      <c r="S102" s="173">
        <v>1618.471</v>
      </c>
    </row>
    <row r="103" spans="1:19" ht="15.75">
      <c r="A103" s="160"/>
      <c r="B103" s="178" t="s">
        <v>1071</v>
      </c>
      <c r="C103" s="172">
        <v>1204.5440000000001</v>
      </c>
      <c r="D103" s="172">
        <v>382.02100000000002</v>
      </c>
      <c r="E103" s="172">
        <v>307.678</v>
      </c>
      <c r="F103" s="172">
        <v>162.39500000000001</v>
      </c>
      <c r="G103" s="172">
        <v>72.585999999999999</v>
      </c>
      <c r="H103" s="172">
        <v>62.493000000000002</v>
      </c>
      <c r="I103" s="172">
        <v>10.561999999999999</v>
      </c>
      <c r="J103" s="172">
        <v>-1.49</v>
      </c>
      <c r="K103" s="172">
        <v>1892.7529999999999</v>
      </c>
      <c r="L103" s="172">
        <v>-5.556</v>
      </c>
      <c r="M103" s="172">
        <v>1887.1969999999999</v>
      </c>
      <c r="N103" s="172">
        <v>542.702</v>
      </c>
      <c r="O103" s="172">
        <v>2438.672</v>
      </c>
      <c r="P103" s="172">
        <v>543.702</v>
      </c>
      <c r="Q103" s="172">
        <v>0</v>
      </c>
      <c r="R103" s="172">
        <v>1895.855</v>
      </c>
      <c r="S103" s="173">
        <v>1664.673</v>
      </c>
    </row>
    <row r="104" spans="1:19" ht="15.75">
      <c r="A104" s="160"/>
      <c r="B104" s="178" t="s">
        <v>1072</v>
      </c>
      <c r="C104" s="172">
        <v>1200.1179999999999</v>
      </c>
      <c r="D104" s="172">
        <v>386.72399999999999</v>
      </c>
      <c r="E104" s="172">
        <v>312.517</v>
      </c>
      <c r="F104" s="172">
        <v>175.24799999999999</v>
      </c>
      <c r="G104" s="172">
        <v>70.847999999999999</v>
      </c>
      <c r="H104" s="172">
        <v>56.832999999999998</v>
      </c>
      <c r="I104" s="172">
        <v>9.6080000000000005</v>
      </c>
      <c r="J104" s="172">
        <v>-0.49</v>
      </c>
      <c r="K104" s="172">
        <v>1898.8689999999999</v>
      </c>
      <c r="L104" s="172">
        <v>-8.1769999999999996</v>
      </c>
      <c r="M104" s="172">
        <v>1890.692</v>
      </c>
      <c r="N104" s="172">
        <v>572.70100000000002</v>
      </c>
      <c r="O104" s="172">
        <v>2472.0419999999999</v>
      </c>
      <c r="P104" s="172">
        <v>554.78099999999995</v>
      </c>
      <c r="Q104" s="172">
        <v>0</v>
      </c>
      <c r="R104" s="172">
        <v>1917.846</v>
      </c>
      <c r="S104" s="173">
        <v>1694.769</v>
      </c>
    </row>
    <row r="105" spans="1:19" ht="15.75">
      <c r="A105" s="160"/>
      <c r="B105" s="176" t="s">
        <v>359</v>
      </c>
      <c r="C105" s="172">
        <v>1226.3489999999999</v>
      </c>
      <c r="D105" s="172">
        <v>387.197</v>
      </c>
      <c r="E105" s="172">
        <v>310.51</v>
      </c>
      <c r="F105" s="172">
        <v>178.53899999999999</v>
      </c>
      <c r="G105" s="172">
        <v>71.046000000000006</v>
      </c>
      <c r="H105" s="172">
        <v>52.207000000000001</v>
      </c>
      <c r="I105" s="172">
        <v>8.8179999999999996</v>
      </c>
      <c r="J105" s="172">
        <v>1.2829999999999999</v>
      </c>
      <c r="K105" s="172">
        <v>1925.3389999999999</v>
      </c>
      <c r="L105" s="172">
        <v>9.2569999999999997</v>
      </c>
      <c r="M105" s="172">
        <v>1934.596</v>
      </c>
      <c r="N105" s="172">
        <v>568.673</v>
      </c>
      <c r="O105" s="172">
        <v>2506.2469999999998</v>
      </c>
      <c r="P105" s="172">
        <v>560.24</v>
      </c>
      <c r="Q105" s="172">
        <v>0</v>
      </c>
      <c r="R105" s="172">
        <v>1946.74</v>
      </c>
      <c r="S105" s="173">
        <v>1727.729</v>
      </c>
    </row>
    <row r="106" spans="1:19" ht="15.75">
      <c r="A106" s="160"/>
      <c r="B106" s="176" t="s">
        <v>360</v>
      </c>
      <c r="C106" s="172">
        <v>1255.8699999999999</v>
      </c>
      <c r="D106" s="172">
        <v>389.70600000000002</v>
      </c>
      <c r="E106" s="172">
        <v>332.19499999999999</v>
      </c>
      <c r="F106" s="172">
        <v>188.17500000000001</v>
      </c>
      <c r="G106" s="172">
        <v>79.623000000000005</v>
      </c>
      <c r="H106" s="172">
        <v>55.762999999999998</v>
      </c>
      <c r="I106" s="172">
        <v>8.5080000000000009</v>
      </c>
      <c r="J106" s="172">
        <v>7.3639999999999999</v>
      </c>
      <c r="K106" s="172">
        <v>1985.135</v>
      </c>
      <c r="L106" s="172">
        <v>7.1719999999999997</v>
      </c>
      <c r="M106" s="172">
        <v>1992.307</v>
      </c>
      <c r="N106" s="172">
        <v>574.46699999999998</v>
      </c>
      <c r="O106" s="172">
        <v>2578.9540000000002</v>
      </c>
      <c r="P106" s="172">
        <v>587.71199999999999</v>
      </c>
      <c r="Q106" s="172">
        <v>0</v>
      </c>
      <c r="R106" s="172">
        <v>1991.011</v>
      </c>
      <c r="S106" s="173">
        <v>1765.4870000000001</v>
      </c>
    </row>
    <row r="107" spans="1:19" ht="15.75">
      <c r="A107" s="160"/>
      <c r="B107" s="176" t="s">
        <v>361</v>
      </c>
      <c r="C107" s="172">
        <v>1291.731</v>
      </c>
      <c r="D107" s="172">
        <v>396.33499999999998</v>
      </c>
      <c r="E107" s="172">
        <v>351.40800000000002</v>
      </c>
      <c r="F107" s="172">
        <v>201.768</v>
      </c>
      <c r="G107" s="172">
        <v>83.108999999999995</v>
      </c>
      <c r="H107" s="172">
        <v>56.030999999999999</v>
      </c>
      <c r="I107" s="172">
        <v>10.286</v>
      </c>
      <c r="J107" s="172">
        <v>7.07</v>
      </c>
      <c r="K107" s="172">
        <v>2046.5440000000001</v>
      </c>
      <c r="L107" s="172">
        <v>20.266999999999999</v>
      </c>
      <c r="M107" s="172">
        <v>2066.8110000000001</v>
      </c>
      <c r="N107" s="172">
        <v>586.62099999999998</v>
      </c>
      <c r="O107" s="172">
        <v>2670.48</v>
      </c>
      <c r="P107" s="172">
        <v>620.38499999999999</v>
      </c>
      <c r="Q107" s="172">
        <v>0</v>
      </c>
      <c r="R107" s="172">
        <v>2049.556</v>
      </c>
      <c r="S107" s="173">
        <v>1818.1089999999999</v>
      </c>
    </row>
    <row r="108" spans="1:19" ht="15.75">
      <c r="A108" s="160"/>
      <c r="B108" s="176" t="s">
        <v>362</v>
      </c>
      <c r="C108" s="172">
        <v>1339.9349999999999</v>
      </c>
      <c r="D108" s="172">
        <v>403.13</v>
      </c>
      <c r="E108" s="172">
        <v>371.07499999999999</v>
      </c>
      <c r="F108" s="172">
        <v>217.95</v>
      </c>
      <c r="G108" s="172">
        <v>89.331000000000003</v>
      </c>
      <c r="H108" s="172">
        <v>54.36</v>
      </c>
      <c r="I108" s="172">
        <v>9.3279999999999994</v>
      </c>
      <c r="J108" s="172">
        <v>-1.1579999999999999</v>
      </c>
      <c r="K108" s="172">
        <v>2112.982</v>
      </c>
      <c r="L108" s="172">
        <v>7.1749999999999998</v>
      </c>
      <c r="M108" s="172">
        <v>2120.1570000000002</v>
      </c>
      <c r="N108" s="172">
        <v>607.66999999999996</v>
      </c>
      <c r="O108" s="172">
        <v>2740.2139999999999</v>
      </c>
      <c r="P108" s="172">
        <v>638.23099999999999</v>
      </c>
      <c r="Q108" s="172">
        <v>0</v>
      </c>
      <c r="R108" s="172">
        <v>2101.7840000000001</v>
      </c>
      <c r="S108" s="173">
        <v>1858.7950000000001</v>
      </c>
    </row>
    <row r="109" spans="1:19">
      <c r="B109" s="176" t="s">
        <v>363</v>
      </c>
      <c r="C109" s="172">
        <v>1383.498</v>
      </c>
      <c r="D109" s="172">
        <v>402.93</v>
      </c>
      <c r="E109" s="172">
        <v>388.39699999999999</v>
      </c>
      <c r="F109" s="172">
        <v>227.191</v>
      </c>
      <c r="G109" s="172">
        <v>94.515000000000001</v>
      </c>
      <c r="H109" s="172">
        <v>56.814</v>
      </c>
      <c r="I109" s="172">
        <v>9.8009999999999984</v>
      </c>
      <c r="J109" s="172">
        <v>-8.5000000000000006E-2</v>
      </c>
      <c r="K109" s="172">
        <v>2174.7399999999998</v>
      </c>
      <c r="L109" s="172">
        <v>11.622999999999999</v>
      </c>
      <c r="M109" s="172">
        <v>2186.3629999999998</v>
      </c>
      <c r="N109" s="172">
        <v>632.40499999999997</v>
      </c>
      <c r="O109" s="172">
        <v>2814.8409999999999</v>
      </c>
      <c r="P109" s="172">
        <v>665.40099999999995</v>
      </c>
      <c r="Q109" s="172">
        <v>0</v>
      </c>
      <c r="R109" s="172">
        <v>2149.4549999999999</v>
      </c>
      <c r="S109" s="173">
        <v>1905.2950000000001</v>
      </c>
    </row>
    <row r="110" spans="1:19">
      <c r="B110" s="176" t="s">
        <v>364</v>
      </c>
      <c r="C110" s="172">
        <v>1404.309</v>
      </c>
      <c r="D110" s="172">
        <v>405.92599999999999</v>
      </c>
      <c r="E110" s="172">
        <v>398.608</v>
      </c>
      <c r="F110" s="172">
        <v>228.37100000000001</v>
      </c>
      <c r="G110" s="172">
        <v>103.298</v>
      </c>
      <c r="H110" s="172">
        <v>58.398000000000003</v>
      </c>
      <c r="I110" s="172">
        <v>8.5210000000000008</v>
      </c>
      <c r="J110" s="172">
        <v>1.66</v>
      </c>
      <c r="K110" s="172">
        <v>2210.5030000000002</v>
      </c>
      <c r="L110" s="172">
        <v>6.5720000000000001</v>
      </c>
      <c r="M110" s="172">
        <v>2217.0749999999998</v>
      </c>
      <c r="N110" s="172">
        <v>664.80799999999999</v>
      </c>
      <c r="O110" s="172">
        <v>2873.0450000000001</v>
      </c>
      <c r="P110" s="172">
        <v>683.45600000000002</v>
      </c>
      <c r="Q110" s="172">
        <v>0</v>
      </c>
      <c r="R110" s="172">
        <v>2189.6880000000001</v>
      </c>
      <c r="S110" s="173">
        <v>1940.4449999999999</v>
      </c>
    </row>
    <row r="111" spans="1:19">
      <c r="B111" s="176" t="s">
        <v>365</v>
      </c>
      <c r="C111" s="172">
        <v>1437.08</v>
      </c>
      <c r="D111" s="172">
        <v>411.23099999999999</v>
      </c>
      <c r="E111" s="172">
        <v>399.24799999999999</v>
      </c>
      <c r="F111" s="172">
        <v>222.875</v>
      </c>
      <c r="G111" s="172">
        <v>110.194</v>
      </c>
      <c r="H111" s="172">
        <v>60.976999999999997</v>
      </c>
      <c r="I111" s="172">
        <v>5.2218725300000006</v>
      </c>
      <c r="J111" s="172">
        <v>15.016999999999999</v>
      </c>
      <c r="K111" s="172">
        <v>2262.576</v>
      </c>
      <c r="L111" s="172">
        <v>10.843</v>
      </c>
      <c r="M111" s="172">
        <v>2273.4189999999999</v>
      </c>
      <c r="N111" s="172">
        <v>678.07100000000003</v>
      </c>
      <c r="O111" s="172">
        <v>2950.6770000000001</v>
      </c>
      <c r="P111" s="172">
        <v>720.50699999999995</v>
      </c>
      <c r="Q111" s="172">
        <v>0</v>
      </c>
      <c r="R111" s="172">
        <v>2230.1489999999999</v>
      </c>
      <c r="S111" s="173">
        <v>1971.9390000000001</v>
      </c>
    </row>
    <row r="112" spans="1:19">
      <c r="B112" s="176" t="s">
        <v>366</v>
      </c>
      <c r="C112" s="172">
        <v>1438.78</v>
      </c>
      <c r="D112" s="172">
        <v>424.05799999999999</v>
      </c>
      <c r="E112" s="172">
        <v>395.298</v>
      </c>
      <c r="F112" s="172">
        <v>224.97499999999999</v>
      </c>
      <c r="G112" s="172">
        <v>104.39400000000001</v>
      </c>
      <c r="H112" s="172">
        <v>60.573</v>
      </c>
      <c r="I112" s="172">
        <v>5.1237107200000009</v>
      </c>
      <c r="J112" s="172">
        <v>-14.831</v>
      </c>
      <c r="K112" s="172">
        <v>2243.3049999999998</v>
      </c>
      <c r="L112" s="172">
        <v>-2.2589999999999999</v>
      </c>
      <c r="M112" s="172">
        <v>2241.0459999999998</v>
      </c>
      <c r="N112" s="172">
        <v>690.47299999999996</v>
      </c>
      <c r="O112" s="172">
        <v>2932.1419999999998</v>
      </c>
      <c r="P112" s="172">
        <v>689.57399999999996</v>
      </c>
      <c r="Q112" s="172">
        <v>0.80200000000000005</v>
      </c>
      <c r="R112" s="172">
        <v>2243.4549999999999</v>
      </c>
      <c r="S112" s="173">
        <v>1990.4469999999999</v>
      </c>
    </row>
    <row r="113" spans="2:19">
      <c r="B113" s="176" t="s">
        <v>367</v>
      </c>
      <c r="C113" s="172">
        <v>1264.232</v>
      </c>
      <c r="D113" s="172">
        <v>403.642</v>
      </c>
      <c r="E113" s="172">
        <v>358.70100000000002</v>
      </c>
      <c r="F113" s="172">
        <v>191.82400000000001</v>
      </c>
      <c r="G113" s="172">
        <v>93.588999999999999</v>
      </c>
      <c r="H113" s="172">
        <v>68.581000000000003</v>
      </c>
      <c r="I113" s="172">
        <v>4.7785421400000008</v>
      </c>
      <c r="J113" s="172">
        <v>5.2480000000000002</v>
      </c>
      <c r="K113" s="172">
        <v>2031.8230000000001</v>
      </c>
      <c r="L113" s="172">
        <v>-4.9059999999999997</v>
      </c>
      <c r="M113" s="172">
        <v>2026.9169999999999</v>
      </c>
      <c r="N113" s="172">
        <v>583.70799999999997</v>
      </c>
      <c r="O113" s="172">
        <v>2609.9659999999999</v>
      </c>
      <c r="P113" s="172">
        <v>590.45500000000004</v>
      </c>
      <c r="Q113" s="172">
        <v>-4.29</v>
      </c>
      <c r="R113" s="172">
        <v>2015.88</v>
      </c>
      <c r="S113" s="173">
        <v>1788.2360000000001</v>
      </c>
    </row>
    <row r="114" spans="2:19">
      <c r="B114" s="176" t="s">
        <v>368</v>
      </c>
      <c r="C114" s="172">
        <v>1420.287898</v>
      </c>
      <c r="D114" s="172">
        <v>469.31783200000001</v>
      </c>
      <c r="E114" s="172">
        <v>385.43653829149497</v>
      </c>
      <c r="F114" s="172">
        <v>204.42628719999999</v>
      </c>
      <c r="G114" s="172">
        <v>106.08564228885595</v>
      </c>
      <c r="H114" s="172">
        <v>68.839313300000015</v>
      </c>
      <c r="I114" s="172">
        <v>6.0257314574208447</v>
      </c>
      <c r="J114" s="172">
        <v>-3.6475</v>
      </c>
      <c r="K114" s="172">
        <v>2271.394768291495</v>
      </c>
      <c r="L114" s="172">
        <v>-1.9051016299999999</v>
      </c>
      <c r="M114" s="172">
        <v>2269.489666661495</v>
      </c>
      <c r="N114" s="172">
        <v>606.34205000000009</v>
      </c>
      <c r="O114" s="172">
        <v>2871.2807170000001</v>
      </c>
      <c r="P114" s="172">
        <v>638.07368500000007</v>
      </c>
      <c r="Q114" s="172">
        <v>1</v>
      </c>
      <c r="R114" s="172">
        <v>2238.7580316627441</v>
      </c>
      <c r="S114" s="173">
        <v>1990.2549780000002</v>
      </c>
    </row>
    <row r="115" spans="2:19">
      <c r="B115" s="176" t="s">
        <v>369</v>
      </c>
      <c r="C115" s="172">
        <v>1454.7663440000001</v>
      </c>
      <c r="D115" s="172">
        <v>472.53720500000003</v>
      </c>
      <c r="E115" s="172">
        <v>412.14237345421873</v>
      </c>
      <c r="F115" s="172">
        <v>225.35985269999998</v>
      </c>
      <c r="G115" s="172">
        <v>108.40772274690616</v>
      </c>
      <c r="H115" s="172">
        <v>72.470008500000006</v>
      </c>
      <c r="I115" s="172">
        <v>5.9047895731934608</v>
      </c>
      <c r="J115" s="172">
        <v>-3.23</v>
      </c>
      <c r="K115" s="172">
        <v>2336.2159224542188</v>
      </c>
      <c r="L115" s="172">
        <v>-5.4653169789999998</v>
      </c>
      <c r="M115" s="172">
        <v>2330.7506054752189</v>
      </c>
      <c r="N115" s="172">
        <v>643.54669435458118</v>
      </c>
      <c r="O115" s="172">
        <v>2974.2973000000002</v>
      </c>
      <c r="P115" s="172">
        <v>687.372627213432</v>
      </c>
      <c r="Q115" s="172">
        <v>0.99199999999999999</v>
      </c>
      <c r="R115" s="172">
        <v>2287.9166726258668</v>
      </c>
      <c r="S115" s="173">
        <v>2034.218969</v>
      </c>
    </row>
    <row r="116" spans="2:19">
      <c r="B116" s="176" t="s">
        <v>370</v>
      </c>
      <c r="C116" s="172">
        <v>1472.2134210000002</v>
      </c>
      <c r="D116" s="172">
        <v>479.04346299999997</v>
      </c>
      <c r="E116" s="172">
        <v>426.27392749170576</v>
      </c>
      <c r="F116" s="172">
        <v>233.1261949</v>
      </c>
      <c r="G116" s="172">
        <v>110.79705917853894</v>
      </c>
      <c r="H116" s="172">
        <v>76.047121500000003</v>
      </c>
      <c r="I116" s="172">
        <v>6.3035520488268748</v>
      </c>
      <c r="J116" s="172">
        <v>-3.23</v>
      </c>
      <c r="K116" s="172">
        <v>2374.3008114917061</v>
      </c>
      <c r="L116" s="172">
        <v>-3.7105345850000004</v>
      </c>
      <c r="M116" s="172">
        <v>2370.5902769067061</v>
      </c>
      <c r="N116" s="172">
        <v>655.27793230917928</v>
      </c>
      <c r="O116" s="172">
        <v>3025.8682100000001</v>
      </c>
      <c r="P116" s="172">
        <v>695.20095837485962</v>
      </c>
      <c r="Q116" s="172">
        <v>0.99199999999999999</v>
      </c>
      <c r="R116" s="172">
        <v>2331.6592508415215</v>
      </c>
      <c r="S116" s="173">
        <v>2074.1808409999999</v>
      </c>
    </row>
    <row r="117" spans="2:19">
      <c r="B117" s="176" t="s">
        <v>371</v>
      </c>
      <c r="C117" s="172">
        <v>1492.978384</v>
      </c>
      <c r="D117" s="172">
        <v>486.01654200000002</v>
      </c>
      <c r="E117" s="172">
        <v>436.23880846004477</v>
      </c>
      <c r="F117" s="172">
        <v>243.72756049999998</v>
      </c>
      <c r="G117" s="172">
        <v>111.92540925476396</v>
      </c>
      <c r="H117" s="172">
        <v>74.226561599999997</v>
      </c>
      <c r="I117" s="172">
        <v>6.3592771838371105</v>
      </c>
      <c r="J117" s="172">
        <v>-3.23</v>
      </c>
      <c r="K117" s="172">
        <v>2412.0037344600446</v>
      </c>
      <c r="L117" s="172">
        <v>-2.9854147199999996</v>
      </c>
      <c r="M117" s="172">
        <v>2409.0183197400447</v>
      </c>
      <c r="N117" s="172">
        <v>657.85299420670208</v>
      </c>
      <c r="O117" s="172">
        <v>3066.8713149999999</v>
      </c>
      <c r="P117" s="172">
        <v>688.38715280583688</v>
      </c>
      <c r="Q117" s="172">
        <v>0.99199999999999999</v>
      </c>
      <c r="R117" s="172">
        <v>2379.4761611419467</v>
      </c>
      <c r="S117" s="173">
        <v>2117.582069</v>
      </c>
    </row>
    <row r="118" spans="2:19">
      <c r="B118" s="176" t="s">
        <v>372</v>
      </c>
      <c r="C118" s="172">
        <v>1509.4709929999999</v>
      </c>
      <c r="D118" s="172">
        <v>494.24749200000002</v>
      </c>
      <c r="E118" s="172">
        <v>452.48442938776532</v>
      </c>
      <c r="F118" s="172">
        <v>256.56510329999998</v>
      </c>
      <c r="G118" s="172">
        <v>113.56644880511958</v>
      </c>
      <c r="H118" s="172">
        <v>75.89545840000001</v>
      </c>
      <c r="I118" s="172">
        <v>6.45741878746081</v>
      </c>
      <c r="J118" s="172">
        <v>-3.23</v>
      </c>
      <c r="K118" s="172">
        <v>2452.9729143877653</v>
      </c>
      <c r="L118" s="172">
        <v>-2.5401036020000003</v>
      </c>
      <c r="M118" s="172">
        <v>2450.4328107857655</v>
      </c>
      <c r="N118" s="172">
        <v>655.37587133785041</v>
      </c>
      <c r="O118" s="172">
        <v>3105.8086830000002</v>
      </c>
      <c r="P118" s="172">
        <v>686.94535770690845</v>
      </c>
      <c r="Q118" s="172">
        <v>0.99199999999999999</v>
      </c>
      <c r="R118" s="172">
        <v>2419.8553244161917</v>
      </c>
      <c r="S118" s="173">
        <v>2154.0491710000001</v>
      </c>
    </row>
    <row r="119" spans="2:19">
      <c r="B119" s="176" t="s">
        <v>373</v>
      </c>
      <c r="C119" s="172">
        <v>1528.014281</v>
      </c>
      <c r="D119" s="172">
        <v>504.71137300000004</v>
      </c>
      <c r="E119" s="172">
        <v>466.15465516039717</v>
      </c>
      <c r="F119" s="172">
        <v>267.63390889999999</v>
      </c>
      <c r="G119" s="172">
        <v>115.19193856303994</v>
      </c>
      <c r="H119" s="172">
        <v>76.774697599999996</v>
      </c>
      <c r="I119" s="172">
        <v>6.554110061423339</v>
      </c>
      <c r="J119" s="172">
        <v>-3.23</v>
      </c>
      <c r="K119" s="172">
        <v>2495.6503091603972</v>
      </c>
      <c r="L119" s="172">
        <v>-1.0336458973</v>
      </c>
      <c r="M119" s="172">
        <v>2494.6166632630975</v>
      </c>
      <c r="N119" s="172">
        <v>652.84882577400811</v>
      </c>
      <c r="O119" s="172">
        <v>3147.4654890000002</v>
      </c>
      <c r="P119" s="172">
        <v>687.72664747880845</v>
      </c>
      <c r="Q119" s="172">
        <v>0.99199999999999999</v>
      </c>
      <c r="R119" s="172">
        <v>2460.730841558267</v>
      </c>
      <c r="S119" s="173">
        <v>2191.2508590000002</v>
      </c>
    </row>
    <row r="120" spans="2:19">
      <c r="B120" s="647" t="s">
        <v>1073</v>
      </c>
      <c r="C120" s="648"/>
      <c r="D120" s="648"/>
      <c r="E120" s="648"/>
      <c r="F120" s="648"/>
      <c r="G120" s="648"/>
      <c r="H120" s="648"/>
      <c r="I120" s="648"/>
      <c r="J120" s="648"/>
      <c r="K120" s="648"/>
      <c r="L120" s="648"/>
      <c r="M120" s="648"/>
      <c r="N120" s="648"/>
      <c r="O120" s="648"/>
      <c r="P120" s="648"/>
      <c r="Q120" s="648"/>
      <c r="R120" s="648"/>
      <c r="S120" s="649"/>
    </row>
    <row r="121" spans="2:19">
      <c r="B121" s="631" t="s">
        <v>1074</v>
      </c>
      <c r="C121" s="632"/>
      <c r="D121" s="632"/>
      <c r="E121" s="632"/>
      <c r="F121" s="632"/>
      <c r="G121" s="632"/>
      <c r="H121" s="632"/>
      <c r="I121" s="632"/>
      <c r="J121" s="632"/>
      <c r="K121" s="632"/>
      <c r="L121" s="632"/>
      <c r="M121" s="632"/>
      <c r="N121" s="632"/>
      <c r="O121" s="632"/>
      <c r="P121" s="632"/>
      <c r="Q121" s="632"/>
      <c r="R121" s="632"/>
      <c r="S121" s="633"/>
    </row>
    <row r="122" spans="2:19">
      <c r="B122" s="631" t="s">
        <v>1075</v>
      </c>
      <c r="C122" s="632"/>
      <c r="D122" s="632"/>
      <c r="E122" s="632"/>
      <c r="F122" s="632"/>
      <c r="G122" s="632"/>
      <c r="H122" s="632"/>
      <c r="I122" s="632"/>
      <c r="J122" s="632"/>
      <c r="K122" s="632"/>
      <c r="L122" s="632"/>
      <c r="M122" s="632"/>
      <c r="N122" s="632"/>
      <c r="O122" s="632"/>
      <c r="P122" s="632"/>
      <c r="Q122" s="632"/>
      <c r="R122" s="632"/>
      <c r="S122" s="633"/>
    </row>
    <row r="123" spans="2:19">
      <c r="B123" s="628" t="s">
        <v>1076</v>
      </c>
      <c r="C123" s="629"/>
      <c r="D123" s="629"/>
      <c r="E123" s="629"/>
      <c r="F123" s="629"/>
      <c r="G123" s="629"/>
      <c r="H123" s="629"/>
      <c r="I123" s="629"/>
      <c r="J123" s="629"/>
      <c r="K123" s="629"/>
      <c r="L123" s="629"/>
      <c r="M123" s="629"/>
      <c r="N123" s="629"/>
      <c r="O123" s="629"/>
      <c r="P123" s="629"/>
      <c r="Q123" s="629"/>
      <c r="R123" s="629"/>
      <c r="S123" s="630"/>
    </row>
    <row r="124" spans="2:19">
      <c r="B124" s="628" t="s">
        <v>1077</v>
      </c>
      <c r="C124" s="629"/>
      <c r="D124" s="629"/>
      <c r="E124" s="629"/>
      <c r="F124" s="629"/>
      <c r="G124" s="629"/>
      <c r="H124" s="629"/>
      <c r="I124" s="629"/>
      <c r="J124" s="629"/>
      <c r="K124" s="629"/>
      <c r="L124" s="629"/>
      <c r="M124" s="629"/>
      <c r="N124" s="629"/>
      <c r="O124" s="629"/>
      <c r="P124" s="629"/>
      <c r="Q124" s="629"/>
      <c r="R124" s="629"/>
      <c r="S124" s="630"/>
    </row>
    <row r="125" spans="2:19">
      <c r="B125" s="628" t="s">
        <v>1078</v>
      </c>
      <c r="C125" s="629"/>
      <c r="D125" s="629"/>
      <c r="E125" s="629"/>
      <c r="F125" s="629"/>
      <c r="G125" s="629"/>
      <c r="H125" s="629"/>
      <c r="I125" s="629"/>
      <c r="J125" s="629"/>
      <c r="K125" s="629"/>
      <c r="L125" s="629"/>
      <c r="M125" s="629"/>
      <c r="N125" s="629"/>
      <c r="O125" s="629"/>
      <c r="P125" s="629"/>
      <c r="Q125" s="629"/>
      <c r="R125" s="629"/>
      <c r="S125" s="630"/>
    </row>
    <row r="126" spans="2:19">
      <c r="B126" s="628" t="s">
        <v>1079</v>
      </c>
      <c r="C126" s="629"/>
      <c r="D126" s="629"/>
      <c r="E126" s="629"/>
      <c r="F126" s="629"/>
      <c r="G126" s="629"/>
      <c r="H126" s="629"/>
      <c r="I126" s="629"/>
      <c r="J126" s="629"/>
      <c r="K126" s="629"/>
      <c r="L126" s="629"/>
      <c r="M126" s="629"/>
      <c r="N126" s="629"/>
      <c r="O126" s="629"/>
      <c r="P126" s="629"/>
      <c r="Q126" s="629"/>
      <c r="R126" s="629"/>
      <c r="S126" s="630"/>
    </row>
    <row r="127" spans="2:19">
      <c r="B127" s="628" t="s">
        <v>1080</v>
      </c>
      <c r="C127" s="629"/>
      <c r="D127" s="629"/>
      <c r="E127" s="629"/>
      <c r="F127" s="629"/>
      <c r="G127" s="629"/>
      <c r="H127" s="629"/>
      <c r="I127" s="629"/>
      <c r="J127" s="629"/>
      <c r="K127" s="629"/>
      <c r="L127" s="629"/>
      <c r="M127" s="629"/>
      <c r="N127" s="629"/>
      <c r="O127" s="629"/>
      <c r="P127" s="629"/>
      <c r="Q127" s="629"/>
      <c r="R127" s="629"/>
      <c r="S127" s="630"/>
    </row>
    <row r="128" spans="2:19">
      <c r="B128" s="628" t="s">
        <v>1081</v>
      </c>
      <c r="C128" s="629"/>
      <c r="D128" s="629"/>
      <c r="E128" s="629"/>
      <c r="F128" s="629"/>
      <c r="G128" s="629"/>
      <c r="H128" s="629"/>
      <c r="I128" s="629"/>
      <c r="J128" s="629"/>
      <c r="K128" s="629"/>
      <c r="L128" s="629"/>
      <c r="M128" s="629"/>
      <c r="N128" s="629"/>
      <c r="O128" s="629"/>
      <c r="P128" s="629"/>
      <c r="Q128" s="629"/>
      <c r="R128" s="629"/>
      <c r="S128" s="630"/>
    </row>
    <row r="129" spans="2:19">
      <c r="B129" s="631" t="s">
        <v>1082</v>
      </c>
      <c r="C129" s="632"/>
      <c r="D129" s="632"/>
      <c r="E129" s="632"/>
      <c r="F129" s="632"/>
      <c r="G129" s="632"/>
      <c r="H129" s="632"/>
      <c r="I129" s="632"/>
      <c r="J129" s="632"/>
      <c r="K129" s="632"/>
      <c r="L129" s="632"/>
      <c r="M129" s="632"/>
      <c r="N129" s="632"/>
      <c r="O129" s="632"/>
      <c r="P129" s="632"/>
      <c r="Q129" s="632"/>
      <c r="R129" s="632"/>
      <c r="S129" s="633"/>
    </row>
    <row r="130" spans="2:19">
      <c r="B130" s="628" t="s">
        <v>1083</v>
      </c>
      <c r="C130" s="629"/>
      <c r="D130" s="629"/>
      <c r="E130" s="629"/>
      <c r="F130" s="629"/>
      <c r="G130" s="629"/>
      <c r="H130" s="629"/>
      <c r="I130" s="629"/>
      <c r="J130" s="629"/>
      <c r="K130" s="629"/>
      <c r="L130" s="629"/>
      <c r="M130" s="629"/>
      <c r="N130" s="629"/>
      <c r="O130" s="629"/>
      <c r="P130" s="629"/>
      <c r="Q130" s="629"/>
      <c r="R130" s="629"/>
      <c r="S130" s="630"/>
    </row>
    <row r="131" spans="2:19">
      <c r="B131" s="628" t="s">
        <v>1084</v>
      </c>
      <c r="C131" s="629"/>
      <c r="D131" s="629"/>
      <c r="E131" s="629"/>
      <c r="F131" s="629"/>
      <c r="G131" s="629"/>
      <c r="H131" s="629"/>
      <c r="I131" s="629"/>
      <c r="J131" s="629"/>
      <c r="K131" s="629"/>
      <c r="L131" s="629"/>
      <c r="M131" s="629"/>
      <c r="N131" s="629"/>
      <c r="O131" s="629"/>
      <c r="P131" s="629"/>
      <c r="Q131" s="629"/>
      <c r="R131" s="629"/>
      <c r="S131" s="630"/>
    </row>
    <row r="132" spans="2:19">
      <c r="B132" s="628" t="s">
        <v>1085</v>
      </c>
      <c r="C132" s="629"/>
      <c r="D132" s="629"/>
      <c r="E132" s="629"/>
      <c r="F132" s="629"/>
      <c r="G132" s="629"/>
      <c r="H132" s="629"/>
      <c r="I132" s="629"/>
      <c r="J132" s="629"/>
      <c r="K132" s="629"/>
      <c r="L132" s="629"/>
      <c r="M132" s="629"/>
      <c r="N132" s="629"/>
      <c r="O132" s="629"/>
      <c r="P132" s="629"/>
      <c r="Q132" s="629"/>
      <c r="R132" s="629"/>
      <c r="S132" s="630"/>
    </row>
    <row r="133" spans="2:19">
      <c r="B133" s="628" t="s">
        <v>1086</v>
      </c>
      <c r="C133" s="629"/>
      <c r="D133" s="629"/>
      <c r="E133" s="629"/>
      <c r="F133" s="629"/>
      <c r="G133" s="629"/>
      <c r="H133" s="629"/>
      <c r="I133" s="629"/>
      <c r="J133" s="629"/>
      <c r="K133" s="629"/>
      <c r="L133" s="629"/>
      <c r="M133" s="629"/>
      <c r="N133" s="629"/>
      <c r="O133" s="629"/>
      <c r="P133" s="629"/>
      <c r="Q133" s="629"/>
      <c r="R133" s="629"/>
      <c r="S133" s="630"/>
    </row>
    <row r="134" spans="2:19">
      <c r="B134" s="628" t="s">
        <v>1087</v>
      </c>
      <c r="C134" s="629"/>
      <c r="D134" s="629"/>
      <c r="E134" s="629"/>
      <c r="F134" s="629"/>
      <c r="G134" s="629"/>
      <c r="H134" s="629"/>
      <c r="I134" s="629"/>
      <c r="J134" s="629"/>
      <c r="K134" s="629"/>
      <c r="L134" s="629"/>
      <c r="M134" s="629"/>
      <c r="N134" s="629"/>
      <c r="O134" s="629"/>
      <c r="P134" s="629"/>
      <c r="Q134" s="629"/>
      <c r="R134" s="629"/>
      <c r="S134" s="630"/>
    </row>
    <row r="135" spans="2:19">
      <c r="B135" s="628" t="s">
        <v>1088</v>
      </c>
      <c r="C135" s="629"/>
      <c r="D135" s="629"/>
      <c r="E135" s="629"/>
      <c r="F135" s="629"/>
      <c r="G135" s="629"/>
      <c r="H135" s="629"/>
      <c r="I135" s="629"/>
      <c r="J135" s="629"/>
      <c r="K135" s="629"/>
      <c r="L135" s="629"/>
      <c r="M135" s="629"/>
      <c r="N135" s="629"/>
      <c r="O135" s="629"/>
      <c r="P135" s="629"/>
      <c r="Q135" s="629"/>
      <c r="R135" s="629"/>
      <c r="S135" s="630"/>
    </row>
    <row r="136" spans="2:19" ht="15.75" thickBot="1">
      <c r="B136" s="634" t="s">
        <v>1089</v>
      </c>
      <c r="C136" s="635"/>
      <c r="D136" s="635"/>
      <c r="E136" s="635"/>
      <c r="F136" s="635"/>
      <c r="G136" s="635"/>
      <c r="H136" s="635"/>
      <c r="I136" s="635"/>
      <c r="J136" s="635"/>
      <c r="K136" s="635"/>
      <c r="L136" s="635"/>
      <c r="M136" s="635"/>
      <c r="N136" s="635"/>
      <c r="O136" s="635"/>
      <c r="P136" s="635"/>
      <c r="Q136" s="635"/>
      <c r="R136" s="635"/>
      <c r="S136" s="636"/>
    </row>
    <row r="137" spans="2:19">
      <c r="B137" s="196"/>
      <c r="C137" s="197"/>
      <c r="D137" s="197"/>
      <c r="E137" s="197"/>
      <c r="F137" s="197"/>
      <c r="G137" s="197"/>
      <c r="H137" s="197"/>
      <c r="I137" s="197"/>
      <c r="J137" s="197"/>
      <c r="K137" s="197"/>
      <c r="L137" s="197"/>
      <c r="M137" s="197"/>
      <c r="N137" s="197"/>
      <c r="O137" s="197"/>
      <c r="P137" s="197"/>
      <c r="Q137" s="197"/>
      <c r="R137" s="197"/>
      <c r="S137" s="197"/>
    </row>
    <row r="138" spans="2:19">
      <c r="B138" s="196"/>
      <c r="C138" s="197"/>
      <c r="D138" s="197"/>
      <c r="E138" s="197"/>
      <c r="F138" s="197"/>
      <c r="G138" s="197"/>
      <c r="H138" s="197"/>
      <c r="I138" s="197"/>
      <c r="J138" s="197"/>
      <c r="K138" s="197"/>
      <c r="L138" s="197"/>
      <c r="M138" s="197"/>
      <c r="N138" s="197"/>
      <c r="O138" s="197"/>
      <c r="P138" s="197"/>
      <c r="Q138" s="197"/>
      <c r="R138" s="197"/>
      <c r="S138" s="197"/>
    </row>
    <row r="139" spans="2:19">
      <c r="B139" s="196"/>
      <c r="C139" s="197"/>
      <c r="D139" s="197"/>
      <c r="E139" s="197"/>
      <c r="F139" s="197"/>
      <c r="G139" s="197"/>
      <c r="H139" s="197"/>
      <c r="I139" s="197"/>
      <c r="J139" s="197"/>
      <c r="K139" s="197"/>
      <c r="L139" s="197"/>
      <c r="M139" s="197"/>
      <c r="N139" s="197"/>
      <c r="O139" s="197"/>
      <c r="P139" s="197"/>
      <c r="Q139" s="197"/>
      <c r="R139" s="197"/>
      <c r="S139" s="197"/>
    </row>
    <row r="140" spans="2:19">
      <c r="B140" s="196"/>
      <c r="C140" s="197"/>
      <c r="D140" s="197"/>
      <c r="E140" s="197"/>
      <c r="F140" s="197"/>
      <c r="G140" s="197"/>
      <c r="H140" s="197"/>
      <c r="I140" s="197"/>
      <c r="J140" s="197"/>
      <c r="K140" s="197"/>
      <c r="L140" s="197"/>
      <c r="M140" s="197"/>
      <c r="N140" s="197"/>
      <c r="O140" s="197"/>
      <c r="P140" s="197"/>
      <c r="Q140" s="197"/>
      <c r="R140" s="197"/>
      <c r="S140" s="197"/>
    </row>
    <row r="141" spans="2:19">
      <c r="B141" s="196"/>
      <c r="C141" s="197"/>
      <c r="D141" s="197"/>
      <c r="E141" s="197"/>
      <c r="F141" s="197"/>
      <c r="G141" s="197"/>
      <c r="H141" s="197"/>
      <c r="I141" s="197"/>
      <c r="J141" s="197"/>
      <c r="K141" s="197"/>
      <c r="L141" s="197"/>
      <c r="M141" s="197"/>
      <c r="N141" s="197"/>
      <c r="O141" s="197"/>
      <c r="P141" s="197"/>
      <c r="Q141" s="197"/>
      <c r="R141" s="197"/>
      <c r="S141" s="197"/>
    </row>
    <row r="142" spans="2:19">
      <c r="B142" s="196"/>
      <c r="C142" s="197"/>
      <c r="D142" s="197"/>
      <c r="E142" s="197"/>
      <c r="F142" s="197"/>
      <c r="G142" s="197"/>
      <c r="H142" s="197"/>
      <c r="I142" s="197"/>
      <c r="J142" s="197"/>
      <c r="K142" s="197"/>
      <c r="L142" s="197"/>
      <c r="M142" s="197"/>
      <c r="N142" s="197"/>
      <c r="O142" s="197"/>
      <c r="P142" s="197"/>
      <c r="Q142" s="197"/>
      <c r="R142" s="197"/>
      <c r="S142" s="197"/>
    </row>
    <row r="143" spans="2:19">
      <c r="B143" s="196"/>
      <c r="C143" s="197"/>
      <c r="D143" s="197"/>
      <c r="E143" s="197"/>
      <c r="F143" s="197"/>
      <c r="G143" s="197"/>
      <c r="H143" s="197"/>
      <c r="I143" s="197"/>
      <c r="J143" s="197"/>
      <c r="K143" s="197"/>
      <c r="L143" s="197"/>
      <c r="M143" s="197"/>
      <c r="N143" s="197"/>
      <c r="O143" s="197"/>
      <c r="P143" s="197"/>
      <c r="Q143" s="197"/>
      <c r="R143" s="197"/>
      <c r="S143" s="197"/>
    </row>
    <row r="144" spans="2:19">
      <c r="B144" s="196"/>
      <c r="C144" s="197"/>
      <c r="D144" s="197"/>
      <c r="E144" s="197"/>
      <c r="F144" s="197"/>
      <c r="G144" s="197"/>
      <c r="H144" s="197"/>
      <c r="I144" s="197"/>
      <c r="J144" s="197"/>
      <c r="K144" s="197"/>
      <c r="L144" s="197"/>
      <c r="M144" s="197"/>
      <c r="N144" s="197"/>
      <c r="O144" s="197"/>
      <c r="P144" s="197"/>
      <c r="Q144" s="197"/>
      <c r="R144" s="197"/>
      <c r="S144" s="197"/>
    </row>
    <row r="145" spans="2:19">
      <c r="B145" s="196"/>
      <c r="C145" s="197"/>
      <c r="D145" s="197"/>
      <c r="E145" s="197"/>
      <c r="F145" s="197"/>
      <c r="G145" s="197"/>
      <c r="H145" s="197"/>
      <c r="I145" s="197"/>
      <c r="J145" s="197"/>
      <c r="K145" s="197"/>
      <c r="L145" s="197"/>
      <c r="M145" s="197"/>
      <c r="N145" s="197"/>
      <c r="O145" s="197"/>
      <c r="P145" s="197"/>
      <c r="Q145" s="197"/>
      <c r="R145" s="197"/>
      <c r="S145" s="197"/>
    </row>
    <row r="146" spans="2:19">
      <c r="B146" s="196"/>
      <c r="C146" s="197"/>
      <c r="D146" s="197"/>
      <c r="E146" s="197"/>
      <c r="F146" s="197"/>
      <c r="G146" s="197"/>
      <c r="H146" s="197"/>
      <c r="I146" s="197"/>
      <c r="J146" s="197"/>
      <c r="K146" s="197"/>
      <c r="L146" s="197"/>
      <c r="M146" s="197"/>
      <c r="N146" s="197"/>
      <c r="O146" s="197"/>
      <c r="P146" s="197"/>
      <c r="Q146" s="197"/>
      <c r="R146" s="197"/>
      <c r="S146" s="197"/>
    </row>
    <row r="147" spans="2:19">
      <c r="B147" s="196"/>
      <c r="C147" s="197"/>
      <c r="D147" s="197"/>
      <c r="E147" s="197"/>
      <c r="F147" s="197"/>
      <c r="G147" s="197"/>
      <c r="H147" s="197"/>
      <c r="I147" s="197"/>
      <c r="J147" s="197"/>
      <c r="K147" s="197"/>
      <c r="L147" s="197"/>
      <c r="M147" s="197"/>
      <c r="N147" s="197"/>
      <c r="O147" s="197"/>
      <c r="P147" s="197"/>
      <c r="Q147" s="197"/>
      <c r="R147" s="197"/>
      <c r="S147" s="197"/>
    </row>
    <row r="148" spans="2:19">
      <c r="B148" s="196"/>
      <c r="C148" s="197"/>
      <c r="D148" s="197"/>
      <c r="E148" s="197"/>
      <c r="F148" s="197"/>
      <c r="G148" s="197"/>
      <c r="H148" s="197"/>
      <c r="I148" s="197"/>
      <c r="J148" s="197"/>
      <c r="K148" s="197"/>
      <c r="L148" s="197"/>
      <c r="M148" s="197"/>
      <c r="N148" s="197"/>
      <c r="O148" s="197"/>
      <c r="P148" s="197"/>
      <c r="Q148" s="197"/>
      <c r="R148" s="197"/>
      <c r="S148" s="197"/>
    </row>
    <row r="149" spans="2:19">
      <c r="C149" s="197"/>
      <c r="D149" s="197"/>
      <c r="E149" s="197"/>
      <c r="F149" s="197"/>
      <c r="G149" s="197"/>
      <c r="H149" s="197"/>
      <c r="I149" s="197"/>
      <c r="J149" s="197"/>
      <c r="K149" s="197"/>
      <c r="L149" s="197"/>
      <c r="M149" s="197"/>
      <c r="N149" s="197"/>
      <c r="O149" s="197"/>
      <c r="P149" s="197"/>
      <c r="Q149" s="197"/>
      <c r="R149" s="197"/>
      <c r="S149" s="197"/>
    </row>
    <row r="150" spans="2:19">
      <c r="C150" s="197"/>
      <c r="D150" s="197"/>
      <c r="E150" s="197"/>
      <c r="F150" s="197"/>
      <c r="G150" s="197"/>
      <c r="H150" s="197"/>
      <c r="I150" s="197"/>
      <c r="J150" s="197"/>
      <c r="K150" s="197"/>
      <c r="L150" s="197"/>
      <c r="M150" s="197"/>
      <c r="N150" s="197"/>
      <c r="O150" s="197"/>
      <c r="P150" s="197"/>
      <c r="Q150" s="197"/>
      <c r="R150" s="197"/>
      <c r="S150" s="197"/>
    </row>
    <row r="151" spans="2:19">
      <c r="C151" s="197"/>
      <c r="D151" s="197"/>
      <c r="E151" s="197"/>
      <c r="F151" s="197"/>
      <c r="G151" s="197"/>
      <c r="H151" s="197"/>
      <c r="I151" s="197"/>
      <c r="J151" s="197"/>
      <c r="K151" s="197"/>
      <c r="L151" s="197"/>
      <c r="M151" s="197"/>
      <c r="N151" s="197"/>
      <c r="O151" s="197"/>
      <c r="P151" s="197"/>
      <c r="Q151" s="197"/>
      <c r="R151" s="197"/>
      <c r="S151" s="197"/>
    </row>
    <row r="152" spans="2:19">
      <c r="C152" s="197"/>
      <c r="D152" s="197"/>
      <c r="E152" s="197"/>
      <c r="F152" s="197"/>
      <c r="G152" s="197"/>
      <c r="H152" s="197"/>
      <c r="I152" s="197"/>
      <c r="J152" s="197"/>
      <c r="K152" s="197"/>
      <c r="L152" s="197"/>
      <c r="M152" s="197"/>
      <c r="N152" s="197"/>
      <c r="O152" s="197"/>
      <c r="P152" s="197"/>
      <c r="Q152" s="197"/>
      <c r="R152" s="197"/>
      <c r="S152" s="197"/>
    </row>
    <row r="153" spans="2:19">
      <c r="C153" s="197"/>
      <c r="D153" s="197"/>
      <c r="E153" s="197"/>
      <c r="F153" s="197"/>
      <c r="G153" s="197"/>
      <c r="H153" s="197"/>
      <c r="I153" s="197"/>
      <c r="J153" s="197"/>
      <c r="K153" s="197"/>
      <c r="L153" s="197"/>
      <c r="M153" s="197"/>
      <c r="N153" s="197"/>
      <c r="O153" s="197"/>
      <c r="P153" s="197"/>
      <c r="Q153" s="197"/>
      <c r="R153" s="197"/>
      <c r="S153" s="197"/>
    </row>
    <row r="154" spans="2:19">
      <c r="C154" s="197"/>
      <c r="D154" s="197"/>
      <c r="E154" s="197"/>
      <c r="F154" s="197"/>
      <c r="G154" s="197"/>
      <c r="H154" s="197"/>
      <c r="I154" s="197"/>
      <c r="J154" s="197"/>
      <c r="K154" s="197"/>
      <c r="L154" s="197"/>
      <c r="M154" s="197"/>
      <c r="N154" s="197"/>
      <c r="O154" s="197"/>
      <c r="P154" s="197"/>
      <c r="Q154" s="197"/>
      <c r="R154" s="197"/>
      <c r="S154" s="197"/>
    </row>
    <row r="155" spans="2:19">
      <c r="C155" s="197"/>
      <c r="D155" s="197"/>
      <c r="E155" s="197"/>
      <c r="F155" s="197"/>
      <c r="G155" s="197"/>
      <c r="H155" s="197"/>
      <c r="I155" s="197"/>
      <c r="J155" s="197"/>
      <c r="K155" s="197"/>
      <c r="L155" s="197"/>
      <c r="M155" s="197"/>
      <c r="N155" s="197"/>
      <c r="O155" s="197"/>
      <c r="P155" s="197"/>
      <c r="Q155" s="197"/>
      <c r="R155" s="197"/>
      <c r="S155" s="197"/>
    </row>
  </sheetData>
  <mergeCells count="31">
    <mergeCell ref="B134:S134"/>
    <mergeCell ref="B135:S135"/>
    <mergeCell ref="B136:S136"/>
    <mergeCell ref="B128:S128"/>
    <mergeCell ref="B129:S129"/>
    <mergeCell ref="B130:S130"/>
    <mergeCell ref="B131:S131"/>
    <mergeCell ref="B132:S132"/>
    <mergeCell ref="B133:S133"/>
    <mergeCell ref="B127:S127"/>
    <mergeCell ref="Q3:Q4"/>
    <mergeCell ref="R3:R4"/>
    <mergeCell ref="S3:S4"/>
    <mergeCell ref="A50:A54"/>
    <mergeCell ref="B120:S120"/>
    <mergeCell ref="B121:S121"/>
    <mergeCell ref="B122:S122"/>
    <mergeCell ref="B123:S123"/>
    <mergeCell ref="B124:S124"/>
    <mergeCell ref="B125:S125"/>
    <mergeCell ref="B126:S126"/>
    <mergeCell ref="B2:S2"/>
    <mergeCell ref="C3:C4"/>
    <mergeCell ref="D3:D4"/>
    <mergeCell ref="J3:J4"/>
    <mergeCell ref="K3:K4"/>
    <mergeCell ref="L3:L4"/>
    <mergeCell ref="M3:M4"/>
    <mergeCell ref="N3:N4"/>
    <mergeCell ref="O3:O4"/>
    <mergeCell ref="P3:P4"/>
  </mergeCells>
  <hyperlinks>
    <hyperlink ref="A1" location="Contents!A1" display="Back to contents" xr:uid="{6C53E192-3C62-4FC6-BAE6-643D44ACA359}"/>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AA1EF-FAE7-42AB-BEA6-505D12591B4D}">
  <sheetPr>
    <tabColor theme="6"/>
  </sheetPr>
  <dimension ref="A1:AE149"/>
  <sheetViews>
    <sheetView zoomScaleNormal="100" zoomScaleSheetLayoutView="100" workbookViewId="0">
      <pane xSplit="2" ySplit="4" topLeftCell="J90" activePane="bottomRight" state="frozen"/>
      <selection activeCell="H15" sqref="H15"/>
      <selection pane="topRight" activeCell="H15" sqref="H15"/>
      <selection pane="bottomLeft" activeCell="H15" sqref="H15"/>
      <selection pane="bottomRight" activeCell="H15" sqref="H15"/>
    </sheetView>
  </sheetViews>
  <sheetFormatPr defaultColWidth="10.140625" defaultRowHeight="15"/>
  <cols>
    <col min="1" max="1" width="10.7109375" style="161" customWidth="1"/>
    <col min="2" max="2" width="8.28515625" style="161" customWidth="1"/>
    <col min="3" max="3" width="7.85546875" style="161" customWidth="1"/>
    <col min="4" max="4" width="13.140625" style="161" customWidth="1"/>
    <col min="5" max="5" width="12.5703125" style="161" customWidth="1"/>
    <col min="6" max="6" width="12.42578125" style="161" customWidth="1"/>
    <col min="7" max="7" width="10" style="161" customWidth="1"/>
    <col min="8" max="8" width="10.140625" style="161" customWidth="1"/>
    <col min="9" max="9" width="9.85546875" style="161" customWidth="1"/>
    <col min="10" max="10" width="9.5703125" style="161" customWidth="1"/>
    <col min="11" max="11" width="7.42578125" style="161" customWidth="1"/>
    <col min="12" max="12" width="11.42578125" style="161" customWidth="1"/>
    <col min="13" max="13" width="7.7109375" style="161" customWidth="1"/>
    <col min="14" max="14" width="12.140625" style="161" customWidth="1"/>
    <col min="15" max="15" width="7.7109375" style="161" customWidth="1"/>
    <col min="16" max="16" width="8.7109375" style="161" customWidth="1"/>
    <col min="17" max="16384" width="10.140625" style="161"/>
  </cols>
  <sheetData>
    <row r="1" spans="1:31" ht="33.75" customHeight="1" thickBot="1">
      <c r="A1" s="158" t="s">
        <v>354</v>
      </c>
      <c r="B1" s="198"/>
      <c r="C1" s="198"/>
      <c r="D1" s="198"/>
      <c r="E1" s="198"/>
      <c r="F1" s="198"/>
      <c r="G1" s="198"/>
      <c r="H1" s="198"/>
      <c r="I1" s="198"/>
      <c r="J1" s="198"/>
      <c r="K1" s="198"/>
      <c r="L1" s="198"/>
      <c r="M1" s="198"/>
      <c r="N1" s="198"/>
      <c r="O1" s="198"/>
      <c r="P1" s="198"/>
      <c r="Q1" s="199"/>
    </row>
    <row r="2" spans="1:31" ht="19.5" thickBot="1">
      <c r="A2" s="160"/>
      <c r="B2" s="579" t="s">
        <v>1090</v>
      </c>
      <c r="C2" s="580"/>
      <c r="D2" s="580"/>
      <c r="E2" s="580"/>
      <c r="F2" s="580"/>
      <c r="G2" s="580"/>
      <c r="H2" s="580"/>
      <c r="I2" s="580"/>
      <c r="J2" s="580"/>
      <c r="K2" s="580"/>
      <c r="L2" s="580"/>
      <c r="M2" s="580"/>
      <c r="N2" s="580"/>
      <c r="O2" s="580"/>
      <c r="P2" s="581"/>
      <c r="S2" s="161" t="s">
        <v>1091</v>
      </c>
    </row>
    <row r="3" spans="1:31" s="202" customFormat="1" ht="41.25" customHeight="1">
      <c r="A3" s="200"/>
      <c r="B3" s="582" t="s">
        <v>966</v>
      </c>
      <c r="C3" s="578" t="s">
        <v>1131</v>
      </c>
      <c r="D3" s="578" t="s">
        <v>968</v>
      </c>
      <c r="E3" s="201" t="s">
        <v>1127</v>
      </c>
      <c r="F3" s="201"/>
      <c r="G3" s="578" t="s">
        <v>1132</v>
      </c>
      <c r="H3" s="578" t="s">
        <v>971</v>
      </c>
      <c r="I3" s="578" t="s">
        <v>1133</v>
      </c>
      <c r="J3" s="578" t="s">
        <v>973</v>
      </c>
      <c r="K3" s="578" t="s">
        <v>974</v>
      </c>
      <c r="L3" s="578" t="s">
        <v>975</v>
      </c>
      <c r="M3" s="578" t="s">
        <v>976</v>
      </c>
      <c r="N3" s="578" t="s">
        <v>977</v>
      </c>
      <c r="O3" s="578" t="s">
        <v>1092</v>
      </c>
      <c r="P3" s="584" t="s">
        <v>1093</v>
      </c>
      <c r="S3" s="202" t="s">
        <v>255</v>
      </c>
      <c r="T3" s="202" t="s">
        <v>1094</v>
      </c>
      <c r="U3" s="202" t="s">
        <v>1095</v>
      </c>
      <c r="V3" s="202" t="s">
        <v>1096</v>
      </c>
      <c r="W3" s="202" t="s">
        <v>1097</v>
      </c>
      <c r="X3" s="202" t="s">
        <v>246</v>
      </c>
      <c r="Z3" s="202" t="s">
        <v>255</v>
      </c>
      <c r="AA3" s="202" t="s">
        <v>1094</v>
      </c>
      <c r="AB3" s="202" t="s">
        <v>1095</v>
      </c>
      <c r="AC3" s="202" t="s">
        <v>1096</v>
      </c>
      <c r="AD3" s="202" t="s">
        <v>1097</v>
      </c>
      <c r="AE3" s="202" t="s">
        <v>246</v>
      </c>
    </row>
    <row r="4" spans="1:31" s="202" customFormat="1" ht="33" customHeight="1">
      <c r="A4" s="200"/>
      <c r="B4" s="583"/>
      <c r="C4" s="578"/>
      <c r="D4" s="578"/>
      <c r="E4" s="169" t="s">
        <v>382</v>
      </c>
      <c r="F4" s="169" t="s">
        <v>982</v>
      </c>
      <c r="G4" s="578"/>
      <c r="H4" s="578"/>
      <c r="I4" s="578"/>
      <c r="J4" s="578"/>
      <c r="K4" s="578"/>
      <c r="L4" s="578"/>
      <c r="M4" s="578"/>
      <c r="N4" s="578"/>
      <c r="O4" s="578"/>
      <c r="P4" s="585"/>
    </row>
    <row r="5" spans="1:31" ht="15.75">
      <c r="A5" s="160"/>
      <c r="B5" s="203" t="s">
        <v>984</v>
      </c>
      <c r="C5" s="172">
        <v>257.83100000000002</v>
      </c>
      <c r="D5" s="172">
        <v>79.664000000000001</v>
      </c>
      <c r="E5" s="172">
        <v>70.694999999999993</v>
      </c>
      <c r="F5" s="172">
        <v>11.111000000000001</v>
      </c>
      <c r="G5" s="172">
        <v>8.3000000000000004E-2</v>
      </c>
      <c r="H5" s="172">
        <v>408.27300000000002</v>
      </c>
      <c r="I5" s="172">
        <v>4.319</v>
      </c>
      <c r="J5" s="172">
        <v>412.59199999999998</v>
      </c>
      <c r="K5" s="172">
        <v>103.35299999999999</v>
      </c>
      <c r="L5" s="172">
        <v>515.94500000000005</v>
      </c>
      <c r="M5" s="172">
        <v>114.04</v>
      </c>
      <c r="N5" s="172">
        <v>0</v>
      </c>
      <c r="O5" s="172">
        <v>401.90499999999997</v>
      </c>
      <c r="P5" s="204">
        <v>402.71699999999998</v>
      </c>
      <c r="Q5" s="205"/>
      <c r="R5" s="206"/>
      <c r="S5" s="174">
        <f>100*(C5/OBR_MAR22_1.1!C5)</f>
        <v>83.581107365145229</v>
      </c>
      <c r="T5" s="174">
        <f>100*(D5/OBR_MAR22_1.1!D5)</f>
        <v>84.199845687167723</v>
      </c>
      <c r="U5" s="174">
        <f>100*(E5/OBR_MAR22_1.1!E5)</f>
        <v>81.66223865080282</v>
      </c>
      <c r="V5" s="174">
        <f>100*(K5/OBR_MAR22_1.1!N5)</f>
        <v>74.651671758868005</v>
      </c>
      <c r="W5" s="174">
        <f>100*(M5/OBR_MAR22_1.1!P5)</f>
        <v>82.24493181113381</v>
      </c>
      <c r="X5" s="174">
        <f>100*(O5/OBR_MAR22_1.1!R5)</f>
        <v>82.113764661895303</v>
      </c>
    </row>
    <row r="6" spans="1:31" ht="15.75">
      <c r="A6" s="160"/>
      <c r="B6" s="203" t="s">
        <v>985</v>
      </c>
      <c r="C6" s="172">
        <v>257.863</v>
      </c>
      <c r="D6" s="172">
        <v>80.593999999999994</v>
      </c>
      <c r="E6" s="172">
        <v>71.828999999999994</v>
      </c>
      <c r="F6" s="172">
        <v>11.295999999999999</v>
      </c>
      <c r="G6" s="172">
        <v>0.23499999999999999</v>
      </c>
      <c r="H6" s="172">
        <v>410.52100000000002</v>
      </c>
      <c r="I6" s="172">
        <v>0.63400000000000001</v>
      </c>
      <c r="J6" s="172">
        <v>411.15499999999997</v>
      </c>
      <c r="K6" s="172">
        <v>109.429</v>
      </c>
      <c r="L6" s="172">
        <v>520.58399999999995</v>
      </c>
      <c r="M6" s="172">
        <v>119.36199999999999</v>
      </c>
      <c r="N6" s="172">
        <v>0</v>
      </c>
      <c r="O6" s="172">
        <v>401.22199999999998</v>
      </c>
      <c r="P6" s="204">
        <v>398.142</v>
      </c>
      <c r="Q6" s="205"/>
      <c r="R6" s="206"/>
      <c r="S6" s="174">
        <f>100*(C6/OBR_MAR22_1.1!C6)</f>
        <v>84.157569230267143</v>
      </c>
      <c r="T6" s="174">
        <f>100*(D6/OBR_MAR22_1.1!D6)</f>
        <v>86.907855717905861</v>
      </c>
      <c r="U6" s="174">
        <f>100*(E6/OBR_MAR22_1.1!E6)</f>
        <v>82.1729282020775</v>
      </c>
      <c r="V6" s="174">
        <f>100*(K6/OBR_MAR22_1.1!N6)</f>
        <v>78.356664637857577</v>
      </c>
      <c r="W6" s="174">
        <f>100*(M6/OBR_MAR22_1.1!P6)</f>
        <v>86.546256081556294</v>
      </c>
      <c r="X6" s="174">
        <f>100*(O6/OBR_MAR22_1.1!R6)</f>
        <v>82.345190500036935</v>
      </c>
      <c r="AA6" s="174">
        <f>100*((T6/T5)-1)</f>
        <v>3.2161698262480831</v>
      </c>
    </row>
    <row r="7" spans="1:31" ht="15.75">
      <c r="A7" s="160"/>
      <c r="B7" s="203" t="s">
        <v>986</v>
      </c>
      <c r="C7" s="172">
        <v>257.64400000000001</v>
      </c>
      <c r="D7" s="172">
        <v>81.52</v>
      </c>
      <c r="E7" s="172">
        <v>68.971999999999994</v>
      </c>
      <c r="F7" s="172">
        <v>11.864000000000001</v>
      </c>
      <c r="G7" s="172">
        <v>-0.89600000000000002</v>
      </c>
      <c r="H7" s="172">
        <v>407.24</v>
      </c>
      <c r="I7" s="172">
        <v>-0.114</v>
      </c>
      <c r="J7" s="172">
        <v>407.12599999999998</v>
      </c>
      <c r="K7" s="172">
        <v>112.11</v>
      </c>
      <c r="L7" s="172">
        <v>519.23599999999999</v>
      </c>
      <c r="M7" s="172">
        <v>119.628</v>
      </c>
      <c r="N7" s="172">
        <v>0</v>
      </c>
      <c r="O7" s="172">
        <v>399.608</v>
      </c>
      <c r="P7" s="204">
        <v>396.505</v>
      </c>
      <c r="Q7" s="205"/>
      <c r="R7" s="206"/>
      <c r="S7" s="174">
        <f>100*(C7/OBR_MAR22_1.1!C7)</f>
        <v>85.365724358209746</v>
      </c>
      <c r="T7" s="174">
        <f>100*(D7/OBR_MAR22_1.1!D7)</f>
        <v>87.274907393529304</v>
      </c>
      <c r="U7" s="174">
        <f>100*(E7/OBR_MAR22_1.1!E7)</f>
        <v>82.895053122446043</v>
      </c>
      <c r="V7" s="174">
        <f>100*(K7/OBR_MAR22_1.1!N7)</f>
        <v>80.605964740732219</v>
      </c>
      <c r="W7" s="174">
        <f>100*(M7/OBR_MAR22_1.1!P7)</f>
        <v>88.576590451368304</v>
      </c>
      <c r="X7" s="174">
        <f>100*(O7/OBR_MAR22_1.1!R7)</f>
        <v>83.254615267624061</v>
      </c>
      <c r="AA7" s="174">
        <f t="shared" ref="Z7:AA70" si="0">100*((T7/T6)-1)</f>
        <v>0.42234579669628847</v>
      </c>
    </row>
    <row r="8" spans="1:31" ht="15.75">
      <c r="A8" s="160"/>
      <c r="B8" s="203" t="s">
        <v>987</v>
      </c>
      <c r="C8" s="172">
        <v>253.71899999999999</v>
      </c>
      <c r="D8" s="172">
        <v>84.114000000000004</v>
      </c>
      <c r="E8" s="172">
        <v>68.228999999999999</v>
      </c>
      <c r="F8" s="172">
        <v>12.584</v>
      </c>
      <c r="G8" s="172">
        <v>0.38900000000000001</v>
      </c>
      <c r="H8" s="172">
        <v>406.45100000000002</v>
      </c>
      <c r="I8" s="172">
        <v>-5.6050000000000004</v>
      </c>
      <c r="J8" s="172">
        <v>400.846</v>
      </c>
      <c r="K8" s="172">
        <v>108.044</v>
      </c>
      <c r="L8" s="172">
        <v>508.89</v>
      </c>
      <c r="M8" s="172">
        <v>112.873</v>
      </c>
      <c r="N8" s="172">
        <v>0</v>
      </c>
      <c r="O8" s="172">
        <v>396.017</v>
      </c>
      <c r="P8" s="204">
        <v>386.08</v>
      </c>
      <c r="Q8" s="205"/>
      <c r="R8" s="206"/>
      <c r="S8" s="174">
        <f>100*(C8/OBR_MAR22_1.1!C8)</f>
        <v>85.999735613833479</v>
      </c>
      <c r="T8" s="174">
        <f>100*(D8/OBR_MAR22_1.1!D8)</f>
        <v>89.512498802796685</v>
      </c>
      <c r="U8" s="174">
        <f>100*(E8/OBR_MAR22_1.1!E8)</f>
        <v>83.337201206776527</v>
      </c>
      <c r="V8" s="174">
        <f>100*(K8/OBR_MAR22_1.1!N8)</f>
        <v>81.674553618674679</v>
      </c>
      <c r="W8" s="174">
        <f>100*(M8/OBR_MAR22_1.1!P8)</f>
        <v>87.497771335105938</v>
      </c>
      <c r="X8" s="174">
        <f>100*(O8/OBR_MAR22_1.1!R8)</f>
        <v>84.194804808252428</v>
      </c>
      <c r="AA8" s="174">
        <f t="shared" si="0"/>
        <v>2.5638427769139938</v>
      </c>
    </row>
    <row r="9" spans="1:31" ht="15.75">
      <c r="A9" s="160"/>
      <c r="B9" s="203" t="s">
        <v>988</v>
      </c>
      <c r="C9" s="172">
        <v>251.536</v>
      </c>
      <c r="D9" s="172">
        <v>84.016999999999996</v>
      </c>
      <c r="E9" s="172">
        <v>64.347999999999999</v>
      </c>
      <c r="F9" s="172">
        <v>12.659000000000001</v>
      </c>
      <c r="G9" s="172">
        <v>1.2290000000000001</v>
      </c>
      <c r="H9" s="172">
        <v>401.13</v>
      </c>
      <c r="I9" s="172">
        <v>-8.8840000000000003</v>
      </c>
      <c r="J9" s="172">
        <v>392.24599999999998</v>
      </c>
      <c r="K9" s="172">
        <v>102.819</v>
      </c>
      <c r="L9" s="172">
        <v>495.065</v>
      </c>
      <c r="M9" s="172">
        <v>107.904</v>
      </c>
      <c r="N9" s="172">
        <v>0</v>
      </c>
      <c r="O9" s="172">
        <v>387.161</v>
      </c>
      <c r="P9" s="204">
        <v>380.755</v>
      </c>
      <c r="Q9" s="205"/>
      <c r="R9" s="206"/>
      <c r="S9" s="174">
        <f>100*(C9/OBR_MAR22_1.1!C9)</f>
        <v>85.764163552549036</v>
      </c>
      <c r="T9" s="174">
        <f>100*(D9/OBR_MAR22_1.1!D9)</f>
        <v>90.024323079066079</v>
      </c>
      <c r="U9" s="174">
        <f>100*(E9/OBR_MAR22_1.1!E9)</f>
        <v>84.445086022493157</v>
      </c>
      <c r="V9" s="174">
        <f>100*(K9/OBR_MAR22_1.1!N9)</f>
        <v>81.917046432327354</v>
      </c>
      <c r="W9" s="174">
        <f>100*(M9/OBR_MAR22_1.1!P9)</f>
        <v>87.87614727463739</v>
      </c>
      <c r="X9" s="174">
        <f>100*(O9/OBR_MAR22_1.1!R9)</f>
        <v>83.822672939566687</v>
      </c>
      <c r="AA9" s="174">
        <f t="shared" si="0"/>
        <v>0.57179084833391958</v>
      </c>
    </row>
    <row r="10" spans="1:31" ht="15.75">
      <c r="A10" s="160"/>
      <c r="B10" s="203" t="s">
        <v>989</v>
      </c>
      <c r="C10" s="172">
        <v>249.28899999999999</v>
      </c>
      <c r="D10" s="172">
        <v>84.619</v>
      </c>
      <c r="E10" s="172">
        <v>61.514000000000003</v>
      </c>
      <c r="F10" s="172">
        <v>11.961</v>
      </c>
      <c r="G10" s="172">
        <v>0.70799999999999996</v>
      </c>
      <c r="H10" s="172">
        <v>396.13</v>
      </c>
      <c r="I10" s="172">
        <v>-1.9930000000000001</v>
      </c>
      <c r="J10" s="172">
        <v>394.137</v>
      </c>
      <c r="K10" s="172">
        <v>100.586</v>
      </c>
      <c r="L10" s="172">
        <v>494.72300000000001</v>
      </c>
      <c r="M10" s="172">
        <v>106.21599999999999</v>
      </c>
      <c r="N10" s="172">
        <v>0</v>
      </c>
      <c r="O10" s="172">
        <v>388.50700000000001</v>
      </c>
      <c r="P10" s="204">
        <v>382.92700000000002</v>
      </c>
      <c r="Q10" s="205"/>
      <c r="R10" s="206"/>
      <c r="S10" s="174">
        <f>100*(C10/OBR_MAR22_1.1!C10)</f>
        <v>85.400144566591422</v>
      </c>
      <c r="T10" s="174">
        <f>100*(D10/OBR_MAR22_1.1!D10)</f>
        <v>89.580885233059149</v>
      </c>
      <c r="U10" s="174">
        <f>100*(E10/OBR_MAR22_1.1!E10)</f>
        <v>84.092959671907039</v>
      </c>
      <c r="V10" s="174">
        <f>100*(K10/OBR_MAR22_1.1!N10)</f>
        <v>81.02299730154256</v>
      </c>
      <c r="W10" s="174">
        <f>100*(M10/OBR_MAR22_1.1!P10)</f>
        <v>86.462021864595798</v>
      </c>
      <c r="X10" s="174">
        <f>100*(O10/OBR_MAR22_1.1!R10)</f>
        <v>84.378984038867927</v>
      </c>
      <c r="AA10" s="174">
        <f t="shared" si="0"/>
        <v>-0.49257559606137313</v>
      </c>
    </row>
    <row r="11" spans="1:31" ht="15.75">
      <c r="A11" s="160"/>
      <c r="B11" s="203" t="s">
        <v>990</v>
      </c>
      <c r="C11" s="172">
        <v>251.249</v>
      </c>
      <c r="D11" s="172">
        <v>86.564999999999998</v>
      </c>
      <c r="E11" s="172">
        <v>62.212000000000003</v>
      </c>
      <c r="F11" s="172">
        <v>13.311</v>
      </c>
      <c r="G11" s="172">
        <v>0.42899999999999999</v>
      </c>
      <c r="H11" s="172">
        <v>400.45499999999998</v>
      </c>
      <c r="I11" s="172">
        <v>-3.1360000000000001</v>
      </c>
      <c r="J11" s="172">
        <v>397.31900000000002</v>
      </c>
      <c r="K11" s="172">
        <v>102.09</v>
      </c>
      <c r="L11" s="172">
        <v>499.40899999999999</v>
      </c>
      <c r="M11" s="172">
        <v>107.726</v>
      </c>
      <c r="N11" s="172">
        <v>0</v>
      </c>
      <c r="O11" s="172">
        <v>391.68299999999999</v>
      </c>
      <c r="P11" s="204">
        <v>392.54300000000001</v>
      </c>
      <c r="Q11" s="205"/>
      <c r="R11" s="206"/>
      <c r="S11" s="174">
        <f>100*(C11/OBR_MAR22_1.1!C11)</f>
        <v>85.159048926398555</v>
      </c>
      <c r="T11" s="174">
        <f>100*(D11/OBR_MAR22_1.1!D11)</f>
        <v>90.529277041654026</v>
      </c>
      <c r="U11" s="174">
        <f>100*(E11/OBR_MAR22_1.1!E11)</f>
        <v>84.053232452881176</v>
      </c>
      <c r="V11" s="174">
        <f>100*(K11/OBR_MAR22_1.1!N11)</f>
        <v>81.811406636909282</v>
      </c>
      <c r="W11" s="174">
        <f>100*(M11/OBR_MAR22_1.1!P11)</f>
        <v>85.937425211800175</v>
      </c>
      <c r="X11" s="174">
        <f>100*(O11/OBR_MAR22_1.1!R11)</f>
        <v>85.015041608605628</v>
      </c>
      <c r="AA11" s="174">
        <f t="shared" si="0"/>
        <v>1.0586988576050338</v>
      </c>
    </row>
    <row r="12" spans="1:31" ht="15.75">
      <c r="A12" s="160"/>
      <c r="B12" s="203" t="s">
        <v>991</v>
      </c>
      <c r="C12" s="172">
        <v>253.739</v>
      </c>
      <c r="D12" s="172">
        <v>86.650999999999996</v>
      </c>
      <c r="E12" s="172">
        <v>60.442999999999998</v>
      </c>
      <c r="F12" s="172">
        <v>12.801</v>
      </c>
      <c r="G12" s="172">
        <v>-1.2E-2</v>
      </c>
      <c r="H12" s="172">
        <v>400.82100000000003</v>
      </c>
      <c r="I12" s="172">
        <v>-4.45</v>
      </c>
      <c r="J12" s="172">
        <v>396.37099999999998</v>
      </c>
      <c r="K12" s="172">
        <v>104.81</v>
      </c>
      <c r="L12" s="172">
        <v>501.18099999999998</v>
      </c>
      <c r="M12" s="172">
        <v>111.41200000000001</v>
      </c>
      <c r="N12" s="172">
        <v>0</v>
      </c>
      <c r="O12" s="172">
        <v>389.76900000000001</v>
      </c>
      <c r="P12" s="204">
        <v>388.78</v>
      </c>
      <c r="Q12" s="205"/>
      <c r="R12" s="206"/>
      <c r="S12" s="174">
        <f>100*(C12/OBR_MAR22_1.1!C12)</f>
        <v>84.788529076625423</v>
      </c>
      <c r="T12" s="174">
        <f>100*(D12/OBR_MAR22_1.1!D12)</f>
        <v>90.007375014282601</v>
      </c>
      <c r="U12" s="174">
        <f>100*(E12/OBR_MAR22_1.1!E12)</f>
        <v>83.257114521061183</v>
      </c>
      <c r="V12" s="174">
        <f>100*(K12/OBR_MAR22_1.1!N12)</f>
        <v>82.887827407313679</v>
      </c>
      <c r="W12" s="174">
        <f>100*(M12/OBR_MAR22_1.1!P12)</f>
        <v>87.291588316409673</v>
      </c>
      <c r="X12" s="174">
        <f>100*(O12/OBR_MAR22_1.1!R12)</f>
        <v>84.337836902144744</v>
      </c>
      <c r="AA12" s="174">
        <f t="shared" si="0"/>
        <v>-0.57650082318816409</v>
      </c>
    </row>
    <row r="13" spans="1:31" ht="15.75">
      <c r="A13" s="160"/>
      <c r="B13" s="203" t="s">
        <v>992</v>
      </c>
      <c r="C13" s="172">
        <v>252.71600000000001</v>
      </c>
      <c r="D13" s="172">
        <v>86.602999999999994</v>
      </c>
      <c r="E13" s="172">
        <v>62.335000000000001</v>
      </c>
      <c r="F13" s="172">
        <v>12.83</v>
      </c>
      <c r="G13" s="172">
        <v>-5.5E-2</v>
      </c>
      <c r="H13" s="172">
        <v>401.59899999999999</v>
      </c>
      <c r="I13" s="172">
        <v>1.0720000000000001</v>
      </c>
      <c r="J13" s="172">
        <v>402.67099999999999</v>
      </c>
      <c r="K13" s="172">
        <v>107.828</v>
      </c>
      <c r="L13" s="172">
        <v>510.49900000000002</v>
      </c>
      <c r="M13" s="172">
        <v>114.33199999999999</v>
      </c>
      <c r="N13" s="172">
        <v>0</v>
      </c>
      <c r="O13" s="172">
        <v>396.16699999999997</v>
      </c>
      <c r="P13" s="204">
        <v>396.45600000000002</v>
      </c>
      <c r="Q13" s="205"/>
      <c r="R13" s="206"/>
      <c r="S13" s="174">
        <f>100*(C13/OBR_MAR22_1.1!C13)</f>
        <v>85.687063666170516</v>
      </c>
      <c r="T13" s="174">
        <f>100*(D13/OBR_MAR22_1.1!D13)</f>
        <v>91.719090889835002</v>
      </c>
      <c r="U13" s="174">
        <f>100*(E13/OBR_MAR22_1.1!E13)</f>
        <v>82.829504232164439</v>
      </c>
      <c r="V13" s="174">
        <f>100*(K13/OBR_MAR22_1.1!N13)</f>
        <v>84.481529361068681</v>
      </c>
      <c r="W13" s="174">
        <f>100*(M13/OBR_MAR22_1.1!P13)</f>
        <v>88.145001503365222</v>
      </c>
      <c r="X13" s="174">
        <f>100*(O13/OBR_MAR22_1.1!R13)</f>
        <v>85.12763762946409</v>
      </c>
      <c r="AA13" s="174">
        <f t="shared" si="0"/>
        <v>1.9017506901859882</v>
      </c>
    </row>
    <row r="14" spans="1:31" ht="15.75">
      <c r="A14" s="160"/>
      <c r="B14" s="203" t="s">
        <v>993</v>
      </c>
      <c r="C14" s="172">
        <v>258.947</v>
      </c>
      <c r="D14" s="172">
        <v>86.772000000000006</v>
      </c>
      <c r="E14" s="172">
        <v>62.304000000000002</v>
      </c>
      <c r="F14" s="172">
        <v>12.622999999999999</v>
      </c>
      <c r="G14" s="172">
        <v>-0.41299999999999998</v>
      </c>
      <c r="H14" s="172">
        <v>407.61</v>
      </c>
      <c r="I14" s="172">
        <v>1.179</v>
      </c>
      <c r="J14" s="172">
        <v>408.78899999999999</v>
      </c>
      <c r="K14" s="172">
        <v>114.003</v>
      </c>
      <c r="L14" s="172">
        <v>522.79200000000003</v>
      </c>
      <c r="M14" s="172">
        <v>119.932</v>
      </c>
      <c r="N14" s="172">
        <v>0</v>
      </c>
      <c r="O14" s="172">
        <v>402.86</v>
      </c>
      <c r="P14" s="204">
        <v>403.51799999999997</v>
      </c>
      <c r="Q14" s="205"/>
      <c r="R14" s="206"/>
      <c r="S14" s="174">
        <f>100*(C14/OBR_MAR22_1.1!C14)</f>
        <v>86.026617232764579</v>
      </c>
      <c r="T14" s="174">
        <f>100*(D14/OBR_MAR22_1.1!D14)</f>
        <v>91.374535345345038</v>
      </c>
      <c r="U14" s="174">
        <f>100*(E14/OBR_MAR22_1.1!E14)</f>
        <v>83.345372822858977</v>
      </c>
      <c r="V14" s="174">
        <f>100*(K14/OBR_MAR22_1.1!N14)</f>
        <v>86.025716484810076</v>
      </c>
      <c r="W14" s="174">
        <f>100*(M14/OBR_MAR22_1.1!P14)</f>
        <v>90.179182362981507</v>
      </c>
      <c r="X14" s="174">
        <f>100*(O14/OBR_MAR22_1.1!R14)</f>
        <v>85.595606123381245</v>
      </c>
      <c r="AA14" s="174">
        <f t="shared" si="0"/>
        <v>-0.3756639333721834</v>
      </c>
    </row>
    <row r="15" spans="1:31" ht="15.75">
      <c r="A15" s="160"/>
      <c r="B15" s="203" t="s">
        <v>994</v>
      </c>
      <c r="C15" s="172">
        <v>260.947</v>
      </c>
      <c r="D15" s="172">
        <v>86.472999999999999</v>
      </c>
      <c r="E15" s="172">
        <v>64.582999999999998</v>
      </c>
      <c r="F15" s="172">
        <v>12.781000000000001</v>
      </c>
      <c r="G15" s="172">
        <v>0.502</v>
      </c>
      <c r="H15" s="172">
        <v>412.505</v>
      </c>
      <c r="I15" s="172">
        <v>1.9410000000000001</v>
      </c>
      <c r="J15" s="172">
        <v>414.44600000000003</v>
      </c>
      <c r="K15" s="172">
        <v>113.789</v>
      </c>
      <c r="L15" s="172">
        <v>528.23500000000001</v>
      </c>
      <c r="M15" s="172">
        <v>122.956</v>
      </c>
      <c r="N15" s="172">
        <v>0</v>
      </c>
      <c r="O15" s="172">
        <v>405.279</v>
      </c>
      <c r="P15" s="204">
        <v>404.642</v>
      </c>
      <c r="Q15" s="205"/>
      <c r="R15" s="206"/>
      <c r="S15" s="174">
        <f>100*(C15/OBR_MAR22_1.1!C15)</f>
        <v>86.685579698831006</v>
      </c>
      <c r="T15" s="174">
        <f>100*(D15/OBR_MAR22_1.1!D15)</f>
        <v>91.166237928562381</v>
      </c>
      <c r="U15" s="174">
        <f>100*(E15/OBR_MAR22_1.1!E15)</f>
        <v>83.318927147704244</v>
      </c>
      <c r="V15" s="174">
        <f>100*(K15/OBR_MAR22_1.1!N15)</f>
        <v>86.072071526905802</v>
      </c>
      <c r="W15" s="174">
        <f>100*(M15/OBR_MAR22_1.1!P15)</f>
        <v>90.315851329513748</v>
      </c>
      <c r="X15" s="174">
        <f>100*(O15/OBR_MAR22_1.1!R15)</f>
        <v>85.510197192132566</v>
      </c>
      <c r="AA15" s="174">
        <f t="shared" si="0"/>
        <v>-0.22796002846461327</v>
      </c>
    </row>
    <row r="16" spans="1:31" ht="15.75">
      <c r="A16" s="160"/>
      <c r="B16" s="203" t="s">
        <v>995</v>
      </c>
      <c r="C16" s="172">
        <v>262.94299999999998</v>
      </c>
      <c r="D16" s="172">
        <v>87.93</v>
      </c>
      <c r="E16" s="172">
        <v>65.989000000000004</v>
      </c>
      <c r="F16" s="172">
        <v>12.3</v>
      </c>
      <c r="G16" s="172">
        <v>0.40400000000000003</v>
      </c>
      <c r="H16" s="172">
        <v>417.26600000000002</v>
      </c>
      <c r="I16" s="172">
        <v>-0.76</v>
      </c>
      <c r="J16" s="172">
        <v>416.50599999999997</v>
      </c>
      <c r="K16" s="172">
        <v>118.857</v>
      </c>
      <c r="L16" s="172">
        <v>535.36300000000006</v>
      </c>
      <c r="M16" s="172">
        <v>127.474</v>
      </c>
      <c r="N16" s="172">
        <v>0</v>
      </c>
      <c r="O16" s="172">
        <v>407.88900000000001</v>
      </c>
      <c r="P16" s="204">
        <v>408.24400000000003</v>
      </c>
      <c r="Q16" s="205"/>
      <c r="R16" s="206"/>
      <c r="S16" s="174">
        <f>100*(C16/OBR_MAR22_1.1!C16)</f>
        <v>86.786169292819935</v>
      </c>
      <c r="T16" s="174">
        <f>100*(D16/OBR_MAR22_1.1!D16)</f>
        <v>91.915454089312604</v>
      </c>
      <c r="U16" s="174">
        <f>100*(E16/OBR_MAR22_1.1!E16)</f>
        <v>83.134700665188461</v>
      </c>
      <c r="V16" s="174">
        <f>100*(K16/OBR_MAR22_1.1!N16)</f>
        <v>87.092590421478391</v>
      </c>
      <c r="W16" s="174">
        <f>100*(M16/OBR_MAR22_1.1!P16)</f>
        <v>91.942731436402312</v>
      </c>
      <c r="X16" s="174">
        <f>100*(O16/OBR_MAR22_1.1!R16)</f>
        <v>85.957144603246178</v>
      </c>
      <c r="AA16" s="174">
        <f t="shared" si="0"/>
        <v>0.82181318191203445</v>
      </c>
    </row>
    <row r="17" spans="1:27" ht="15.75">
      <c r="A17" s="160"/>
      <c r="B17" s="203" t="s">
        <v>996</v>
      </c>
      <c r="C17" s="172">
        <v>266.05200000000002</v>
      </c>
      <c r="D17" s="172">
        <v>89.010999999999996</v>
      </c>
      <c r="E17" s="172">
        <v>63.344999999999999</v>
      </c>
      <c r="F17" s="172">
        <v>12.988</v>
      </c>
      <c r="G17" s="172">
        <v>-1.2609999999999999</v>
      </c>
      <c r="H17" s="172">
        <v>417.14699999999999</v>
      </c>
      <c r="I17" s="172">
        <v>1.2230000000000001</v>
      </c>
      <c r="J17" s="172">
        <v>418.37</v>
      </c>
      <c r="K17" s="172">
        <v>125.172</v>
      </c>
      <c r="L17" s="172">
        <v>543.54200000000003</v>
      </c>
      <c r="M17" s="172">
        <v>126.663</v>
      </c>
      <c r="N17" s="172">
        <v>0</v>
      </c>
      <c r="O17" s="172">
        <v>416.87900000000002</v>
      </c>
      <c r="P17" s="204">
        <v>418.57299999999998</v>
      </c>
      <c r="Q17" s="205"/>
      <c r="R17" s="206"/>
      <c r="S17" s="174">
        <f>100*(C17/OBR_MAR22_1.1!C17)</f>
        <v>88.822859737389464</v>
      </c>
      <c r="T17" s="174">
        <f>100*(D17/OBR_MAR22_1.1!D17)</f>
        <v>92.199250067328208</v>
      </c>
      <c r="U17" s="174">
        <f>100*(E17/OBR_MAR22_1.1!E17)</f>
        <v>83.310317616886962</v>
      </c>
      <c r="V17" s="174">
        <f>100*(K17/OBR_MAR22_1.1!N17)</f>
        <v>88.457026557177784</v>
      </c>
      <c r="W17" s="174">
        <f>100*(M17/OBR_MAR22_1.1!P17)</f>
        <v>93.186633707071593</v>
      </c>
      <c r="X17" s="174">
        <f>100*(O17/OBR_MAR22_1.1!R17)</f>
        <v>87.447348548414155</v>
      </c>
      <c r="AA17" s="174">
        <f t="shared" si="0"/>
        <v>0.30875763039786008</v>
      </c>
    </row>
    <row r="18" spans="1:27" ht="15.75">
      <c r="A18" s="160"/>
      <c r="B18" s="203" t="s">
        <v>997</v>
      </c>
      <c r="C18" s="172">
        <v>265.93</v>
      </c>
      <c r="D18" s="172">
        <v>86.096999999999994</v>
      </c>
      <c r="E18" s="172">
        <v>63.584000000000003</v>
      </c>
      <c r="F18" s="172">
        <v>11.692</v>
      </c>
      <c r="G18" s="172">
        <v>-3.4000000000000002E-2</v>
      </c>
      <c r="H18" s="172">
        <v>415.577</v>
      </c>
      <c r="I18" s="172">
        <v>3.718</v>
      </c>
      <c r="J18" s="172">
        <v>419.29500000000002</v>
      </c>
      <c r="K18" s="172">
        <v>127.76300000000001</v>
      </c>
      <c r="L18" s="172">
        <v>547.05799999999999</v>
      </c>
      <c r="M18" s="172">
        <v>133.607</v>
      </c>
      <c r="N18" s="172">
        <v>0</v>
      </c>
      <c r="O18" s="172">
        <v>413.45100000000002</v>
      </c>
      <c r="P18" s="204">
        <v>418.02800000000002</v>
      </c>
      <c r="Q18" s="205"/>
      <c r="R18" s="206"/>
      <c r="S18" s="174">
        <f>100*(C18/OBR_MAR22_1.1!C18)</f>
        <v>89.129385582711066</v>
      </c>
      <c r="T18" s="174">
        <f>100*(D18/OBR_MAR22_1.1!D18)</f>
        <v>89.881927987555983</v>
      </c>
      <c r="U18" s="174">
        <f>100*(E18/OBR_MAR22_1.1!E18)</f>
        <v>84.136981950987149</v>
      </c>
      <c r="V18" s="174">
        <f>100*(K18/OBR_MAR22_1.1!N18)</f>
        <v>90.866612140393315</v>
      </c>
      <c r="W18" s="174">
        <f>100*(M18/OBR_MAR22_1.1!P18)</f>
        <v>96.581511681702509</v>
      </c>
      <c r="X18" s="174">
        <f>100*(O18/OBR_MAR22_1.1!R18)</f>
        <v>86.640667893261138</v>
      </c>
      <c r="AA18" s="174">
        <f t="shared" si="0"/>
        <v>-2.5133849549535459</v>
      </c>
    </row>
    <row r="19" spans="1:27" ht="15.75">
      <c r="A19" s="160"/>
      <c r="B19" s="203" t="s">
        <v>998</v>
      </c>
      <c r="C19" s="172">
        <v>268.34199999999998</v>
      </c>
      <c r="D19" s="172">
        <v>86.631</v>
      </c>
      <c r="E19" s="172">
        <v>65.966999999999999</v>
      </c>
      <c r="F19" s="172">
        <v>11.996</v>
      </c>
      <c r="G19" s="172">
        <v>1.891</v>
      </c>
      <c r="H19" s="172">
        <v>422.83100000000002</v>
      </c>
      <c r="I19" s="172">
        <v>3.2000000000000001E-2</v>
      </c>
      <c r="J19" s="172">
        <v>422.863</v>
      </c>
      <c r="K19" s="172">
        <v>129.21199999999999</v>
      </c>
      <c r="L19" s="172">
        <v>552.07500000000005</v>
      </c>
      <c r="M19" s="172">
        <v>134.614</v>
      </c>
      <c r="N19" s="172">
        <v>0</v>
      </c>
      <c r="O19" s="172">
        <v>417.46100000000001</v>
      </c>
      <c r="P19" s="204">
        <v>416.56299999999999</v>
      </c>
      <c r="Q19" s="205"/>
      <c r="R19" s="206"/>
      <c r="S19" s="174">
        <f>100*(C19/OBR_MAR22_1.1!C19)</f>
        <v>89.845949864230974</v>
      </c>
      <c r="T19" s="174">
        <f>100*(D19/OBR_MAR22_1.1!D19)</f>
        <v>90.498924012285059</v>
      </c>
      <c r="U19" s="174">
        <f>100*(E19/OBR_MAR22_1.1!E19)</f>
        <v>84.861388049141311</v>
      </c>
      <c r="V19" s="174">
        <f>100*(K19/OBR_MAR22_1.1!N19)</f>
        <v>90.747685867992629</v>
      </c>
      <c r="W19" s="174">
        <f>100*(M19/OBR_MAR22_1.1!P19)</f>
        <v>98.082990272869679</v>
      </c>
      <c r="X19" s="174">
        <f>100*(O19/OBR_MAR22_1.1!R19)</f>
        <v>87.202491613156582</v>
      </c>
      <c r="AA19" s="174">
        <f t="shared" si="0"/>
        <v>0.68645170229826302</v>
      </c>
    </row>
    <row r="20" spans="1:27" ht="15.75">
      <c r="A20" s="160"/>
      <c r="B20" s="203" t="s">
        <v>999</v>
      </c>
      <c r="C20" s="172">
        <v>272.36799999999999</v>
      </c>
      <c r="D20" s="172">
        <v>87.510999999999996</v>
      </c>
      <c r="E20" s="172">
        <v>67.328000000000003</v>
      </c>
      <c r="F20" s="172">
        <v>11.612</v>
      </c>
      <c r="G20" s="172">
        <v>0.08</v>
      </c>
      <c r="H20" s="172">
        <v>427.28699999999998</v>
      </c>
      <c r="I20" s="172">
        <v>-1.538</v>
      </c>
      <c r="J20" s="172">
        <v>425.74900000000002</v>
      </c>
      <c r="K20" s="172">
        <v>130.62299999999999</v>
      </c>
      <c r="L20" s="172">
        <v>556.37199999999996</v>
      </c>
      <c r="M20" s="172">
        <v>134.654</v>
      </c>
      <c r="N20" s="172">
        <v>0</v>
      </c>
      <c r="O20" s="172">
        <v>421.71800000000002</v>
      </c>
      <c r="P20" s="204">
        <v>422.13799999999998</v>
      </c>
      <c r="Q20" s="205"/>
      <c r="R20" s="206"/>
      <c r="S20" s="174">
        <f>100*(C20/OBR_MAR22_1.1!C20)</f>
        <v>90.32146812842808</v>
      </c>
      <c r="T20" s="174">
        <f>100*(D20/OBR_MAR22_1.1!D20)</f>
        <v>90.822384125204962</v>
      </c>
      <c r="U20" s="174">
        <f>100*(E20/OBR_MAR22_1.1!E20)</f>
        <v>84.888984151400152</v>
      </c>
      <c r="V20" s="174">
        <f>100*(K20/OBR_MAR22_1.1!N20)</f>
        <v>91.242028206005827</v>
      </c>
      <c r="W20" s="174">
        <f>100*(M20/OBR_MAR22_1.1!P20)</f>
        <v>96.905450724700245</v>
      </c>
      <c r="X20" s="174">
        <f>100*(O20/OBR_MAR22_1.1!R20)</f>
        <v>87.979805355336055</v>
      </c>
      <c r="AA20" s="174">
        <f t="shared" si="0"/>
        <v>0.35741873889683085</v>
      </c>
    </row>
    <row r="21" spans="1:27" ht="15.75">
      <c r="A21" s="160"/>
      <c r="B21" s="203" t="s">
        <v>1000</v>
      </c>
      <c r="C21" s="172">
        <v>273.81799999999998</v>
      </c>
      <c r="D21" s="172">
        <v>90.239000000000004</v>
      </c>
      <c r="E21" s="172">
        <v>67.983999999999995</v>
      </c>
      <c r="F21" s="172">
        <v>12.005000000000001</v>
      </c>
      <c r="G21" s="172">
        <v>-0.39100000000000001</v>
      </c>
      <c r="H21" s="172">
        <v>431.65</v>
      </c>
      <c r="I21" s="172">
        <v>-4.82</v>
      </c>
      <c r="J21" s="172">
        <v>426.83</v>
      </c>
      <c r="K21" s="172">
        <v>132.148</v>
      </c>
      <c r="L21" s="172">
        <v>558.97799999999995</v>
      </c>
      <c r="M21" s="172">
        <v>134.83000000000001</v>
      </c>
      <c r="N21" s="172">
        <v>0</v>
      </c>
      <c r="O21" s="172">
        <v>424.14800000000002</v>
      </c>
      <c r="P21" s="204">
        <v>421.34800000000001</v>
      </c>
      <c r="Q21" s="205"/>
      <c r="R21" s="206"/>
      <c r="S21" s="174">
        <f>100*(C21/OBR_MAR22_1.1!C21)</f>
        <v>90.809236861218238</v>
      </c>
      <c r="T21" s="174">
        <f>100*(D21/OBR_MAR22_1.1!D21)</f>
        <v>91.28420413737291</v>
      </c>
      <c r="U21" s="174">
        <f>100*(E21/OBR_MAR22_1.1!E21)</f>
        <v>85.089552799228997</v>
      </c>
      <c r="V21" s="174">
        <f>100*(K21/OBR_MAR22_1.1!N21)</f>
        <v>90.173252632225385</v>
      </c>
      <c r="W21" s="174">
        <f>100*(M21/OBR_MAR22_1.1!P21)</f>
        <v>96.138214280621199</v>
      </c>
      <c r="X21" s="174">
        <f>100*(O21/OBR_MAR22_1.1!R21)</f>
        <v>87.891202135176755</v>
      </c>
      <c r="AA21" s="174">
        <f t="shared" si="0"/>
        <v>0.50848699537693332</v>
      </c>
    </row>
    <row r="22" spans="1:27" ht="15.75">
      <c r="A22" s="160"/>
      <c r="B22" s="203" t="s">
        <v>1001</v>
      </c>
      <c r="C22" s="172">
        <v>276.72300000000001</v>
      </c>
      <c r="D22" s="172">
        <v>87.951999999999998</v>
      </c>
      <c r="E22" s="172">
        <v>66.048000000000002</v>
      </c>
      <c r="F22" s="172">
        <v>12.082000000000001</v>
      </c>
      <c r="G22" s="172">
        <v>0.156</v>
      </c>
      <c r="H22" s="172">
        <v>430.87900000000002</v>
      </c>
      <c r="I22" s="172">
        <v>4.1900000000000004</v>
      </c>
      <c r="J22" s="172">
        <v>435.06900000000002</v>
      </c>
      <c r="K22" s="172">
        <v>126.65</v>
      </c>
      <c r="L22" s="172">
        <v>561.71900000000005</v>
      </c>
      <c r="M22" s="172">
        <v>135.66499999999999</v>
      </c>
      <c r="N22" s="172">
        <v>0</v>
      </c>
      <c r="O22" s="172">
        <v>426.05399999999997</v>
      </c>
      <c r="P22" s="204">
        <v>421.95</v>
      </c>
      <c r="Q22" s="205"/>
      <c r="R22" s="206"/>
      <c r="S22" s="174">
        <f>100*(C22/OBR_MAR22_1.1!C22)</f>
        <v>91.226861390871491</v>
      </c>
      <c r="T22" s="174">
        <f>100*(D22/OBR_MAR22_1.1!D22)</f>
        <v>91.740899134244273</v>
      </c>
      <c r="U22" s="174">
        <f>100*(E22/OBR_MAR22_1.1!E22)</f>
        <v>86.028003907521978</v>
      </c>
      <c r="V22" s="174">
        <f>100*(K22/OBR_MAR22_1.1!N22)</f>
        <v>90.497252570579278</v>
      </c>
      <c r="W22" s="174">
        <f>100*(M22/OBR_MAR22_1.1!P22)</f>
        <v>95.514517446281218</v>
      </c>
      <c r="X22" s="174">
        <f>100*(O22/OBR_MAR22_1.1!R22)</f>
        <v>88.338147083033547</v>
      </c>
      <c r="AA22" s="174">
        <f t="shared" si="0"/>
        <v>0.50030013537072371</v>
      </c>
    </row>
    <row r="23" spans="1:27" ht="15.75">
      <c r="A23" s="160"/>
      <c r="B23" s="203" t="s">
        <v>1002</v>
      </c>
      <c r="C23" s="172">
        <v>278.19</v>
      </c>
      <c r="D23" s="172">
        <v>88.596000000000004</v>
      </c>
      <c r="E23" s="172">
        <v>66.028000000000006</v>
      </c>
      <c r="F23" s="172">
        <v>10.943</v>
      </c>
      <c r="G23" s="172">
        <v>1.0349999999999999</v>
      </c>
      <c r="H23" s="172">
        <v>433.84899999999999</v>
      </c>
      <c r="I23" s="172">
        <v>5.8920000000000003</v>
      </c>
      <c r="J23" s="172">
        <v>439.74099999999999</v>
      </c>
      <c r="K23" s="172">
        <v>129.125</v>
      </c>
      <c r="L23" s="172">
        <v>568.86599999999999</v>
      </c>
      <c r="M23" s="172">
        <v>134.09100000000001</v>
      </c>
      <c r="N23" s="172">
        <v>0</v>
      </c>
      <c r="O23" s="172">
        <v>434.77499999999998</v>
      </c>
      <c r="P23" s="204">
        <v>431.005</v>
      </c>
      <c r="Q23" s="205"/>
      <c r="R23" s="206"/>
      <c r="S23" s="174">
        <f>100*(C23/OBR_MAR22_1.1!C23)</f>
        <v>90.975090504174489</v>
      </c>
      <c r="T23" s="174">
        <f>100*(D23/OBR_MAR22_1.1!D23)</f>
        <v>91.74087727291554</v>
      </c>
      <c r="U23" s="174">
        <f>100*(E23/OBR_MAR22_1.1!E23)</f>
        <v>86.446713799423947</v>
      </c>
      <c r="V23" s="174">
        <f>100*(K23/OBR_MAR22_1.1!N23)</f>
        <v>89.791731859114762</v>
      </c>
      <c r="W23" s="174">
        <f>100*(M23/OBR_MAR22_1.1!P23)</f>
        <v>95.23373247539098</v>
      </c>
      <c r="X23" s="174">
        <f>100*(O23/OBR_MAR22_1.1!R23)</f>
        <v>89.05582695793774</v>
      </c>
      <c r="AA23" s="174">
        <f t="shared" si="0"/>
        <v>-2.3829424977694913E-5</v>
      </c>
    </row>
    <row r="24" spans="1:27" ht="15.75">
      <c r="A24" s="160"/>
      <c r="B24" s="203" t="s">
        <v>1003</v>
      </c>
      <c r="C24" s="172">
        <v>282.827</v>
      </c>
      <c r="D24" s="172">
        <v>90.150999999999996</v>
      </c>
      <c r="E24" s="172">
        <v>69.647000000000006</v>
      </c>
      <c r="F24" s="172">
        <v>11.124000000000001</v>
      </c>
      <c r="G24" s="172">
        <v>-0.44800000000000001</v>
      </c>
      <c r="H24" s="172">
        <v>442.17700000000002</v>
      </c>
      <c r="I24" s="172">
        <v>-1.258</v>
      </c>
      <c r="J24" s="172">
        <v>440.91899999999998</v>
      </c>
      <c r="K24" s="172">
        <v>127.39700000000001</v>
      </c>
      <c r="L24" s="172">
        <v>568.31600000000003</v>
      </c>
      <c r="M24" s="172">
        <v>131.93799999999999</v>
      </c>
      <c r="N24" s="172">
        <v>0</v>
      </c>
      <c r="O24" s="172">
        <v>436.37799999999999</v>
      </c>
      <c r="P24" s="204">
        <v>429.29899999999998</v>
      </c>
      <c r="Q24" s="205"/>
      <c r="R24" s="206"/>
      <c r="S24" s="174">
        <f>100*(C24/OBR_MAR22_1.1!C24)</f>
        <v>91.5851988096356</v>
      </c>
      <c r="T24" s="174">
        <f>100*(D24/OBR_MAR22_1.1!D24)</f>
        <v>92.396228348877727</v>
      </c>
      <c r="U24" s="174">
        <f>100*(E24/OBR_MAR22_1.1!E24)</f>
        <v>86.730259143494024</v>
      </c>
      <c r="V24" s="174">
        <f>100*(K24/OBR_MAR22_1.1!N24)</f>
        <v>90.335824599719189</v>
      </c>
      <c r="W24" s="174">
        <f>100*(M24/OBR_MAR22_1.1!P24)</f>
        <v>95.054826299332859</v>
      </c>
      <c r="X24" s="174">
        <f>100*(O24/OBR_MAR22_1.1!R24)</f>
        <v>89.605338809034905</v>
      </c>
      <c r="AA24" s="174">
        <f t="shared" si="0"/>
        <v>0.71435012989096158</v>
      </c>
    </row>
    <row r="25" spans="1:27" ht="15.75">
      <c r="A25" s="160"/>
      <c r="B25" s="203" t="s">
        <v>1004</v>
      </c>
      <c r="C25" s="172">
        <v>285.839</v>
      </c>
      <c r="D25" s="172">
        <v>88.695999999999998</v>
      </c>
      <c r="E25" s="172">
        <v>67.123999999999995</v>
      </c>
      <c r="F25" s="172">
        <v>10.568</v>
      </c>
      <c r="G25" s="172">
        <v>1.8979999999999999</v>
      </c>
      <c r="H25" s="172">
        <v>443.55700000000002</v>
      </c>
      <c r="I25" s="172">
        <v>-2.8820000000000001</v>
      </c>
      <c r="J25" s="172">
        <v>440.67500000000001</v>
      </c>
      <c r="K25" s="172">
        <v>133.12899999999999</v>
      </c>
      <c r="L25" s="172">
        <v>573.80399999999997</v>
      </c>
      <c r="M25" s="172">
        <v>134.63399999999999</v>
      </c>
      <c r="N25" s="172">
        <v>0</v>
      </c>
      <c r="O25" s="172">
        <v>439.17</v>
      </c>
      <c r="P25" s="204">
        <v>426.596</v>
      </c>
      <c r="Q25" s="205"/>
      <c r="R25" s="206"/>
      <c r="S25" s="174">
        <f>100*(C25/OBR_MAR22_1.1!C25)</f>
        <v>92.680293371896212</v>
      </c>
      <c r="T25" s="174">
        <f>100*(D25/OBR_MAR22_1.1!D25)</f>
        <v>91.265112928949932</v>
      </c>
      <c r="U25" s="174">
        <f>100*(E25/OBR_MAR22_1.1!E25)</f>
        <v>87.115194933291789</v>
      </c>
      <c r="V25" s="174">
        <f>100*(K25/OBR_MAR22_1.1!N25)</f>
        <v>92.519441529469802</v>
      </c>
      <c r="W25" s="174">
        <f>100*(M25/OBR_MAR22_1.1!P25)</f>
        <v>97.13852813852813</v>
      </c>
      <c r="X25" s="174">
        <f>100*(O25/OBR_MAR22_1.1!R25)</f>
        <v>89.766493062652799</v>
      </c>
      <c r="AA25" s="174">
        <f t="shared" si="0"/>
        <v>-1.2242008576982544</v>
      </c>
    </row>
    <row r="26" spans="1:27" ht="15.75">
      <c r="A26" s="160"/>
      <c r="B26" s="203" t="s">
        <v>1005</v>
      </c>
      <c r="C26" s="172">
        <v>288.755</v>
      </c>
      <c r="D26" s="172">
        <v>90.040999999999997</v>
      </c>
      <c r="E26" s="172">
        <v>70.540999999999997</v>
      </c>
      <c r="F26" s="172">
        <v>11.167999999999999</v>
      </c>
      <c r="G26" s="172">
        <v>2.379</v>
      </c>
      <c r="H26" s="172">
        <v>451.71600000000001</v>
      </c>
      <c r="I26" s="172">
        <v>-2.431</v>
      </c>
      <c r="J26" s="172">
        <v>449.28500000000003</v>
      </c>
      <c r="K26" s="172">
        <v>135.08500000000001</v>
      </c>
      <c r="L26" s="172">
        <v>584.37</v>
      </c>
      <c r="M26" s="172">
        <v>140.73699999999999</v>
      </c>
      <c r="N26" s="172">
        <v>0</v>
      </c>
      <c r="O26" s="172">
        <v>443.63299999999998</v>
      </c>
      <c r="P26" s="204">
        <v>437.99700000000001</v>
      </c>
      <c r="Q26" s="205"/>
      <c r="R26" s="206"/>
      <c r="S26" s="174">
        <f>100*(C26/OBR_MAR22_1.1!C26)</f>
        <v>92.934224628189071</v>
      </c>
      <c r="T26" s="174">
        <f>100*(D26/OBR_MAR22_1.1!D26)</f>
        <v>93.248757249378627</v>
      </c>
      <c r="U26" s="174">
        <f>100*(E26/OBR_MAR22_1.1!E26)</f>
        <v>87.330238316310727</v>
      </c>
      <c r="V26" s="174">
        <f>100*(K26/OBR_MAR22_1.1!N26)</f>
        <v>92.448620644816899</v>
      </c>
      <c r="W26" s="174">
        <f>100*(M26/OBR_MAR22_1.1!P26)</f>
        <v>96.664010879569219</v>
      </c>
      <c r="X26" s="174">
        <f>100*(O26/OBR_MAR22_1.1!R26)</f>
        <v>90.086729441101738</v>
      </c>
      <c r="AA26" s="174">
        <f t="shared" si="0"/>
        <v>2.1734968124928145</v>
      </c>
    </row>
    <row r="27" spans="1:27" ht="15.75">
      <c r="A27" s="160"/>
      <c r="B27" s="203" t="s">
        <v>1006</v>
      </c>
      <c r="C27" s="172">
        <v>293.49900000000002</v>
      </c>
      <c r="D27" s="172">
        <v>89.05</v>
      </c>
      <c r="E27" s="172">
        <v>72.900000000000006</v>
      </c>
      <c r="F27" s="172">
        <v>11.728</v>
      </c>
      <c r="G27" s="172">
        <v>-0.317</v>
      </c>
      <c r="H27" s="172">
        <v>455.13200000000001</v>
      </c>
      <c r="I27" s="172">
        <v>3.3170000000000002</v>
      </c>
      <c r="J27" s="172">
        <v>458.44900000000001</v>
      </c>
      <c r="K27" s="172">
        <v>135.09</v>
      </c>
      <c r="L27" s="172">
        <v>593.53899999999999</v>
      </c>
      <c r="M27" s="172">
        <v>140.58600000000001</v>
      </c>
      <c r="N27" s="172">
        <v>0</v>
      </c>
      <c r="O27" s="172">
        <v>452.95299999999997</v>
      </c>
      <c r="P27" s="204">
        <v>443.95400000000001</v>
      </c>
      <c r="Q27" s="205"/>
      <c r="R27" s="206"/>
      <c r="S27" s="174">
        <f>100*(C27/OBR_MAR22_1.1!C27)</f>
        <v>93.391606500205242</v>
      </c>
      <c r="T27" s="174">
        <f>100*(D27/OBR_MAR22_1.1!D27)</f>
        <v>92.265450966171059</v>
      </c>
      <c r="U27" s="174">
        <f>100*(E27/OBR_MAR22_1.1!E27)</f>
        <v>88.140347483345224</v>
      </c>
      <c r="V27" s="174">
        <f>100*(K27/OBR_MAR22_1.1!N27)</f>
        <v>93.29291031891826</v>
      </c>
      <c r="W27" s="174">
        <f>100*(M27/OBR_MAR22_1.1!P27)</f>
        <v>96.56825706474703</v>
      </c>
      <c r="X27" s="174">
        <f>100*(O27/OBR_MAR22_1.1!R27)</f>
        <v>91.279026417238811</v>
      </c>
      <c r="AA27" s="174">
        <f t="shared" si="0"/>
        <v>-1.0544980032043516</v>
      </c>
    </row>
    <row r="28" spans="1:27" ht="15.75">
      <c r="A28" s="160"/>
      <c r="B28" s="203" t="s">
        <v>1007</v>
      </c>
      <c r="C28" s="172">
        <v>293.89800000000002</v>
      </c>
      <c r="D28" s="172">
        <v>91.872</v>
      </c>
      <c r="E28" s="172">
        <v>73.64</v>
      </c>
      <c r="F28" s="172">
        <v>12.195</v>
      </c>
      <c r="G28" s="172">
        <v>3.2549999999999999</v>
      </c>
      <c r="H28" s="172">
        <v>462.66500000000002</v>
      </c>
      <c r="I28" s="172">
        <v>5.516</v>
      </c>
      <c r="J28" s="172">
        <v>468.18099999999998</v>
      </c>
      <c r="K28" s="172">
        <v>130.58799999999999</v>
      </c>
      <c r="L28" s="172">
        <v>598.76900000000001</v>
      </c>
      <c r="M28" s="172">
        <v>141.37</v>
      </c>
      <c r="N28" s="172">
        <v>0</v>
      </c>
      <c r="O28" s="172">
        <v>457.399</v>
      </c>
      <c r="P28" s="204">
        <v>448.25400000000002</v>
      </c>
      <c r="Q28" s="205"/>
      <c r="R28" s="206"/>
      <c r="S28" s="174">
        <f>100*(C28/OBR_MAR22_1.1!C28)</f>
        <v>93.465035443174855</v>
      </c>
      <c r="T28" s="174">
        <f>100*(D28/OBR_MAR22_1.1!D28)</f>
        <v>93.646603129300232</v>
      </c>
      <c r="U28" s="174">
        <f>100*(E28/OBR_MAR22_1.1!E28)</f>
        <v>88.613992443021829</v>
      </c>
      <c r="V28" s="174">
        <f>100*(K28/OBR_MAR22_1.1!N28)</f>
        <v>92.302690170909955</v>
      </c>
      <c r="W28" s="174">
        <f>100*(M28/OBR_MAR22_1.1!P28)</f>
        <v>94.515089520906031</v>
      </c>
      <c r="X28" s="174">
        <f>100*(O28/OBR_MAR22_1.1!R28)</f>
        <v>91.69271047371997</v>
      </c>
      <c r="AA28" s="174">
        <f t="shared" si="0"/>
        <v>1.4969331951085074</v>
      </c>
    </row>
    <row r="29" spans="1:27" ht="15.75">
      <c r="A29" s="160"/>
      <c r="B29" s="203" t="s">
        <v>1008</v>
      </c>
      <c r="C29" s="172">
        <v>297.13099999999997</v>
      </c>
      <c r="D29" s="172">
        <v>92.328999999999994</v>
      </c>
      <c r="E29" s="172">
        <v>75.801000000000002</v>
      </c>
      <c r="F29" s="172">
        <v>13.696999999999999</v>
      </c>
      <c r="G29" s="172">
        <v>2.351</v>
      </c>
      <c r="H29" s="172">
        <v>467.61200000000002</v>
      </c>
      <c r="I29" s="172">
        <v>2.4929999999999999</v>
      </c>
      <c r="J29" s="172">
        <v>470.10500000000002</v>
      </c>
      <c r="K29" s="172">
        <v>129.434</v>
      </c>
      <c r="L29" s="172">
        <v>599.53899999999999</v>
      </c>
      <c r="M29" s="172">
        <v>136.934</v>
      </c>
      <c r="N29" s="172">
        <v>0</v>
      </c>
      <c r="O29" s="172">
        <v>462.60500000000002</v>
      </c>
      <c r="P29" s="204">
        <v>454.98700000000002</v>
      </c>
      <c r="Q29" s="205"/>
      <c r="R29" s="206"/>
      <c r="S29" s="174">
        <f>100*(C29/OBR_MAR22_1.1!C29)</f>
        <v>93.895976261427649</v>
      </c>
      <c r="T29" s="174">
        <f>100*(D29/OBR_MAR22_1.1!D29)</f>
        <v>93.71028966973185</v>
      </c>
      <c r="U29" s="174">
        <f>100*(E29/OBR_MAR22_1.1!E29)</f>
        <v>88.543260638484284</v>
      </c>
      <c r="V29" s="174">
        <f>100*(K29/OBR_MAR22_1.1!N29)</f>
        <v>91.107075484979021</v>
      </c>
      <c r="W29" s="174">
        <f>100*(M29/OBR_MAR22_1.1!P29)</f>
        <v>93.17646738612703</v>
      </c>
      <c r="X29" s="174">
        <f>100*(O29/OBR_MAR22_1.1!R29)</f>
        <v>91.879314864982959</v>
      </c>
      <c r="AA29" s="174">
        <f t="shared" si="0"/>
        <v>6.8007315058382645E-2</v>
      </c>
    </row>
    <row r="30" spans="1:27" ht="15.75">
      <c r="A30" s="160"/>
      <c r="B30" s="203" t="s">
        <v>1009</v>
      </c>
      <c r="C30" s="172">
        <v>301.31400000000002</v>
      </c>
      <c r="D30" s="172">
        <v>91.617999999999995</v>
      </c>
      <c r="E30" s="172">
        <v>76.105999999999995</v>
      </c>
      <c r="F30" s="172">
        <v>11.638</v>
      </c>
      <c r="G30" s="172">
        <v>-3.3460000000000001</v>
      </c>
      <c r="H30" s="172">
        <v>465.69200000000001</v>
      </c>
      <c r="I30" s="172">
        <v>5.74</v>
      </c>
      <c r="J30" s="172">
        <v>471.43200000000002</v>
      </c>
      <c r="K30" s="172">
        <v>132.636</v>
      </c>
      <c r="L30" s="172">
        <v>604.06799999999998</v>
      </c>
      <c r="M30" s="172">
        <v>137.44</v>
      </c>
      <c r="N30" s="172">
        <v>0</v>
      </c>
      <c r="O30" s="172">
        <v>466.62799999999999</v>
      </c>
      <c r="P30" s="204">
        <v>458.56400000000002</v>
      </c>
      <c r="Q30" s="205"/>
      <c r="R30" s="206"/>
      <c r="S30" s="174">
        <f>100*(C30/OBR_MAR22_1.1!C30)</f>
        <v>94.612696289458071</v>
      </c>
      <c r="T30" s="174">
        <f>100*(D30/OBR_MAR22_1.1!D30)</f>
        <v>92.261059585309596</v>
      </c>
      <c r="U30" s="174">
        <f>100*(E30/OBR_MAR22_1.1!E30)</f>
        <v>89.153634393486797</v>
      </c>
      <c r="V30" s="174">
        <f>100*(K30/OBR_MAR22_1.1!N30)</f>
        <v>91.463010978098964</v>
      </c>
      <c r="W30" s="174">
        <f>100*(M30/OBR_MAR22_1.1!P30)</f>
        <v>93.354344400369513</v>
      </c>
      <c r="X30" s="174">
        <f>100*(O30/OBR_MAR22_1.1!R30)</f>
        <v>91.937164935149369</v>
      </c>
      <c r="AA30" s="174">
        <f t="shared" si="0"/>
        <v>-1.5465004851973552</v>
      </c>
    </row>
    <row r="31" spans="1:27" ht="15.75">
      <c r="A31" s="160"/>
      <c r="B31" s="203" t="s">
        <v>1010</v>
      </c>
      <c r="C31" s="172">
        <v>304.12099999999998</v>
      </c>
      <c r="D31" s="172">
        <v>93.634</v>
      </c>
      <c r="E31" s="172">
        <v>77.853999999999999</v>
      </c>
      <c r="F31" s="172">
        <v>12.539</v>
      </c>
      <c r="G31" s="172">
        <v>2.0640000000000001</v>
      </c>
      <c r="H31" s="172">
        <v>477.673</v>
      </c>
      <c r="I31" s="172">
        <v>3.76</v>
      </c>
      <c r="J31" s="172">
        <v>481.43299999999999</v>
      </c>
      <c r="K31" s="172">
        <v>130.96299999999999</v>
      </c>
      <c r="L31" s="172">
        <v>612.39599999999996</v>
      </c>
      <c r="M31" s="172">
        <v>139.471</v>
      </c>
      <c r="N31" s="172">
        <v>0</v>
      </c>
      <c r="O31" s="172">
        <v>472.92500000000001</v>
      </c>
      <c r="P31" s="204">
        <v>461.87599999999998</v>
      </c>
      <c r="Q31" s="205"/>
      <c r="R31" s="206"/>
      <c r="S31" s="174">
        <f>100*(C31/OBR_MAR22_1.1!C31)</f>
        <v>94.35023516126229</v>
      </c>
      <c r="T31" s="174">
        <f>100*(D31/OBR_MAR22_1.1!D31)</f>
        <v>94.35772374109419</v>
      </c>
      <c r="U31" s="174">
        <f>100*(E31/OBR_MAR22_1.1!E31)</f>
        <v>89.698715363788239</v>
      </c>
      <c r="V31" s="174">
        <f>100*(K31/OBR_MAR22_1.1!N31)</f>
        <v>90.421580270098573</v>
      </c>
      <c r="W31" s="174">
        <f>100*(M31/OBR_MAR22_1.1!P31)</f>
        <v>92.18175809649702</v>
      </c>
      <c r="X31" s="174">
        <f>100*(O31/OBR_MAR22_1.1!R31)</f>
        <v>92.551097090342637</v>
      </c>
      <c r="AA31" s="174">
        <f t="shared" si="0"/>
        <v>2.2725342253910652</v>
      </c>
    </row>
    <row r="32" spans="1:27" ht="15.75">
      <c r="A32" s="160"/>
      <c r="B32" s="203" t="s">
        <v>1011</v>
      </c>
      <c r="C32" s="172">
        <v>306.346</v>
      </c>
      <c r="D32" s="172">
        <v>93.251999999999995</v>
      </c>
      <c r="E32" s="172">
        <v>79.472999999999999</v>
      </c>
      <c r="F32" s="172">
        <v>13.031000000000001</v>
      </c>
      <c r="G32" s="172">
        <v>5.0339999999999998</v>
      </c>
      <c r="H32" s="172">
        <v>484.10500000000002</v>
      </c>
      <c r="I32" s="172">
        <v>2.1859999999999999</v>
      </c>
      <c r="J32" s="172">
        <v>486.291</v>
      </c>
      <c r="K32" s="172">
        <v>134.35300000000001</v>
      </c>
      <c r="L32" s="172">
        <v>620.64400000000001</v>
      </c>
      <c r="M32" s="172">
        <v>146.63999999999999</v>
      </c>
      <c r="N32" s="172">
        <v>0</v>
      </c>
      <c r="O32" s="172">
        <v>474.00400000000002</v>
      </c>
      <c r="P32" s="204">
        <v>461.88299999999998</v>
      </c>
      <c r="Q32" s="205"/>
      <c r="R32" s="206"/>
      <c r="S32" s="174">
        <f>100*(C32/OBR_MAR22_1.1!C32)</f>
        <v>94.728704702946573</v>
      </c>
      <c r="T32" s="174">
        <f>100*(D32/OBR_MAR22_1.1!D32)</f>
        <v>94.284414336990025</v>
      </c>
      <c r="U32" s="174">
        <f>100*(E32/OBR_MAR22_1.1!E32)</f>
        <v>90.365678939349152</v>
      </c>
      <c r="V32" s="174">
        <f>100*(K32/OBR_MAR22_1.1!N32)</f>
        <v>90.116575445374565</v>
      </c>
      <c r="W32" s="174">
        <f>100*(M32/OBR_MAR22_1.1!P32)</f>
        <v>91.036640633730244</v>
      </c>
      <c r="X32" s="174">
        <f>100*(O32/OBR_MAR22_1.1!R32)</f>
        <v>92.245237928430768</v>
      </c>
      <c r="AA32" s="174">
        <f t="shared" si="0"/>
        <v>-7.7693061254124895E-2</v>
      </c>
    </row>
    <row r="33" spans="1:27" ht="15.75">
      <c r="A33" s="160"/>
      <c r="B33" s="203" t="s">
        <v>1012</v>
      </c>
      <c r="C33" s="172">
        <v>307.88799999999998</v>
      </c>
      <c r="D33" s="172">
        <v>93.168999999999997</v>
      </c>
      <c r="E33" s="172">
        <v>82.013999999999996</v>
      </c>
      <c r="F33" s="172">
        <v>13.525</v>
      </c>
      <c r="G33" s="172">
        <v>3.0870000000000002</v>
      </c>
      <c r="H33" s="172">
        <v>486.15800000000002</v>
      </c>
      <c r="I33" s="172">
        <v>3.8620000000000001</v>
      </c>
      <c r="J33" s="172">
        <v>490.02</v>
      </c>
      <c r="K33" s="172">
        <v>130.40100000000001</v>
      </c>
      <c r="L33" s="172">
        <v>620.42100000000005</v>
      </c>
      <c r="M33" s="172">
        <v>142.51599999999999</v>
      </c>
      <c r="N33" s="172">
        <v>0</v>
      </c>
      <c r="O33" s="172">
        <v>477.90499999999997</v>
      </c>
      <c r="P33" s="204">
        <v>467.09699999999998</v>
      </c>
      <c r="Q33" s="205"/>
      <c r="R33" s="206"/>
      <c r="S33" s="174">
        <f>100*(C33/OBR_MAR22_1.1!C33)</f>
        <v>94.001557085502299</v>
      </c>
      <c r="T33" s="174">
        <f>100*(D33/OBR_MAR22_1.1!D33)</f>
        <v>94.210973365421552</v>
      </c>
      <c r="U33" s="174">
        <f>100*(E33/OBR_MAR22_1.1!E33)</f>
        <v>89.827166984293868</v>
      </c>
      <c r="V33" s="174">
        <f>100*(K33/OBR_MAR22_1.1!N33)</f>
        <v>88.299104150161497</v>
      </c>
      <c r="W33" s="174">
        <f>100*(M33/OBR_MAR22_1.1!P33)</f>
        <v>88.638724243234662</v>
      </c>
      <c r="X33" s="174">
        <f>100*(O33/OBR_MAR22_1.1!R33)</f>
        <v>92.408612338421975</v>
      </c>
      <c r="AA33" s="174">
        <f t="shared" si="0"/>
        <v>-7.7893013479390927E-2</v>
      </c>
    </row>
    <row r="34" spans="1:27" ht="15.75">
      <c r="A34" s="160"/>
      <c r="B34" s="203" t="s">
        <v>1013</v>
      </c>
      <c r="C34" s="172">
        <v>310.81200000000001</v>
      </c>
      <c r="D34" s="172">
        <v>93.307000000000002</v>
      </c>
      <c r="E34" s="172">
        <v>83.197999999999993</v>
      </c>
      <c r="F34" s="172">
        <v>13.096</v>
      </c>
      <c r="G34" s="172">
        <v>-0.48499999999999999</v>
      </c>
      <c r="H34" s="172">
        <v>486.83199999999999</v>
      </c>
      <c r="I34" s="172">
        <v>1.978</v>
      </c>
      <c r="J34" s="172">
        <v>488.81</v>
      </c>
      <c r="K34" s="172">
        <v>134.10900000000001</v>
      </c>
      <c r="L34" s="172">
        <v>622.91899999999998</v>
      </c>
      <c r="M34" s="172">
        <v>138.50200000000001</v>
      </c>
      <c r="N34" s="172">
        <v>0</v>
      </c>
      <c r="O34" s="172">
        <v>484.41699999999997</v>
      </c>
      <c r="P34" s="204">
        <v>477.48899999999998</v>
      </c>
      <c r="Q34" s="205"/>
      <c r="R34" s="206"/>
      <c r="S34" s="174">
        <f>100*(C34/OBR_MAR22_1.1!C34)</f>
        <v>93.976144042813729</v>
      </c>
      <c r="T34" s="174">
        <f>100*(D34/OBR_MAR22_1.1!D34)</f>
        <v>92.804925353835756</v>
      </c>
      <c r="U34" s="174">
        <f>100*(E34/OBR_MAR22_1.1!E34)</f>
        <v>90.681984152070356</v>
      </c>
      <c r="V34" s="174">
        <f>100*(K34/OBR_MAR22_1.1!N34)</f>
        <v>87.52080192650314</v>
      </c>
      <c r="W34" s="174">
        <f>100*(M34/OBR_MAR22_1.1!P34)</f>
        <v>88.186940880583236</v>
      </c>
      <c r="X34" s="174">
        <f>100*(O34/OBR_MAR22_1.1!R34)</f>
        <v>92.981166408181423</v>
      </c>
      <c r="AA34" s="174">
        <f t="shared" si="0"/>
        <v>-1.4924461146708201</v>
      </c>
    </row>
    <row r="35" spans="1:27" ht="15.75">
      <c r="A35" s="160"/>
      <c r="B35" s="203" t="s">
        <v>1014</v>
      </c>
      <c r="C35" s="172">
        <v>314.27</v>
      </c>
      <c r="D35" s="172">
        <v>94.775999999999996</v>
      </c>
      <c r="E35" s="172">
        <v>82.664000000000001</v>
      </c>
      <c r="F35" s="172">
        <v>12.331</v>
      </c>
      <c r="G35" s="172">
        <v>0.47699999999999998</v>
      </c>
      <c r="H35" s="172">
        <v>492.18700000000001</v>
      </c>
      <c r="I35" s="172">
        <v>1.196</v>
      </c>
      <c r="J35" s="172">
        <v>493.38299999999998</v>
      </c>
      <c r="K35" s="172">
        <v>127.96599999999999</v>
      </c>
      <c r="L35" s="172">
        <v>621.34900000000005</v>
      </c>
      <c r="M35" s="172">
        <v>135.923</v>
      </c>
      <c r="N35" s="172">
        <v>0</v>
      </c>
      <c r="O35" s="172">
        <v>485.42599999999999</v>
      </c>
      <c r="P35" s="204">
        <v>476.06</v>
      </c>
      <c r="Q35" s="205"/>
      <c r="R35" s="206"/>
      <c r="S35" s="174">
        <f>100*(C35/OBR_MAR22_1.1!C35)</f>
        <v>93.614929774653348</v>
      </c>
      <c r="T35" s="174">
        <f>100*(D35/OBR_MAR22_1.1!D35)</f>
        <v>93.833907568017111</v>
      </c>
      <c r="U35" s="174">
        <f>100*(E35/OBR_MAR22_1.1!E35)</f>
        <v>90.908491053656064</v>
      </c>
      <c r="V35" s="174">
        <f>100*(K35/OBR_MAR22_1.1!N35)</f>
        <v>85.980165555794457</v>
      </c>
      <c r="W35" s="174">
        <f>100*(M35/OBR_MAR22_1.1!P35)</f>
        <v>86.636411730586588</v>
      </c>
      <c r="X35" s="174">
        <f>100*(O35/OBR_MAR22_1.1!R35)</f>
        <v>92.676929186323349</v>
      </c>
      <c r="AA35" s="174">
        <f t="shared" si="0"/>
        <v>1.1087581938762137</v>
      </c>
    </row>
    <row r="36" spans="1:27" ht="15.75">
      <c r="A36" s="160"/>
      <c r="B36" s="203" t="s">
        <v>1015</v>
      </c>
      <c r="C36" s="172">
        <v>314.45499999999998</v>
      </c>
      <c r="D36" s="172">
        <v>94.105000000000004</v>
      </c>
      <c r="E36" s="172">
        <v>85.35</v>
      </c>
      <c r="F36" s="172">
        <v>12.206</v>
      </c>
      <c r="G36" s="172">
        <v>-2.2000000000000002</v>
      </c>
      <c r="H36" s="172">
        <v>491.71</v>
      </c>
      <c r="I36" s="172">
        <v>1.2210000000000001</v>
      </c>
      <c r="J36" s="172">
        <v>492.93099999999998</v>
      </c>
      <c r="K36" s="172">
        <v>133.607</v>
      </c>
      <c r="L36" s="172">
        <v>626.53800000000001</v>
      </c>
      <c r="M36" s="172">
        <v>139.07400000000001</v>
      </c>
      <c r="N36" s="172">
        <v>0</v>
      </c>
      <c r="O36" s="172">
        <v>487.464</v>
      </c>
      <c r="P36" s="204">
        <v>468.41899999999998</v>
      </c>
      <c r="Q36" s="205"/>
      <c r="R36" s="206"/>
      <c r="S36" s="174">
        <f>100*(C36/OBR_MAR22_1.1!C36)</f>
        <v>94.502446295695236</v>
      </c>
      <c r="T36" s="174">
        <f>100*(D36/OBR_MAR22_1.1!D36)</f>
        <v>93.524214627165321</v>
      </c>
      <c r="U36" s="174">
        <f>100*(E36/OBR_MAR22_1.1!E36)</f>
        <v>91.133320520212692</v>
      </c>
      <c r="V36" s="174">
        <f>100*(K36/OBR_MAR22_1.1!N36)</f>
        <v>87.246713726924256</v>
      </c>
      <c r="W36" s="174">
        <f>100*(M36/OBR_MAR22_1.1!P36)</f>
        <v>85.78090015851771</v>
      </c>
      <c r="X36" s="174">
        <f>100*(O36/OBR_MAR22_1.1!R36)</f>
        <v>92.437573955520492</v>
      </c>
      <c r="AA36" s="174">
        <f t="shared" si="0"/>
        <v>-0.33004374311844664</v>
      </c>
    </row>
    <row r="37" spans="1:27" ht="15.75">
      <c r="A37" s="160"/>
      <c r="B37" s="203" t="s">
        <v>1016</v>
      </c>
      <c r="C37" s="172">
        <v>321.19499999999999</v>
      </c>
      <c r="D37" s="172">
        <v>95.111000000000004</v>
      </c>
      <c r="E37" s="172">
        <v>86.295000000000002</v>
      </c>
      <c r="F37" s="172">
        <v>12.504</v>
      </c>
      <c r="G37" s="172">
        <v>0.86199999999999999</v>
      </c>
      <c r="H37" s="172">
        <v>503.46300000000002</v>
      </c>
      <c r="I37" s="172">
        <v>-1.772</v>
      </c>
      <c r="J37" s="172">
        <v>501.69099999999997</v>
      </c>
      <c r="K37" s="172">
        <v>133.625</v>
      </c>
      <c r="L37" s="172">
        <v>635.31600000000003</v>
      </c>
      <c r="M37" s="172">
        <v>140.93799999999999</v>
      </c>
      <c r="N37" s="172">
        <v>0</v>
      </c>
      <c r="O37" s="172">
        <v>494.37799999999999</v>
      </c>
      <c r="P37" s="204">
        <v>478.82299999999998</v>
      </c>
      <c r="Q37" s="205"/>
      <c r="R37" s="206"/>
      <c r="S37" s="174">
        <f>100*(C37/OBR_MAR22_1.1!C37)</f>
        <v>94.262018447704605</v>
      </c>
      <c r="T37" s="174">
        <f>100*(D37/OBR_MAR22_1.1!D37)</f>
        <v>94.202884196347213</v>
      </c>
      <c r="U37" s="174">
        <f>100*(E37/OBR_MAR22_1.1!E37)</f>
        <v>91.083246255660057</v>
      </c>
      <c r="V37" s="174">
        <f>100*(K37/OBR_MAR22_1.1!N37)</f>
        <v>87.640191513084545</v>
      </c>
      <c r="W37" s="174">
        <f>100*(M37/OBR_MAR22_1.1!P37)</f>
        <v>86.9129255056734</v>
      </c>
      <c r="X37" s="174">
        <f>100*(O37/OBR_MAR22_1.1!R37)</f>
        <v>93.336454756047587</v>
      </c>
      <c r="AA37" s="174">
        <f t="shared" si="0"/>
        <v>0.72566187472133947</v>
      </c>
    </row>
    <row r="38" spans="1:27" ht="15.75">
      <c r="A38" s="160"/>
      <c r="B38" s="203" t="s">
        <v>1017</v>
      </c>
      <c r="C38" s="172">
        <v>324.51900000000001</v>
      </c>
      <c r="D38" s="172">
        <v>95.206000000000003</v>
      </c>
      <c r="E38" s="172">
        <v>88.251999999999995</v>
      </c>
      <c r="F38" s="172">
        <v>13.179</v>
      </c>
      <c r="G38" s="172">
        <v>-0.83</v>
      </c>
      <c r="H38" s="172">
        <v>507.14699999999999</v>
      </c>
      <c r="I38" s="172">
        <v>0.90500000000000003</v>
      </c>
      <c r="J38" s="172">
        <v>508.05200000000002</v>
      </c>
      <c r="K38" s="172">
        <v>140.57499999999999</v>
      </c>
      <c r="L38" s="172">
        <v>648.62699999999995</v>
      </c>
      <c r="M38" s="172">
        <v>146.34299999999999</v>
      </c>
      <c r="N38" s="172">
        <v>0</v>
      </c>
      <c r="O38" s="172">
        <v>502.28399999999999</v>
      </c>
      <c r="P38" s="204">
        <v>487.49</v>
      </c>
      <c r="Q38" s="205"/>
      <c r="R38" s="206"/>
      <c r="S38" s="174">
        <f>100*(C38/OBR_MAR22_1.1!C38)</f>
        <v>94.740668079665085</v>
      </c>
      <c r="T38" s="174">
        <f>100*(D38/OBR_MAR22_1.1!D38)</f>
        <v>94.491643177577515</v>
      </c>
      <c r="U38" s="174">
        <f>100*(E38/OBR_MAR22_1.1!E38)</f>
        <v>92.04134205229289</v>
      </c>
      <c r="V38" s="174">
        <f>100*(K38/OBR_MAR22_1.1!N38)</f>
        <v>89.041963578780667</v>
      </c>
      <c r="W38" s="174">
        <f>100*(M38/OBR_MAR22_1.1!P38)</f>
        <v>89.558459043480909</v>
      </c>
      <c r="X38" s="174">
        <f>100*(O38/OBR_MAR22_1.1!R38)</f>
        <v>94.284732820128738</v>
      </c>
      <c r="AA38" s="174">
        <f t="shared" si="0"/>
        <v>0.30652881139863197</v>
      </c>
    </row>
    <row r="39" spans="1:27" ht="15.75">
      <c r="A39" s="160"/>
      <c r="B39" s="203" t="s">
        <v>1018</v>
      </c>
      <c r="C39" s="172">
        <v>329.88600000000002</v>
      </c>
      <c r="D39" s="172">
        <v>95.766000000000005</v>
      </c>
      <c r="E39" s="172">
        <v>90.471000000000004</v>
      </c>
      <c r="F39" s="172">
        <v>13.404999999999999</v>
      </c>
      <c r="G39" s="172">
        <v>2.819</v>
      </c>
      <c r="H39" s="172">
        <v>518.94200000000001</v>
      </c>
      <c r="I39" s="172">
        <v>1.137</v>
      </c>
      <c r="J39" s="172">
        <v>520.07899999999995</v>
      </c>
      <c r="K39" s="172">
        <v>142.34299999999999</v>
      </c>
      <c r="L39" s="172">
        <v>662.42200000000003</v>
      </c>
      <c r="M39" s="172">
        <v>155.86699999999999</v>
      </c>
      <c r="N39" s="172">
        <v>0</v>
      </c>
      <c r="O39" s="172">
        <v>506.55500000000001</v>
      </c>
      <c r="P39" s="204">
        <v>495.33100000000002</v>
      </c>
      <c r="Q39" s="205"/>
      <c r="R39" s="206"/>
      <c r="S39" s="174">
        <f>100*(C39/OBR_MAR22_1.1!C39)</f>
        <v>95.418061071307719</v>
      </c>
      <c r="T39" s="174">
        <f>100*(D39/OBR_MAR22_1.1!D39)</f>
        <v>94.903328741737596</v>
      </c>
      <c r="U39" s="174">
        <f>100*(E39/OBR_MAR22_1.1!E39)</f>
        <v>92.570498915401316</v>
      </c>
      <c r="V39" s="174">
        <f>100*(K39/OBR_MAR22_1.1!N39)</f>
        <v>93.306020779391034</v>
      </c>
      <c r="W39" s="174">
        <f>100*(M39/OBR_MAR22_1.1!P39)</f>
        <v>93.303921509939954</v>
      </c>
      <c r="X39" s="174">
        <f>100*(O39/OBR_MAR22_1.1!R39)</f>
        <v>94.664952354967184</v>
      </c>
      <c r="AA39" s="174">
        <f t="shared" si="0"/>
        <v>0.43568462809606689</v>
      </c>
    </row>
    <row r="40" spans="1:27" ht="15.75">
      <c r="A40" s="160"/>
      <c r="B40" s="203" t="s">
        <v>1019</v>
      </c>
      <c r="C40" s="172">
        <v>332.25700000000001</v>
      </c>
      <c r="D40" s="172">
        <v>96.554000000000002</v>
      </c>
      <c r="E40" s="172">
        <v>90.167000000000002</v>
      </c>
      <c r="F40" s="172">
        <v>13.263</v>
      </c>
      <c r="G40" s="172">
        <v>-1.349</v>
      </c>
      <c r="H40" s="172">
        <v>517.62900000000002</v>
      </c>
      <c r="I40" s="172">
        <v>2.214</v>
      </c>
      <c r="J40" s="172">
        <v>519.84299999999996</v>
      </c>
      <c r="K40" s="172">
        <v>152.56800000000001</v>
      </c>
      <c r="L40" s="172">
        <v>672.41099999999994</v>
      </c>
      <c r="M40" s="172">
        <v>158.99</v>
      </c>
      <c r="N40" s="172">
        <v>0</v>
      </c>
      <c r="O40" s="172">
        <v>513.42100000000005</v>
      </c>
      <c r="P40" s="204">
        <v>504.45600000000002</v>
      </c>
      <c r="Q40" s="205"/>
      <c r="R40" s="206"/>
      <c r="S40" s="174">
        <f>100*(C40/OBR_MAR22_1.1!C40)</f>
        <v>95.865672589198638</v>
      </c>
      <c r="T40" s="174">
        <f>100*(D40/OBR_MAR22_1.1!D40)</f>
        <v>96.039229728654419</v>
      </c>
      <c r="U40" s="174">
        <f>100*(E40/OBR_MAR22_1.1!E40)</f>
        <v>93.305807359576136</v>
      </c>
      <c r="V40" s="174">
        <f>100*(K40/OBR_MAR22_1.1!N40)</f>
        <v>95.279371998476208</v>
      </c>
      <c r="W40" s="174">
        <f>100*(M40/OBR_MAR22_1.1!P40)</f>
        <v>95.357192123840207</v>
      </c>
      <c r="X40" s="174">
        <f>100*(O40/OBR_MAR22_1.1!R40)</f>
        <v>95.243934337428755</v>
      </c>
      <c r="AA40" s="174">
        <f t="shared" si="0"/>
        <v>1.1969032087462139</v>
      </c>
    </row>
    <row r="41" spans="1:27" ht="15.75">
      <c r="A41" s="160"/>
      <c r="B41" s="203" t="s">
        <v>1020</v>
      </c>
      <c r="C41" s="172">
        <v>335.00200000000001</v>
      </c>
      <c r="D41" s="172">
        <v>96.984999999999999</v>
      </c>
      <c r="E41" s="172">
        <v>92.164000000000001</v>
      </c>
      <c r="F41" s="172">
        <v>13.41</v>
      </c>
      <c r="G41" s="172">
        <v>-0.81399999999999995</v>
      </c>
      <c r="H41" s="172">
        <v>523.33699999999999</v>
      </c>
      <c r="I41" s="172">
        <v>1.5920000000000001</v>
      </c>
      <c r="J41" s="172">
        <v>524.92899999999997</v>
      </c>
      <c r="K41" s="172">
        <v>155.16900000000001</v>
      </c>
      <c r="L41" s="172">
        <v>680.09799999999996</v>
      </c>
      <c r="M41" s="172">
        <v>161.70500000000001</v>
      </c>
      <c r="N41" s="172">
        <v>0</v>
      </c>
      <c r="O41" s="172">
        <v>518.39300000000003</v>
      </c>
      <c r="P41" s="204">
        <v>513.14800000000002</v>
      </c>
      <c r="Q41" s="205"/>
      <c r="R41" s="206"/>
      <c r="S41" s="174">
        <f>100*(C41/OBR_MAR22_1.1!C41)</f>
        <v>96.085196944795797</v>
      </c>
      <c r="T41" s="174">
        <f>100*(D41/OBR_MAR22_1.1!D41)</f>
        <v>96.283096228494287</v>
      </c>
      <c r="U41" s="174">
        <f>100*(E41/OBR_MAR22_1.1!E41)</f>
        <v>93.904998675442712</v>
      </c>
      <c r="V41" s="174">
        <f>100*(K41/OBR_MAR22_1.1!N41)</f>
        <v>95.873288517621475</v>
      </c>
      <c r="W41" s="174">
        <f>100*(M41/OBR_MAR22_1.1!P41)</f>
        <v>96.13166718188954</v>
      </c>
      <c r="X41" s="174">
        <f>100*(O41/OBR_MAR22_1.1!R41)</f>
        <v>95.545393890467821</v>
      </c>
      <c r="AA41" s="174">
        <f t="shared" si="0"/>
        <v>0.25392383979847555</v>
      </c>
    </row>
    <row r="42" spans="1:27" ht="15.75">
      <c r="A42" s="160"/>
      <c r="B42" s="203" t="s">
        <v>1021</v>
      </c>
      <c r="C42" s="172">
        <v>337.274</v>
      </c>
      <c r="D42" s="172">
        <v>95.956000000000003</v>
      </c>
      <c r="E42" s="172">
        <v>94.61</v>
      </c>
      <c r="F42" s="172">
        <v>14.135999999999999</v>
      </c>
      <c r="G42" s="172">
        <v>0.34899999999999998</v>
      </c>
      <c r="H42" s="172">
        <v>528.18899999999996</v>
      </c>
      <c r="I42" s="172">
        <v>0.04</v>
      </c>
      <c r="J42" s="172">
        <v>528.22900000000004</v>
      </c>
      <c r="K42" s="172">
        <v>157.91</v>
      </c>
      <c r="L42" s="172">
        <v>686.13900000000001</v>
      </c>
      <c r="M42" s="172">
        <v>165.065</v>
      </c>
      <c r="N42" s="172">
        <v>0</v>
      </c>
      <c r="O42" s="172">
        <v>521.07399999999996</v>
      </c>
      <c r="P42" s="204">
        <v>511.35</v>
      </c>
      <c r="Q42" s="205"/>
      <c r="R42" s="206"/>
      <c r="S42" s="174">
        <f>100*(C42/OBR_MAR22_1.1!C42)</f>
        <v>96.916145123934655</v>
      </c>
      <c r="T42" s="174">
        <f>100*(D42/OBR_MAR22_1.1!D42)</f>
        <v>94.51372062328862</v>
      </c>
      <c r="U42" s="174">
        <f>100*(E42/OBR_MAR22_1.1!E42)</f>
        <v>94.77965558349446</v>
      </c>
      <c r="V42" s="174">
        <f>100*(K42/OBR_MAR22_1.1!N42)</f>
        <v>95.498720918277854</v>
      </c>
      <c r="W42" s="174">
        <f>100*(M42/OBR_MAR22_1.1!P42)</f>
        <v>96.533755965191361</v>
      </c>
      <c r="X42" s="174">
        <f>100*(O42/OBR_MAR22_1.1!R42)</f>
        <v>95.742014669782876</v>
      </c>
      <c r="AA42" s="174">
        <f t="shared" si="0"/>
        <v>-1.8376804179693895</v>
      </c>
    </row>
    <row r="43" spans="1:27" ht="15.75">
      <c r="A43" s="160"/>
      <c r="B43" s="203" t="s">
        <v>1022</v>
      </c>
      <c r="C43" s="172">
        <v>338.53300000000002</v>
      </c>
      <c r="D43" s="172">
        <v>97.040999999999997</v>
      </c>
      <c r="E43" s="172">
        <v>94.784000000000006</v>
      </c>
      <c r="F43" s="172">
        <v>13.776999999999999</v>
      </c>
      <c r="G43" s="172">
        <v>-0.21099999999999999</v>
      </c>
      <c r="H43" s="172">
        <v>530.14700000000005</v>
      </c>
      <c r="I43" s="172">
        <v>2.02</v>
      </c>
      <c r="J43" s="172">
        <v>532.16700000000003</v>
      </c>
      <c r="K43" s="172">
        <v>158.602</v>
      </c>
      <c r="L43" s="172">
        <v>690.76900000000001</v>
      </c>
      <c r="M43" s="172">
        <v>165.75</v>
      </c>
      <c r="N43" s="172">
        <v>0</v>
      </c>
      <c r="O43" s="172">
        <v>525.01900000000001</v>
      </c>
      <c r="P43" s="204">
        <v>519.04899999999998</v>
      </c>
      <c r="Q43" s="205"/>
      <c r="R43" s="206"/>
      <c r="S43" s="174">
        <f>100*(C43/OBR_MAR22_1.1!C43)</f>
        <v>96.798110547821054</v>
      </c>
      <c r="T43" s="174">
        <f>100*(D43/OBR_MAR22_1.1!D43)</f>
        <v>95.397304444422588</v>
      </c>
      <c r="U43" s="174">
        <f>100*(E43/OBR_MAR22_1.1!E43)</f>
        <v>95.388764768633138</v>
      </c>
      <c r="V43" s="174">
        <f>100*(K43/OBR_MAR22_1.1!N43)</f>
        <v>95.3744572864926</v>
      </c>
      <c r="W43" s="174">
        <f>100*(M43/OBR_MAR22_1.1!P43)</f>
        <v>96.820547569117892</v>
      </c>
      <c r="X43" s="174">
        <f>100*(O43/OBR_MAR22_1.1!R43)</f>
        <v>96.055464992251814</v>
      </c>
      <c r="AA43" s="174">
        <f t="shared" si="0"/>
        <v>0.93487359857067354</v>
      </c>
    </row>
    <row r="44" spans="1:27" ht="15.75">
      <c r="A44" s="160"/>
      <c r="B44" s="203" t="s">
        <v>1023</v>
      </c>
      <c r="C44" s="172">
        <v>341.94799999999998</v>
      </c>
      <c r="D44" s="172">
        <v>98.611000000000004</v>
      </c>
      <c r="E44" s="172">
        <v>96.325000000000003</v>
      </c>
      <c r="F44" s="172">
        <v>13.917999999999999</v>
      </c>
      <c r="G44" s="172">
        <v>1.518</v>
      </c>
      <c r="H44" s="172">
        <v>538.40200000000004</v>
      </c>
      <c r="I44" s="172">
        <v>-8.8999999999999996E-2</v>
      </c>
      <c r="J44" s="172">
        <v>538.31299999999999</v>
      </c>
      <c r="K44" s="172">
        <v>158.41999999999999</v>
      </c>
      <c r="L44" s="172">
        <v>696.73299999999995</v>
      </c>
      <c r="M44" s="172">
        <v>164.07599999999999</v>
      </c>
      <c r="N44" s="172">
        <v>0</v>
      </c>
      <c r="O44" s="172">
        <v>532.65700000000004</v>
      </c>
      <c r="P44" s="204">
        <v>526.399</v>
      </c>
      <c r="Q44" s="205"/>
      <c r="R44" s="206"/>
      <c r="S44" s="174">
        <f>100*(C44/OBR_MAR22_1.1!C44)</f>
        <v>97.250132957166443</v>
      </c>
      <c r="T44" s="174">
        <f>100*(D44/OBR_MAR22_1.1!D44)</f>
        <v>97.240876056365806</v>
      </c>
      <c r="U44" s="174">
        <f>100*(E44/OBR_MAR22_1.1!E44)</f>
        <v>95.984255891584866</v>
      </c>
      <c r="V44" s="174">
        <f>100*(K44/OBR_MAR22_1.1!N44)</f>
        <v>96.154313044744939</v>
      </c>
      <c r="W44" s="174">
        <f>100*(M44/OBR_MAR22_1.1!P44)</f>
        <v>97.534240060871227</v>
      </c>
      <c r="X44" s="174">
        <f>100*(O44/OBR_MAR22_1.1!R44)</f>
        <v>97.061851631160707</v>
      </c>
      <c r="AA44" s="174">
        <f t="shared" si="0"/>
        <v>1.9325196059572836</v>
      </c>
    </row>
    <row r="45" spans="1:27" ht="15.75">
      <c r="A45" s="160"/>
      <c r="B45" s="203" t="s">
        <v>1024</v>
      </c>
      <c r="C45" s="172">
        <v>348.43200000000002</v>
      </c>
      <c r="D45" s="172">
        <v>99.025000000000006</v>
      </c>
      <c r="E45" s="172">
        <v>95.614999999999995</v>
      </c>
      <c r="F45" s="172">
        <v>13.928000000000001</v>
      </c>
      <c r="G45" s="172">
        <v>-0.03</v>
      </c>
      <c r="H45" s="172">
        <v>543.04200000000003</v>
      </c>
      <c r="I45" s="172">
        <v>-0.87</v>
      </c>
      <c r="J45" s="172">
        <v>542.17200000000003</v>
      </c>
      <c r="K45" s="172">
        <v>161.67699999999999</v>
      </c>
      <c r="L45" s="172">
        <v>703.84900000000005</v>
      </c>
      <c r="M45" s="172">
        <v>167.965</v>
      </c>
      <c r="N45" s="172">
        <v>0</v>
      </c>
      <c r="O45" s="172">
        <v>535.88400000000001</v>
      </c>
      <c r="P45" s="204">
        <v>526.76199999999994</v>
      </c>
      <c r="Q45" s="205"/>
      <c r="R45" s="206"/>
      <c r="S45" s="174">
        <f>100*(C45/OBR_MAR22_1.1!C45)</f>
        <v>98.162302263667229</v>
      </c>
      <c r="T45" s="174">
        <f>100*(D45/OBR_MAR22_1.1!D45)</f>
        <v>97.785085120669919</v>
      </c>
      <c r="U45" s="174">
        <f>100*(E45/OBR_MAR22_1.1!E45)</f>
        <v>96.516463771626988</v>
      </c>
      <c r="V45" s="174">
        <f>100*(K45/OBR_MAR22_1.1!N45)</f>
        <v>96.004869214096971</v>
      </c>
      <c r="W45" s="174">
        <f>100*(M45/OBR_MAR22_1.1!P45)</f>
        <v>97.063225597669998</v>
      </c>
      <c r="X45" s="174">
        <f>100*(O45/OBR_MAR22_1.1!R45)</f>
        <v>97.41928446771378</v>
      </c>
      <c r="AA45" s="174">
        <f t="shared" si="0"/>
        <v>0.55965051568298563</v>
      </c>
    </row>
    <row r="46" spans="1:27" ht="15.75">
      <c r="A46" s="160"/>
      <c r="B46" s="203" t="s">
        <v>1025</v>
      </c>
      <c r="C46" s="172">
        <v>350.43200000000002</v>
      </c>
      <c r="D46" s="172">
        <v>98.096999999999994</v>
      </c>
      <c r="E46" s="172">
        <v>96.15</v>
      </c>
      <c r="F46" s="172">
        <v>13.999000000000001</v>
      </c>
      <c r="G46" s="172">
        <v>1.4550000000000001</v>
      </c>
      <c r="H46" s="172">
        <v>546.13400000000001</v>
      </c>
      <c r="I46" s="172">
        <v>2.2639999999999998</v>
      </c>
      <c r="J46" s="172">
        <v>548.39800000000002</v>
      </c>
      <c r="K46" s="172">
        <v>163.988</v>
      </c>
      <c r="L46" s="172">
        <v>712.38599999999997</v>
      </c>
      <c r="M46" s="172">
        <v>171.482</v>
      </c>
      <c r="N46" s="172">
        <v>0</v>
      </c>
      <c r="O46" s="172">
        <v>540.904</v>
      </c>
      <c r="P46" s="204">
        <v>534.20899999999995</v>
      </c>
      <c r="Q46" s="205"/>
      <c r="R46" s="206"/>
      <c r="S46" s="174">
        <f>100*(C46/OBR_MAR22_1.1!C46)</f>
        <v>98.529779762189278</v>
      </c>
      <c r="T46" s="174">
        <f>100*(D46/OBR_MAR22_1.1!D46)</f>
        <v>96.693970488215982</v>
      </c>
      <c r="U46" s="174">
        <f>100*(E46/OBR_MAR22_1.1!E46)</f>
        <v>96.746928549148265</v>
      </c>
      <c r="V46" s="174">
        <f>100*(K46/OBR_MAR22_1.1!N46)</f>
        <v>97.898023389788023</v>
      </c>
      <c r="W46" s="174">
        <f>100*(M46/OBR_MAR22_1.1!P46)</f>
        <v>98.700356855070794</v>
      </c>
      <c r="X46" s="174">
        <f>100*(O46/OBR_MAR22_1.1!R46)</f>
        <v>97.797272400182976</v>
      </c>
      <c r="AA46" s="174">
        <f t="shared" si="0"/>
        <v>-1.1158293016848786</v>
      </c>
    </row>
    <row r="47" spans="1:27" ht="15.75">
      <c r="A47" s="160"/>
      <c r="B47" s="203" t="s">
        <v>1026</v>
      </c>
      <c r="C47" s="172">
        <v>354.39600000000002</v>
      </c>
      <c r="D47" s="172">
        <v>100.038</v>
      </c>
      <c r="E47" s="172">
        <v>97.242999999999995</v>
      </c>
      <c r="F47" s="172">
        <v>14.726000000000001</v>
      </c>
      <c r="G47" s="172">
        <v>0.68300000000000005</v>
      </c>
      <c r="H47" s="172">
        <v>552.36</v>
      </c>
      <c r="I47" s="172">
        <v>-0.16</v>
      </c>
      <c r="J47" s="172">
        <v>552.20000000000005</v>
      </c>
      <c r="K47" s="172">
        <v>167.64699999999999</v>
      </c>
      <c r="L47" s="172">
        <v>719.84699999999998</v>
      </c>
      <c r="M47" s="172">
        <v>173.04499999999999</v>
      </c>
      <c r="N47" s="172">
        <v>0</v>
      </c>
      <c r="O47" s="172">
        <v>546.80200000000002</v>
      </c>
      <c r="P47" s="204">
        <v>539.28200000000004</v>
      </c>
      <c r="Q47" s="205"/>
      <c r="R47" s="206"/>
      <c r="S47" s="174">
        <f>100*(C47/OBR_MAR22_1.1!C47)</f>
        <v>98.746980297748919</v>
      </c>
      <c r="T47" s="174">
        <f>100*(D47/OBR_MAR22_1.1!D47)</f>
        <v>98.351275623064438</v>
      </c>
      <c r="U47" s="174">
        <f>100*(E47/OBR_MAR22_1.1!E47)</f>
        <v>97.383231853869574</v>
      </c>
      <c r="V47" s="174">
        <f>100*(K47/OBR_MAR22_1.1!N47)</f>
        <v>98.886365647211477</v>
      </c>
      <c r="W47" s="174">
        <f>100*(M47/OBR_MAR22_1.1!P47)</f>
        <v>99.889169172867227</v>
      </c>
      <c r="X47" s="174">
        <f>100*(O47/OBR_MAR22_1.1!R47)</f>
        <v>98.24302302809474</v>
      </c>
      <c r="AA47" s="174">
        <f t="shared" si="0"/>
        <v>1.7139694713957709</v>
      </c>
    </row>
    <row r="48" spans="1:27" ht="15.75">
      <c r="A48" s="160"/>
      <c r="B48" s="203" t="s">
        <v>1027</v>
      </c>
      <c r="C48" s="172">
        <v>359.04899999999998</v>
      </c>
      <c r="D48" s="172">
        <v>101.884</v>
      </c>
      <c r="E48" s="172">
        <v>97.456000000000003</v>
      </c>
      <c r="F48" s="172">
        <v>14.531000000000001</v>
      </c>
      <c r="G48" s="172">
        <v>0.71799999999999997</v>
      </c>
      <c r="H48" s="172">
        <v>559.10699999999997</v>
      </c>
      <c r="I48" s="172">
        <v>0.80100000000000005</v>
      </c>
      <c r="J48" s="172">
        <v>559.90800000000002</v>
      </c>
      <c r="K48" s="172">
        <v>170.01300000000001</v>
      </c>
      <c r="L48" s="172">
        <v>729.92100000000005</v>
      </c>
      <c r="M48" s="172">
        <v>179.131</v>
      </c>
      <c r="N48" s="172">
        <v>0</v>
      </c>
      <c r="O48" s="172">
        <v>550.79</v>
      </c>
      <c r="P48" s="204">
        <v>543.59699999999998</v>
      </c>
      <c r="Q48" s="205"/>
      <c r="R48" s="206"/>
      <c r="S48" s="174">
        <f>100*(C48/OBR_MAR22_1.1!C48)</f>
        <v>99.331883673062876</v>
      </c>
      <c r="T48" s="174">
        <f>100*(D48/OBR_MAR22_1.1!D48)</f>
        <v>99.429095628921928</v>
      </c>
      <c r="U48" s="174">
        <f>100*(E48/OBR_MAR22_1.1!E48)</f>
        <v>98.310316651703303</v>
      </c>
      <c r="V48" s="174">
        <f>100*(K48/OBR_MAR22_1.1!N48)</f>
        <v>99.376315174187511</v>
      </c>
      <c r="W48" s="174">
        <f>100*(M48/OBR_MAR22_1.1!P48)</f>
        <v>99.825572323398944</v>
      </c>
      <c r="X48" s="174">
        <f>100*(O48/OBR_MAR22_1.1!R48)</f>
        <v>98.628699538721605</v>
      </c>
      <c r="AA48" s="174">
        <f t="shared" si="0"/>
        <v>1.0958881814489896</v>
      </c>
    </row>
    <row r="49" spans="1:27" ht="15.75">
      <c r="A49" s="160"/>
      <c r="B49" s="203" t="s">
        <v>1028</v>
      </c>
      <c r="C49" s="172">
        <v>359.54</v>
      </c>
      <c r="D49" s="172">
        <v>103.663</v>
      </c>
      <c r="E49" s="172">
        <v>99.813000000000002</v>
      </c>
      <c r="F49" s="172">
        <v>16.024000000000001</v>
      </c>
      <c r="G49" s="172">
        <v>10.952</v>
      </c>
      <c r="H49" s="172">
        <v>573.96799999999996</v>
      </c>
      <c r="I49" s="172">
        <v>6.4329999999999998</v>
      </c>
      <c r="J49" s="172">
        <v>580.40099999999995</v>
      </c>
      <c r="K49" s="172">
        <v>168.55199999999999</v>
      </c>
      <c r="L49" s="172">
        <v>748.95299999999997</v>
      </c>
      <c r="M49" s="172">
        <v>191.70400000000001</v>
      </c>
      <c r="N49" s="172">
        <v>0</v>
      </c>
      <c r="O49" s="172">
        <v>557.24900000000002</v>
      </c>
      <c r="P49" s="204">
        <v>554.96199999999999</v>
      </c>
      <c r="Q49" s="205"/>
      <c r="R49" s="206"/>
      <c r="S49" s="174">
        <f>100*(C49/OBR_MAR22_1.1!C49)</f>
        <v>99.578465748264847</v>
      </c>
      <c r="T49" s="174">
        <f>100*(D49/OBR_MAR22_1.1!D49)</f>
        <v>98.169438236296827</v>
      </c>
      <c r="U49" s="174">
        <f>100*(E49/OBR_MAR22_1.1!E49)</f>
        <v>98.944269315410693</v>
      </c>
      <c r="V49" s="174">
        <f>100*(K49/OBR_MAR22_1.1!N49)</f>
        <v>99.17915585447227</v>
      </c>
      <c r="W49" s="174">
        <f>100*(M49/OBR_MAR22_1.1!P49)</f>
        <v>98.772709005286316</v>
      </c>
      <c r="X49" s="174">
        <f>100*(O49/OBR_MAR22_1.1!R49)</f>
        <v>99.148804429633145</v>
      </c>
      <c r="AA49" s="174">
        <f t="shared" si="0"/>
        <v>-1.2668901237181673</v>
      </c>
    </row>
    <row r="50" spans="1:27" ht="15.75">
      <c r="A50" s="160"/>
      <c r="B50" s="203" t="s">
        <v>1029</v>
      </c>
      <c r="C50" s="172">
        <v>363.72800000000001</v>
      </c>
      <c r="D50" s="172">
        <v>103.41</v>
      </c>
      <c r="E50" s="172">
        <v>99.301000000000002</v>
      </c>
      <c r="F50" s="172">
        <v>15.069000000000001</v>
      </c>
      <c r="G50" s="172">
        <v>0.56699999999999995</v>
      </c>
      <c r="H50" s="172">
        <v>567.00599999999997</v>
      </c>
      <c r="I50" s="172">
        <v>2.871</v>
      </c>
      <c r="J50" s="172">
        <v>569.87699999999995</v>
      </c>
      <c r="K50" s="172">
        <v>167.33600000000001</v>
      </c>
      <c r="L50" s="172">
        <v>737.21299999999997</v>
      </c>
      <c r="M50" s="172">
        <v>175.73699999999999</v>
      </c>
      <c r="N50" s="172">
        <v>0</v>
      </c>
      <c r="O50" s="172">
        <v>561.476</v>
      </c>
      <c r="P50" s="204">
        <v>560.16499999999996</v>
      </c>
      <c r="Q50" s="205"/>
      <c r="R50" s="206"/>
      <c r="S50" s="174">
        <f>100*(C50/OBR_MAR22_1.1!C50)</f>
        <v>99.868755594361431</v>
      </c>
      <c r="T50" s="174">
        <f>100*(D50/OBR_MAR22_1.1!D50)</f>
        <v>98.303151290460576</v>
      </c>
      <c r="U50" s="174">
        <f>100*(E50/OBR_MAR22_1.1!E50)</f>
        <v>100.0271974535125</v>
      </c>
      <c r="V50" s="174">
        <f>100*(K50/OBR_MAR22_1.1!N50)</f>
        <v>100.19699773063404</v>
      </c>
      <c r="W50" s="174">
        <f>100*(M50/OBR_MAR22_1.1!P50)</f>
        <v>100.27273920312226</v>
      </c>
      <c r="X50" s="174">
        <f>100*(O50/OBR_MAR22_1.1!R50)</f>
        <v>99.768470394240012</v>
      </c>
      <c r="AA50" s="174">
        <f t="shared" si="0"/>
        <v>0.13620639637552667</v>
      </c>
    </row>
    <row r="51" spans="1:27" ht="15.75">
      <c r="A51" s="160"/>
      <c r="B51" s="203" t="s">
        <v>1030</v>
      </c>
      <c r="C51" s="172">
        <v>363.97699999999998</v>
      </c>
      <c r="D51" s="172">
        <v>107.36499999999999</v>
      </c>
      <c r="E51" s="172">
        <v>100.917</v>
      </c>
      <c r="F51" s="172">
        <v>15.561999999999999</v>
      </c>
      <c r="G51" s="172">
        <v>-7.9000000000000001E-2</v>
      </c>
      <c r="H51" s="172">
        <v>572.17999999999995</v>
      </c>
      <c r="I51" s="172">
        <v>-1.9890000000000001</v>
      </c>
      <c r="J51" s="172">
        <v>570.19100000000003</v>
      </c>
      <c r="K51" s="172">
        <v>177.029</v>
      </c>
      <c r="L51" s="172">
        <v>747.22</v>
      </c>
      <c r="M51" s="172">
        <v>178.78100000000001</v>
      </c>
      <c r="N51" s="172">
        <v>0</v>
      </c>
      <c r="O51" s="172">
        <v>568.43899999999996</v>
      </c>
      <c r="P51" s="204">
        <v>562.61599999999999</v>
      </c>
      <c r="Q51" s="205"/>
      <c r="R51" s="206"/>
      <c r="S51" s="174">
        <f>100*(C51/OBR_MAR22_1.1!C51)</f>
        <v>100.24622469242568</v>
      </c>
      <c r="T51" s="174">
        <f>100*(D51/OBR_MAR22_1.1!D51)</f>
        <v>102.00465536079047</v>
      </c>
      <c r="U51" s="174">
        <f>100*(E51/OBR_MAR22_1.1!E51)</f>
        <v>100.46190755875881</v>
      </c>
      <c r="V51" s="174">
        <f>100*(K51/OBR_MAR22_1.1!N51)</f>
        <v>100.7564029595902</v>
      </c>
      <c r="W51" s="174">
        <f>100*(M51/OBR_MAR22_1.1!P51)</f>
        <v>101.45444846723946</v>
      </c>
      <c r="X51" s="174">
        <f>100*(O51/OBR_MAR22_1.1!R51)</f>
        <v>100.54425306263953</v>
      </c>
      <c r="AA51" s="174">
        <f t="shared" si="0"/>
        <v>3.7653971635078998</v>
      </c>
    </row>
    <row r="52" spans="1:27" ht="15.75">
      <c r="A52" s="160"/>
      <c r="B52" s="203" t="s">
        <v>1031</v>
      </c>
      <c r="C52" s="172">
        <v>361.83199999999999</v>
      </c>
      <c r="D52" s="172">
        <v>109.568</v>
      </c>
      <c r="E52" s="172">
        <v>99.578000000000003</v>
      </c>
      <c r="F52" s="172">
        <v>15.452999999999999</v>
      </c>
      <c r="G52" s="172">
        <v>-14.67</v>
      </c>
      <c r="H52" s="172">
        <v>556.30799999999999</v>
      </c>
      <c r="I52" s="172">
        <v>-0.80600000000000005</v>
      </c>
      <c r="J52" s="172">
        <v>555.50199999999995</v>
      </c>
      <c r="K52" s="172">
        <v>186.333</v>
      </c>
      <c r="L52" s="172">
        <v>741.83500000000004</v>
      </c>
      <c r="M52" s="172">
        <v>173.71600000000001</v>
      </c>
      <c r="N52" s="172">
        <v>0</v>
      </c>
      <c r="O52" s="172">
        <v>568.11900000000003</v>
      </c>
      <c r="P52" s="204">
        <v>564.48199999999997</v>
      </c>
      <c r="Q52" s="205"/>
      <c r="R52" s="206"/>
      <c r="S52" s="174">
        <f>100*(C52/OBR_MAR22_1.1!C52)</f>
        <v>100.30660390434845</v>
      </c>
      <c r="T52" s="174">
        <f>100*(D52/OBR_MAR22_1.1!D52)</f>
        <v>101.48944053353095</v>
      </c>
      <c r="U52" s="174">
        <f>100*(E52/OBR_MAR22_1.1!E52)</f>
        <v>100.57977455456344</v>
      </c>
      <c r="V52" s="174">
        <f>100*(K52/OBR_MAR22_1.1!N52)</f>
        <v>99.859053784647045</v>
      </c>
      <c r="W52" s="174">
        <f>100*(M52/OBR_MAR22_1.1!P52)</f>
        <v>99.622078853046602</v>
      </c>
      <c r="X52" s="174">
        <f>100*(O52/OBR_MAR22_1.1!R52)</f>
        <v>100.53264060561769</v>
      </c>
      <c r="AA52" s="174">
        <f t="shared" si="0"/>
        <v>-0.50508952305872157</v>
      </c>
    </row>
    <row r="53" spans="1:27" ht="15.75">
      <c r="A53" s="160"/>
      <c r="B53" s="203" t="s">
        <v>1032</v>
      </c>
      <c r="C53" s="172">
        <v>355.37900000000002</v>
      </c>
      <c r="D53" s="172">
        <v>108.23099999999999</v>
      </c>
      <c r="E53" s="172">
        <v>98.036000000000001</v>
      </c>
      <c r="F53" s="172">
        <v>15.596</v>
      </c>
      <c r="G53" s="172">
        <v>0.80800000000000005</v>
      </c>
      <c r="H53" s="172">
        <v>562.45399999999995</v>
      </c>
      <c r="I53" s="172">
        <v>-2.1859999999999999</v>
      </c>
      <c r="J53" s="172">
        <v>560.26800000000003</v>
      </c>
      <c r="K53" s="172">
        <v>163.32499999999999</v>
      </c>
      <c r="L53" s="172">
        <v>723.59299999999996</v>
      </c>
      <c r="M53" s="172">
        <v>162.19399999999999</v>
      </c>
      <c r="N53" s="172">
        <v>0.81899999999999995</v>
      </c>
      <c r="O53" s="172">
        <v>562.21799999999996</v>
      </c>
      <c r="P53" s="204">
        <v>552.63800000000003</v>
      </c>
      <c r="Q53" s="205"/>
      <c r="R53" s="206"/>
      <c r="S53" s="174">
        <f>100*(C53/OBR_MAR22_1.1!C53)</f>
        <v>101.31541060254017</v>
      </c>
      <c r="T53" s="174">
        <f>100*(D53/OBR_MAR22_1.1!D53)</f>
        <v>102.44491140390733</v>
      </c>
      <c r="U53" s="174">
        <f>100*(E53/OBR_MAR22_1.1!E53)</f>
        <v>101.52122360640799</v>
      </c>
      <c r="V53" s="174">
        <f>100*(K53/OBR_MAR22_1.1!N53)</f>
        <v>101.33709747471613</v>
      </c>
      <c r="W53" s="174">
        <f>100*(M53/OBR_MAR22_1.1!P53)</f>
        <v>99.06671064365203</v>
      </c>
      <c r="X53" s="174">
        <f>100*(O53/OBR_MAR22_1.1!R53)</f>
        <v>102.18336801737533</v>
      </c>
      <c r="AA53" s="174">
        <f t="shared" si="0"/>
        <v>0.94144855401059324</v>
      </c>
    </row>
    <row r="54" spans="1:27" ht="15.75">
      <c r="A54" s="160"/>
      <c r="B54" s="203" t="s">
        <v>1033</v>
      </c>
      <c r="C54" s="172">
        <v>285.233</v>
      </c>
      <c r="D54" s="172">
        <v>123.43899999999999</v>
      </c>
      <c r="E54" s="172">
        <v>79.872</v>
      </c>
      <c r="F54" s="172">
        <v>16.282</v>
      </c>
      <c r="G54" s="172">
        <v>-8.2970000000000006</v>
      </c>
      <c r="H54" s="172">
        <v>480.24700000000001</v>
      </c>
      <c r="I54" s="172">
        <v>-4.5179999999999998</v>
      </c>
      <c r="J54" s="172">
        <v>475.72899999999998</v>
      </c>
      <c r="K54" s="172">
        <v>142.19399999999999</v>
      </c>
      <c r="L54" s="172">
        <v>617.923</v>
      </c>
      <c r="M54" s="172">
        <v>125.887</v>
      </c>
      <c r="N54" s="172">
        <v>-3.4540000000000002</v>
      </c>
      <c r="O54" s="172">
        <v>488.58199999999999</v>
      </c>
      <c r="P54" s="204">
        <v>473.40300000000002</v>
      </c>
      <c r="Q54" s="205"/>
      <c r="R54" s="206"/>
      <c r="S54" s="174">
        <f>100*(C54/OBR_MAR22_1.1!C54)</f>
        <v>101.64603334117331</v>
      </c>
      <c r="T54" s="174">
        <f>100*(D54/OBR_MAR22_1.1!D54)</f>
        <v>142.27967449687637</v>
      </c>
      <c r="U54" s="174">
        <f>100*(E54/OBR_MAR22_1.1!E54)</f>
        <v>101.32183178992769</v>
      </c>
      <c r="V54" s="174">
        <f>100*(K54/OBR_MAR22_1.1!N54)</f>
        <v>99.521966446663896</v>
      </c>
      <c r="W54" s="174">
        <f>100*(M54/OBR_MAR22_1.1!P54)</f>
        <v>98.568688094585596</v>
      </c>
      <c r="X54" s="174">
        <f>100*(O54/OBR_MAR22_1.1!R54)</f>
        <v>110.24136211537639</v>
      </c>
      <c r="AA54" s="174">
        <f t="shared" si="0"/>
        <v>38.884081744102829</v>
      </c>
    </row>
    <row r="55" spans="1:27" ht="15.75">
      <c r="A55" s="160"/>
      <c r="B55" s="203" t="s">
        <v>1034</v>
      </c>
      <c r="C55" s="172">
        <v>338.928</v>
      </c>
      <c r="D55" s="172">
        <v>123.715</v>
      </c>
      <c r="E55" s="172">
        <v>93.325999999999993</v>
      </c>
      <c r="F55" s="172">
        <v>16.45</v>
      </c>
      <c r="G55" s="172">
        <v>-0.54200000000000004</v>
      </c>
      <c r="H55" s="172">
        <v>555.42700000000002</v>
      </c>
      <c r="I55" s="172">
        <v>-6.6139999999999999</v>
      </c>
      <c r="J55" s="172">
        <v>548.81299999999999</v>
      </c>
      <c r="K55" s="172">
        <v>144.39400000000001</v>
      </c>
      <c r="L55" s="172">
        <v>693.20699999999999</v>
      </c>
      <c r="M55" s="172">
        <v>145.69200000000001</v>
      </c>
      <c r="N55" s="172">
        <v>-1.012</v>
      </c>
      <c r="O55" s="172">
        <v>546.50300000000004</v>
      </c>
      <c r="P55" s="204">
        <v>544.51400000000001</v>
      </c>
      <c r="Q55" s="205"/>
      <c r="R55" s="206"/>
      <c r="S55" s="174">
        <f>100*(C55/OBR_MAR22_1.1!C55)</f>
        <v>101.06393129770991</v>
      </c>
      <c r="T55" s="174">
        <f>100*(D55/OBR_MAR22_1.1!D55)</f>
        <v>120.72700658697244</v>
      </c>
      <c r="U55" s="174">
        <f>100*(E55/OBR_MAR22_1.1!E55)</f>
        <v>101.93658318132665</v>
      </c>
      <c r="V55" s="174">
        <f>100*(K55/OBR_MAR22_1.1!N55)</f>
        <v>100.34957016074668</v>
      </c>
      <c r="W55" s="174">
        <f>100*(M55/OBR_MAR22_1.1!P55)</f>
        <v>99.355551463818827</v>
      </c>
      <c r="X55" s="174">
        <f>100*(O55/OBR_MAR22_1.1!R55)</f>
        <v>104.88031427458341</v>
      </c>
      <c r="AA55" s="174">
        <f t="shared" si="0"/>
        <v>-15.148100377736739</v>
      </c>
    </row>
    <row r="56" spans="1:27" ht="15.75">
      <c r="A56" s="160"/>
      <c r="B56" s="203" t="s">
        <v>1035</v>
      </c>
      <c r="C56" s="172">
        <v>333.42500000000001</v>
      </c>
      <c r="D56" s="172">
        <v>125.67100000000001</v>
      </c>
      <c r="E56" s="172">
        <v>97.001999999999995</v>
      </c>
      <c r="F56" s="172">
        <v>16.923999999999999</v>
      </c>
      <c r="G56" s="172">
        <v>8.7309999999999999</v>
      </c>
      <c r="H56" s="172">
        <v>564.82899999999995</v>
      </c>
      <c r="I56" s="172">
        <v>3.8570000000000002</v>
      </c>
      <c r="J56" s="172">
        <v>568.68600000000004</v>
      </c>
      <c r="K56" s="172">
        <v>155.429</v>
      </c>
      <c r="L56" s="172">
        <v>724.11500000000001</v>
      </c>
      <c r="M56" s="172">
        <v>168.71</v>
      </c>
      <c r="N56" s="172">
        <v>-6.2E-2</v>
      </c>
      <c r="O56" s="172">
        <v>555.34299999999996</v>
      </c>
      <c r="P56" s="204">
        <v>550.62599999999998</v>
      </c>
      <c r="Q56" s="205"/>
      <c r="R56" s="206"/>
      <c r="S56" s="174">
        <f>100*(C56/OBR_MAR22_1.1!C56)</f>
        <v>100.86732131728775</v>
      </c>
      <c r="T56" s="174">
        <f>100*(D56/OBR_MAR22_1.1!D56)</f>
        <v>118.209609451426</v>
      </c>
      <c r="U56" s="174">
        <f>100*(E56/OBR_MAR22_1.1!E56)</f>
        <v>102.13747209703914</v>
      </c>
      <c r="V56" s="174">
        <f>100*(K56/OBR_MAR22_1.1!N56)</f>
        <v>101.01581895935423</v>
      </c>
      <c r="W56" s="174">
        <f>100*(M56/OBR_MAR22_1.1!P56)</f>
        <v>100.89647212204937</v>
      </c>
      <c r="X56" s="174">
        <f>100*(O56/OBR_MAR22_1.1!R56)</f>
        <v>104.99922480913287</v>
      </c>
      <c r="Z56" s="174">
        <f t="shared" si="0"/>
        <v>-0.19454020628091317</v>
      </c>
      <c r="AA56" s="174">
        <f t="shared" si="0"/>
        <v>-2.0851980072353449</v>
      </c>
    </row>
    <row r="57" spans="1:27" ht="15.75">
      <c r="A57" s="160"/>
      <c r="B57" s="203" t="s">
        <v>1036</v>
      </c>
      <c r="C57" s="172">
        <v>325.09899999999999</v>
      </c>
      <c r="D57" s="172">
        <v>131.24799999999999</v>
      </c>
      <c r="E57" s="172">
        <v>96.629000000000005</v>
      </c>
      <c r="F57" s="172">
        <v>20.545000000000002</v>
      </c>
      <c r="G57" s="172">
        <v>8.4039999999999999</v>
      </c>
      <c r="H57" s="172">
        <v>561.38</v>
      </c>
      <c r="I57" s="172">
        <v>0.82799999999999996</v>
      </c>
      <c r="J57" s="172">
        <v>562.20799999999997</v>
      </c>
      <c r="K57" s="172">
        <v>146.006</v>
      </c>
      <c r="L57" s="172">
        <v>708.21400000000006</v>
      </c>
      <c r="M57" s="172">
        <v>151.756</v>
      </c>
      <c r="N57" s="172">
        <v>-0.14199999999999999</v>
      </c>
      <c r="O57" s="172">
        <v>556.31600000000003</v>
      </c>
      <c r="P57" s="204">
        <v>557.77499999999998</v>
      </c>
      <c r="Q57" s="205"/>
      <c r="R57" s="206"/>
      <c r="S57" s="174">
        <f>100*(C57/OBR_MAR22_1.1!C57)</f>
        <v>102.32892666037141</v>
      </c>
      <c r="T57" s="174">
        <f>100*(D57/OBR_MAR22_1.1!D57)</f>
        <v>121.41687558396626</v>
      </c>
      <c r="U57" s="174">
        <f>100*(E57/OBR_MAR22_1.1!E57)</f>
        <v>103.51702268977783</v>
      </c>
      <c r="V57" s="174">
        <f>100*(K57/OBR_MAR22_1.1!N57)</f>
        <v>102.04928917902623</v>
      </c>
      <c r="W57" s="174">
        <f>100*(M57/OBR_MAR22_1.1!P57)</f>
        <v>101.92354189613948</v>
      </c>
      <c r="X57" s="174">
        <f>100*(O57/OBR_MAR22_1.1!R57)</f>
        <v>106.42877913650348</v>
      </c>
      <c r="Z57" s="174">
        <f t="shared" si="0"/>
        <v>1.4490375316759341</v>
      </c>
      <c r="AA57" s="174">
        <f t="shared" si="0"/>
        <v>2.7132025453972641</v>
      </c>
    </row>
    <row r="58" spans="1:27" ht="15.75">
      <c r="A58" s="160"/>
      <c r="B58" s="203" t="s">
        <v>1037</v>
      </c>
      <c r="C58" s="172">
        <v>355.64800000000002</v>
      </c>
      <c r="D58" s="172">
        <v>127.26600000000001</v>
      </c>
      <c r="E58" s="172">
        <v>98.162999999999997</v>
      </c>
      <c r="F58" s="172">
        <v>17.343</v>
      </c>
      <c r="G58" s="172">
        <v>-0.61899999999999999</v>
      </c>
      <c r="H58" s="172">
        <v>580.45799999999997</v>
      </c>
      <c r="I58" s="172">
        <v>-1.4610000000000001</v>
      </c>
      <c r="J58" s="172">
        <v>578.99699999999996</v>
      </c>
      <c r="K58" s="172">
        <v>158.01499999999999</v>
      </c>
      <c r="L58" s="172">
        <v>737.01199999999994</v>
      </c>
      <c r="M58" s="172">
        <v>158.70099999999999</v>
      </c>
      <c r="N58" s="172">
        <v>0.26900000000000002</v>
      </c>
      <c r="O58" s="172">
        <v>578.58000000000004</v>
      </c>
      <c r="P58" s="204">
        <v>572.54700000000003</v>
      </c>
      <c r="Q58" s="205"/>
      <c r="R58" s="206"/>
      <c r="S58" s="174">
        <f>100*(C58/OBR_MAR22_1.1!C58)</f>
        <v>103.07054278618068</v>
      </c>
      <c r="T58" s="174">
        <f>100*(D58/OBR_MAR22_1.1!D58)</f>
        <v>109.30875734359434</v>
      </c>
      <c r="U58" s="174">
        <f>100*(E58/OBR_MAR22_1.1!E58)</f>
        <v>102.9728624028365</v>
      </c>
      <c r="V58" s="174">
        <f>100*(K58/OBR_MAR22_1.1!N58)</f>
        <v>103.18605683836589</v>
      </c>
      <c r="W58" s="174">
        <f>100*(M58/OBR_MAR22_1.1!P58)</f>
        <v>102.22813413895724</v>
      </c>
      <c r="X58" s="174">
        <f>100*(O58/OBR_MAR22_1.1!R58)</f>
        <v>104.77023451887506</v>
      </c>
      <c r="Z58" s="174">
        <f t="shared" si="0"/>
        <v>0.72473752047716999</v>
      </c>
      <c r="AA58" s="174">
        <f t="shared" si="0"/>
        <v>-9.9723520162553587</v>
      </c>
    </row>
    <row r="59" spans="1:27" ht="15.75">
      <c r="A59" s="160"/>
      <c r="B59" s="203" t="s">
        <v>1038</v>
      </c>
      <c r="C59" s="172">
        <v>369.197</v>
      </c>
      <c r="D59" s="172">
        <v>129.09299999999999</v>
      </c>
      <c r="E59" s="172">
        <v>98.77</v>
      </c>
      <c r="F59" s="172">
        <v>17.568999999999999</v>
      </c>
      <c r="G59" s="172">
        <v>3.6349999999999998</v>
      </c>
      <c r="H59" s="172">
        <v>600.69500000000005</v>
      </c>
      <c r="I59" s="172">
        <v>1.73</v>
      </c>
      <c r="J59" s="172">
        <v>602.42499999999995</v>
      </c>
      <c r="K59" s="172">
        <v>151.29900000000001</v>
      </c>
      <c r="L59" s="172">
        <v>753.72400000000005</v>
      </c>
      <c r="M59" s="172">
        <v>167.08799999999999</v>
      </c>
      <c r="N59" s="172">
        <v>0.26</v>
      </c>
      <c r="O59" s="172">
        <v>586.89599999999996</v>
      </c>
      <c r="P59" s="204">
        <v>580.08000000000004</v>
      </c>
      <c r="Q59" s="205"/>
      <c r="R59" s="206"/>
      <c r="S59" s="174">
        <f>100*(C59/OBR_MAR22_1.1!C59)</f>
        <v>103.96547597257226</v>
      </c>
      <c r="T59" s="174">
        <f>100*(D59/OBR_MAR22_1.1!D59)</f>
        <v>110.89606473726256</v>
      </c>
      <c r="U59" s="174">
        <f>100*(E59/OBR_MAR22_1.1!E59)</f>
        <v>103.86127994279586</v>
      </c>
      <c r="V59" s="174">
        <f>100*(K59/OBR_MAR22_1.1!N59)</f>
        <v>103.71896294062</v>
      </c>
      <c r="W59" s="174">
        <f>100*(M59/OBR_MAR22_1.1!P59)</f>
        <v>103.89235705225457</v>
      </c>
      <c r="X59" s="174">
        <f>100*(O59/OBR_MAR22_1.1!R59)</f>
        <v>105.23545001057919</v>
      </c>
      <c r="Z59" s="174">
        <f t="shared" si="0"/>
        <v>0.86827250754670793</v>
      </c>
      <c r="AA59" s="174">
        <f t="shared" si="0"/>
        <v>1.4521319537818655</v>
      </c>
    </row>
    <row r="60" spans="1:27" ht="15.75">
      <c r="A60" s="160"/>
      <c r="B60" s="203" t="s">
        <v>1039</v>
      </c>
      <c r="C60" s="172">
        <v>374.67700000000002</v>
      </c>
      <c r="D60" s="172">
        <v>133.46100000000001</v>
      </c>
      <c r="E60" s="172">
        <v>100.97799999999999</v>
      </c>
      <c r="F60" s="172">
        <v>18.631</v>
      </c>
      <c r="G60" s="172">
        <v>-5.81</v>
      </c>
      <c r="H60" s="172">
        <v>603.30600000000004</v>
      </c>
      <c r="I60" s="172">
        <v>-1.157</v>
      </c>
      <c r="J60" s="172">
        <v>602.149</v>
      </c>
      <c r="K60" s="172">
        <v>163.64699999999999</v>
      </c>
      <c r="L60" s="172">
        <v>765.79600000000005</v>
      </c>
      <c r="M60" s="172">
        <v>170.18299999999999</v>
      </c>
      <c r="N60" s="172">
        <v>0.26200000000000001</v>
      </c>
      <c r="O60" s="172">
        <v>595.875</v>
      </c>
      <c r="P60" s="204">
        <v>587.77204299999994</v>
      </c>
      <c r="Q60" s="205"/>
      <c r="R60" s="206"/>
      <c r="S60" s="174">
        <f>100*(C60/OBR_MAR22_1.1!C60)</f>
        <v>104.3717947646546</v>
      </c>
      <c r="T60" s="174">
        <f>100*(D60/OBR_MAR22_1.1!D60)</f>
        <v>112.51138088012141</v>
      </c>
      <c r="U60" s="174">
        <f>100*(E60/OBR_MAR22_1.1!E60)</f>
        <v>103.91035007923604</v>
      </c>
      <c r="V60" s="174">
        <f>100*(K60/OBR_MAR22_1.1!N60)</f>
        <v>106.99029126213591</v>
      </c>
      <c r="W60" s="174">
        <f>100*(M60/OBR_MAR22_1.1!P60)</f>
        <v>107.44351076120789</v>
      </c>
      <c r="X60" s="174">
        <f>100*(O60/OBR_MAR22_1.1!R60)</f>
        <v>105.82609622249453</v>
      </c>
      <c r="Z60" s="174">
        <f t="shared" si="0"/>
        <v>0.39082088383795011</v>
      </c>
      <c r="AA60" s="174">
        <f t="shared" si="0"/>
        <v>1.4566036645988101</v>
      </c>
    </row>
    <row r="61" spans="1:27" ht="15.75">
      <c r="A61" s="160"/>
      <c r="B61" s="203" t="s">
        <v>1040</v>
      </c>
      <c r="C61" s="172">
        <v>381.765446</v>
      </c>
      <c r="D61" s="172">
        <v>131.05897999999999</v>
      </c>
      <c r="E61" s="172">
        <v>102.873915</v>
      </c>
      <c r="F61" s="172">
        <v>17.6621661</v>
      </c>
      <c r="G61" s="172">
        <v>-0.84911969700000001</v>
      </c>
      <c r="H61" s="172">
        <v>614.84922130300004</v>
      </c>
      <c r="I61" s="172">
        <v>-1.18306187</v>
      </c>
      <c r="J61" s="172">
        <v>613.66615943300008</v>
      </c>
      <c r="K61" s="172">
        <v>168.89099900000002</v>
      </c>
      <c r="L61" s="172">
        <v>782.55715800000007</v>
      </c>
      <c r="M61" s="172">
        <v>181.16326199999997</v>
      </c>
      <c r="N61" s="172">
        <v>0.26373891999999999</v>
      </c>
      <c r="O61" s="172">
        <v>601.65763500000003</v>
      </c>
      <c r="P61" s="204">
        <v>592.308988</v>
      </c>
      <c r="Q61" s="205"/>
      <c r="R61" s="206"/>
      <c r="S61" s="174">
        <f>100*(C61/OBR_MAR22_1.1!C61)</f>
        <v>105.71211308349888</v>
      </c>
      <c r="T61" s="174">
        <f>100*(D61/OBR_MAR22_1.1!D61)</f>
        <v>111.19807808585638</v>
      </c>
      <c r="U61" s="174">
        <f>100*(E61/OBR_MAR22_1.1!E61)</f>
        <v>105.15414231091916</v>
      </c>
      <c r="V61" s="174">
        <f>100*(K61/OBR_MAR22_1.1!N61)</f>
        <v>109.40162349261114</v>
      </c>
      <c r="W61" s="174">
        <f>100*(M61/OBR_MAR22_1.1!P61)</f>
        <v>110.72825836527728</v>
      </c>
      <c r="X61" s="174">
        <f>100*(O61/OBR_MAR22_1.1!R61)</f>
        <v>106.34633865447134</v>
      </c>
      <c r="Z61" s="174">
        <f t="shared" si="0"/>
        <v>1.2841767470479271</v>
      </c>
      <c r="AA61" s="174">
        <f t="shared" si="0"/>
        <v>-1.1672621773830327</v>
      </c>
    </row>
    <row r="62" spans="1:27" ht="15.75">
      <c r="A62" s="160"/>
      <c r="B62" s="203" t="s">
        <v>1041</v>
      </c>
      <c r="C62" s="172">
        <v>394.63301200000001</v>
      </c>
      <c r="D62" s="172">
        <v>131.13003</v>
      </c>
      <c r="E62" s="172">
        <v>105.798447</v>
      </c>
      <c r="F62" s="172">
        <v>18.1401553</v>
      </c>
      <c r="G62" s="172">
        <v>-0.85743469400000005</v>
      </c>
      <c r="H62" s="172">
        <v>630.70405430599999</v>
      </c>
      <c r="I62" s="172">
        <v>-0.82916254100000009</v>
      </c>
      <c r="J62" s="172">
        <v>629.87489176499992</v>
      </c>
      <c r="K62" s="172">
        <v>176.95027400000001</v>
      </c>
      <c r="L62" s="172">
        <v>806.82516500000008</v>
      </c>
      <c r="M62" s="172">
        <v>190.30614199999999</v>
      </c>
      <c r="N62" s="172">
        <v>0.26868363299999998</v>
      </c>
      <c r="O62" s="172">
        <v>616.78770700000007</v>
      </c>
      <c r="P62" s="204">
        <v>607.92937199999994</v>
      </c>
      <c r="Q62" s="205"/>
      <c r="R62" s="206"/>
      <c r="S62" s="174">
        <f>100*(C62/OBR_MAR22_1.1!C62)</f>
        <v>108.73152712623839</v>
      </c>
      <c r="T62" s="174">
        <f>100*(D62/OBR_MAR22_1.1!D62)</f>
        <v>111.62672949565442</v>
      </c>
      <c r="U62" s="174">
        <f>100*(E62/OBR_MAR22_1.1!E62)</f>
        <v>106.18386298783437</v>
      </c>
      <c r="V62" s="174">
        <f>100*(K62/OBR_MAR22_1.1!N62)</f>
        <v>111.39305912644377</v>
      </c>
      <c r="W62" s="174">
        <f>100*(M62/OBR_MAR22_1.1!P62)</f>
        <v>113.17307242030022</v>
      </c>
      <c r="X62" s="174">
        <f>100*(O62/OBR_MAR22_1.1!R62)</f>
        <v>108.34017448588594</v>
      </c>
      <c r="Z62" s="174">
        <f t="shared" si="0"/>
        <v>2.8562611744924249</v>
      </c>
      <c r="AA62" s="174">
        <f t="shared" si="0"/>
        <v>0.38548454899289819</v>
      </c>
    </row>
    <row r="63" spans="1:27" ht="15.75">
      <c r="A63" s="160"/>
      <c r="B63" s="203" t="s">
        <v>1042</v>
      </c>
      <c r="C63" s="172">
        <v>398.789447</v>
      </c>
      <c r="D63" s="172">
        <v>131.33716000000001</v>
      </c>
      <c r="E63" s="172">
        <v>108.965189</v>
      </c>
      <c r="F63" s="172">
        <v>18.713795399999999</v>
      </c>
      <c r="G63" s="172">
        <v>-0.86155917199999998</v>
      </c>
      <c r="H63" s="172">
        <v>638.23023682799999</v>
      </c>
      <c r="I63" s="172">
        <v>-1.46490568</v>
      </c>
      <c r="J63" s="172">
        <v>636.76533114799997</v>
      </c>
      <c r="K63" s="172">
        <v>178.48959299999999</v>
      </c>
      <c r="L63" s="172">
        <v>815.25492399999996</v>
      </c>
      <c r="M63" s="172">
        <v>193.33784499999999</v>
      </c>
      <c r="N63" s="172">
        <v>0.27010451299999999</v>
      </c>
      <c r="O63" s="172">
        <v>622.187184</v>
      </c>
      <c r="P63" s="204">
        <v>613.56013600000006</v>
      </c>
      <c r="Q63" s="205"/>
      <c r="R63" s="206"/>
      <c r="S63" s="174">
        <f>100*(C63/OBR_MAR22_1.1!C63)</f>
        <v>109.54615510825852</v>
      </c>
      <c r="T63" s="174">
        <f>100*(D63/OBR_MAR22_1.1!D63)</f>
        <v>111.3798094280273</v>
      </c>
      <c r="U63" s="174">
        <f>100*(E63/OBR_MAR22_1.1!E63)</f>
        <v>106.69463433672635</v>
      </c>
      <c r="V63" s="174">
        <f>100*(K63/OBR_MAR22_1.1!N63)</f>
        <v>111.13472899607399</v>
      </c>
      <c r="W63" s="174">
        <f>100*(M63/OBR_MAR22_1.1!P63)</f>
        <v>112.85817375078067</v>
      </c>
      <c r="X63" s="174">
        <f>100*(O63/OBR_MAR22_1.1!R63)</f>
        <v>108.91311020436684</v>
      </c>
      <c r="Z63" s="174">
        <f t="shared" si="0"/>
        <v>0.74921046687252968</v>
      </c>
      <c r="AA63" s="174">
        <f t="shared" si="0"/>
        <v>-0.22120156054264983</v>
      </c>
    </row>
    <row r="64" spans="1:27" ht="15.75">
      <c r="A64" s="160"/>
      <c r="B64" s="203" t="s">
        <v>1043</v>
      </c>
      <c r="C64" s="172">
        <v>408.31189699999999</v>
      </c>
      <c r="D64" s="172">
        <v>132.16416000000001</v>
      </c>
      <c r="E64" s="172">
        <v>112.22595800000001</v>
      </c>
      <c r="F64" s="172">
        <v>19.364114000000001</v>
      </c>
      <c r="G64" s="172">
        <v>-0.86812328599999999</v>
      </c>
      <c r="H64" s="172">
        <v>651.83389171400006</v>
      </c>
      <c r="I64" s="172">
        <v>-1.23802119</v>
      </c>
      <c r="J64" s="172">
        <v>650.59587052400002</v>
      </c>
      <c r="K64" s="172">
        <v>180.03295699999998</v>
      </c>
      <c r="L64" s="172">
        <v>830.628827</v>
      </c>
      <c r="M64" s="172">
        <v>197.557928</v>
      </c>
      <c r="N64" s="172">
        <v>0.274362628</v>
      </c>
      <c r="O64" s="172">
        <v>633.34526100000005</v>
      </c>
      <c r="P64" s="204">
        <v>624.88921300000004</v>
      </c>
      <c r="Q64" s="205"/>
      <c r="R64" s="206"/>
      <c r="S64" s="174">
        <f>100*(C64/OBR_MAR22_1.1!C64)</f>
        <v>112.31879913020305</v>
      </c>
      <c r="T64" s="174">
        <f>100*(D64/OBR_MAR22_1.1!D64)</f>
        <v>111.65684605663431</v>
      </c>
      <c r="U64" s="174">
        <f>100*(E64/OBR_MAR22_1.1!E64)</f>
        <v>107.50752761376322</v>
      </c>
      <c r="V64" s="174">
        <f>100*(K64/OBR_MAR22_1.1!N64)</f>
        <v>111.3883618693781</v>
      </c>
      <c r="W64" s="174">
        <f>100*(M64/OBR_MAR22_1.1!P64)</f>
        <v>113.81917314642411</v>
      </c>
      <c r="X64" s="174">
        <f>100*(O64/OBR_MAR22_1.1!R64)</f>
        <v>110.63009175285958</v>
      </c>
      <c r="Z64" s="174">
        <f t="shared" si="0"/>
        <v>2.5310281490066755</v>
      </c>
      <c r="AA64" s="174">
        <f t="shared" si="0"/>
        <v>0.24873146221895404</v>
      </c>
    </row>
    <row r="65" spans="1:31" ht="15.75">
      <c r="A65" s="160"/>
      <c r="B65" s="178" t="s">
        <v>1044</v>
      </c>
      <c r="C65" s="172">
        <v>412.05529999999999</v>
      </c>
      <c r="D65" s="172">
        <v>133.09466</v>
      </c>
      <c r="E65" s="172">
        <v>114.51378699999999</v>
      </c>
      <c r="F65" s="172">
        <v>20.071934399999996</v>
      </c>
      <c r="G65" s="172">
        <v>-0.87245346800000001</v>
      </c>
      <c r="H65" s="172">
        <v>658.79129353199994</v>
      </c>
      <c r="I65" s="172">
        <v>-1.68066201</v>
      </c>
      <c r="J65" s="172">
        <v>657.11063152199995</v>
      </c>
      <c r="K65" s="172">
        <v>181.48647800000001</v>
      </c>
      <c r="L65" s="172">
        <v>838.59710900000005</v>
      </c>
      <c r="M65" s="172">
        <v>198.61048499999998</v>
      </c>
      <c r="N65" s="172">
        <v>0.27621940499999997</v>
      </c>
      <c r="O65" s="172">
        <v>640.26284299999998</v>
      </c>
      <c r="P65" s="204">
        <v>631.95963500000005</v>
      </c>
      <c r="Q65" s="205"/>
      <c r="R65" s="206"/>
      <c r="S65" s="174">
        <f>100*(C65/OBR_MAR22_1.1!C65)</f>
        <v>113.12229312479386</v>
      </c>
      <c r="T65" s="174">
        <f>100*(D65/OBR_MAR22_1.1!D65)</f>
        <v>112.05078712479917</v>
      </c>
      <c r="U65" s="174">
        <f>100*(E65/OBR_MAR22_1.1!E65)</f>
        <v>108.04377300746759</v>
      </c>
      <c r="V65" s="174">
        <f>100*(K65/OBR_MAR22_1.1!N65)</f>
        <v>111.71032730624813</v>
      </c>
      <c r="W65" s="174">
        <f>100*(M65/OBR_MAR22_1.1!P65)</f>
        <v>113.92431647944437</v>
      </c>
      <c r="X65" s="174">
        <f>100*(O65/OBR_MAR22_1.1!R65)</f>
        <v>111.37879247999953</v>
      </c>
      <c r="Z65" s="174">
        <f t="shared" si="0"/>
        <v>0.71536911079272958</v>
      </c>
      <c r="AA65" s="174">
        <f t="shared" si="0"/>
        <v>0.35281407462024461</v>
      </c>
    </row>
    <row r="66" spans="1:31" ht="15.75">
      <c r="A66" s="160"/>
      <c r="B66" s="178" t="s">
        <v>1045</v>
      </c>
      <c r="C66" s="172">
        <v>412.80942700000003</v>
      </c>
      <c r="D66" s="172">
        <v>133.6121</v>
      </c>
      <c r="E66" s="172">
        <v>115.110806</v>
      </c>
      <c r="F66" s="172">
        <v>20.317880799999998</v>
      </c>
      <c r="G66" s="172">
        <v>-0.87583288700000006</v>
      </c>
      <c r="H66" s="172">
        <v>660.65650011299988</v>
      </c>
      <c r="I66" s="172">
        <v>-0.95564896199999994</v>
      </c>
      <c r="J66" s="172">
        <v>659.70085115099994</v>
      </c>
      <c r="K66" s="172">
        <v>182.55726199999998</v>
      </c>
      <c r="L66" s="172">
        <v>842.25811299999998</v>
      </c>
      <c r="M66" s="172">
        <v>197.842883</v>
      </c>
      <c r="N66" s="172">
        <v>0.27652852300000003</v>
      </c>
      <c r="O66" s="172">
        <v>644.69175899999993</v>
      </c>
      <c r="P66" s="204">
        <v>636.23120200000005</v>
      </c>
      <c r="Q66" s="205"/>
      <c r="R66" s="206"/>
      <c r="S66" s="174">
        <f>100*(C66/OBR_MAR22_1.1!C66)</f>
        <v>112.82075389200234</v>
      </c>
      <c r="T66" s="174">
        <f>100*(D66/OBR_MAR22_1.1!D66)</f>
        <v>112.11642955070423</v>
      </c>
      <c r="U66" s="174">
        <f>100*(E66/OBR_MAR22_1.1!E66)</f>
        <v>108.46227718189776</v>
      </c>
      <c r="V66" s="174">
        <f>100*(K66/OBR_MAR22_1.1!N66)</f>
        <v>111.91245412792527</v>
      </c>
      <c r="W66" s="174">
        <f>100*(M66/OBR_MAR22_1.1!P66)</f>
        <v>113.31404371892648</v>
      </c>
      <c r="X66" s="174">
        <f>100*(O66/OBR_MAR22_1.1!R66)</f>
        <v>111.50343680791879</v>
      </c>
      <c r="Z66" s="174">
        <f t="shared" si="0"/>
        <v>-0.26656039624202155</v>
      </c>
      <c r="AA66" s="174">
        <f t="shared" si="0"/>
        <v>5.858274411936204E-2</v>
      </c>
    </row>
    <row r="67" spans="1:31" ht="15.75">
      <c r="A67" s="160"/>
      <c r="B67" s="178" t="s">
        <v>1046</v>
      </c>
      <c r="C67" s="172">
        <v>416.79335399999997</v>
      </c>
      <c r="D67" s="172">
        <v>134.27086</v>
      </c>
      <c r="E67" s="172">
        <v>115.78233999999999</v>
      </c>
      <c r="F67" s="172">
        <v>20.470148300000002</v>
      </c>
      <c r="G67" s="172">
        <v>-0.88009969899999996</v>
      </c>
      <c r="H67" s="172">
        <v>665.96645430099989</v>
      </c>
      <c r="I67" s="172">
        <v>-0.78551395200000007</v>
      </c>
      <c r="J67" s="172">
        <v>665.18094034899991</v>
      </c>
      <c r="K67" s="172">
        <v>183.001936</v>
      </c>
      <c r="L67" s="172">
        <v>848.18287699999996</v>
      </c>
      <c r="M67" s="172">
        <v>196.158805</v>
      </c>
      <c r="N67" s="172">
        <v>0.27826024900000002</v>
      </c>
      <c r="O67" s="172">
        <v>652.30233200000009</v>
      </c>
      <c r="P67" s="204">
        <v>643.76182200000005</v>
      </c>
      <c r="Q67" s="205"/>
      <c r="R67" s="206"/>
      <c r="S67" s="174">
        <f>100*(C67/OBR_MAR22_1.1!C67)</f>
        <v>113.3992639040638</v>
      </c>
      <c r="T67" s="174">
        <f>100*(D67/OBR_MAR22_1.1!D67)</f>
        <v>112.30981551974197</v>
      </c>
      <c r="U67" s="174">
        <f>100*(E67/OBR_MAR22_1.1!E67)</f>
        <v>108.99067474877096</v>
      </c>
      <c r="V67" s="174">
        <f>100*(K67/OBR_MAR22_1.1!N67)</f>
        <v>111.84090105485309</v>
      </c>
      <c r="W67" s="174">
        <f>100*(M67/OBR_MAR22_1.1!P67)</f>
        <v>112.58947619178419</v>
      </c>
      <c r="X67" s="174">
        <f>100*(O67/OBR_MAR22_1.1!R67)</f>
        <v>112.20171323610491</v>
      </c>
      <c r="Z67" s="174">
        <f t="shared" si="0"/>
        <v>0.51276914229383408</v>
      </c>
      <c r="AA67" s="174">
        <f t="shared" si="0"/>
        <v>0.17248673527396896</v>
      </c>
      <c r="AB67" s="174"/>
      <c r="AC67" s="174"/>
      <c r="AD67" s="174"/>
    </row>
    <row r="68" spans="1:31" ht="15.75">
      <c r="A68" s="160"/>
      <c r="B68" s="178" t="s">
        <v>1047</v>
      </c>
      <c r="C68" s="172">
        <v>420.19988799999999</v>
      </c>
      <c r="D68" s="172">
        <v>135.07748000000001</v>
      </c>
      <c r="E68" s="172">
        <v>116.902213</v>
      </c>
      <c r="F68" s="172">
        <v>20.524862400000007</v>
      </c>
      <c r="G68" s="172">
        <v>-0.88421039900000009</v>
      </c>
      <c r="H68" s="172">
        <v>671.29537060100006</v>
      </c>
      <c r="I68" s="172">
        <v>-0.96117427799999999</v>
      </c>
      <c r="J68" s="172">
        <v>670.33419632300001</v>
      </c>
      <c r="K68" s="172">
        <v>183.76209700000001</v>
      </c>
      <c r="L68" s="172">
        <v>854.09629399999994</v>
      </c>
      <c r="M68" s="172">
        <v>195.02438599999999</v>
      </c>
      <c r="N68" s="172">
        <v>0.279732908</v>
      </c>
      <c r="O68" s="172">
        <v>659.35164099999997</v>
      </c>
      <c r="P68" s="204">
        <v>650.69830300000001</v>
      </c>
      <c r="Q68" s="205"/>
      <c r="R68" s="206"/>
      <c r="S68" s="174">
        <f>100*(C68/OBR_MAR22_1.1!C68)</f>
        <v>113.9841459620708</v>
      </c>
      <c r="T68" s="174">
        <f>100*(D68/OBR_MAR22_1.1!D68)</f>
        <v>112.61288416305753</v>
      </c>
      <c r="U68" s="174">
        <f>100*(E68/OBR_MAR22_1.1!E68)</f>
        <v>109.49973982354844</v>
      </c>
      <c r="V68" s="174">
        <f>100*(K68/OBR_MAR22_1.1!N68)</f>
        <v>111.98538279663343</v>
      </c>
      <c r="W68" s="174">
        <f>100*(M68/OBR_MAR22_1.1!P68)</f>
        <v>112.50058759545097</v>
      </c>
      <c r="X68" s="174">
        <f>100*(O68/OBR_MAR22_1.1!R68)</f>
        <v>112.79552728901423</v>
      </c>
      <c r="Z68" s="174">
        <f t="shared" si="0"/>
        <v>0.51577235854176617</v>
      </c>
      <c r="AA68" s="174">
        <f t="shared" si="0"/>
        <v>0.26985053969952322</v>
      </c>
      <c r="AB68" s="174"/>
      <c r="AC68" s="174"/>
      <c r="AD68" s="174"/>
    </row>
    <row r="69" spans="1:31" ht="15.75">
      <c r="A69" s="160"/>
      <c r="B69" s="178" t="s">
        <v>1048</v>
      </c>
      <c r="C69" s="172">
        <v>423.890647</v>
      </c>
      <c r="D69" s="172">
        <v>136.03855999999999</v>
      </c>
      <c r="E69" s="172">
        <v>117.83770799999999</v>
      </c>
      <c r="F69" s="172">
        <v>20.478108499999998</v>
      </c>
      <c r="G69" s="172">
        <v>-0.88802413499999999</v>
      </c>
      <c r="H69" s="172">
        <v>676.87889086500002</v>
      </c>
      <c r="I69" s="172">
        <v>-0.91591206800000002</v>
      </c>
      <c r="J69" s="172">
        <v>675.96297879700001</v>
      </c>
      <c r="K69" s="172">
        <v>184.50337999999999</v>
      </c>
      <c r="L69" s="172">
        <v>860.46635900000001</v>
      </c>
      <c r="M69" s="172">
        <v>194.75858300000002</v>
      </c>
      <c r="N69" s="172">
        <v>0.28110473800000002</v>
      </c>
      <c r="O69" s="172">
        <v>665.98887999999999</v>
      </c>
      <c r="P69" s="204">
        <v>657.18385599999999</v>
      </c>
      <c r="Q69" s="205"/>
      <c r="R69" s="206"/>
      <c r="S69" s="174">
        <f>100*(C69/OBR_MAR22_1.1!C69)</f>
        <v>114.5271990145764</v>
      </c>
      <c r="T69" s="174">
        <f>100*(D69/OBR_MAR22_1.1!D69)</f>
        <v>113.01856278096001</v>
      </c>
      <c r="U69" s="174">
        <f>100*(E69/OBR_MAR22_1.1!E69)</f>
        <v>109.97202924265652</v>
      </c>
      <c r="V69" s="174">
        <f>100*(K69/OBR_MAR22_1.1!N69)</f>
        <v>112.20708669893973</v>
      </c>
      <c r="W69" s="174">
        <f>100*(M69/OBR_MAR22_1.1!P69)</f>
        <v>112.56090148506117</v>
      </c>
      <c r="X69" s="174">
        <f>100*(O69/OBR_MAR22_1.1!R69)</f>
        <v>113.34868482354028</v>
      </c>
      <c r="Z69" s="174">
        <f t="shared" si="0"/>
        <v>0.47642858392455967</v>
      </c>
      <c r="AA69" s="174">
        <f t="shared" si="0"/>
        <v>0.36024174402200515</v>
      </c>
      <c r="AB69" s="174"/>
      <c r="AC69" s="174"/>
      <c r="AD69" s="174"/>
    </row>
    <row r="70" spans="1:31" ht="15.75">
      <c r="A70" s="160"/>
      <c r="B70" s="178" t="s">
        <v>1049</v>
      </c>
      <c r="C70" s="172">
        <v>426.84785199999999</v>
      </c>
      <c r="D70" s="172">
        <v>137.16075000000001</v>
      </c>
      <c r="E70" s="172">
        <v>118.91074</v>
      </c>
      <c r="F70" s="172">
        <v>20.325933899999999</v>
      </c>
      <c r="G70" s="172">
        <v>-0.89133885299999993</v>
      </c>
      <c r="H70" s="172">
        <v>682.02800314699994</v>
      </c>
      <c r="I70" s="172">
        <v>-0.82381579599999999</v>
      </c>
      <c r="J70" s="172">
        <v>681.20418735099997</v>
      </c>
      <c r="K70" s="172">
        <v>185.258836</v>
      </c>
      <c r="L70" s="172">
        <v>866.46302400000002</v>
      </c>
      <c r="M70" s="172">
        <v>194.82394200000002</v>
      </c>
      <c r="N70" s="172">
        <v>0.282120062</v>
      </c>
      <c r="O70" s="172">
        <v>671.92120199999999</v>
      </c>
      <c r="P70" s="204">
        <v>663.02167399999996</v>
      </c>
      <c r="Q70" s="205"/>
      <c r="R70" s="206"/>
      <c r="S70" s="174">
        <f>100*(C70/OBR_MAR22_1.1!C70)</f>
        <v>114.89432090462127</v>
      </c>
      <c r="T70" s="174">
        <f>100*(D70/OBR_MAR22_1.1!D70)</f>
        <v>113.54210789439571</v>
      </c>
      <c r="U70" s="174">
        <f>100*(E70/OBR_MAR22_1.1!E70)</f>
        <v>110.38252018084978</v>
      </c>
      <c r="V70" s="174">
        <f>100*(K70/OBR_MAR22_1.1!N70)</f>
        <v>112.5471513745801</v>
      </c>
      <c r="W70" s="174">
        <f>100*(M70/OBR_MAR22_1.1!P70)</f>
        <v>112.87985872212172</v>
      </c>
      <c r="X70" s="174">
        <f>100*(O70/OBR_MAR22_1.1!R70)</f>
        <v>113.75808936887539</v>
      </c>
      <c r="Z70" s="174">
        <f t="shared" si="0"/>
        <v>0.32055432526394423</v>
      </c>
      <c r="AA70" s="174">
        <f t="shared" si="0"/>
        <v>0.46323816243387661</v>
      </c>
      <c r="AB70" s="174"/>
      <c r="AC70" s="174"/>
      <c r="AD70" s="174"/>
    </row>
    <row r="71" spans="1:31" ht="15.75">
      <c r="A71" s="160"/>
      <c r="B71" s="178" t="s">
        <v>1050</v>
      </c>
      <c r="C71" s="172">
        <v>430.03190999999998</v>
      </c>
      <c r="D71" s="172">
        <v>138.29911999999999</v>
      </c>
      <c r="E71" s="172">
        <v>120.276905</v>
      </c>
      <c r="F71" s="172">
        <v>20.2910346</v>
      </c>
      <c r="G71" s="172">
        <v>-0.894837667</v>
      </c>
      <c r="H71" s="172">
        <v>687.71309733300006</v>
      </c>
      <c r="I71" s="172">
        <v>-0.94373999200000003</v>
      </c>
      <c r="J71" s="172">
        <v>686.76935734100005</v>
      </c>
      <c r="K71" s="172">
        <v>185.462964</v>
      </c>
      <c r="L71" s="172">
        <v>872.23232099999996</v>
      </c>
      <c r="M71" s="172">
        <v>194.101157</v>
      </c>
      <c r="N71" s="172">
        <v>0.28346700499999999</v>
      </c>
      <c r="O71" s="172">
        <v>678.4146310000001</v>
      </c>
      <c r="P71" s="204">
        <v>669.36799399999995</v>
      </c>
      <c r="Q71" s="205"/>
      <c r="R71" s="206"/>
      <c r="S71" s="174">
        <f>100*(C71/OBR_MAR22_1.1!C71)</f>
        <v>115.33755403662977</v>
      </c>
      <c r="T71" s="174">
        <f>100*(D71/OBR_MAR22_1.1!D71)</f>
        <v>114.05106048162924</v>
      </c>
      <c r="U71" s="174">
        <f>100*(E71/OBR_MAR22_1.1!E71)</f>
        <v>110.81580993134101</v>
      </c>
      <c r="V71" s="174">
        <f>100*(K71/OBR_MAR22_1.1!N71)</f>
        <v>112.68524469469523</v>
      </c>
      <c r="W71" s="174">
        <f>100*(M71/OBR_MAR22_1.1!P71)</f>
        <v>112.72781280175086</v>
      </c>
      <c r="X71" s="174">
        <f>100*(O71/OBR_MAR22_1.1!R71)</f>
        <v>114.30121159360205</v>
      </c>
      <c r="Z71" s="174">
        <f t="shared" ref="Z71:AE86" si="1">100*((S71/S70)-1)</f>
        <v>0.38577462186006883</v>
      </c>
      <c r="AA71" s="174">
        <f t="shared" si="1"/>
        <v>0.44825007802999917</v>
      </c>
      <c r="AB71" s="174"/>
      <c r="AC71" s="174"/>
      <c r="AD71" s="174"/>
    </row>
    <row r="72" spans="1:31" ht="15.75">
      <c r="A72" s="160"/>
      <c r="B72" s="178" t="s">
        <v>1051</v>
      </c>
      <c r="C72" s="172">
        <v>433.13856099999998</v>
      </c>
      <c r="D72" s="172">
        <v>139.45447000000001</v>
      </c>
      <c r="E72" s="172">
        <v>121.823429</v>
      </c>
      <c r="F72" s="172">
        <v>20.378313600000002</v>
      </c>
      <c r="G72" s="172">
        <v>-0.898482475</v>
      </c>
      <c r="H72" s="172">
        <v>693.51797752499999</v>
      </c>
      <c r="I72" s="172">
        <v>-0.70932995700000001</v>
      </c>
      <c r="J72" s="172">
        <v>692.80864756799997</v>
      </c>
      <c r="K72" s="172">
        <v>185.78550000000001</v>
      </c>
      <c r="L72" s="172">
        <v>878.59414700000002</v>
      </c>
      <c r="M72" s="172">
        <v>194.30082300000001</v>
      </c>
      <c r="N72" s="172">
        <v>0.28470321300000001</v>
      </c>
      <c r="O72" s="172">
        <v>684.57802800000002</v>
      </c>
      <c r="P72" s="204">
        <v>675.44028099999991</v>
      </c>
      <c r="Q72" s="205"/>
      <c r="R72" s="206"/>
      <c r="S72" s="174">
        <f>100*(C72/OBR_MAR22_1.1!C72)</f>
        <v>115.86798306871933</v>
      </c>
      <c r="T72" s="174">
        <f>100*(D72/OBR_MAR22_1.1!D72)</f>
        <v>114.55706953334554</v>
      </c>
      <c r="U72" s="174">
        <f>100*(E72/OBR_MAR22_1.1!E72)</f>
        <v>111.26717945006956</v>
      </c>
      <c r="V72" s="174">
        <f>100*(K72/OBR_MAR22_1.1!N72)</f>
        <v>112.99656303922008</v>
      </c>
      <c r="W72" s="174">
        <f>100*(M72/OBR_MAR22_1.1!P72)</f>
        <v>113.05592167962013</v>
      </c>
      <c r="X72" s="174">
        <f>100*(O72/OBR_MAR22_1.1!R72)</f>
        <v>114.79968266281261</v>
      </c>
      <c r="Z72" s="174">
        <f t="shared" si="1"/>
        <v>0.45989273530206987</v>
      </c>
      <c r="AA72" s="174">
        <f t="shared" si="1"/>
        <v>0.44366887039846148</v>
      </c>
      <c r="AB72" s="174"/>
      <c r="AC72" s="174"/>
      <c r="AD72" s="174"/>
    </row>
    <row r="73" spans="1:31" ht="15.75">
      <c r="A73" s="160"/>
      <c r="B73" s="178" t="s">
        <v>1052</v>
      </c>
      <c r="C73" s="172">
        <v>436.477643</v>
      </c>
      <c r="D73" s="172">
        <v>140.62765999999999</v>
      </c>
      <c r="E73" s="172">
        <v>123.457033</v>
      </c>
      <c r="F73" s="172">
        <v>20.592718000000001</v>
      </c>
      <c r="G73" s="172">
        <v>-0.90228584599999995</v>
      </c>
      <c r="H73" s="172">
        <v>699.66005015399992</v>
      </c>
      <c r="I73" s="172">
        <v>-0.48550802700000001</v>
      </c>
      <c r="J73" s="172">
        <v>699.17454212699988</v>
      </c>
      <c r="K73" s="172">
        <v>186.279876</v>
      </c>
      <c r="L73" s="172">
        <v>885.45441799999992</v>
      </c>
      <c r="M73" s="172">
        <v>194.94534400000001</v>
      </c>
      <c r="N73" s="172">
        <v>0.28602350100000001</v>
      </c>
      <c r="O73" s="172">
        <v>690.79509800000005</v>
      </c>
      <c r="P73" s="204">
        <v>681.51388800000007</v>
      </c>
      <c r="Q73" s="205"/>
      <c r="R73" s="206"/>
      <c r="S73" s="174">
        <f>100*(C73/OBR_MAR22_1.1!C73)</f>
        <v>116.45683289983917</v>
      </c>
      <c r="T73" s="174">
        <f>100*(D73/OBR_MAR22_1.1!D73)</f>
        <v>115.06056313473161</v>
      </c>
      <c r="U73" s="174">
        <f>100*(E73/OBR_MAR22_1.1!E73)</f>
        <v>111.73818516030163</v>
      </c>
      <c r="V73" s="174">
        <f>100*(K73/OBR_MAR22_1.1!N73)</f>
        <v>113.41547380769647</v>
      </c>
      <c r="W73" s="174">
        <f>100*(M73/OBR_MAR22_1.1!P73)</f>
        <v>113.50871927846649</v>
      </c>
      <c r="X73" s="174">
        <f>100*(O73/OBR_MAR22_1.1!R73)</f>
        <v>115.33205665857587</v>
      </c>
      <c r="Z73" s="174">
        <f t="shared" si="1"/>
        <v>0.50820754407248092</v>
      </c>
      <c r="AA73" s="174">
        <f t="shared" si="1"/>
        <v>0.43951333901703915</v>
      </c>
      <c r="AB73" s="174"/>
      <c r="AC73" s="174"/>
      <c r="AD73" s="174"/>
    </row>
    <row r="74" spans="1:31" ht="15.75">
      <c r="A74" s="160"/>
      <c r="B74" s="178" t="s">
        <v>1053</v>
      </c>
      <c r="C74" s="172">
        <v>440.15246100000002</v>
      </c>
      <c r="D74" s="172">
        <v>141.81950000000001</v>
      </c>
      <c r="E74" s="172">
        <v>125.294273</v>
      </c>
      <c r="F74" s="172">
        <v>20.939245900000007</v>
      </c>
      <c r="G74" s="172">
        <v>-0.90630129699999995</v>
      </c>
      <c r="H74" s="172">
        <v>706.35993270300003</v>
      </c>
      <c r="I74" s="172">
        <v>-0.58491556600000005</v>
      </c>
      <c r="J74" s="172">
        <v>705.77501713699996</v>
      </c>
      <c r="K74" s="172">
        <v>186.873649</v>
      </c>
      <c r="L74" s="172">
        <v>892.64866700000005</v>
      </c>
      <c r="M74" s="172">
        <v>195.86649299999999</v>
      </c>
      <c r="N74" s="172">
        <v>0.28749239899999995</v>
      </c>
      <c r="O74" s="172">
        <v>697.06966599999998</v>
      </c>
      <c r="P74" s="204">
        <v>687.73009100000002</v>
      </c>
      <c r="Q74" s="205"/>
      <c r="R74" s="206"/>
      <c r="S74" s="174">
        <f>100*(C74/OBR_MAR22_1.1!C74)</f>
        <v>117.13760092346548</v>
      </c>
      <c r="T74" s="174">
        <f>100*(D74/OBR_MAR22_1.1!D74)</f>
        <v>115.56191371953481</v>
      </c>
      <c r="U74" s="174">
        <f>100*(E74/OBR_MAR22_1.1!E74)</f>
        <v>112.23545434014017</v>
      </c>
      <c r="V74" s="174">
        <f>100*(K74/OBR_MAR22_1.1!N74)</f>
        <v>113.89225907666317</v>
      </c>
      <c r="W74" s="174">
        <f>100*(M74/OBR_MAR22_1.1!P74)</f>
        <v>114.05003725994223</v>
      </c>
      <c r="X74" s="174">
        <f>100*(O74/OBR_MAR22_1.1!R74)</f>
        <v>115.92435463828367</v>
      </c>
      <c r="Z74" s="174">
        <f t="shared" si="1"/>
        <v>0.58456683620429217</v>
      </c>
      <c r="AA74" s="174">
        <f t="shared" si="1"/>
        <v>0.43572756046408312</v>
      </c>
      <c r="AB74" s="174"/>
      <c r="AC74" s="174"/>
      <c r="AD74" s="174"/>
    </row>
    <row r="75" spans="1:31" ht="15.75">
      <c r="A75" s="160"/>
      <c r="B75" s="178" t="s">
        <v>1054</v>
      </c>
      <c r="C75" s="172">
        <v>443.34101600000002</v>
      </c>
      <c r="D75" s="172">
        <v>143.09931</v>
      </c>
      <c r="E75" s="172">
        <v>127.04667500000001</v>
      </c>
      <c r="F75" s="172">
        <v>21.2362523</v>
      </c>
      <c r="G75" s="172">
        <v>-0.91020406399999998</v>
      </c>
      <c r="H75" s="172">
        <v>712.57679693600005</v>
      </c>
      <c r="I75" s="172">
        <v>-0.66303168700000004</v>
      </c>
      <c r="J75" s="172">
        <v>711.91376524899999</v>
      </c>
      <c r="K75" s="172">
        <v>187.051964</v>
      </c>
      <c r="L75" s="172">
        <v>898.96572900000001</v>
      </c>
      <c r="M75" s="172">
        <v>195.799509</v>
      </c>
      <c r="N75" s="172">
        <v>0.28896271800000001</v>
      </c>
      <c r="O75" s="172">
        <v>703.45518299999992</v>
      </c>
      <c r="P75" s="204">
        <v>693.98222799999996</v>
      </c>
      <c r="Q75" s="205"/>
      <c r="R75" s="206"/>
      <c r="S75" s="174">
        <f>100*(C75/OBR_MAR22_1.1!C75)</f>
        <v>117.65673094465382</v>
      </c>
      <c r="T75" s="174">
        <f>100*(D75/OBR_MAR22_1.1!D75)</f>
        <v>116.10551596842318</v>
      </c>
      <c r="U75" s="174">
        <f>100*(E75/OBR_MAR22_1.1!E75)</f>
        <v>112.71876939620552</v>
      </c>
      <c r="V75" s="174">
        <f>100*(K75/OBR_MAR22_1.1!N75)</f>
        <v>114.11275492152726</v>
      </c>
      <c r="W75" s="174">
        <f>100*(M75/OBR_MAR22_1.1!P75)</f>
        <v>114.01103351009809</v>
      </c>
      <c r="X75" s="174">
        <f>100*(O75/OBR_MAR22_1.1!R75)</f>
        <v>116.51722489746888</v>
      </c>
      <c r="Z75" s="174">
        <f t="shared" si="1"/>
        <v>0.44317965972986428</v>
      </c>
      <c r="AA75" s="174">
        <f t="shared" si="1"/>
        <v>0.47039914050546194</v>
      </c>
      <c r="AB75" s="174"/>
      <c r="AC75" s="174"/>
      <c r="AD75" s="174"/>
    </row>
    <row r="76" spans="1:31" ht="15.75">
      <c r="A76" s="160"/>
      <c r="B76" s="178" t="s">
        <v>1055</v>
      </c>
      <c r="C76" s="172">
        <v>446.84063700000002</v>
      </c>
      <c r="D76" s="172">
        <v>144.47053</v>
      </c>
      <c r="E76" s="172">
        <v>128.66830999999999</v>
      </c>
      <c r="F76" s="172">
        <v>21.481754000000002</v>
      </c>
      <c r="G76" s="172">
        <v>-0.91428320499999993</v>
      </c>
      <c r="H76" s="172">
        <v>719.06519379499991</v>
      </c>
      <c r="I76" s="172">
        <v>-0.66966313099999997</v>
      </c>
      <c r="J76" s="172">
        <v>718.39553066399992</v>
      </c>
      <c r="K76" s="172">
        <v>187.55514600000001</v>
      </c>
      <c r="L76" s="172">
        <v>905.95067700000004</v>
      </c>
      <c r="M76" s="172">
        <v>196.595136</v>
      </c>
      <c r="N76" s="172">
        <v>0.290324635</v>
      </c>
      <c r="O76" s="172">
        <v>709.64586499999996</v>
      </c>
      <c r="P76" s="204">
        <v>700.09500600000001</v>
      </c>
      <c r="Q76" s="205"/>
      <c r="R76" s="206"/>
      <c r="S76" s="174">
        <f>100*(C76/OBR_MAR22_1.1!C76)</f>
        <v>118.23571298851327</v>
      </c>
      <c r="T76" s="174">
        <f>100*(D76/OBR_MAR22_1.1!D76)</f>
        <v>116.68133934308543</v>
      </c>
      <c r="U76" s="174">
        <f>100*(E76/OBR_MAR22_1.1!E76)</f>
        <v>113.22392659120011</v>
      </c>
      <c r="V76" s="174">
        <f>100*(K76/OBR_MAR22_1.1!N76)</f>
        <v>114.52804994997037</v>
      </c>
      <c r="W76" s="174">
        <f>100*(M76/OBR_MAR22_1.1!P76)</f>
        <v>114.47667321582999</v>
      </c>
      <c r="X76" s="174">
        <f>100*(O76/OBR_MAR22_1.1!R76)</f>
        <v>117.0663849431543</v>
      </c>
      <c r="Z76" s="174">
        <f t="shared" si="1"/>
        <v>0.49209428071887995</v>
      </c>
      <c r="AA76" s="174">
        <f t="shared" si="1"/>
        <v>0.49594833618313849</v>
      </c>
      <c r="AB76" s="174"/>
      <c r="AC76" s="174"/>
      <c r="AD76" s="174"/>
    </row>
    <row r="77" spans="1:31" ht="15.75">
      <c r="A77" s="160"/>
      <c r="B77" s="178" t="s">
        <v>1056</v>
      </c>
      <c r="C77" s="172">
        <v>450.33708000000001</v>
      </c>
      <c r="D77" s="172">
        <v>145.93664999999999</v>
      </c>
      <c r="E77" s="172">
        <v>130.23268400000001</v>
      </c>
      <c r="F77" s="172">
        <v>21.673746899999994</v>
      </c>
      <c r="G77" s="172">
        <v>-0.91847352000000004</v>
      </c>
      <c r="H77" s="172">
        <v>725.58794048000004</v>
      </c>
      <c r="I77" s="172">
        <v>-0.65520057700000001</v>
      </c>
      <c r="J77" s="172">
        <v>724.93273990299997</v>
      </c>
      <c r="K77" s="172">
        <v>188.12654599999999</v>
      </c>
      <c r="L77" s="172">
        <v>913.05928500000005</v>
      </c>
      <c r="M77" s="172">
        <v>197.42535100000001</v>
      </c>
      <c r="N77" s="172">
        <v>0.29172714399999999</v>
      </c>
      <c r="O77" s="172">
        <v>715.92566099999999</v>
      </c>
      <c r="P77" s="204">
        <v>706.22781399999997</v>
      </c>
      <c r="Q77" s="205"/>
      <c r="R77" s="206"/>
      <c r="S77" s="174">
        <f>100*(C77/OBR_MAR22_1.1!C77)</f>
        <v>118.82816609613967</v>
      </c>
      <c r="T77" s="174">
        <f>100*(D77/OBR_MAR22_1.1!D77)</f>
        <v>117.25571836821416</v>
      </c>
      <c r="U77" s="174">
        <f>100*(E77/OBR_MAR22_1.1!E77)</f>
        <v>113.74285119070969</v>
      </c>
      <c r="V77" s="174">
        <f>100*(K77/OBR_MAR22_1.1!N77)</f>
        <v>114.98158348482892</v>
      </c>
      <c r="W77" s="174">
        <f>100*(M77/OBR_MAR22_1.1!P77)</f>
        <v>114.95802995476186</v>
      </c>
      <c r="X77" s="174">
        <f>100*(O77/OBR_MAR22_1.1!R77)</f>
        <v>117.6319127234804</v>
      </c>
      <c r="Z77" s="174">
        <f t="shared" si="1"/>
        <v>0.5010779676052346</v>
      </c>
      <c r="AA77" s="174">
        <f t="shared" si="1"/>
        <v>0.49226296883673193</v>
      </c>
      <c r="AB77" s="174"/>
      <c r="AC77" s="174"/>
      <c r="AD77" s="174"/>
    </row>
    <row r="78" spans="1:31" ht="15.75">
      <c r="A78" s="160"/>
      <c r="B78" s="178" t="s">
        <v>1057</v>
      </c>
      <c r="C78" s="172">
        <v>454.06903899999998</v>
      </c>
      <c r="D78" s="172">
        <v>147.50118000000001</v>
      </c>
      <c r="E78" s="172">
        <v>131.73296100000002</v>
      </c>
      <c r="F78" s="172">
        <v>21.8102087</v>
      </c>
      <c r="G78" s="172">
        <v>-0.92277022899999994</v>
      </c>
      <c r="H78" s="172">
        <v>732.38040977100002</v>
      </c>
      <c r="I78" s="172">
        <v>-0.51401200800000002</v>
      </c>
      <c r="J78" s="172">
        <v>731.86639776300001</v>
      </c>
      <c r="K78" s="172">
        <v>188.78269899999998</v>
      </c>
      <c r="L78" s="172">
        <v>920.64909699999998</v>
      </c>
      <c r="M78" s="172">
        <v>198.50336999999999</v>
      </c>
      <c r="N78" s="172">
        <v>0.29314689499999996</v>
      </c>
      <c r="O78" s="172">
        <v>722.43887399999994</v>
      </c>
      <c r="P78" s="204">
        <v>712.57951200000002</v>
      </c>
      <c r="Q78" s="205"/>
      <c r="R78" s="206"/>
      <c r="S78" s="174">
        <f>100*(C78/OBR_MAR22_1.1!C78)</f>
        <v>119.42951299123334</v>
      </c>
      <c r="T78" s="174">
        <f>100*(D78/OBR_MAR22_1.1!D78)</f>
        <v>117.8762403677901</v>
      </c>
      <c r="U78" s="174">
        <f>100*(E78/OBR_MAR22_1.1!E78)</f>
        <v>114.2749509224281</v>
      </c>
      <c r="V78" s="174">
        <f>100*(K78/OBR_MAR22_1.1!N78)</f>
        <v>115.49192547473255</v>
      </c>
      <c r="W78" s="174">
        <f>100*(M78/OBR_MAR22_1.1!P78)</f>
        <v>115.52392522078874</v>
      </c>
      <c r="X78" s="174">
        <f>100*(O78/OBR_MAR22_1.1!R78)</f>
        <v>118.20439303036876</v>
      </c>
      <c r="Z78" s="174">
        <f t="shared" si="1"/>
        <v>0.50606427318515834</v>
      </c>
      <c r="AA78" s="174">
        <f t="shared" si="1"/>
        <v>0.52920404071665761</v>
      </c>
      <c r="AB78" s="174"/>
      <c r="AC78" s="174"/>
      <c r="AD78" s="174"/>
    </row>
    <row r="79" spans="1:31" ht="15.75">
      <c r="A79" s="160"/>
      <c r="B79" s="178" t="s">
        <v>1058</v>
      </c>
      <c r="C79" s="172">
        <v>457.87244599999997</v>
      </c>
      <c r="D79" s="172">
        <v>149.05744000000001</v>
      </c>
      <c r="E79" s="172">
        <v>133.29610300000002</v>
      </c>
      <c r="F79" s="172">
        <v>21.960829099999998</v>
      </c>
      <c r="G79" s="172">
        <v>-0.92712156200000007</v>
      </c>
      <c r="H79" s="172">
        <v>739.29886743799989</v>
      </c>
      <c r="I79" s="172">
        <v>-0.390881478</v>
      </c>
      <c r="J79" s="172">
        <v>738.90798595999991</v>
      </c>
      <c r="K79" s="172">
        <v>189.00219899999999</v>
      </c>
      <c r="L79" s="172">
        <v>927.91018500000007</v>
      </c>
      <c r="M79" s="172">
        <v>198.52530199999998</v>
      </c>
      <c r="N79" s="172">
        <v>0.29483035600000002</v>
      </c>
      <c r="O79" s="172">
        <v>729.67971299999999</v>
      </c>
      <c r="P79" s="204">
        <v>719.62857099999997</v>
      </c>
      <c r="Q79" s="205"/>
      <c r="R79" s="206"/>
      <c r="S79" s="174">
        <f>100*(C79/OBR_MAR22_1.1!C79)</f>
        <v>120.05482590670977</v>
      </c>
      <c r="T79" s="174">
        <f>100*(D79/OBR_MAR22_1.1!D79)</f>
        <v>118.46835603886008</v>
      </c>
      <c r="U79" s="174">
        <f>100*(E79/OBR_MAR22_1.1!E79)</f>
        <v>114.81381599536351</v>
      </c>
      <c r="V79" s="174">
        <f>100*(K79/OBR_MAR22_1.1!N79)</f>
        <v>115.74009881391947</v>
      </c>
      <c r="W79" s="174">
        <f>100*(M79/OBR_MAR22_1.1!P79)</f>
        <v>115.49840938848408</v>
      </c>
      <c r="X79" s="174">
        <f>100*(O79/OBR_MAR22_1.1!R79)</f>
        <v>118.88320797269594</v>
      </c>
      <c r="Z79" s="174">
        <f t="shared" si="1"/>
        <v>0.5235832415412478</v>
      </c>
      <c r="AA79" s="174">
        <f t="shared" si="1"/>
        <v>0.50231977981525233</v>
      </c>
      <c r="AB79" s="174"/>
      <c r="AC79" s="174"/>
      <c r="AD79" s="174"/>
      <c r="AE79" s="174"/>
    </row>
    <row r="80" spans="1:31" ht="15.75">
      <c r="A80" s="160"/>
      <c r="B80" s="178" t="s">
        <v>1059</v>
      </c>
      <c r="C80" s="172">
        <v>461.50975300000005</v>
      </c>
      <c r="D80" s="172">
        <v>150.60498999999999</v>
      </c>
      <c r="E80" s="172">
        <v>134.88511199999999</v>
      </c>
      <c r="F80" s="172">
        <v>22.126168799999999</v>
      </c>
      <c r="G80" s="172">
        <v>-0.93136509599999995</v>
      </c>
      <c r="H80" s="172">
        <v>746.06848990399999</v>
      </c>
      <c r="I80" s="172">
        <v>-0.18265517399999998</v>
      </c>
      <c r="J80" s="172">
        <v>745.88583473000006</v>
      </c>
      <c r="K80" s="172">
        <v>189.528133</v>
      </c>
      <c r="L80" s="172">
        <v>935.41396699999996</v>
      </c>
      <c r="M80" s="172">
        <v>199.48669000000001</v>
      </c>
      <c r="N80" s="172">
        <v>0.29615906400000003</v>
      </c>
      <c r="O80" s="172">
        <v>736.22343599999999</v>
      </c>
      <c r="P80" s="204">
        <v>726.07488000000001</v>
      </c>
      <c r="Q80" s="205"/>
      <c r="R80" s="206"/>
      <c r="S80" s="174">
        <f>100*(C80/OBR_MAR22_1.1!C80)</f>
        <v>120.61245511766296</v>
      </c>
      <c r="T80" s="174">
        <f>100*(D80/OBR_MAR22_1.1!D80)</f>
        <v>119.03174566316355</v>
      </c>
      <c r="U80" s="174">
        <f>100*(E80/OBR_MAR22_1.1!E80)</f>
        <v>115.3393309870451</v>
      </c>
      <c r="V80" s="174">
        <f>100*(K80/OBR_MAR22_1.1!N80)</f>
        <v>116.18097127229383</v>
      </c>
      <c r="W80" s="174">
        <f>100*(M80/OBR_MAR22_1.1!P80)</f>
        <v>115.97973146194676</v>
      </c>
      <c r="X80" s="174">
        <f>100*(O80/OBR_MAR22_1.1!R80)</f>
        <v>119.41897743515122</v>
      </c>
      <c r="Z80" s="174">
        <f t="shared" si="1"/>
        <v>0.46447879686777327</v>
      </c>
      <c r="AA80" s="174">
        <f t="shared" si="1"/>
        <v>0.47556127487635713</v>
      </c>
      <c r="AB80" s="174"/>
      <c r="AC80" s="174"/>
      <c r="AD80" s="174"/>
      <c r="AE80" s="174"/>
    </row>
    <row r="81" spans="1:31" ht="15.75">
      <c r="A81" s="160"/>
      <c r="B81" s="207" t="s">
        <v>1060</v>
      </c>
      <c r="C81" s="180">
        <v>465.173879</v>
      </c>
      <c r="D81" s="180">
        <v>152.14338000000001</v>
      </c>
      <c r="E81" s="180">
        <v>136.53506200000001</v>
      </c>
      <c r="F81" s="180">
        <v>22.306793300000002</v>
      </c>
      <c r="G81" s="180">
        <v>-0.93565963200000002</v>
      </c>
      <c r="H81" s="180">
        <v>752.91666136800006</v>
      </c>
      <c r="I81" s="180">
        <v>2.4274373099999996E-2</v>
      </c>
      <c r="J81" s="180">
        <v>752.94093574110013</v>
      </c>
      <c r="K81" s="180">
        <v>190.10444799999999</v>
      </c>
      <c r="L81" s="180">
        <v>943.04538300000002</v>
      </c>
      <c r="M81" s="180">
        <v>200.35118900000001</v>
      </c>
      <c r="N81" s="180">
        <v>0.29754704400000004</v>
      </c>
      <c r="O81" s="180">
        <v>742.99174100000005</v>
      </c>
      <c r="P81" s="181">
        <v>732.77839199999994</v>
      </c>
      <c r="Q81" s="205"/>
      <c r="R81" s="206"/>
      <c r="S81" s="174">
        <f>100*(C81/OBR_MAR22_1.1!C81)</f>
        <v>121.20491911991303</v>
      </c>
      <c r="T81" s="174">
        <f>100*(D81/OBR_MAR22_1.1!D81)</f>
        <v>119.57798601364766</v>
      </c>
      <c r="U81" s="174">
        <f>100*(E81/OBR_MAR22_1.1!E81)</f>
        <v>115.87116207505129</v>
      </c>
      <c r="V81" s="174">
        <f>100*(K81/OBR_MAR22_1.1!N81)</f>
        <v>116.65816231388368</v>
      </c>
      <c r="W81" s="174">
        <f>100*(M81/OBR_MAR22_1.1!P81)</f>
        <v>116.47595764836154</v>
      </c>
      <c r="X81" s="174">
        <f>100*(O81/OBR_MAR22_1.1!R81)</f>
        <v>119.97864655524819</v>
      </c>
      <c r="Z81" s="174">
        <f t="shared" si="1"/>
        <v>0.49121295281826516</v>
      </c>
      <c r="AA81" s="174">
        <f t="shared" si="1"/>
        <v>0.45890308290517101</v>
      </c>
      <c r="AB81" s="174"/>
      <c r="AC81" s="174"/>
      <c r="AD81" s="174"/>
      <c r="AE81" s="174"/>
    </row>
    <row r="82" spans="1:31" ht="15.75">
      <c r="A82" s="160"/>
      <c r="B82" s="178">
        <v>2008</v>
      </c>
      <c r="C82" s="172">
        <v>1027.057</v>
      </c>
      <c r="D82" s="172">
        <v>325.892</v>
      </c>
      <c r="E82" s="172">
        <v>279.72500000000002</v>
      </c>
      <c r="F82" s="172">
        <f ca="1">SUM(OFFSET(F$5,(ROW(F82)-ROW(F$82))*4,0):OFFSET(F$8,(ROW(F82)-ROW(F$82))*4,0))</f>
        <v>46.855000000000004</v>
      </c>
      <c r="G82" s="172">
        <v>-0.189</v>
      </c>
      <c r="H82" s="172">
        <v>1632.4849999999999</v>
      </c>
      <c r="I82" s="172">
        <v>-0.76600000000000001</v>
      </c>
      <c r="J82" s="172">
        <v>1631.7190000000001</v>
      </c>
      <c r="K82" s="172">
        <v>432.93599999999998</v>
      </c>
      <c r="L82" s="172">
        <v>2064.6550000000002</v>
      </c>
      <c r="M82" s="172">
        <v>465.90300000000002</v>
      </c>
      <c r="N82" s="172">
        <v>0</v>
      </c>
      <c r="O82" s="172">
        <v>1598.752</v>
      </c>
      <c r="P82" s="173">
        <v>1583.444</v>
      </c>
      <c r="Q82" s="205"/>
      <c r="R82" s="206"/>
      <c r="S82" s="174">
        <f>100*(C82/OBR_MAR22_1.1!C82)</f>
        <v>84.760258145446144</v>
      </c>
      <c r="T82" s="174">
        <f>100*(D82/OBR_MAR22_1.1!D82)</f>
        <v>86.968774267925909</v>
      </c>
      <c r="U82" s="174">
        <f>100*(E82/OBR_MAR22_1.1!E82)</f>
        <v>82.50087743358786</v>
      </c>
      <c r="V82" s="174">
        <f>100*(K82/OBR_MAR22_1.1!N82)</f>
        <v>78.791275988585411</v>
      </c>
      <c r="W82" s="174">
        <f>100*(M82/OBR_MAR22_1.1!P82)</f>
        <v>86.177314370376948</v>
      </c>
      <c r="X82" s="174">
        <f>100*(O82/OBR_MAR22_1.1!R82)</f>
        <v>82.964389834325701</v>
      </c>
      <c r="Z82" s="174"/>
      <c r="AA82" s="174"/>
      <c r="AB82" s="174"/>
      <c r="AC82" s="174"/>
      <c r="AD82" s="174"/>
      <c r="AE82" s="174"/>
    </row>
    <row r="83" spans="1:31" ht="15.75">
      <c r="A83" s="160"/>
      <c r="B83" s="178">
        <v>2009</v>
      </c>
      <c r="C83" s="172">
        <v>1005.813</v>
      </c>
      <c r="D83" s="172">
        <v>341.85199999999998</v>
      </c>
      <c r="E83" s="172">
        <v>248.517</v>
      </c>
      <c r="F83" s="172">
        <f ca="1">SUM(OFFSET(F$5,(ROW(F83)-ROW(F$82))*4,0):OFFSET(F$8,(ROW(F83)-ROW(F$82))*4,0))</f>
        <v>50.731999999999999</v>
      </c>
      <c r="G83" s="172">
        <v>2.3540000000000001</v>
      </c>
      <c r="H83" s="172">
        <v>1598.5360000000001</v>
      </c>
      <c r="I83" s="172">
        <v>-18.463000000000001</v>
      </c>
      <c r="J83" s="172">
        <v>1580.0730000000001</v>
      </c>
      <c r="K83" s="172">
        <v>410.30500000000001</v>
      </c>
      <c r="L83" s="172">
        <v>1990.3779999999999</v>
      </c>
      <c r="M83" s="172">
        <v>433.25799999999998</v>
      </c>
      <c r="N83" s="172">
        <v>0</v>
      </c>
      <c r="O83" s="172">
        <v>1557.12</v>
      </c>
      <c r="P83" s="173">
        <v>1545.0050000000001</v>
      </c>
      <c r="Q83" s="205"/>
      <c r="R83" s="206"/>
      <c r="S83" s="174">
        <f>100*(C83/OBR_MAR22_1.1!C83)</f>
        <v>85.275173782589263</v>
      </c>
      <c r="T83" s="174">
        <f>100*(D83/OBR_MAR22_1.1!D83)</f>
        <v>90.036873156342182</v>
      </c>
      <c r="U83" s="174">
        <f>100*(E83/OBR_MAR22_1.1!E83)</f>
        <v>83.968658350339908</v>
      </c>
      <c r="V83" s="174">
        <f>100*(K83/OBR_MAR22_1.1!N83)</f>
        <v>81.914209736152813</v>
      </c>
      <c r="W83" s="174">
        <f>100*(M83/OBR_MAR22_1.1!P83)</f>
        <v>86.890723270440233</v>
      </c>
      <c r="X83" s="174">
        <f>100*(O83/OBR_MAR22_1.1!R83)</f>
        <v>84.388240535100522</v>
      </c>
      <c r="Z83" s="174">
        <f t="shared" si="1"/>
        <v>0.60749654190475066</v>
      </c>
      <c r="AA83" s="174">
        <f t="shared" si="1"/>
        <v>3.5278166379168807</v>
      </c>
      <c r="AB83" s="174">
        <f t="shared" si="1"/>
        <v>1.7791094621188552</v>
      </c>
      <c r="AC83" s="174">
        <f t="shared" si="1"/>
        <v>3.9635527009612481</v>
      </c>
      <c r="AD83" s="174">
        <f t="shared" si="1"/>
        <v>0.82783839955509197</v>
      </c>
      <c r="AE83" s="174">
        <f t="shared" si="1"/>
        <v>1.7162190954675305</v>
      </c>
    </row>
    <row r="84" spans="1:31" ht="15.75">
      <c r="A84" s="160"/>
      <c r="B84" s="178">
        <v>2010</v>
      </c>
      <c r="C84" s="172">
        <v>1035.5530000000001</v>
      </c>
      <c r="D84" s="172">
        <v>347.77800000000002</v>
      </c>
      <c r="E84" s="172">
        <v>255.21100000000001</v>
      </c>
      <c r="F84" s="172">
        <f ca="1">SUM(OFFSET(F$5,(ROW(F84)-ROW(F$82))*4,0):OFFSET(F$8,(ROW(F84)-ROW(F$82))*4,0))</f>
        <v>50.534000000000006</v>
      </c>
      <c r="G84" s="172">
        <v>0.438</v>
      </c>
      <c r="H84" s="172">
        <v>1638.98</v>
      </c>
      <c r="I84" s="172">
        <v>3.4319999999999999</v>
      </c>
      <c r="J84" s="172">
        <v>1642.412</v>
      </c>
      <c r="K84" s="172">
        <v>454.47699999999998</v>
      </c>
      <c r="L84" s="172">
        <v>2096.8890000000001</v>
      </c>
      <c r="M84" s="172">
        <v>484.69400000000002</v>
      </c>
      <c r="N84" s="172">
        <v>0</v>
      </c>
      <c r="O84" s="172">
        <v>1612.1949999999999</v>
      </c>
      <c r="P84" s="173">
        <v>1612.86</v>
      </c>
      <c r="Q84" s="205"/>
      <c r="R84" s="206"/>
      <c r="S84" s="174">
        <f>100*(C84/OBR_MAR22_1.1!C84)</f>
        <v>86.300254512301436</v>
      </c>
      <c r="T84" s="174">
        <f>100*(D84/OBR_MAR22_1.1!D84)</f>
        <v>91.544376034809076</v>
      </c>
      <c r="U84" s="174">
        <f>100*(E84/OBR_MAR22_1.1!E84)</f>
        <v>83.157706093189972</v>
      </c>
      <c r="V84" s="174">
        <f>100*(K84/OBR_MAR22_1.1!N84)</f>
        <v>85.939931660587206</v>
      </c>
      <c r="W84" s="174">
        <f>100*(M84/OBR_MAR22_1.1!P84)</f>
        <v>90.177808951658378</v>
      </c>
      <c r="X84" s="174">
        <f>100*(O84/OBR_MAR22_1.1!R84)</f>
        <v>85.549597641833557</v>
      </c>
      <c r="Z84" s="174">
        <f t="shared" si="1"/>
        <v>1.2020857703856969</v>
      </c>
      <c r="AA84" s="174">
        <f t="shared" si="1"/>
        <v>1.6743172276198814</v>
      </c>
      <c r="AB84" s="174">
        <f t="shared" si="1"/>
        <v>-0.96577970052400541</v>
      </c>
      <c r="AC84" s="174">
        <f t="shared" si="1"/>
        <v>4.9145587040408723</v>
      </c>
      <c r="AD84" s="174">
        <f t="shared" si="1"/>
        <v>3.7830110712594234</v>
      </c>
      <c r="AE84" s="174">
        <f t="shared" si="1"/>
        <v>1.3762072764747169</v>
      </c>
    </row>
    <row r="85" spans="1:31" ht="15.75">
      <c r="A85" s="160"/>
      <c r="B85" s="178">
        <v>2011</v>
      </c>
      <c r="C85" s="172">
        <v>1072.692</v>
      </c>
      <c r="D85" s="172">
        <v>349.25</v>
      </c>
      <c r="E85" s="172">
        <v>260.22399999999999</v>
      </c>
      <c r="F85" s="172">
        <f ca="1">SUM(OFFSET(F$5,(ROW(F85)-ROW(F$82))*4,0):OFFSET(F$8,(ROW(F85)-ROW(F$82))*4,0))</f>
        <v>48.288000000000004</v>
      </c>
      <c r="G85" s="172">
        <v>0.67600000000000005</v>
      </c>
      <c r="H85" s="172">
        <v>1682.8420000000001</v>
      </c>
      <c r="I85" s="172">
        <v>3.4350000000000001</v>
      </c>
      <c r="J85" s="172">
        <v>1686.277</v>
      </c>
      <c r="K85" s="172">
        <v>512.77</v>
      </c>
      <c r="L85" s="172">
        <v>2199.047</v>
      </c>
      <c r="M85" s="172">
        <v>529.53800000000001</v>
      </c>
      <c r="N85" s="172">
        <v>0</v>
      </c>
      <c r="O85" s="172">
        <v>1669.509</v>
      </c>
      <c r="P85" s="173">
        <v>1675.3019999999999</v>
      </c>
      <c r="Q85" s="205"/>
      <c r="R85" s="206"/>
      <c r="S85" s="174">
        <f>100*(C85/OBR_MAR22_1.1!C85)</f>
        <v>89.531415102686054</v>
      </c>
      <c r="T85" s="174">
        <f>100*(D85/OBR_MAR22_1.1!D85)</f>
        <v>90.853279432690542</v>
      </c>
      <c r="U85" s="174">
        <f>100*(E85/OBR_MAR22_1.1!E85)</f>
        <v>84.309018159433677</v>
      </c>
      <c r="V85" s="174">
        <f>100*(K85/OBR_MAR22_1.1!N85)</f>
        <v>90.330797769079268</v>
      </c>
      <c r="W85" s="174">
        <f>100*(M85/OBR_MAR22_1.1!P85)</f>
        <v>96.199353630333974</v>
      </c>
      <c r="X85" s="174">
        <f>100*(O85/OBR_MAR22_1.1!R85)</f>
        <v>87.31819268267553</v>
      </c>
      <c r="Z85" s="174">
        <f t="shared" si="1"/>
        <v>3.7440916120635936</v>
      </c>
      <c r="AA85" s="174">
        <f t="shared" si="1"/>
        <v>-0.75493070361389858</v>
      </c>
      <c r="AB85" s="174">
        <f t="shared" si="1"/>
        <v>1.3844923343045323</v>
      </c>
      <c r="AC85" s="174">
        <f t="shared" si="1"/>
        <v>5.1092269026154602</v>
      </c>
      <c r="AD85" s="174">
        <f t="shared" si="1"/>
        <v>6.6774129341549804</v>
      </c>
      <c r="AE85" s="174">
        <f t="shared" si="1"/>
        <v>2.0673329736119461</v>
      </c>
    </row>
    <row r="86" spans="1:31" ht="15.75">
      <c r="A86" s="160"/>
      <c r="B86" s="178">
        <v>2012</v>
      </c>
      <c r="C86" s="172">
        <v>1111.558</v>
      </c>
      <c r="D86" s="172">
        <v>356.93799999999999</v>
      </c>
      <c r="E86" s="172">
        <v>269.70699999999999</v>
      </c>
      <c r="F86" s="172">
        <f ca="1">SUM(OFFSET(F$5,(ROW(F86)-ROW(F$82))*4,0):OFFSET(F$8,(ROW(F86)-ROW(F$82))*4,0))</f>
        <v>46.154000000000003</v>
      </c>
      <c r="G86" s="172">
        <v>0.35199999999999998</v>
      </c>
      <c r="H86" s="172">
        <v>1738.5550000000001</v>
      </c>
      <c r="I86" s="172">
        <v>4.0039999999999996</v>
      </c>
      <c r="J86" s="172">
        <v>1742.559</v>
      </c>
      <c r="K86" s="172">
        <v>515.32000000000005</v>
      </c>
      <c r="L86" s="172">
        <v>2257.8789999999999</v>
      </c>
      <c r="M86" s="172">
        <v>536.524</v>
      </c>
      <c r="N86" s="172">
        <v>0</v>
      </c>
      <c r="O86" s="172">
        <v>1721.355</v>
      </c>
      <c r="P86" s="173">
        <v>1703.6020000000001</v>
      </c>
      <c r="Q86" s="205"/>
      <c r="R86" s="206"/>
      <c r="S86" s="174">
        <f>100*(C86/OBR_MAR22_1.1!C86)</f>
        <v>91.151208807789644</v>
      </c>
      <c r="T86" s="174">
        <f>100*(D86/OBR_MAR22_1.1!D86)</f>
        <v>91.789223564869218</v>
      </c>
      <c r="U86" s="174">
        <f>100*(E86/OBR_MAR22_1.1!E86)</f>
        <v>86.070750426832177</v>
      </c>
      <c r="V86" s="174">
        <f>100*(K86/OBR_MAR22_1.1!N86)</f>
        <v>90.196716777898573</v>
      </c>
      <c r="W86" s="174">
        <f>100*(M86/OBR_MAR22_1.1!P86)</f>
        <v>95.48627301623462</v>
      </c>
      <c r="X86" s="174">
        <f>100*(O86/OBR_MAR22_1.1!R86)</f>
        <v>88.725660241009805</v>
      </c>
      <c r="Z86" s="174">
        <f t="shared" si="1"/>
        <v>1.8091903308417479</v>
      </c>
      <c r="AA86" s="174">
        <f t="shared" si="1"/>
        <v>1.030170994402102</v>
      </c>
      <c r="AB86" s="174">
        <f t="shared" si="1"/>
        <v>2.0896130756344</v>
      </c>
      <c r="AC86" s="174">
        <f t="shared" si="1"/>
        <v>-0.14843330789955367</v>
      </c>
      <c r="AD86" s="174">
        <f t="shared" si="1"/>
        <v>-0.74125302009774297</v>
      </c>
      <c r="AE86" s="174">
        <f t="shared" si="1"/>
        <v>1.6118835205959581</v>
      </c>
    </row>
    <row r="87" spans="1:31" ht="15.75">
      <c r="A87" s="160"/>
      <c r="B87" s="178">
        <v>2013</v>
      </c>
      <c r="C87" s="172">
        <v>1161.991</v>
      </c>
      <c r="D87" s="172">
        <v>359.65899999999999</v>
      </c>
      <c r="E87" s="172">
        <v>284.20499999999998</v>
      </c>
      <c r="F87" s="172">
        <f ca="1">SUM(OFFSET(F$5,(ROW(F87)-ROW(F$82))*4,0):OFFSET(F$8,(ROW(F87)-ROW(F$82))*4,0))</f>
        <v>45.658999999999999</v>
      </c>
      <c r="G87" s="172">
        <v>7.2149999999999999</v>
      </c>
      <c r="H87" s="172">
        <v>1813.07</v>
      </c>
      <c r="I87" s="172">
        <v>3.52</v>
      </c>
      <c r="J87" s="172">
        <v>1816.59</v>
      </c>
      <c r="K87" s="172">
        <v>533.89200000000005</v>
      </c>
      <c r="L87" s="172">
        <v>2350.482</v>
      </c>
      <c r="M87" s="172">
        <v>557.327</v>
      </c>
      <c r="N87" s="172">
        <v>0</v>
      </c>
      <c r="O87" s="172">
        <v>1793.155</v>
      </c>
      <c r="P87" s="173">
        <v>1756.8009999999999</v>
      </c>
      <c r="S87" s="174">
        <f>100*(C87/OBR_MAR22_1.1!C87)</f>
        <v>93.120415567097297</v>
      </c>
      <c r="T87" s="174">
        <f>100*(D87/OBR_MAR22_1.1!D87)</f>
        <v>92.608499736073028</v>
      </c>
      <c r="U87" s="174">
        <f>100*(E87/OBR_MAR22_1.1!E87)</f>
        <v>87.815707673388161</v>
      </c>
      <c r="V87" s="174">
        <f>100*(K87/OBR_MAR22_1.1!N87)</f>
        <v>92.642618672478534</v>
      </c>
      <c r="W87" s="174">
        <f>100*(M87/OBR_MAR22_1.1!P87)</f>
        <v>96.198670924311728</v>
      </c>
      <c r="X87" s="174">
        <f>100*(O87/OBR_MAR22_1.1!R87)</f>
        <v>90.712050810545563</v>
      </c>
      <c r="Z87" s="174">
        <f t="shared" ref="Z87:AE100" si="2">100*((S87/S86)-1)</f>
        <v>2.1603737186416394</v>
      </c>
      <c r="AA87" s="174">
        <f t="shared" si="2"/>
        <v>0.89256248106817093</v>
      </c>
      <c r="AB87" s="174">
        <f t="shared" si="2"/>
        <v>2.0273521932858696</v>
      </c>
      <c r="AC87" s="174">
        <f t="shared" si="2"/>
        <v>2.7117416043011655</v>
      </c>
      <c r="AD87" s="174">
        <f t="shared" si="2"/>
        <v>0.74607363506165036</v>
      </c>
      <c r="AE87" s="174">
        <f t="shared" si="2"/>
        <v>2.2388005500776575</v>
      </c>
    </row>
    <row r="88" spans="1:31" ht="15.75">
      <c r="A88" s="160"/>
      <c r="B88" s="209">
        <v>2014</v>
      </c>
      <c r="C88" s="172">
        <v>1208.912</v>
      </c>
      <c r="D88" s="172">
        <v>370.83300000000003</v>
      </c>
      <c r="E88" s="172">
        <v>309.23399999999998</v>
      </c>
      <c r="F88" s="172">
        <f ca="1">SUM(OFFSET(F$5,(ROW(F88)-ROW(F$82))*4,0):OFFSET(F$8,(ROW(F88)-ROW(F$82))*4,0))</f>
        <v>50.905000000000001</v>
      </c>
      <c r="G88" s="172">
        <v>6.1029999999999998</v>
      </c>
      <c r="H88" s="172">
        <v>1895.0820000000001</v>
      </c>
      <c r="I88" s="172">
        <v>14.179</v>
      </c>
      <c r="J88" s="172">
        <v>1909.261</v>
      </c>
      <c r="K88" s="172">
        <v>527.38599999999997</v>
      </c>
      <c r="L88" s="172">
        <v>2436.6469999999999</v>
      </c>
      <c r="M88" s="172">
        <v>560.48500000000001</v>
      </c>
      <c r="N88" s="172">
        <v>0</v>
      </c>
      <c r="O88" s="172">
        <v>1876.162</v>
      </c>
      <c r="P88" s="173">
        <v>1837.31</v>
      </c>
      <c r="S88" s="174">
        <f>100*(C88/OBR_MAR22_1.1!C88)</f>
        <v>94.398829338074691</v>
      </c>
      <c r="T88" s="174">
        <f>100*(D88/OBR_MAR22_1.1!D88)</f>
        <v>93.652501344809053</v>
      </c>
      <c r="U88" s="174">
        <f>100*(E88/OBR_MAR22_1.1!E88)</f>
        <v>89.447666430441259</v>
      </c>
      <c r="V88" s="174">
        <f>100*(K88/OBR_MAR22_1.1!N88)</f>
        <v>90.770867182551697</v>
      </c>
      <c r="W88" s="174">
        <f>100*(M88/OBR_MAR22_1.1!P88)</f>
        <v>92.40327483991797</v>
      </c>
      <c r="X88" s="174">
        <f>100*(O88/OBR_MAR22_1.1!R88)</f>
        <v>92.15470633626785</v>
      </c>
      <c r="Z88" s="174">
        <f t="shared" si="2"/>
        <v>1.3728608954244326</v>
      </c>
      <c r="AA88" s="174">
        <f t="shared" si="2"/>
        <v>1.1273280656865614</v>
      </c>
      <c r="AB88" s="174">
        <f t="shared" si="2"/>
        <v>1.8583904864979628</v>
      </c>
      <c r="AC88" s="174">
        <f t="shared" si="2"/>
        <v>-2.0204000240365394</v>
      </c>
      <c r="AD88" s="174">
        <f t="shared" si="2"/>
        <v>-3.9453726833502123</v>
      </c>
      <c r="AE88" s="174">
        <f t="shared" si="2"/>
        <v>1.590368107469331</v>
      </c>
    </row>
    <row r="89" spans="1:31" ht="15.75">
      <c r="A89" s="160"/>
      <c r="B89" s="209">
        <v>2015</v>
      </c>
      <c r="C89" s="172">
        <v>1247.425</v>
      </c>
      <c r="D89" s="172">
        <v>375.35700000000003</v>
      </c>
      <c r="E89" s="172">
        <v>333.226</v>
      </c>
      <c r="F89" s="172">
        <f ca="1">SUM(OFFSET(F$5,(ROW(F89)-ROW(F$82))*4,0):OFFSET(F$8,(ROW(F89)-ROW(F$82))*4,0))</f>
        <v>51.158000000000001</v>
      </c>
      <c r="G89" s="172">
        <v>0.879</v>
      </c>
      <c r="H89" s="172">
        <v>1956.8869999999999</v>
      </c>
      <c r="I89" s="172">
        <v>8.2569999999999997</v>
      </c>
      <c r="J89" s="172">
        <v>1965.144</v>
      </c>
      <c r="K89" s="172">
        <v>526.08299999999997</v>
      </c>
      <c r="L89" s="172">
        <v>2491.2269999999999</v>
      </c>
      <c r="M89" s="172">
        <v>556.01499999999999</v>
      </c>
      <c r="N89" s="172">
        <v>0</v>
      </c>
      <c r="O89" s="172">
        <v>1935.212</v>
      </c>
      <c r="P89" s="173">
        <v>1889.0650000000001</v>
      </c>
      <c r="S89" s="174">
        <f>100*(C89/OBR_MAR22_1.1!C89)</f>
        <v>94.023017615583655</v>
      </c>
      <c r="T89" s="174">
        <f>100*(D89/OBR_MAR22_1.1!D89)</f>
        <v>93.591233231935377</v>
      </c>
      <c r="U89" s="174">
        <f>100*(E89/OBR_MAR22_1.1!E89)</f>
        <v>90.640691557364121</v>
      </c>
      <c r="V89" s="174">
        <f>100*(K89/OBR_MAR22_1.1!N89)</f>
        <v>87.261499367205133</v>
      </c>
      <c r="W89" s="174">
        <f>100*(M89/OBR_MAR22_1.1!P89)</f>
        <v>87.306509812296056</v>
      </c>
      <c r="X89" s="174">
        <f>100*(O89/OBR_MAR22_1.1!R89)</f>
        <v>92.625962295072554</v>
      </c>
      <c r="Z89" s="174">
        <f t="shared" si="2"/>
        <v>-0.39811057523301274</v>
      </c>
      <c r="AA89" s="174">
        <f t="shared" si="2"/>
        <v>-6.5420690311412955E-2</v>
      </c>
      <c r="AB89" s="174">
        <f t="shared" si="2"/>
        <v>1.333768866793883</v>
      </c>
      <c r="AC89" s="174">
        <f t="shared" si="2"/>
        <v>-3.866182977285848</v>
      </c>
      <c r="AD89" s="174">
        <f t="shared" si="2"/>
        <v>-5.5157839767602361</v>
      </c>
      <c r="AE89" s="174">
        <f t="shared" si="2"/>
        <v>0.51137481474372581</v>
      </c>
    </row>
    <row r="90" spans="1:31" ht="15.75">
      <c r="A90" s="160"/>
      <c r="B90" s="209">
        <v>2016</v>
      </c>
      <c r="C90" s="172">
        <v>1307.857</v>
      </c>
      <c r="D90" s="172">
        <v>382.637</v>
      </c>
      <c r="E90" s="172">
        <v>355.185</v>
      </c>
      <c r="F90" s="172">
        <f ca="1">SUM(OFFSET(F$5,(ROW(F90)-ROW(F$82))*4,0):OFFSET(F$8,(ROW(F90)-ROW(F$82))*4,0))</f>
        <v>52.350999999999999</v>
      </c>
      <c r="G90" s="172">
        <v>1.502</v>
      </c>
      <c r="H90" s="172">
        <v>2047.181</v>
      </c>
      <c r="I90" s="172">
        <v>2.484</v>
      </c>
      <c r="J90" s="172">
        <v>2049.665</v>
      </c>
      <c r="K90" s="172">
        <v>569.11099999999999</v>
      </c>
      <c r="L90" s="172">
        <v>2618.7759999999998</v>
      </c>
      <c r="M90" s="172">
        <v>602.13800000000003</v>
      </c>
      <c r="N90" s="172">
        <v>0</v>
      </c>
      <c r="O90" s="172">
        <v>2016.6379999999999</v>
      </c>
      <c r="P90" s="173">
        <v>1966.1</v>
      </c>
      <c r="S90" s="174">
        <f>100*(C90/OBR_MAR22_1.1!C90)</f>
        <v>95.075799981680632</v>
      </c>
      <c r="T90" s="174">
        <f>100*(D90/OBR_MAR22_1.1!D90)</f>
        <v>94.908288169856007</v>
      </c>
      <c r="U90" s="174">
        <f>100*(E90/OBR_MAR22_1.1!E90)</f>
        <v>92.257281931666455</v>
      </c>
      <c r="V90" s="174">
        <f>100*(K90/OBR_MAR22_1.1!N90)</f>
        <v>91.34612143614963</v>
      </c>
      <c r="W90" s="174">
        <f>100*(M90/OBR_MAR22_1.1!P90)</f>
        <v>91.323108096015915</v>
      </c>
      <c r="X90" s="174">
        <f>100*(O90/OBR_MAR22_1.1!R90)</f>
        <v>94.386880629945438</v>
      </c>
      <c r="Z90" s="174">
        <f t="shared" si="2"/>
        <v>1.1197070598194525</v>
      </c>
      <c r="AA90" s="174">
        <f t="shared" si="2"/>
        <v>1.4072417815638172</v>
      </c>
      <c r="AB90" s="174">
        <f t="shared" si="2"/>
        <v>1.7835150488445306</v>
      </c>
      <c r="AC90" s="174">
        <f t="shared" si="2"/>
        <v>4.6808983326724674</v>
      </c>
      <c r="AD90" s="174">
        <f t="shared" si="2"/>
        <v>4.6005713575715257</v>
      </c>
      <c r="AE90" s="174">
        <f t="shared" si="2"/>
        <v>1.9011066565367996</v>
      </c>
    </row>
    <row r="91" spans="1:31" ht="15.75">
      <c r="A91" s="160"/>
      <c r="B91" s="209">
        <v>2017</v>
      </c>
      <c r="C91" s="172">
        <v>1352.7570000000001</v>
      </c>
      <c r="D91" s="172">
        <v>388.59300000000002</v>
      </c>
      <c r="E91" s="172">
        <v>377.88299999999998</v>
      </c>
      <c r="F91" s="172">
        <f ca="1">SUM(OFFSET(F$5,(ROW(F91)-ROW(F$82))*4,0):OFFSET(F$8,(ROW(F91)-ROW(F$82))*4,0))</f>
        <v>55.241</v>
      </c>
      <c r="G91" s="172">
        <v>0.84199999999999997</v>
      </c>
      <c r="H91" s="172">
        <v>2120.0749999999998</v>
      </c>
      <c r="I91" s="172">
        <v>3.5630000000000002</v>
      </c>
      <c r="J91" s="172">
        <v>2123.6379999999999</v>
      </c>
      <c r="K91" s="172">
        <v>630.101</v>
      </c>
      <c r="L91" s="172">
        <v>2753.739</v>
      </c>
      <c r="M91" s="172">
        <v>656.596</v>
      </c>
      <c r="N91" s="172">
        <v>0</v>
      </c>
      <c r="O91" s="172">
        <v>2097.143</v>
      </c>
      <c r="P91" s="173">
        <v>2069.9459999999999</v>
      </c>
      <c r="S91" s="174">
        <f>100*(C91/OBR_MAR22_1.1!C91)</f>
        <v>96.763387827654398</v>
      </c>
      <c r="T91" s="174">
        <f>100*(D91/OBR_MAR22_1.1!D91)</f>
        <v>95.857291921053218</v>
      </c>
      <c r="U91" s="174">
        <f>100*(E91/OBR_MAR22_1.1!E91)</f>
        <v>95.019965400012069</v>
      </c>
      <c r="V91" s="174">
        <f>100*(K91/OBR_MAR22_1.1!N91)</f>
        <v>95.723515801723053</v>
      </c>
      <c r="W91" s="174">
        <f>100*(M91/OBR_MAR22_1.1!P91)</f>
        <v>96.754447622457889</v>
      </c>
      <c r="X91" s="174">
        <f>100*(O91/OBR_MAR22_1.1!R91)</f>
        <v>96.103557468024945</v>
      </c>
      <c r="Z91" s="174">
        <f t="shared" si="2"/>
        <v>1.7749920024853205</v>
      </c>
      <c r="AA91" s="174">
        <f t="shared" si="2"/>
        <v>0.99991662424550043</v>
      </c>
      <c r="AB91" s="174">
        <f t="shared" si="2"/>
        <v>2.9945424474914439</v>
      </c>
      <c r="AC91" s="174">
        <f t="shared" si="2"/>
        <v>4.7920965846734775</v>
      </c>
      <c r="AD91" s="174">
        <f t="shared" si="2"/>
        <v>5.9473879499715832</v>
      </c>
      <c r="AE91" s="174">
        <f t="shared" si="2"/>
        <v>1.8187663652218022</v>
      </c>
    </row>
    <row r="92" spans="1:31" ht="15.75">
      <c r="A92" s="160"/>
      <c r="B92" s="209">
        <v>2018</v>
      </c>
      <c r="C92" s="172">
        <v>1412.309</v>
      </c>
      <c r="D92" s="172">
        <v>399.04399999999998</v>
      </c>
      <c r="E92" s="172">
        <v>386.464</v>
      </c>
      <c r="F92" s="172">
        <f ca="1">SUM(OFFSET(F$5,(ROW(F92)-ROW(F$82))*4,0):OFFSET(F$8,(ROW(F92)-ROW(F$82))*4,0))</f>
        <v>57.183999999999997</v>
      </c>
      <c r="G92" s="172">
        <v>2.8260000000000001</v>
      </c>
      <c r="H92" s="172">
        <v>2200.643</v>
      </c>
      <c r="I92" s="172">
        <v>2.0350000000000001</v>
      </c>
      <c r="J92" s="172">
        <v>2202.6779999999999</v>
      </c>
      <c r="K92" s="172">
        <v>663.32500000000005</v>
      </c>
      <c r="L92" s="172">
        <v>2866.0030000000002</v>
      </c>
      <c r="M92" s="172">
        <v>691.62300000000005</v>
      </c>
      <c r="N92" s="172">
        <v>0</v>
      </c>
      <c r="O92" s="172">
        <v>2174.38</v>
      </c>
      <c r="P92" s="173">
        <v>2143.85</v>
      </c>
      <c r="S92" s="174">
        <f>100*(C92/OBR_MAR22_1.1!C92)</f>
        <v>98.695712637485116</v>
      </c>
      <c r="T92" s="174">
        <f>100*(D92/OBR_MAR22_1.1!D92)</f>
        <v>98.068581455531159</v>
      </c>
      <c r="U92" s="174">
        <f>100*(E92/OBR_MAR22_1.1!E92)</f>
        <v>97.239303938244149</v>
      </c>
      <c r="V92" s="174">
        <f>100*(K92/OBR_MAR22_1.1!N92)</f>
        <v>98.048272875220434</v>
      </c>
      <c r="W92" s="174">
        <f>100*(M92/OBR_MAR22_1.1!P92)</f>
        <v>98.878433323611674</v>
      </c>
      <c r="X92" s="174">
        <f>100*(O92/OBR_MAR22_1.1!R92)</f>
        <v>98.024701153550012</v>
      </c>
      <c r="Z92" s="174">
        <f t="shared" si="2"/>
        <v>1.9969586154552355</v>
      </c>
      <c r="AA92" s="174">
        <f t="shared" si="2"/>
        <v>2.3068558376332371</v>
      </c>
      <c r="AB92" s="174">
        <f t="shared" si="2"/>
        <v>2.3356549635533685</v>
      </c>
      <c r="AC92" s="174">
        <f t="shared" si="2"/>
        <v>2.4286164732109983</v>
      </c>
      <c r="AD92" s="174">
        <f t="shared" si="2"/>
        <v>2.1952331426062344</v>
      </c>
      <c r="AE92" s="174">
        <f t="shared" si="2"/>
        <v>1.9990349328787849</v>
      </c>
    </row>
    <row r="93" spans="1:31" ht="15.75">
      <c r="A93" s="160"/>
      <c r="B93" s="209">
        <v>2019</v>
      </c>
      <c r="C93" s="172">
        <v>1449.077</v>
      </c>
      <c r="D93" s="172">
        <v>424.00599999999997</v>
      </c>
      <c r="E93" s="172">
        <v>399.60899999999998</v>
      </c>
      <c r="F93" s="172">
        <f ca="1">SUM(OFFSET(F$5,(ROW(F93)-ROW(F$82))*4,0):OFFSET(F$8,(ROW(F93)-ROW(F$82))*4,0))</f>
        <v>62.108000000000004</v>
      </c>
      <c r="G93" s="172">
        <v>-3.23</v>
      </c>
      <c r="H93" s="172">
        <v>2269.462</v>
      </c>
      <c r="I93" s="172">
        <v>6.5090000000000003</v>
      </c>
      <c r="J93" s="172">
        <v>2275.971</v>
      </c>
      <c r="K93" s="172">
        <v>699.25</v>
      </c>
      <c r="L93" s="172">
        <v>2975.221</v>
      </c>
      <c r="M93" s="172">
        <v>719.93799999999999</v>
      </c>
      <c r="N93" s="172">
        <v>0</v>
      </c>
      <c r="O93" s="172">
        <v>2255.2829999999999</v>
      </c>
      <c r="P93" s="173">
        <v>2242.2249999999999</v>
      </c>
      <c r="S93" s="174">
        <f>100*(C93/OBR_MAR22_1.1!C93)</f>
        <v>100</v>
      </c>
      <c r="T93" s="174">
        <f>100*(D93/OBR_MAR22_1.1!D93)</f>
        <v>100</v>
      </c>
      <c r="U93" s="174">
        <f>100*(E93/OBR_MAR22_1.1!E93)</f>
        <v>100</v>
      </c>
      <c r="V93" s="174">
        <f>100*(K93/OBR_MAR22_1.1!N93)</f>
        <v>100</v>
      </c>
      <c r="W93" s="174">
        <f>100*(M93/OBR_MAR22_1.1!P93)</f>
        <v>100</v>
      </c>
      <c r="X93" s="174">
        <f>100*(O93/OBR_MAR22_1.1!R93)</f>
        <v>100</v>
      </c>
      <c r="Z93" s="174">
        <f t="shared" si="2"/>
        <v>1.3215238308330601</v>
      </c>
      <c r="AA93" s="174">
        <f t="shared" si="2"/>
        <v>1.9694570022353641</v>
      </c>
      <c r="AB93" s="174">
        <f t="shared" si="2"/>
        <v>2.8390742734122565</v>
      </c>
      <c r="AC93" s="174">
        <f t="shared" si="2"/>
        <v>1.9905777710775174</v>
      </c>
      <c r="AD93" s="174">
        <f t="shared" si="2"/>
        <v>1.134288477971368</v>
      </c>
      <c r="AE93" s="174">
        <f t="shared" si="2"/>
        <v>2.015103155842124</v>
      </c>
    </row>
    <row r="94" spans="1:31" ht="15.75">
      <c r="A94" s="160"/>
      <c r="B94" s="209">
        <v>2020</v>
      </c>
      <c r="C94" s="172">
        <v>1312.9649999999999</v>
      </c>
      <c r="D94" s="172">
        <v>481.05599999999998</v>
      </c>
      <c r="E94" s="172">
        <v>368.23599999999999</v>
      </c>
      <c r="F94" s="172">
        <f ca="1">SUM(OFFSET(F$5,(ROW(F94)-ROW(F$82))*4,0):OFFSET(F$8,(ROW(F94)-ROW(F$82))*4,0))</f>
        <v>65.25200000000001</v>
      </c>
      <c r="G94" s="172">
        <v>0.7</v>
      </c>
      <c r="H94" s="172">
        <v>2162.9569999999999</v>
      </c>
      <c r="I94" s="172">
        <v>-9.4610000000000003</v>
      </c>
      <c r="J94" s="172">
        <v>2153.4960000000001</v>
      </c>
      <c r="K94" s="172">
        <v>605.34199999999998</v>
      </c>
      <c r="L94" s="172">
        <v>2758.8380000000002</v>
      </c>
      <c r="M94" s="172">
        <v>602.48299999999995</v>
      </c>
      <c r="N94" s="172">
        <v>-3.7090000000000001</v>
      </c>
      <c r="O94" s="172">
        <v>2152.6460000000002</v>
      </c>
      <c r="P94" s="173">
        <v>2121.181</v>
      </c>
      <c r="S94" s="174">
        <f>100*(C94/OBR_MAR22_1.1!C94)</f>
        <v>101.20774194344084</v>
      </c>
      <c r="T94" s="174">
        <f>100*(D94/OBR_MAR22_1.1!D94)</f>
        <v>119.90637922396452</v>
      </c>
      <c r="U94" s="174">
        <f>100*(E94/OBR_MAR22_1.1!E94)</f>
        <v>101.74457479788461</v>
      </c>
      <c r="V94" s="174">
        <f>100*(K94/OBR_MAR22_1.1!N94)</f>
        <v>100.58789905018909</v>
      </c>
      <c r="W94" s="174">
        <f>100*(M94/OBR_MAR22_1.1!P94)</f>
        <v>99.537077575026629</v>
      </c>
      <c r="X94" s="174">
        <f>100*(O94/OBR_MAR22_1.1!R94)</f>
        <v>105.34767758994565</v>
      </c>
      <c r="Z94" s="174">
        <f t="shared" si="2"/>
        <v>1.2077419434408432</v>
      </c>
      <c r="AA94" s="174">
        <f t="shared" si="2"/>
        <v>19.906379223964521</v>
      </c>
      <c r="AB94" s="174">
        <f t="shared" si="2"/>
        <v>1.7445747978846127</v>
      </c>
      <c r="AC94" s="174">
        <f t="shared" si="2"/>
        <v>0.58789905018910016</v>
      </c>
      <c r="AD94" s="174">
        <f t="shared" si="2"/>
        <v>-0.46292242497336655</v>
      </c>
      <c r="AE94" s="174">
        <f t="shared" si="2"/>
        <v>5.3476775899456541</v>
      </c>
    </row>
    <row r="95" spans="1:31" ht="15.75">
      <c r="A95" s="160"/>
      <c r="B95" s="209">
        <v>2021</v>
      </c>
      <c r="C95" s="172">
        <v>1424.6210000000001</v>
      </c>
      <c r="D95" s="172">
        <v>521.06799999999998</v>
      </c>
      <c r="E95" s="172">
        <v>394.54</v>
      </c>
      <c r="F95" s="172">
        <f ca="1">SUM(OFFSET(F$5,(ROW(F95)-ROW(F$82))*4,0):OFFSET(F$8,(ROW(F95)-ROW(F$82))*4,0))</f>
        <v>74.088000000000008</v>
      </c>
      <c r="G95" s="172">
        <v>5.61</v>
      </c>
      <c r="H95" s="172">
        <v>2345.8389999999999</v>
      </c>
      <c r="I95" s="172">
        <v>-0.06</v>
      </c>
      <c r="J95" s="172">
        <v>2345.779</v>
      </c>
      <c r="K95" s="172">
        <v>618.96699999999998</v>
      </c>
      <c r="L95" s="172">
        <v>2964.7460000000001</v>
      </c>
      <c r="M95" s="172">
        <v>647.72799999999995</v>
      </c>
      <c r="N95" s="172">
        <v>0.64900000000000002</v>
      </c>
      <c r="O95" s="172">
        <v>2317.6669999999999</v>
      </c>
      <c r="P95" s="173">
        <v>2298.174043</v>
      </c>
      <c r="S95" s="174">
        <f>100*(C95/OBR_MAR22_1.1!C95)</f>
        <v>103.4695112252524</v>
      </c>
      <c r="T95" s="174">
        <f>100*(D95/OBR_MAR22_1.1!D95)</f>
        <v>113.38558689512006</v>
      </c>
      <c r="U95" s="174">
        <f>100*(E95/OBR_MAR22_1.1!E95)</f>
        <v>103.56712543082969</v>
      </c>
      <c r="V95" s="174">
        <f>100*(K95/OBR_MAR22_1.1!N95)</f>
        <v>104.02124902737468</v>
      </c>
      <c r="W95" s="174">
        <f>100*(M95/OBR_MAR22_1.1!P95)</f>
        <v>103.90997104378724</v>
      </c>
      <c r="X95" s="174">
        <f>100*(O95/OBR_MAR22_1.1!R95)</f>
        <v>105.55399443553061</v>
      </c>
      <c r="Z95" s="174">
        <f t="shared" si="2"/>
        <v>2.2347789194580914</v>
      </c>
      <c r="AA95" s="174">
        <f t="shared" si="2"/>
        <v>-5.4382363732831447</v>
      </c>
      <c r="AB95" s="174">
        <f t="shared" si="2"/>
        <v>1.79130006348307</v>
      </c>
      <c r="AC95" s="174">
        <f t="shared" si="2"/>
        <v>3.413283316984761</v>
      </c>
      <c r="AD95" s="174">
        <f t="shared" si="2"/>
        <v>4.3932307189394004</v>
      </c>
      <c r="AE95" s="174">
        <f t="shared" si="2"/>
        <v>0.19584375308967505</v>
      </c>
    </row>
    <row r="96" spans="1:31" ht="15.75">
      <c r="A96" s="160"/>
      <c r="B96" s="178">
        <v>2022</v>
      </c>
      <c r="C96" s="172">
        <v>1583.499802</v>
      </c>
      <c r="D96" s="172">
        <v>525.69033000000013</v>
      </c>
      <c r="E96" s="172">
        <v>429.86350899999996</v>
      </c>
      <c r="F96" s="172">
        <f ca="1">SUM(OFFSET(F$5,(ROW(F96)-ROW(F$82))*4,0):OFFSET(F$8,(ROW(F96)-ROW(F$82))*4,0))</f>
        <v>73.880230799999993</v>
      </c>
      <c r="G96" s="172">
        <v>-3.4362368489999997</v>
      </c>
      <c r="H96" s="172">
        <v>2535.6174041510003</v>
      </c>
      <c r="I96" s="172">
        <v>-4.7151512810000007</v>
      </c>
      <c r="J96" s="172">
        <v>2530.9022528699998</v>
      </c>
      <c r="K96" s="172">
        <v>704.36382300000014</v>
      </c>
      <c r="L96" s="172">
        <v>3235.2660740000001</v>
      </c>
      <c r="M96" s="172">
        <v>762.3651769999999</v>
      </c>
      <c r="N96" s="172">
        <v>1.0768896939999999</v>
      </c>
      <c r="O96" s="172">
        <v>2473.9777869999998</v>
      </c>
      <c r="P96" s="173">
        <v>2438.6877089999998</v>
      </c>
      <c r="S96" s="174">
        <f>100*(C96/OBR_MAR22_1.1!C96)</f>
        <v>109.08299868907432</v>
      </c>
      <c r="T96" s="174">
        <f>100*(D96/OBR_MAR22_1.1!D96)</f>
        <v>111.46542752206162</v>
      </c>
      <c r="U96" s="174">
        <f>100*(E96/OBR_MAR22_1.1!E96)</f>
        <v>106.40565525102281</v>
      </c>
      <c r="V96" s="174">
        <f>100*(K96/OBR_MAR22_1.1!N96)</f>
        <v>110.84278134097548</v>
      </c>
      <c r="W96" s="174">
        <f>100*(M96/OBR_MAR22_1.1!P96)</f>
        <v>112.66793772829078</v>
      </c>
      <c r="X96" s="174">
        <f>100*(O96/OBR_MAR22_1.1!R96)</f>
        <v>108.56407770691744</v>
      </c>
      <c r="Z96" s="174">
        <f t="shared" si="2"/>
        <v>5.4252575443227702</v>
      </c>
      <c r="AA96" s="174">
        <f t="shared" si="2"/>
        <v>-1.6934774742001002</v>
      </c>
      <c r="AB96" s="174">
        <f t="shared" si="2"/>
        <v>2.7407633536077114</v>
      </c>
      <c r="AC96" s="174">
        <f t="shared" si="2"/>
        <v>6.5578258071152584</v>
      </c>
      <c r="AD96" s="174">
        <f t="shared" si="2"/>
        <v>8.4284179819595693</v>
      </c>
      <c r="AE96" s="174">
        <f t="shared" si="2"/>
        <v>2.8517000114337776</v>
      </c>
    </row>
    <row r="97" spans="1:31" ht="15.75">
      <c r="A97" s="160"/>
      <c r="B97" s="209">
        <v>2023</v>
      </c>
      <c r="C97" s="172">
        <v>1661.8579690000001</v>
      </c>
      <c r="D97" s="172">
        <v>536.05509999999992</v>
      </c>
      <c r="E97" s="172">
        <v>462.30914599999994</v>
      </c>
      <c r="F97" s="172">
        <f ca="1">SUM(OFFSET(F$5,(ROW(F97)-ROW(F$82))*4,0):OFFSET(F$8,(ROW(F97)-ROW(F$82))*4,0))</f>
        <v>81.384825899999996</v>
      </c>
      <c r="G97" s="172">
        <v>-3.512596453</v>
      </c>
      <c r="H97" s="172">
        <v>2656.709618547</v>
      </c>
      <c r="I97" s="172">
        <v>-4.3829992020000006</v>
      </c>
      <c r="J97" s="172">
        <v>2652.3266193449995</v>
      </c>
      <c r="K97" s="172">
        <v>730.807773</v>
      </c>
      <c r="L97" s="172">
        <v>3383.1343930000003</v>
      </c>
      <c r="M97" s="172">
        <v>787.63655899999992</v>
      </c>
      <c r="N97" s="172">
        <v>1.1107410849999999</v>
      </c>
      <c r="O97" s="172">
        <v>2596.6085749999997</v>
      </c>
      <c r="P97" s="173">
        <v>2562.6509619999997</v>
      </c>
      <c r="S97" s="174">
        <f>100*(C97/OBR_MAR22_1.1!C97)</f>
        <v>113.33314797483584</v>
      </c>
      <c r="T97" s="174">
        <f>100*(D97/OBR_MAR22_1.1!D97)</f>
        <v>112.27324408212323</v>
      </c>
      <c r="U97" s="174">
        <f>100*(E97/OBR_MAR22_1.1!E97)</f>
        <v>108.75052188446249</v>
      </c>
      <c r="V97" s="174">
        <f>100*(K97/OBR_MAR22_1.1!N97)</f>
        <v>111.86258691912441</v>
      </c>
      <c r="W97" s="174">
        <f>100*(M97/OBR_MAR22_1.1!P97)</f>
        <v>113.08309067548265</v>
      </c>
      <c r="X97" s="174">
        <f>100*(O97/OBR_MAR22_1.1!R97)</f>
        <v>111.97330383006705</v>
      </c>
      <c r="Z97" s="174">
        <f t="shared" si="2"/>
        <v>3.8962527037563088</v>
      </c>
      <c r="AA97" s="174">
        <f t="shared" si="2"/>
        <v>0.72472387001047966</v>
      </c>
      <c r="AB97" s="174">
        <f t="shared" si="2"/>
        <v>2.2037048951090821</v>
      </c>
      <c r="AC97" s="174">
        <f t="shared" si="2"/>
        <v>0.92004690410265599</v>
      </c>
      <c r="AD97" s="174">
        <f t="shared" si="2"/>
        <v>0.36847479022208418</v>
      </c>
      <c r="AE97" s="174">
        <f t="shared" si="2"/>
        <v>3.1402893067016491</v>
      </c>
    </row>
    <row r="98" spans="1:31" ht="15.75">
      <c r="A98" s="160"/>
      <c r="B98" s="178">
        <v>2024</v>
      </c>
      <c r="C98" s="172">
        <v>1713.90897</v>
      </c>
      <c r="D98" s="172">
        <v>550.9529</v>
      </c>
      <c r="E98" s="172">
        <v>478.84878200000003</v>
      </c>
      <c r="F98" s="172">
        <f ca="1">SUM(OFFSET(F$5,(ROW(F98)-ROW(F$82))*4,0):OFFSET(F$8,(ROW(F98)-ROW(F$82))*4,0))</f>
        <v>81.473390600000002</v>
      </c>
      <c r="G98" s="172">
        <v>-3.5726831299999993</v>
      </c>
      <c r="H98" s="172">
        <v>2740.1379688699999</v>
      </c>
      <c r="I98" s="172">
        <v>-3.3927978130000001</v>
      </c>
      <c r="J98" s="172">
        <v>2736.7451710569999</v>
      </c>
      <c r="K98" s="172">
        <v>741.01068000000009</v>
      </c>
      <c r="L98" s="172">
        <v>3477.7558509999999</v>
      </c>
      <c r="M98" s="172">
        <v>777.98450500000001</v>
      </c>
      <c r="N98" s="172">
        <v>1.1313950179999999</v>
      </c>
      <c r="O98" s="172">
        <v>2700.9027409999999</v>
      </c>
      <c r="P98" s="173">
        <v>2665.0138049999996</v>
      </c>
      <c r="S98" s="174">
        <f>100*(C98/OBR_MAR22_1.1!C98)</f>
        <v>115.15861725773404</v>
      </c>
      <c r="T98" s="174">
        <f>100*(D98/OBR_MAR22_1.1!D98)</f>
        <v>113.79461029634443</v>
      </c>
      <c r="U98" s="174">
        <f>100*(E98/OBR_MAR22_1.1!E98)</f>
        <v>110.61329244093882</v>
      </c>
      <c r="V98" s="174">
        <f>100*(K98/OBR_MAR22_1.1!N98)</f>
        <v>112.60900452567546</v>
      </c>
      <c r="W98" s="174">
        <f>100*(M98/OBR_MAR22_1.1!P98)</f>
        <v>112.8057518469441</v>
      </c>
      <c r="X98" s="174">
        <f>100*(O98/OBR_MAR22_1.1!R98)</f>
        <v>114.05492953924001</v>
      </c>
      <c r="Z98" s="174">
        <f t="shared" si="2"/>
        <v>1.610710825136108</v>
      </c>
      <c r="AA98" s="174">
        <f t="shared" si="2"/>
        <v>1.3550567872683716</v>
      </c>
      <c r="AB98" s="174">
        <f t="shared" si="2"/>
        <v>1.7128842457007742</v>
      </c>
      <c r="AC98" s="174">
        <f t="shared" si="2"/>
        <v>0.66726295816017522</v>
      </c>
      <c r="AD98" s="174">
        <f t="shared" si="2"/>
        <v>-0.24525225379136151</v>
      </c>
      <c r="AE98" s="174">
        <f t="shared" si="2"/>
        <v>1.8590375008779469</v>
      </c>
    </row>
    <row r="99" spans="1:31" ht="15.75">
      <c r="A99" s="160"/>
      <c r="B99" s="178">
        <v>2025</v>
      </c>
      <c r="C99" s="172">
        <v>1766.8117570000002</v>
      </c>
      <c r="D99" s="172">
        <v>570.01700000000005</v>
      </c>
      <c r="E99" s="172">
        <v>504.46629099999996</v>
      </c>
      <c r="F99" s="172">
        <f ca="1">SUM(OFFSET(F$5,(ROW(F99)-ROW(F$82))*4,0):OFFSET(F$8,(ROW(F99)-ROW(F$82))*4,0))</f>
        <v>84.249970200000007</v>
      </c>
      <c r="G99" s="172">
        <v>-3.633074412</v>
      </c>
      <c r="H99" s="172">
        <v>2837.6619735879999</v>
      </c>
      <c r="I99" s="172">
        <v>-2.4031184110000003</v>
      </c>
      <c r="J99" s="172">
        <v>2835.258855177</v>
      </c>
      <c r="K99" s="172">
        <v>747.76063499999998</v>
      </c>
      <c r="L99" s="172">
        <v>3583.0194910000005</v>
      </c>
      <c r="M99" s="172">
        <v>783.20648200000005</v>
      </c>
      <c r="N99" s="172">
        <v>1.1528032530000001</v>
      </c>
      <c r="O99" s="172">
        <v>2800.9658119999999</v>
      </c>
      <c r="P99" s="173">
        <v>2763.3212130000002</v>
      </c>
      <c r="S99" s="174">
        <f>100*(C99/OBR_MAR22_1.1!C99)</f>
        <v>117.37374518324839</v>
      </c>
      <c r="T99" s="174">
        <f>100*(D99/OBR_MAR22_1.1!D99)</f>
        <v>115.85525542748816</v>
      </c>
      <c r="U99" s="174">
        <f>100*(E99/OBR_MAR22_1.1!E99)</f>
        <v>112.48488511208545</v>
      </c>
      <c r="V99" s="174">
        <f>100*(K99/OBR_MAR22_1.1!N99)</f>
        <v>113.98669837835061</v>
      </c>
      <c r="W99" s="174">
        <f>100*(M99/OBR_MAR22_1.1!P99)</f>
        <v>114.011607941401</v>
      </c>
      <c r="X99" s="174">
        <f>100*(O99/OBR_MAR22_1.1!R99)</f>
        <v>116.21290348021023</v>
      </c>
      <c r="Z99" s="174">
        <f t="shared" si="2"/>
        <v>1.923545087864964</v>
      </c>
      <c r="AA99" s="174">
        <f t="shared" si="2"/>
        <v>1.8108459845131319</v>
      </c>
      <c r="AB99" s="174">
        <f t="shared" si="2"/>
        <v>1.6920142505892244</v>
      </c>
      <c r="AC99" s="174">
        <f t="shared" si="2"/>
        <v>1.2234313396856544</v>
      </c>
      <c r="AD99" s="174">
        <f t="shared" si="2"/>
        <v>1.068966852056441</v>
      </c>
      <c r="AE99" s="174">
        <f t="shared" si="2"/>
        <v>1.8920479366284493</v>
      </c>
    </row>
    <row r="100" spans="1:31" ht="15.75">
      <c r="A100" s="160"/>
      <c r="B100" s="207">
        <v>2026</v>
      </c>
      <c r="C100" s="180">
        <v>1823.7883179999999</v>
      </c>
      <c r="D100" s="180">
        <v>593.10026000000005</v>
      </c>
      <c r="E100" s="180">
        <v>530.14685999999995</v>
      </c>
      <c r="F100" s="180">
        <f ca="1">SUM(OFFSET(F$5,(ROW(F100)-ROW(F$82))*4,0):OFFSET(F$8,(ROW(F100)-ROW(F$82))*4,0))</f>
        <v>87.570953499999987</v>
      </c>
      <c r="G100" s="180">
        <v>-3.6997304070000001</v>
      </c>
      <c r="H100" s="180">
        <v>2943.3357075929998</v>
      </c>
      <c r="I100" s="180">
        <v>-1.742749237</v>
      </c>
      <c r="J100" s="180">
        <v>2941.5929583560005</v>
      </c>
      <c r="K100" s="180">
        <v>755.4395770000001</v>
      </c>
      <c r="L100" s="180">
        <v>3697.0325339999999</v>
      </c>
      <c r="M100" s="180">
        <v>793.94071299999996</v>
      </c>
      <c r="N100" s="180">
        <v>1.1758634589999999</v>
      </c>
      <c r="O100" s="180">
        <v>2904.2676839999995</v>
      </c>
      <c r="P100" s="181">
        <v>2864.510777</v>
      </c>
      <c r="S100" s="174">
        <f>100*(C100/OBR_MAR22_1.1!C100)</f>
        <v>119.73362536515289</v>
      </c>
      <c r="T100" s="174">
        <f>100*(D100/OBR_MAR22_1.1!D100)</f>
        <v>118.16207329190742</v>
      </c>
      <c r="U100" s="174">
        <f>100*(E100/OBR_MAR22_1.1!E100)</f>
        <v>114.54743827713412</v>
      </c>
      <c r="V100" s="174">
        <f>100*(K100/OBR_MAR22_1.1!N100)</f>
        <v>115.59817160511972</v>
      </c>
      <c r="W100" s="174">
        <f>100*(M100/OBR_MAR22_1.1!P100)</f>
        <v>115.49021873050684</v>
      </c>
      <c r="X100" s="174">
        <f>100*(O100/OBR_MAR22_1.1!R100)</f>
        <v>118.53785971090403</v>
      </c>
      <c r="Z100" s="174">
        <f t="shared" si="2"/>
        <v>2.0105690401376997</v>
      </c>
      <c r="AA100" s="174">
        <f t="shared" si="2"/>
        <v>1.9911206064044729</v>
      </c>
      <c r="AB100" s="174">
        <f t="shared" si="2"/>
        <v>1.8336269472946976</v>
      </c>
      <c r="AC100" s="174">
        <f t="shared" si="2"/>
        <v>1.4137379621438129</v>
      </c>
      <c r="AD100" s="174">
        <f t="shared" si="2"/>
        <v>1.2968949528944451</v>
      </c>
      <c r="AE100" s="174">
        <f t="shared" si="2"/>
        <v>2.0006007603877718</v>
      </c>
    </row>
    <row r="101" spans="1:31" ht="15.75">
      <c r="A101" s="160"/>
      <c r="B101" s="210" t="s">
        <v>1069</v>
      </c>
      <c r="C101" s="172">
        <v>1020.7619999999999</v>
      </c>
      <c r="D101" s="172">
        <v>330.245</v>
      </c>
      <c r="E101" s="172">
        <v>273.37799999999999</v>
      </c>
      <c r="F101" s="172">
        <f ca="1">SUM(OFFSET(F$6,(ROW(F101)-ROW(F$101))*4,0):OFFSET(F$9,(ROW(F101)-ROW(F$101))*4,0))</f>
        <v>48.402999999999999</v>
      </c>
      <c r="G101" s="172">
        <v>0.95699999999999996</v>
      </c>
      <c r="H101" s="172">
        <v>1625.3420000000001</v>
      </c>
      <c r="I101" s="172">
        <v>-13.968999999999999</v>
      </c>
      <c r="J101" s="172">
        <v>1611.373</v>
      </c>
      <c r="K101" s="172">
        <v>432.40199999999999</v>
      </c>
      <c r="L101" s="172">
        <v>2043.7750000000001</v>
      </c>
      <c r="M101" s="172">
        <v>459.767</v>
      </c>
      <c r="N101" s="172">
        <v>0</v>
      </c>
      <c r="O101" s="172">
        <v>1584.008</v>
      </c>
      <c r="P101" s="204">
        <v>1561.482</v>
      </c>
      <c r="S101" s="174">
        <f>100*(C101/OBR_MAR22_1.1!C101)</f>
        <v>85.310331225011026</v>
      </c>
      <c r="T101" s="174">
        <f>100*(D101/OBR_MAR22_1.1!D101)</f>
        <v>88.433925936637237</v>
      </c>
      <c r="U101" s="174">
        <f>100*(E101/OBR_MAR22_1.1!E101)</f>
        <v>83.172491846371017</v>
      </c>
      <c r="V101" s="174">
        <f>100*(K101/OBR_MAR22_1.1!N101)</f>
        <v>80.590672474237749</v>
      </c>
      <c r="W101" s="174">
        <f>100*(M101/OBR_MAR22_1.1!P101)</f>
        <v>87.613884310119772</v>
      </c>
      <c r="X101" s="174">
        <f>100*(O101/OBR_MAR22_1.1!R101)</f>
        <v>83.392279724933232</v>
      </c>
    </row>
    <row r="102" spans="1:31" ht="15.75">
      <c r="A102" s="160"/>
      <c r="B102" s="209" t="s">
        <v>1070</v>
      </c>
      <c r="C102" s="172">
        <v>1006.9930000000001</v>
      </c>
      <c r="D102" s="172">
        <v>344.43799999999999</v>
      </c>
      <c r="E102" s="172">
        <v>246.50399999999999</v>
      </c>
      <c r="F102" s="172">
        <f ca="1">SUM(OFFSET(F$6,(ROW(F102)-ROW(F$101))*4,0):OFFSET(F$9,(ROW(F102)-ROW(F$101))*4,0))</f>
        <v>50.902999999999999</v>
      </c>
      <c r="G102" s="172">
        <v>1.07</v>
      </c>
      <c r="H102" s="172">
        <v>1599.0050000000001</v>
      </c>
      <c r="I102" s="172">
        <v>-8.5069999999999997</v>
      </c>
      <c r="J102" s="172">
        <v>1590.498</v>
      </c>
      <c r="K102" s="172">
        <v>415.31400000000002</v>
      </c>
      <c r="L102" s="172">
        <v>2005.8119999999999</v>
      </c>
      <c r="M102" s="172">
        <v>439.68599999999998</v>
      </c>
      <c r="N102" s="172">
        <v>0</v>
      </c>
      <c r="O102" s="172">
        <v>1566.126</v>
      </c>
      <c r="P102" s="204">
        <v>1560.7059999999999</v>
      </c>
      <c r="S102" s="174">
        <f>100*(C102/OBR_MAR22_1.1!C102)</f>
        <v>85.256601294351526</v>
      </c>
      <c r="T102" s="174">
        <f>100*(D102/OBR_MAR22_1.1!D102)</f>
        <v>90.457094084433066</v>
      </c>
      <c r="U102" s="174">
        <f>100*(E102/OBR_MAR22_1.1!E102)</f>
        <v>83.555013219442756</v>
      </c>
      <c r="V102" s="174">
        <f>100*(K102/OBR_MAR22_1.1!N102)</f>
        <v>82.564933451288738</v>
      </c>
      <c r="W102" s="174">
        <f>100*(M102/OBR_MAR22_1.1!P102)</f>
        <v>86.973189171226124</v>
      </c>
      <c r="X102" s="174">
        <f>100*(O102/OBR_MAR22_1.1!R102)</f>
        <v>84.715676278003016</v>
      </c>
    </row>
    <row r="103" spans="1:31" ht="15.75">
      <c r="A103" s="160"/>
      <c r="B103" s="209" t="s">
        <v>1071</v>
      </c>
      <c r="C103" s="172">
        <v>1048.8889999999999</v>
      </c>
      <c r="D103" s="172">
        <v>350.18599999999998</v>
      </c>
      <c r="E103" s="172">
        <v>256.221</v>
      </c>
      <c r="F103" s="172">
        <f ca="1">SUM(OFFSET(F$6,(ROW(F103)-ROW(F$101))*4,0):OFFSET(F$9,(ROW(F103)-ROW(F$101))*4,0))</f>
        <v>50.692</v>
      </c>
      <c r="G103" s="172">
        <v>-0.76800000000000002</v>
      </c>
      <c r="H103" s="172">
        <v>1654.528</v>
      </c>
      <c r="I103" s="172">
        <v>3.5830000000000002</v>
      </c>
      <c r="J103" s="172">
        <v>1658.1110000000001</v>
      </c>
      <c r="K103" s="172">
        <v>471.82100000000003</v>
      </c>
      <c r="L103" s="172">
        <v>2129.9319999999998</v>
      </c>
      <c r="M103" s="172">
        <v>497.02499999999998</v>
      </c>
      <c r="N103" s="172">
        <v>0</v>
      </c>
      <c r="O103" s="172">
        <v>1632.9069999999999</v>
      </c>
      <c r="P103" s="204">
        <v>1634.9770000000001</v>
      </c>
      <c r="S103" s="174">
        <f>100*(C103/OBR_MAR22_1.1!C103)</f>
        <v>87.077682508899628</v>
      </c>
      <c r="T103" s="174">
        <f>100*(D103/OBR_MAR22_1.1!D103)</f>
        <v>91.666688480476196</v>
      </c>
      <c r="U103" s="174">
        <f>100*(E103/OBR_MAR22_1.1!E103)</f>
        <v>83.275697319925385</v>
      </c>
      <c r="V103" s="174">
        <f>100*(K103/OBR_MAR22_1.1!N103)</f>
        <v>86.93924105678623</v>
      </c>
      <c r="W103" s="174">
        <f>100*(M103/OBR_MAR22_1.1!P103)</f>
        <v>91.414966286679103</v>
      </c>
      <c r="X103" s="174">
        <f>100*(O103/OBR_MAR22_1.1!R103)</f>
        <v>86.130373894628008</v>
      </c>
    </row>
    <row r="104" spans="1:31" ht="15.75">
      <c r="A104" s="160"/>
      <c r="B104" s="209" t="s">
        <v>1072</v>
      </c>
      <c r="C104" s="172">
        <v>1080.4580000000001</v>
      </c>
      <c r="D104" s="172">
        <v>350.47800000000001</v>
      </c>
      <c r="E104" s="172">
        <v>264.863</v>
      </c>
      <c r="F104" s="172">
        <f ca="1">SUM(OFFSET(F$6,(ROW(F104)-ROW(F$101))*4,0):OFFSET(F$9,(ROW(F104)-ROW(F$101))*4,0))</f>
        <v>47.305000000000007</v>
      </c>
      <c r="G104" s="172">
        <v>1.546</v>
      </c>
      <c r="H104" s="172">
        <v>1697.345</v>
      </c>
      <c r="I104" s="172">
        <v>-2.6080000000000001</v>
      </c>
      <c r="J104" s="172">
        <v>1694.7370000000001</v>
      </c>
      <c r="K104" s="172">
        <v>519.74599999999998</v>
      </c>
      <c r="L104" s="172">
        <v>2214.4830000000002</v>
      </c>
      <c r="M104" s="172">
        <v>537.70500000000004</v>
      </c>
      <c r="N104" s="172">
        <v>0</v>
      </c>
      <c r="O104" s="172">
        <v>1676.778</v>
      </c>
      <c r="P104" s="204">
        <v>1678.077</v>
      </c>
      <c r="S104" s="174">
        <f>100*(C104/OBR_MAR22_1.1!C104)</f>
        <v>90.029313784144577</v>
      </c>
      <c r="T104" s="174">
        <f>100*(D104/OBR_MAR22_1.1!D104)</f>
        <v>90.627424209513762</v>
      </c>
      <c r="U104" s="174">
        <f>100*(E104/OBR_MAR22_1.1!E104)</f>
        <v>84.751549515706344</v>
      </c>
      <c r="V104" s="174">
        <f>100*(K104/OBR_MAR22_1.1!N104)</f>
        <v>90.753464722429328</v>
      </c>
      <c r="W104" s="174">
        <f>100*(M104/OBR_MAR22_1.1!P104)</f>
        <v>96.922028692402961</v>
      </c>
      <c r="X104" s="174">
        <f>100*(O104/OBR_MAR22_1.1!R104)</f>
        <v>87.430273337900957</v>
      </c>
    </row>
    <row r="105" spans="1:31" ht="15.75">
      <c r="A105" s="160"/>
      <c r="B105" s="209" t="s">
        <v>359</v>
      </c>
      <c r="C105" s="172">
        <v>1123.579</v>
      </c>
      <c r="D105" s="172">
        <v>355.39499999999998</v>
      </c>
      <c r="E105" s="172">
        <v>268.84699999999998</v>
      </c>
      <c r="F105" s="172">
        <f ca="1">SUM(OFFSET(F$6,(ROW(F105)-ROW(F$101))*4,0):OFFSET(F$9,(ROW(F105)-ROW(F$101))*4,0))</f>
        <v>44.716999999999999</v>
      </c>
      <c r="G105" s="172">
        <v>2.641</v>
      </c>
      <c r="H105" s="172">
        <v>1750.462</v>
      </c>
      <c r="I105" s="172">
        <v>5.9420000000000002</v>
      </c>
      <c r="J105" s="172">
        <v>1756.404</v>
      </c>
      <c r="K105" s="172">
        <v>516.30100000000004</v>
      </c>
      <c r="L105" s="172">
        <v>2272.7049999999999</v>
      </c>
      <c r="M105" s="172">
        <v>536.32799999999997</v>
      </c>
      <c r="N105" s="172">
        <v>0</v>
      </c>
      <c r="O105" s="172">
        <v>1736.377</v>
      </c>
      <c r="P105" s="204">
        <v>1708.85</v>
      </c>
      <c r="S105" s="174">
        <f>100*(C105/OBR_MAR22_1.1!C105)</f>
        <v>91.619840681567808</v>
      </c>
      <c r="T105" s="174">
        <f>100*(D105/OBR_MAR22_1.1!D105)</f>
        <v>91.78660991691568</v>
      </c>
      <c r="U105" s="174">
        <f>100*(E105/OBR_MAR22_1.1!E105)</f>
        <v>86.582396702199603</v>
      </c>
      <c r="V105" s="174">
        <f>100*(K105/OBR_MAR22_1.1!N105)</f>
        <v>90.790489437690908</v>
      </c>
      <c r="W105" s="174">
        <f>100*(M105/OBR_MAR22_1.1!P105)</f>
        <v>95.731829216050258</v>
      </c>
      <c r="X105" s="174">
        <f>100*(O105/OBR_MAR22_1.1!R105)</f>
        <v>89.194088578854902</v>
      </c>
    </row>
    <row r="106" spans="1:31">
      <c r="B106" s="209" t="s">
        <v>360</v>
      </c>
      <c r="C106" s="172">
        <v>1173.2829999999999</v>
      </c>
      <c r="D106" s="172">
        <v>363.29199999999997</v>
      </c>
      <c r="E106" s="172">
        <v>292.88200000000001</v>
      </c>
      <c r="F106" s="172">
        <f ca="1">SUM(OFFSET(F$6,(ROW(F106)-ROW(F$101))*4,0):OFFSET(F$9,(ROW(F106)-ROW(F$101))*4,0))</f>
        <v>48.787999999999997</v>
      </c>
      <c r="G106" s="172">
        <v>7.6680000000000001</v>
      </c>
      <c r="H106" s="172">
        <v>1837.125</v>
      </c>
      <c r="I106" s="172">
        <v>8.8949999999999996</v>
      </c>
      <c r="J106" s="172">
        <v>1846.02</v>
      </c>
      <c r="K106" s="172">
        <v>530.197</v>
      </c>
      <c r="L106" s="172">
        <v>2376.2170000000001</v>
      </c>
      <c r="M106" s="172">
        <v>559.62699999999995</v>
      </c>
      <c r="N106" s="172">
        <v>0</v>
      </c>
      <c r="O106" s="172">
        <v>1816.59</v>
      </c>
      <c r="P106" s="204">
        <v>1785.192</v>
      </c>
      <c r="S106" s="174">
        <f>100*(C106/OBR_MAR22_1.1!C106)</f>
        <v>93.423921265736098</v>
      </c>
      <c r="T106" s="174">
        <f>100*(D106/OBR_MAR22_1.1!D106)</f>
        <v>93.222069970695841</v>
      </c>
      <c r="U106" s="174">
        <f>100*(E106/OBR_MAR22_1.1!E106)</f>
        <v>88.165685817065281</v>
      </c>
      <c r="V106" s="174">
        <f>100*(K106/OBR_MAR22_1.1!N106)</f>
        <v>92.293726184445759</v>
      </c>
      <c r="W106" s="174">
        <f>100*(M106/OBR_MAR22_1.1!P106)</f>
        <v>95.221298867472498</v>
      </c>
      <c r="X106" s="174">
        <f>100*(O106/OBR_MAR22_1.1!R106)</f>
        <v>91.239576275570542</v>
      </c>
    </row>
    <row r="107" spans="1:31">
      <c r="B107" s="209" t="s">
        <v>361</v>
      </c>
      <c r="C107" s="172">
        <v>1219.6690000000001</v>
      </c>
      <c r="D107" s="172">
        <v>371.673</v>
      </c>
      <c r="E107" s="172">
        <v>315.447</v>
      </c>
      <c r="F107" s="172">
        <f ca="1">SUM(OFFSET(F$6,(ROW(F107)-ROW(F$101))*4,0):OFFSET(F$9,(ROW(F107)-ROW(F$101))*4,0))</f>
        <v>50.732999999999997</v>
      </c>
      <c r="G107" s="172">
        <v>6.8390000000000004</v>
      </c>
      <c r="H107" s="172">
        <v>1913.6279999999999</v>
      </c>
      <c r="I107" s="172">
        <v>15.548</v>
      </c>
      <c r="J107" s="172">
        <v>1929.1759999999999</v>
      </c>
      <c r="K107" s="172">
        <v>528.35299999999995</v>
      </c>
      <c r="L107" s="172">
        <v>2457.529</v>
      </c>
      <c r="M107" s="172">
        <v>566.06700000000001</v>
      </c>
      <c r="N107" s="172">
        <v>0</v>
      </c>
      <c r="O107" s="172">
        <v>1891.462</v>
      </c>
      <c r="P107" s="204">
        <v>1849.42</v>
      </c>
      <c r="S107" s="174">
        <f>100*(C107/OBR_MAR22_1.1!C107)</f>
        <v>94.421284307646104</v>
      </c>
      <c r="T107" s="174">
        <f>100*(D107/OBR_MAR22_1.1!D107)</f>
        <v>93.777486217467555</v>
      </c>
      <c r="U107" s="174">
        <f>100*(E107/OBR_MAR22_1.1!E107)</f>
        <v>89.766596093429854</v>
      </c>
      <c r="V107" s="174">
        <f>100*(K107/OBR_MAR22_1.1!N107)</f>
        <v>90.067181365822222</v>
      </c>
      <c r="W107" s="174">
        <f>100*(M107/OBR_MAR22_1.1!P107)</f>
        <v>91.244469160279507</v>
      </c>
      <c r="X107" s="174">
        <f>100*(O107/OBR_MAR22_1.1!R107)</f>
        <v>92.286426913926718</v>
      </c>
    </row>
    <row r="108" spans="1:31">
      <c r="B108" s="209" t="s">
        <v>362</v>
      </c>
      <c r="C108" s="172">
        <v>1260.732</v>
      </c>
      <c r="D108" s="172">
        <v>377.29899999999998</v>
      </c>
      <c r="E108" s="172">
        <v>337.50700000000001</v>
      </c>
      <c r="F108" s="172">
        <f ca="1">SUM(OFFSET(F$6,(ROW(F108)-ROW(F$101))*4,0):OFFSET(F$9,(ROW(F108)-ROW(F$101))*4,0))</f>
        <v>50.136999999999993</v>
      </c>
      <c r="G108" s="172">
        <v>-1.3460000000000001</v>
      </c>
      <c r="H108" s="172">
        <v>1974.192</v>
      </c>
      <c r="I108" s="172">
        <v>2.6230000000000002</v>
      </c>
      <c r="J108" s="172">
        <v>1976.8150000000001</v>
      </c>
      <c r="K108" s="172">
        <v>529.30700000000002</v>
      </c>
      <c r="L108" s="172">
        <v>2506.1219999999998</v>
      </c>
      <c r="M108" s="172">
        <v>554.43700000000001</v>
      </c>
      <c r="N108" s="172">
        <v>0</v>
      </c>
      <c r="O108" s="172">
        <v>1951.6849999999999</v>
      </c>
      <c r="P108" s="204">
        <v>1900.7909999999999</v>
      </c>
      <c r="S108" s="174">
        <f>100*(C108/OBR_MAR22_1.1!C108)</f>
        <v>94.089041632616514</v>
      </c>
      <c r="T108" s="174">
        <f>100*(D108/OBR_MAR22_1.1!D108)</f>
        <v>93.592389551757492</v>
      </c>
      <c r="U108" s="174">
        <f>100*(E108/OBR_MAR22_1.1!E108)</f>
        <v>90.953850299804628</v>
      </c>
      <c r="V108" s="174">
        <f>100*(K108/OBR_MAR22_1.1!N108)</f>
        <v>87.104349400167862</v>
      </c>
      <c r="W108" s="174">
        <f>100*(M108/OBR_MAR22_1.1!P108)</f>
        <v>86.870897841063822</v>
      </c>
      <c r="X108" s="174">
        <f>100*(O108/OBR_MAR22_1.1!R108)</f>
        <v>92.858495449579976</v>
      </c>
    </row>
    <row r="109" spans="1:31">
      <c r="B109" s="209" t="s">
        <v>363</v>
      </c>
      <c r="C109" s="172">
        <v>1321.664</v>
      </c>
      <c r="D109" s="172">
        <v>384.51100000000002</v>
      </c>
      <c r="E109" s="172">
        <v>361.05399999999997</v>
      </c>
      <c r="F109" s="172">
        <f ca="1">SUM(OFFSET(F$6,(ROW(F109)-ROW(F$101))*4,0):OFFSET(F$9,(ROW(F109)-ROW(F$101))*4,0))</f>
        <v>53.257000000000005</v>
      </c>
      <c r="G109" s="172">
        <v>-0.17399999999999999</v>
      </c>
      <c r="H109" s="172">
        <v>2067.0549999999998</v>
      </c>
      <c r="I109" s="172">
        <v>5.8479999999999999</v>
      </c>
      <c r="J109" s="172">
        <v>2072.9029999999998</v>
      </c>
      <c r="K109" s="172">
        <v>590.65499999999997</v>
      </c>
      <c r="L109" s="172">
        <v>2663.558</v>
      </c>
      <c r="M109" s="172">
        <v>622.90499999999997</v>
      </c>
      <c r="N109" s="172">
        <v>0</v>
      </c>
      <c r="O109" s="172">
        <v>2040.653</v>
      </c>
      <c r="P109" s="204">
        <v>2000.425</v>
      </c>
      <c r="S109" s="174">
        <f>100*(C109/OBR_MAR22_1.1!C109)</f>
        <v>95.530604308788298</v>
      </c>
      <c r="T109" s="174">
        <f>100*(D109/OBR_MAR22_1.1!D109)</f>
        <v>95.428734519643612</v>
      </c>
      <c r="U109" s="174">
        <f>100*(E109/OBR_MAR22_1.1!E109)</f>
        <v>92.960038311315472</v>
      </c>
      <c r="V109" s="174">
        <f>100*(K109/OBR_MAR22_1.1!N109)</f>
        <v>93.398217914153108</v>
      </c>
      <c r="W109" s="174">
        <f>100*(M109/OBR_MAR22_1.1!P109)</f>
        <v>93.613475182634232</v>
      </c>
      <c r="X109" s="174">
        <f>100*(O109/OBR_MAR22_1.1!R109)</f>
        <v>94.93815874256498</v>
      </c>
    </row>
    <row r="110" spans="1:31">
      <c r="B110" s="209" t="s">
        <v>364</v>
      </c>
      <c r="C110" s="172">
        <v>1366.1869999999999</v>
      </c>
      <c r="D110" s="172">
        <v>390.63299999999998</v>
      </c>
      <c r="E110" s="172">
        <v>381.334</v>
      </c>
      <c r="F110" s="172">
        <f ca="1">SUM(OFFSET(F$6,(ROW(F110)-ROW(F$101))*4,0):OFFSET(F$9,(ROW(F110)-ROW(F$101))*4,0))</f>
        <v>55.759</v>
      </c>
      <c r="G110" s="172">
        <v>1.6259999999999999</v>
      </c>
      <c r="H110" s="172">
        <v>2139.7800000000002</v>
      </c>
      <c r="I110" s="172">
        <v>1.101</v>
      </c>
      <c r="J110" s="172">
        <v>2140.8809999999999</v>
      </c>
      <c r="K110" s="172">
        <v>636.60900000000004</v>
      </c>
      <c r="L110" s="172">
        <v>2777.49</v>
      </c>
      <c r="M110" s="172">
        <v>662.85599999999999</v>
      </c>
      <c r="N110" s="172">
        <v>0</v>
      </c>
      <c r="O110" s="172">
        <v>2114.634</v>
      </c>
      <c r="P110" s="204">
        <v>2083.56</v>
      </c>
      <c r="S110" s="174">
        <f>100*(C110/OBR_MAR22_1.1!C110)</f>
        <v>97.28535528861525</v>
      </c>
      <c r="T110" s="174">
        <f>100*(D110/OBR_MAR22_1.1!D110)</f>
        <v>96.232564556101352</v>
      </c>
      <c r="U110" s="174">
        <f>100*(E110/OBR_MAR22_1.1!E110)</f>
        <v>95.666419138602336</v>
      </c>
      <c r="V110" s="174">
        <f>100*(K110/OBR_MAR22_1.1!N110)</f>
        <v>95.758324207891604</v>
      </c>
      <c r="W110" s="174">
        <f>100*(M110/OBR_MAR22_1.1!P110)</f>
        <v>96.985906920123597</v>
      </c>
      <c r="X110" s="174">
        <f>100*(O110/OBR_MAR22_1.1!R110)</f>
        <v>96.572388395059022</v>
      </c>
    </row>
    <row r="111" spans="1:31">
      <c r="B111" s="209" t="s">
        <v>365</v>
      </c>
      <c r="C111" s="172">
        <v>1423.4169999999999</v>
      </c>
      <c r="D111" s="172">
        <v>403.68200000000002</v>
      </c>
      <c r="E111" s="172">
        <v>390.66199999999998</v>
      </c>
      <c r="F111" s="172">
        <f ca="1">SUM(OFFSET(F$6,(ROW(F111)-ROW(F$101))*4,0):OFFSET(F$9,(ROW(F111)-ROW(F$101))*4,0))</f>
        <v>59.28</v>
      </c>
      <c r="G111" s="172">
        <v>13.808</v>
      </c>
      <c r="H111" s="172">
        <v>2231.569</v>
      </c>
      <c r="I111" s="172">
        <v>9.3379999999999992</v>
      </c>
      <c r="J111" s="172">
        <v>2240.9070000000002</v>
      </c>
      <c r="K111" s="172">
        <v>670.2</v>
      </c>
      <c r="L111" s="172">
        <v>2911.107</v>
      </c>
      <c r="M111" s="172">
        <v>715.36199999999997</v>
      </c>
      <c r="N111" s="172">
        <v>0</v>
      </c>
      <c r="O111" s="172">
        <v>2195.7449999999999</v>
      </c>
      <c r="P111" s="204">
        <v>2172.0500000000002</v>
      </c>
      <c r="S111" s="174">
        <f>100*(C111/OBR_MAR22_1.1!C111)</f>
        <v>99.0492526512094</v>
      </c>
      <c r="T111" s="174">
        <f>100*(D111/OBR_MAR22_1.1!D111)</f>
        <v>98.164292088874632</v>
      </c>
      <c r="U111" s="174">
        <f>100*(E111/OBR_MAR22_1.1!E111)</f>
        <v>97.849456979120745</v>
      </c>
      <c r="V111" s="174">
        <f>100*(K111/OBR_MAR22_1.1!N111)</f>
        <v>98.839207103680877</v>
      </c>
      <c r="W111" s="174">
        <f>100*(M111/OBR_MAR22_1.1!P111)</f>
        <v>99.285919498353252</v>
      </c>
      <c r="X111" s="174">
        <f>100*(O111/OBR_MAR22_1.1!R111)</f>
        <v>98.457322806682427</v>
      </c>
    </row>
    <row r="112" spans="1:31">
      <c r="B112" s="209" t="s">
        <v>366</v>
      </c>
      <c r="C112" s="172">
        <v>1444.9159999999999</v>
      </c>
      <c r="D112" s="172">
        <v>428.57400000000001</v>
      </c>
      <c r="E112" s="172">
        <v>397.83199999999999</v>
      </c>
      <c r="F112" s="172">
        <f ca="1">SUM(OFFSET(F$6,(ROW(F112)-ROW(F$101))*4,0):OFFSET(F$9,(ROW(F112)-ROW(F$101))*4,0))</f>
        <v>61.680000000000007</v>
      </c>
      <c r="G112" s="172">
        <v>-13.374000000000001</v>
      </c>
      <c r="H112" s="172">
        <v>2257.9479999999999</v>
      </c>
      <c r="I112" s="172">
        <v>-2.11</v>
      </c>
      <c r="J112" s="172">
        <v>2255.8380000000002</v>
      </c>
      <c r="K112" s="172">
        <v>694.02300000000002</v>
      </c>
      <c r="L112" s="172">
        <v>2949.8609999999999</v>
      </c>
      <c r="M112" s="172">
        <v>690.428</v>
      </c>
      <c r="N112" s="172">
        <v>0.81899999999999995</v>
      </c>
      <c r="O112" s="172">
        <v>2260.252</v>
      </c>
      <c r="P112" s="204">
        <v>2239.9009999999998</v>
      </c>
      <c r="S112" s="174">
        <f>100*(C112/OBR_MAR22_1.1!C112)</f>
        <v>100.42647242802929</v>
      </c>
      <c r="T112" s="174">
        <f>100*(D112/OBR_MAR22_1.1!D112)</f>
        <v>101.06494866268294</v>
      </c>
      <c r="U112" s="174">
        <f>100*(E112/OBR_MAR22_1.1!E112)</f>
        <v>100.64103537078356</v>
      </c>
      <c r="V112" s="174">
        <f>100*(K112/OBR_MAR22_1.1!N112)</f>
        <v>100.51414030671728</v>
      </c>
      <c r="W112" s="174">
        <f>100*(M112/OBR_MAR22_1.1!P112)</f>
        <v>100.12384457650667</v>
      </c>
      <c r="X112" s="174">
        <f>100*(O112/OBR_MAR22_1.1!R112)</f>
        <v>100.74871125117286</v>
      </c>
    </row>
    <row r="113" spans="2:24">
      <c r="B113" s="209" t="s">
        <v>367</v>
      </c>
      <c r="C113" s="172">
        <v>1282.6849999999999</v>
      </c>
      <c r="D113" s="172">
        <v>504.07299999999998</v>
      </c>
      <c r="E113" s="172">
        <v>366.82900000000001</v>
      </c>
      <c r="F113" s="172">
        <f ca="1">SUM(OFFSET(F$6,(ROW(F113)-ROW(F$101))*4,0):OFFSET(F$9,(ROW(F113)-ROW(F$101))*4,0))</f>
        <v>70.200999999999993</v>
      </c>
      <c r="G113" s="172">
        <v>8.2959999999999994</v>
      </c>
      <c r="H113" s="172">
        <v>2161.8829999999998</v>
      </c>
      <c r="I113" s="172">
        <v>-6.4470000000000001</v>
      </c>
      <c r="J113" s="172">
        <v>2155.4360000000001</v>
      </c>
      <c r="K113" s="172">
        <v>588.02300000000002</v>
      </c>
      <c r="L113" s="172">
        <v>2743.4589999999998</v>
      </c>
      <c r="M113" s="172">
        <v>592.04499999999996</v>
      </c>
      <c r="N113" s="172">
        <v>-4.67</v>
      </c>
      <c r="O113" s="172">
        <v>2146.7440000000001</v>
      </c>
      <c r="P113" s="204">
        <v>2126.3180000000002</v>
      </c>
      <c r="S113" s="174">
        <f>100*(C113/OBR_MAR22_1.1!C113)</f>
        <v>101.45962133532453</v>
      </c>
      <c r="T113" s="174">
        <f>100*(D113/OBR_MAR22_1.1!D113)</f>
        <v>124.88120661378153</v>
      </c>
      <c r="U113" s="174">
        <f>100*(E113/OBR_MAR22_1.1!E113)</f>
        <v>102.26595409547228</v>
      </c>
      <c r="V113" s="174">
        <f>100*(K113/OBR_MAR22_1.1!N113)</f>
        <v>100.7392394827551</v>
      </c>
      <c r="W113" s="174">
        <f>100*(M113/OBR_MAR22_1.1!P113)</f>
        <v>100.26928385736423</v>
      </c>
      <c r="X113" s="174">
        <f>100*(O113/OBR_MAR22_1.1!R113)</f>
        <v>106.49165624937993</v>
      </c>
    </row>
    <row r="114" spans="2:24">
      <c r="B114" s="209" t="s">
        <v>368</v>
      </c>
      <c r="C114" s="172">
        <v>1481.287446</v>
      </c>
      <c r="D114" s="172">
        <v>520.87897999999996</v>
      </c>
      <c r="E114" s="172">
        <v>400.78491499999996</v>
      </c>
      <c r="F114" s="172">
        <f ca="1">SUM(OFFSET(F$6,(ROW(F114)-ROW(F$101))*4,0):OFFSET(F$9,(ROW(F114)-ROW(F$101))*4,0))</f>
        <v>71.2051661</v>
      </c>
      <c r="G114" s="172">
        <v>-3.6431196969999999</v>
      </c>
      <c r="H114" s="172">
        <v>2399.3082213030002</v>
      </c>
      <c r="I114" s="172">
        <v>-2.0710618699999999</v>
      </c>
      <c r="J114" s="172">
        <v>2397.2371594329998</v>
      </c>
      <c r="K114" s="172">
        <v>641.85199900000009</v>
      </c>
      <c r="L114" s="172">
        <v>3039.0891579999998</v>
      </c>
      <c r="M114" s="172">
        <v>677.13526200000001</v>
      </c>
      <c r="N114" s="172">
        <v>1.0547389199999999</v>
      </c>
      <c r="O114" s="172">
        <v>2363.0086349999997</v>
      </c>
      <c r="P114" s="204">
        <v>2332.7080310000001</v>
      </c>
      <c r="S114" s="174">
        <f>100*(C114/OBR_MAR22_1.1!C114)</f>
        <v>104.29487205276462</v>
      </c>
      <c r="T114" s="174">
        <f>100*(D114/OBR_MAR22_1.1!D114)</f>
        <v>110.98640292022826</v>
      </c>
      <c r="U114" s="174">
        <f>100*(E114/OBR_MAR22_1.1!E114)</f>
        <v>103.98207621325652</v>
      </c>
      <c r="V114" s="174">
        <f>100*(K114/OBR_MAR22_1.1!N114)</f>
        <v>105.85642196512678</v>
      </c>
      <c r="W114" s="174">
        <f>100*(M114/OBR_MAR22_1.1!P114)</f>
        <v>106.12179720277916</v>
      </c>
      <c r="X114" s="174">
        <f>100*(O114/OBR_MAR22_1.1!R114)</f>
        <v>105.54997912145841</v>
      </c>
    </row>
    <row r="115" spans="2:24">
      <c r="B115" s="209" t="s">
        <v>369</v>
      </c>
      <c r="C115" s="172">
        <v>1613.7896560000002</v>
      </c>
      <c r="D115" s="172">
        <v>527.72600999999997</v>
      </c>
      <c r="E115" s="172">
        <v>441.50338099999999</v>
      </c>
      <c r="F115" s="172">
        <f ca="1">SUM(OFFSET(F$6,(ROW(F115)-ROW(F$101))*4,0):OFFSET(F$9,(ROW(F115)-ROW(F$101))*4,0))</f>
        <v>76.289999099999989</v>
      </c>
      <c r="G115" s="172">
        <v>-3.45957062</v>
      </c>
      <c r="H115" s="172">
        <v>2579.55947638</v>
      </c>
      <c r="I115" s="172">
        <v>-5.2127514210000001</v>
      </c>
      <c r="J115" s="172">
        <v>2574.3467249589994</v>
      </c>
      <c r="K115" s="172">
        <v>716.95930199999998</v>
      </c>
      <c r="L115" s="172">
        <v>3291.3060250000003</v>
      </c>
      <c r="M115" s="172">
        <v>779.81240000000003</v>
      </c>
      <c r="N115" s="172">
        <v>1.0893701790000001</v>
      </c>
      <c r="O115" s="172">
        <v>2512.5829950000002</v>
      </c>
      <c r="P115" s="204">
        <v>2478.3383559999997</v>
      </c>
      <c r="S115" s="174">
        <f>100*(C115/OBR_MAR22_1.1!C115)</f>
        <v>110.93119267268395</v>
      </c>
      <c r="T115" s="174">
        <f>100*(D115/OBR_MAR22_1.1!D115)</f>
        <v>111.67925073751599</v>
      </c>
      <c r="U115" s="174">
        <f>100*(E115/OBR_MAR22_1.1!E115)</f>
        <v>107.12399632673117</v>
      </c>
      <c r="V115" s="174">
        <f>100*(K115/OBR_MAR22_1.1!N115)</f>
        <v>111.40750287266179</v>
      </c>
      <c r="W115" s="174">
        <f>100*(M115/OBR_MAR22_1.1!P115)</f>
        <v>113.44827668819362</v>
      </c>
      <c r="X115" s="174">
        <f>100*(O115/OBR_MAR22_1.1!R115)</f>
        <v>109.81968989789657</v>
      </c>
    </row>
    <row r="116" spans="2:24">
      <c r="B116" s="209" t="s">
        <v>370</v>
      </c>
      <c r="C116" s="172">
        <v>1673.6933160000001</v>
      </c>
      <c r="D116" s="172">
        <v>538.99900000000002</v>
      </c>
      <c r="E116" s="172">
        <v>465.63306699999998</v>
      </c>
      <c r="F116" s="172">
        <f ca="1">SUM(OFFSET(F$6,(ROW(F116)-ROW(F$101))*4,0):OFFSET(F$9,(ROW(F116)-ROW(F$101))*4,0))</f>
        <v>81.790999999999997</v>
      </c>
      <c r="G116" s="172">
        <v>-3.52816712</v>
      </c>
      <c r="H116" s="172">
        <v>2674.7972158799998</v>
      </c>
      <c r="I116" s="172">
        <v>-3.6182492600000002</v>
      </c>
      <c r="J116" s="172">
        <v>2671.1789666199998</v>
      </c>
      <c r="K116" s="172">
        <v>733.82467499999996</v>
      </c>
      <c r="L116" s="172">
        <v>3405.003643</v>
      </c>
      <c r="M116" s="172">
        <v>783.78465700000004</v>
      </c>
      <c r="N116" s="172">
        <v>1.115626418</v>
      </c>
      <c r="O116" s="172">
        <v>2622.3346119999997</v>
      </c>
      <c r="P116" s="204">
        <v>2587.8751830000001</v>
      </c>
      <c r="S116" s="174">
        <f>100*(C116/OBR_MAR22_1.1!C116)</f>
        <v>113.68550864474152</v>
      </c>
      <c r="T116" s="174">
        <f>100*(D116/OBR_MAR22_1.1!D116)</f>
        <v>112.51567793546951</v>
      </c>
      <c r="U116" s="174">
        <f>100*(E116/OBR_MAR22_1.1!E116)</f>
        <v>109.23329741039815</v>
      </c>
      <c r="V116" s="174">
        <f>100*(K116/OBR_MAR22_1.1!N116)</f>
        <v>111.98678283183203</v>
      </c>
      <c r="W116" s="174">
        <f>100*(M116/OBR_MAR22_1.1!P116)</f>
        <v>112.74217153443209</v>
      </c>
      <c r="X116" s="174">
        <f>100*(O116/OBR_MAR22_1.1!R116)</f>
        <v>112.46645971333807</v>
      </c>
    </row>
    <row r="117" spans="2:24">
      <c r="B117" s="209" t="s">
        <v>371</v>
      </c>
      <c r="C117" s="172">
        <v>1726.4959659999997</v>
      </c>
      <c r="D117" s="172">
        <v>555.54200000000003</v>
      </c>
      <c r="E117" s="172">
        <v>484.46810700000003</v>
      </c>
      <c r="F117" s="172">
        <f ca="1">SUM(OFFSET(F$6,(ROW(F117)-ROW(F$101))*4,0):OFFSET(F$9,(ROW(F117)-ROW(F$101))*4,0))</f>
        <v>81.588000100000002</v>
      </c>
      <c r="G117" s="172">
        <v>-3.5869448409999993</v>
      </c>
      <c r="H117" s="172">
        <v>2762.9191281590001</v>
      </c>
      <c r="I117" s="172">
        <v>-2.962393772</v>
      </c>
      <c r="J117" s="172">
        <v>2759.9567343869999</v>
      </c>
      <c r="K117" s="172">
        <v>742.78717599999993</v>
      </c>
      <c r="L117" s="172">
        <v>3502.7439100000001</v>
      </c>
      <c r="M117" s="172">
        <v>778.17126600000006</v>
      </c>
      <c r="N117" s="172">
        <v>1.1363137809999999</v>
      </c>
      <c r="O117" s="172">
        <v>2725.7089589999996</v>
      </c>
      <c r="P117" s="204">
        <v>2689.3438370000003</v>
      </c>
      <c r="S117" s="174">
        <f>100*(C117/OBR_MAR22_1.1!C117)</f>
        <v>115.64105579173606</v>
      </c>
      <c r="T117" s="174">
        <f>100*(D117/OBR_MAR22_1.1!D117)</f>
        <v>114.30516288887962</v>
      </c>
      <c r="U117" s="174">
        <f>100*(E117/OBR_MAR22_1.1!E117)</f>
        <v>111.05571022216209</v>
      </c>
      <c r="V117" s="174">
        <f>100*(K117/OBR_MAR22_1.1!N117)</f>
        <v>112.91081480836294</v>
      </c>
      <c r="W117" s="174">
        <f>100*(M117/OBR_MAR22_1.1!P117)</f>
        <v>113.04267705000115</v>
      </c>
      <c r="X117" s="174">
        <f>100*(O117/OBR_MAR22_1.1!R117)</f>
        <v>114.55079918480422</v>
      </c>
    </row>
    <row r="118" spans="2:24">
      <c r="B118" s="209" t="s">
        <v>372</v>
      </c>
      <c r="C118" s="172">
        <v>1780.6711940000002</v>
      </c>
      <c r="D118" s="172">
        <v>575.32599000000005</v>
      </c>
      <c r="E118" s="172">
        <v>511.24194200000005</v>
      </c>
      <c r="F118" s="172">
        <f ca="1">SUM(OFFSET(F$6,(ROW(F118)-ROW(F$101))*4,0):OFFSET(F$9,(ROW(F118)-ROW(F$101))*4,0))</f>
        <v>85.3309991</v>
      </c>
      <c r="G118" s="172">
        <v>-3.6492620860000002</v>
      </c>
      <c r="H118" s="172">
        <v>2863.589863914</v>
      </c>
      <c r="I118" s="172">
        <v>-2.5728109610000001</v>
      </c>
      <c r="J118" s="172">
        <v>2861.0170529530001</v>
      </c>
      <c r="K118" s="172">
        <v>749.607305</v>
      </c>
      <c r="L118" s="172">
        <v>3610.6243580000005</v>
      </c>
      <c r="M118" s="172">
        <v>785.68648900000005</v>
      </c>
      <c r="N118" s="172">
        <v>1.1585068959999998</v>
      </c>
      <c r="O118" s="172">
        <v>2826.0963749999996</v>
      </c>
      <c r="P118" s="204">
        <v>2788.0351390000005</v>
      </c>
      <c r="S118" s="174">
        <f>100*(C118/OBR_MAR22_1.1!C118)</f>
        <v>117.96657254479619</v>
      </c>
      <c r="T118" s="174">
        <f>100*(D118/OBR_MAR22_1.1!D118)</f>
        <v>116.40443286255461</v>
      </c>
      <c r="U118" s="174">
        <f>100*(E118/OBR_MAR22_1.1!E118)</f>
        <v>112.98553249483891</v>
      </c>
      <c r="V118" s="174">
        <f>100*(K118/OBR_MAR22_1.1!N118)</f>
        <v>114.37822748490731</v>
      </c>
      <c r="W118" s="174">
        <f>100*(M118/OBR_MAR22_1.1!P118)</f>
        <v>114.37394258295875</v>
      </c>
      <c r="X118" s="174">
        <f>100*(O118/OBR_MAR22_1.1!R118)</f>
        <v>116.78782390355576</v>
      </c>
    </row>
    <row r="119" spans="2:24">
      <c r="B119" s="358" t="s">
        <v>373</v>
      </c>
      <c r="C119" s="172">
        <v>1838.6251169999998</v>
      </c>
      <c r="D119" s="172">
        <v>599.30699000000004</v>
      </c>
      <c r="E119" s="172">
        <v>536.44923800000004</v>
      </c>
      <c r="F119" s="172">
        <f ca="1">SUM(OFFSET(F$6,(ROW(F119)-ROW(F$101))*4,0):OFFSET(F$9,(ROW(F119)-ROW(F$101))*4,0))</f>
        <v>88.203999900000014</v>
      </c>
      <c r="G119" s="172">
        <v>-3.7169165189999998</v>
      </c>
      <c r="H119" s="172">
        <v>2970.6644284810004</v>
      </c>
      <c r="I119" s="172">
        <v>-1.0632742868999998</v>
      </c>
      <c r="J119" s="172">
        <v>2969.6011541941002</v>
      </c>
      <c r="K119" s="172">
        <v>757.41747899999996</v>
      </c>
      <c r="L119" s="172">
        <v>3727.0186319999998</v>
      </c>
      <c r="M119" s="172">
        <v>796.86655099999996</v>
      </c>
      <c r="N119" s="172">
        <v>1.1816833590000002</v>
      </c>
      <c r="O119" s="172">
        <v>2931.333764</v>
      </c>
      <c r="P119" s="204">
        <v>2891.0613549999998</v>
      </c>
      <c r="S119" s="174">
        <f>100*(C119/OBR_MAR22_1.1!C119)</f>
        <v>120.32774430594473</v>
      </c>
      <c r="T119" s="174">
        <f>100*(D119/OBR_MAR22_1.1!D119)</f>
        <v>118.74251741896056</v>
      </c>
      <c r="U119" s="174">
        <f>100*(E119/OBR_MAR22_1.1!E119)</f>
        <v>115.07966981803828</v>
      </c>
      <c r="V119" s="174">
        <f>100*(K119/OBR_MAR22_1.1!N119)</f>
        <v>116.01728441527284</v>
      </c>
      <c r="W119" s="174">
        <f>100*(M119/OBR_MAR22_1.1!P119)</f>
        <v>115.86966332063709</v>
      </c>
      <c r="X119" s="174">
        <f>100*(O119/OBR_MAR22_1.1!R119)</f>
        <v>119.12451839485712</v>
      </c>
    </row>
    <row r="120" spans="2:24">
      <c r="B120" s="647" t="s">
        <v>1073</v>
      </c>
      <c r="C120" s="648"/>
      <c r="D120" s="648"/>
      <c r="E120" s="648"/>
      <c r="F120" s="648"/>
      <c r="G120" s="648"/>
      <c r="H120" s="648"/>
      <c r="I120" s="648"/>
      <c r="J120" s="648"/>
      <c r="K120" s="648"/>
      <c r="L120" s="648"/>
      <c r="M120" s="648"/>
      <c r="N120" s="648"/>
      <c r="O120" s="648"/>
      <c r="P120" s="650"/>
    </row>
    <row r="121" spans="2:24">
      <c r="B121" s="628" t="s">
        <v>1098</v>
      </c>
      <c r="C121" s="629"/>
      <c r="D121" s="629"/>
      <c r="E121" s="629"/>
      <c r="F121" s="629"/>
      <c r="G121" s="629"/>
      <c r="H121" s="629"/>
      <c r="I121" s="629"/>
      <c r="J121" s="629"/>
      <c r="K121" s="629"/>
      <c r="L121" s="629"/>
      <c r="M121" s="629"/>
      <c r="N121" s="629"/>
      <c r="O121" s="629"/>
      <c r="P121" s="637"/>
    </row>
    <row r="122" spans="2:24">
      <c r="B122" s="628" t="s">
        <v>1099</v>
      </c>
      <c r="C122" s="629"/>
      <c r="D122" s="629"/>
      <c r="E122" s="629"/>
      <c r="F122" s="629"/>
      <c r="G122" s="629"/>
      <c r="H122" s="629"/>
      <c r="I122" s="629"/>
      <c r="J122" s="629"/>
      <c r="K122" s="629"/>
      <c r="L122" s="629"/>
      <c r="M122" s="629"/>
      <c r="N122" s="629"/>
      <c r="O122" s="629"/>
      <c r="P122" s="637"/>
    </row>
    <row r="123" spans="2:24">
      <c r="B123" s="628" t="s">
        <v>1100</v>
      </c>
      <c r="C123" s="629"/>
      <c r="D123" s="629"/>
      <c r="E123" s="629"/>
      <c r="F123" s="629"/>
      <c r="G123" s="629"/>
      <c r="H123" s="629"/>
      <c r="I123" s="629"/>
      <c r="J123" s="629"/>
      <c r="K123" s="629"/>
      <c r="L123" s="629"/>
      <c r="M123" s="629"/>
      <c r="N123" s="629"/>
      <c r="O123" s="629"/>
      <c r="P123" s="637"/>
    </row>
    <row r="124" spans="2:24">
      <c r="B124" s="190" t="s">
        <v>1101</v>
      </c>
      <c r="C124" s="191"/>
      <c r="D124" s="191"/>
      <c r="E124" s="191"/>
      <c r="F124" s="191"/>
      <c r="G124" s="191"/>
      <c r="H124" s="191"/>
      <c r="I124" s="191"/>
      <c r="J124" s="191"/>
      <c r="K124" s="191"/>
      <c r="L124" s="191"/>
      <c r="M124" s="191"/>
      <c r="N124" s="191"/>
      <c r="O124" s="191"/>
      <c r="P124" s="213"/>
    </row>
    <row r="125" spans="2:24">
      <c r="B125" s="628" t="s">
        <v>1102</v>
      </c>
      <c r="C125" s="629"/>
      <c r="D125" s="629"/>
      <c r="E125" s="629"/>
      <c r="F125" s="629"/>
      <c r="G125" s="629"/>
      <c r="H125" s="629"/>
      <c r="I125" s="629"/>
      <c r="J125" s="629"/>
      <c r="K125" s="629"/>
      <c r="L125" s="629"/>
      <c r="M125" s="629"/>
      <c r="N125" s="629"/>
      <c r="O125" s="629"/>
      <c r="P125" s="637"/>
    </row>
    <row r="126" spans="2:24">
      <c r="B126" s="631" t="s">
        <v>1082</v>
      </c>
      <c r="C126" s="632"/>
      <c r="D126" s="632"/>
      <c r="E126" s="632"/>
      <c r="F126" s="632"/>
      <c r="G126" s="632"/>
      <c r="H126" s="632"/>
      <c r="I126" s="632"/>
      <c r="J126" s="632"/>
      <c r="K126" s="632"/>
      <c r="L126" s="632"/>
      <c r="M126" s="632"/>
      <c r="N126" s="632"/>
      <c r="O126" s="632"/>
      <c r="P126" s="638"/>
    </row>
    <row r="127" spans="2:24">
      <c r="B127" s="628" t="s">
        <v>1103</v>
      </c>
      <c r="C127" s="629"/>
      <c r="D127" s="629"/>
      <c r="E127" s="629"/>
      <c r="F127" s="629"/>
      <c r="G127" s="629"/>
      <c r="H127" s="629"/>
      <c r="I127" s="629"/>
      <c r="J127" s="629"/>
      <c r="K127" s="629"/>
      <c r="L127" s="629"/>
      <c r="M127" s="629"/>
      <c r="N127" s="629"/>
      <c r="O127" s="629"/>
      <c r="P127" s="637"/>
    </row>
    <row r="128" spans="2:24">
      <c r="B128" s="628" t="s">
        <v>1084</v>
      </c>
      <c r="C128" s="629"/>
      <c r="D128" s="629"/>
      <c r="E128" s="629"/>
      <c r="F128" s="629"/>
      <c r="G128" s="629"/>
      <c r="H128" s="629"/>
      <c r="I128" s="629"/>
      <c r="J128" s="629"/>
      <c r="K128" s="629"/>
      <c r="L128" s="629"/>
      <c r="M128" s="629"/>
      <c r="N128" s="629"/>
      <c r="O128" s="629"/>
      <c r="P128" s="637"/>
    </row>
    <row r="129" spans="2:16">
      <c r="B129" s="628" t="s">
        <v>1104</v>
      </c>
      <c r="C129" s="629"/>
      <c r="D129" s="629"/>
      <c r="E129" s="629"/>
      <c r="F129" s="629"/>
      <c r="G129" s="629"/>
      <c r="H129" s="629"/>
      <c r="I129" s="629"/>
      <c r="J129" s="629"/>
      <c r="K129" s="629"/>
      <c r="L129" s="629"/>
      <c r="M129" s="629"/>
      <c r="N129" s="629"/>
      <c r="O129" s="629"/>
      <c r="P129" s="637"/>
    </row>
    <row r="130" spans="2:16">
      <c r="B130" s="628" t="s">
        <v>1105</v>
      </c>
      <c r="C130" s="629"/>
      <c r="D130" s="629"/>
      <c r="E130" s="629"/>
      <c r="F130" s="629"/>
      <c r="G130" s="629"/>
      <c r="H130" s="629"/>
      <c r="I130" s="629"/>
      <c r="J130" s="629"/>
      <c r="K130" s="629"/>
      <c r="L130" s="629"/>
      <c r="M130" s="629"/>
      <c r="N130" s="629"/>
      <c r="O130" s="629"/>
      <c r="P130" s="637"/>
    </row>
    <row r="131" spans="2:16">
      <c r="B131" s="628" t="s">
        <v>1106</v>
      </c>
      <c r="C131" s="629"/>
      <c r="D131" s="629"/>
      <c r="E131" s="629"/>
      <c r="F131" s="629"/>
      <c r="G131" s="629"/>
      <c r="H131" s="629"/>
      <c r="I131" s="629"/>
      <c r="J131" s="629"/>
      <c r="K131" s="629"/>
      <c r="L131" s="629"/>
      <c r="M131" s="629"/>
      <c r="N131" s="629"/>
      <c r="O131" s="629"/>
      <c r="P131" s="637"/>
    </row>
    <row r="132" spans="2:16">
      <c r="B132" s="628" t="s">
        <v>1107</v>
      </c>
      <c r="C132" s="629"/>
      <c r="D132" s="629"/>
      <c r="E132" s="629"/>
      <c r="F132" s="629"/>
      <c r="G132" s="629"/>
      <c r="H132" s="629"/>
      <c r="I132" s="629"/>
      <c r="J132" s="629"/>
      <c r="K132" s="629"/>
      <c r="L132" s="629"/>
      <c r="M132" s="629"/>
      <c r="N132" s="629"/>
      <c r="O132" s="629"/>
      <c r="P132" s="637"/>
    </row>
    <row r="133" spans="2:16">
      <c r="B133" s="628" t="s">
        <v>1108</v>
      </c>
      <c r="C133" s="629"/>
      <c r="D133" s="629"/>
      <c r="E133" s="629"/>
      <c r="F133" s="629"/>
      <c r="G133" s="629"/>
      <c r="H133" s="629"/>
      <c r="I133" s="629"/>
      <c r="J133" s="629"/>
      <c r="K133" s="629"/>
      <c r="L133" s="629"/>
      <c r="M133" s="629"/>
      <c r="N133" s="629"/>
      <c r="O133" s="629"/>
      <c r="P133" s="637"/>
    </row>
    <row r="134" spans="2:16" ht="15.75" thickBot="1">
      <c r="B134" s="634" t="s">
        <v>1109</v>
      </c>
      <c r="C134" s="635"/>
      <c r="D134" s="635"/>
      <c r="E134" s="635"/>
      <c r="F134" s="635"/>
      <c r="G134" s="635"/>
      <c r="H134" s="635"/>
      <c r="I134" s="635"/>
      <c r="J134" s="635"/>
      <c r="K134" s="635"/>
      <c r="L134" s="635"/>
      <c r="M134" s="635"/>
      <c r="N134" s="635"/>
      <c r="O134" s="635"/>
      <c r="P134" s="639"/>
    </row>
    <row r="135" spans="2:16">
      <c r="C135" s="216"/>
      <c r="D135" s="216"/>
      <c r="E135" s="216"/>
      <c r="F135" s="216"/>
      <c r="G135" s="216"/>
      <c r="H135" s="216"/>
      <c r="I135" s="216"/>
      <c r="J135" s="216"/>
      <c r="K135" s="216"/>
      <c r="L135" s="216"/>
      <c r="M135" s="216"/>
      <c r="N135" s="216"/>
      <c r="O135" s="216"/>
      <c r="P135" s="216"/>
    </row>
    <row r="136" spans="2:16">
      <c r="C136" s="216"/>
      <c r="D136" s="216"/>
      <c r="E136" s="216"/>
      <c r="F136" s="216"/>
      <c r="G136" s="216"/>
      <c r="H136" s="216"/>
      <c r="I136" s="216"/>
      <c r="J136" s="216"/>
      <c r="K136" s="216"/>
      <c r="L136" s="216"/>
      <c r="M136" s="216"/>
      <c r="N136" s="216"/>
      <c r="O136" s="216"/>
      <c r="P136" s="216"/>
    </row>
    <row r="137" spans="2:16">
      <c r="C137" s="216"/>
      <c r="D137" s="216"/>
      <c r="E137" s="216"/>
      <c r="F137" s="216"/>
      <c r="G137" s="216"/>
      <c r="H137" s="216"/>
      <c r="I137" s="216"/>
      <c r="J137" s="216"/>
      <c r="K137" s="216"/>
      <c r="L137" s="216"/>
      <c r="M137" s="216"/>
      <c r="N137" s="216"/>
      <c r="O137" s="216"/>
      <c r="P137" s="216"/>
    </row>
    <row r="138" spans="2:16">
      <c r="C138" s="216"/>
      <c r="D138" s="216"/>
      <c r="E138" s="216"/>
      <c r="F138" s="216"/>
      <c r="G138" s="216"/>
      <c r="H138" s="216"/>
      <c r="I138" s="216"/>
      <c r="J138" s="216"/>
      <c r="K138" s="216"/>
      <c r="L138" s="216"/>
      <c r="M138" s="216"/>
      <c r="N138" s="216"/>
      <c r="O138" s="216"/>
      <c r="P138" s="216"/>
    </row>
    <row r="139" spans="2:16">
      <c r="C139" s="216"/>
      <c r="D139" s="216"/>
      <c r="E139" s="216"/>
      <c r="F139" s="216"/>
      <c r="G139" s="216"/>
      <c r="H139" s="216"/>
      <c r="I139" s="216"/>
      <c r="J139" s="216"/>
      <c r="K139" s="216"/>
      <c r="L139" s="216"/>
      <c r="M139" s="216"/>
      <c r="N139" s="216"/>
      <c r="O139" s="216"/>
      <c r="P139" s="216"/>
    </row>
    <row r="140" spans="2:16">
      <c r="C140" s="216"/>
      <c r="D140" s="216"/>
      <c r="E140" s="216"/>
      <c r="F140" s="216"/>
      <c r="G140" s="216"/>
      <c r="H140" s="216"/>
      <c r="I140" s="216"/>
      <c r="J140" s="216"/>
      <c r="K140" s="216"/>
      <c r="L140" s="216"/>
      <c r="M140" s="216"/>
      <c r="N140" s="216"/>
      <c r="O140" s="216"/>
      <c r="P140" s="216"/>
    </row>
    <row r="141" spans="2:16">
      <c r="C141" s="216"/>
      <c r="D141" s="216"/>
      <c r="E141" s="216"/>
      <c r="F141" s="216"/>
      <c r="G141" s="216"/>
      <c r="H141" s="216"/>
      <c r="I141" s="216"/>
      <c r="J141" s="216"/>
      <c r="K141" s="216"/>
      <c r="L141" s="216"/>
      <c r="M141" s="216"/>
      <c r="N141" s="216"/>
      <c r="O141" s="216"/>
      <c r="P141" s="216"/>
    </row>
    <row r="142" spans="2:16">
      <c r="C142" s="216"/>
      <c r="D142" s="216"/>
      <c r="E142" s="216"/>
      <c r="F142" s="216"/>
      <c r="G142" s="216"/>
      <c r="H142" s="216"/>
      <c r="I142" s="216"/>
      <c r="J142" s="216"/>
      <c r="K142" s="216"/>
      <c r="L142" s="216"/>
      <c r="M142" s="216"/>
      <c r="N142" s="216"/>
      <c r="O142" s="216"/>
      <c r="P142" s="216"/>
    </row>
    <row r="143" spans="2:16">
      <c r="C143" s="216"/>
      <c r="D143" s="216"/>
      <c r="E143" s="216"/>
      <c r="F143" s="216"/>
      <c r="G143" s="216"/>
      <c r="H143" s="216"/>
      <c r="I143" s="216"/>
      <c r="J143" s="216"/>
      <c r="K143" s="216"/>
      <c r="L143" s="216"/>
      <c r="M143" s="216"/>
      <c r="N143" s="216"/>
      <c r="O143" s="216"/>
      <c r="P143" s="216"/>
    </row>
    <row r="144" spans="2:16">
      <c r="C144" s="216"/>
      <c r="D144" s="216"/>
      <c r="E144" s="216"/>
      <c r="F144" s="216"/>
      <c r="G144" s="216"/>
      <c r="H144" s="216"/>
      <c r="I144" s="216"/>
      <c r="J144" s="216"/>
      <c r="K144" s="216"/>
      <c r="L144" s="216"/>
      <c r="M144" s="216"/>
      <c r="N144" s="216"/>
      <c r="O144" s="216"/>
      <c r="P144" s="216"/>
    </row>
    <row r="145" spans="3:16">
      <c r="C145" s="216"/>
      <c r="D145" s="216"/>
      <c r="E145" s="216"/>
      <c r="F145" s="216"/>
      <c r="G145" s="216"/>
      <c r="H145" s="216"/>
      <c r="I145" s="216"/>
      <c r="J145" s="216"/>
      <c r="K145" s="216"/>
      <c r="L145" s="216"/>
      <c r="M145" s="216"/>
      <c r="N145" s="216"/>
      <c r="O145" s="216"/>
      <c r="P145" s="216"/>
    </row>
    <row r="146" spans="3:16">
      <c r="C146" s="216"/>
      <c r="D146" s="216"/>
      <c r="E146" s="216"/>
      <c r="F146" s="216"/>
      <c r="G146" s="216"/>
      <c r="H146" s="216"/>
      <c r="I146" s="216"/>
      <c r="J146" s="216"/>
      <c r="K146" s="216"/>
      <c r="L146" s="216"/>
      <c r="M146" s="216"/>
      <c r="N146" s="216"/>
      <c r="O146" s="216"/>
      <c r="P146" s="216"/>
    </row>
    <row r="147" spans="3:16">
      <c r="C147" s="216"/>
      <c r="D147" s="216"/>
      <c r="E147" s="216"/>
      <c r="F147" s="216"/>
      <c r="G147" s="216"/>
      <c r="H147" s="216"/>
      <c r="I147" s="216"/>
      <c r="J147" s="216"/>
      <c r="K147" s="216"/>
      <c r="L147" s="216"/>
      <c r="M147" s="216"/>
      <c r="N147" s="216"/>
      <c r="O147" s="216"/>
      <c r="P147" s="216"/>
    </row>
    <row r="148" spans="3:16">
      <c r="C148" s="216"/>
      <c r="D148" s="216"/>
      <c r="E148" s="216"/>
      <c r="F148" s="216"/>
      <c r="G148" s="216"/>
      <c r="H148" s="216"/>
      <c r="I148" s="216"/>
      <c r="J148" s="216"/>
      <c r="K148" s="216"/>
      <c r="L148" s="216"/>
      <c r="M148" s="216"/>
      <c r="N148" s="216"/>
      <c r="O148" s="216"/>
      <c r="P148" s="216"/>
    </row>
    <row r="149" spans="3:16">
      <c r="C149" s="216"/>
      <c r="D149" s="216"/>
      <c r="E149" s="216"/>
      <c r="F149" s="216"/>
      <c r="G149" s="216"/>
      <c r="H149" s="216"/>
      <c r="I149" s="216"/>
      <c r="J149" s="216"/>
      <c r="K149" s="216"/>
      <c r="L149" s="216"/>
      <c r="M149" s="216"/>
      <c r="N149" s="216"/>
      <c r="O149" s="216"/>
      <c r="P149" s="216"/>
    </row>
  </sheetData>
  <mergeCells count="28">
    <mergeCell ref="B134:P134"/>
    <mergeCell ref="B122:P122"/>
    <mergeCell ref="B123:P123"/>
    <mergeCell ref="B125:P125"/>
    <mergeCell ref="B126:P126"/>
    <mergeCell ref="B127:P127"/>
    <mergeCell ref="B128:P128"/>
    <mergeCell ref="B129:P129"/>
    <mergeCell ref="B130:P130"/>
    <mergeCell ref="B131:P131"/>
    <mergeCell ref="B132:P132"/>
    <mergeCell ref="B133:P133"/>
    <mergeCell ref="B121:P121"/>
    <mergeCell ref="B2:P2"/>
    <mergeCell ref="B3:B4"/>
    <mergeCell ref="C3:C4"/>
    <mergeCell ref="D3:D4"/>
    <mergeCell ref="G3:G4"/>
    <mergeCell ref="H3:H4"/>
    <mergeCell ref="I3:I4"/>
    <mergeCell ref="J3:J4"/>
    <mergeCell ref="K3:K4"/>
    <mergeCell ref="L3:L4"/>
    <mergeCell ref="M3:M4"/>
    <mergeCell ref="N3:N4"/>
    <mergeCell ref="O3:O4"/>
    <mergeCell ref="P3:P4"/>
    <mergeCell ref="B120:P120"/>
  </mergeCells>
  <hyperlinks>
    <hyperlink ref="A1" location="Contents!A1" display="Back to contents" xr:uid="{7508F3B6-FDB3-470F-AF44-C54ADC684C22}"/>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1D741-2DA7-46C4-81EE-2AEDD4068D34}">
  <sheetPr codeName="Sheet3"/>
  <dimension ref="A1:L148"/>
  <sheetViews>
    <sheetView workbookViewId="0">
      <pane xSplit="1" ySplit="3" topLeftCell="B118" activePane="bottomRight" state="frozen"/>
      <selection activeCell="O33" sqref="O33"/>
      <selection pane="topRight" activeCell="O33" sqref="O33"/>
      <selection pane="bottomLeft" activeCell="O33" sqref="O33"/>
      <selection pane="bottomRight" activeCell="H145" sqref="H145"/>
    </sheetView>
  </sheetViews>
  <sheetFormatPr defaultRowHeight="15"/>
  <cols>
    <col min="2" max="3" width="9.140625" style="10"/>
    <col min="6" max="6" width="2.7109375" customWidth="1"/>
  </cols>
  <sheetData>
    <row r="1" spans="1:11">
      <c r="B1" s="49" t="s">
        <v>387</v>
      </c>
      <c r="G1" s="7" t="s">
        <v>388</v>
      </c>
    </row>
    <row r="2" spans="1:11">
      <c r="B2" s="49"/>
      <c r="G2" t="s">
        <v>389</v>
      </c>
    </row>
    <row r="3" spans="1:11">
      <c r="B3" s="10" t="s">
        <v>299</v>
      </c>
      <c r="C3" s="10" t="s">
        <v>390</v>
      </c>
      <c r="D3" t="s">
        <v>351</v>
      </c>
      <c r="G3" s="10" t="s">
        <v>299</v>
      </c>
      <c r="H3" s="10" t="s">
        <v>390</v>
      </c>
      <c r="I3" t="s">
        <v>351</v>
      </c>
      <c r="J3" s="10"/>
      <c r="K3" s="10"/>
    </row>
    <row r="4" spans="1:11">
      <c r="A4">
        <v>199701</v>
      </c>
      <c r="B4" s="9">
        <f>HAVER!B7*1000</f>
        <v>347000</v>
      </c>
    </row>
    <row r="5" spans="1:11">
      <c r="A5">
        <f>IF(RIGHT(A4)="4",A4+97,A4+1)</f>
        <v>199702</v>
      </c>
      <c r="B5" s="9">
        <f>HAVER!B8*1000</f>
        <v>364400</v>
      </c>
      <c r="C5" s="9">
        <f>'ONS - CPPH'!B35*1000</f>
        <v>2437900</v>
      </c>
      <c r="D5" s="9">
        <f>B5-C5</f>
        <v>-2073500</v>
      </c>
    </row>
    <row r="6" spans="1:11">
      <c r="A6">
        <f t="shared" ref="A6:A69" si="0">IF(RIGHT(A5)="4",A5+97,A5+1)</f>
        <v>199703</v>
      </c>
      <c r="B6" s="9">
        <f>HAVER!B9*1000</f>
        <v>365400</v>
      </c>
      <c r="C6" s="9">
        <f>'ONS - CPPH'!B36*1000</f>
        <v>365200</v>
      </c>
      <c r="D6" s="9">
        <f t="shared" ref="D6:D69" si="1">B6-C6</f>
        <v>200</v>
      </c>
    </row>
    <row r="7" spans="1:11">
      <c r="A7">
        <f t="shared" si="0"/>
        <v>199704</v>
      </c>
      <c r="B7" s="9">
        <f>HAVER!B10*1000</f>
        <v>365000</v>
      </c>
      <c r="C7" s="9">
        <f>'ONS - CPPH'!B37*1000</f>
        <v>366200</v>
      </c>
      <c r="D7" s="9">
        <f t="shared" si="1"/>
        <v>-1200</v>
      </c>
    </row>
    <row r="8" spans="1:11">
      <c r="A8">
        <f t="shared" si="0"/>
        <v>199801</v>
      </c>
      <c r="B8" s="9">
        <f>HAVER!B11*1000</f>
        <v>360400</v>
      </c>
      <c r="C8" s="9">
        <f>'ONS - CPPH'!B38*1000</f>
        <v>365900</v>
      </c>
      <c r="D8" s="9">
        <f t="shared" si="1"/>
        <v>-5500</v>
      </c>
    </row>
    <row r="9" spans="1:11">
      <c r="A9">
        <f t="shared" si="0"/>
        <v>199802</v>
      </c>
      <c r="B9" s="9">
        <f>HAVER!B12*1000</f>
        <v>367300</v>
      </c>
      <c r="C9" s="9">
        <f>'ONS - CPPH'!B39*1000</f>
        <v>361200</v>
      </c>
      <c r="D9" s="9">
        <f t="shared" si="1"/>
        <v>6100</v>
      </c>
    </row>
    <row r="10" spans="1:11">
      <c r="A10">
        <f t="shared" si="0"/>
        <v>199803</v>
      </c>
      <c r="B10" s="9">
        <f>HAVER!B13*1000</f>
        <v>366100</v>
      </c>
      <c r="C10" s="9">
        <f>'ONS - CPPH'!B40*1000</f>
        <v>368200</v>
      </c>
      <c r="D10" s="9">
        <f t="shared" si="1"/>
        <v>-2100</v>
      </c>
    </row>
    <row r="11" spans="1:11">
      <c r="A11">
        <f t="shared" si="0"/>
        <v>199804</v>
      </c>
      <c r="B11" s="9">
        <f>HAVER!B14*1000</f>
        <v>364300</v>
      </c>
      <c r="C11" s="9">
        <f>'ONS - CPPH'!B41*1000</f>
        <v>367000</v>
      </c>
      <c r="D11" s="9">
        <f t="shared" si="1"/>
        <v>-2700</v>
      </c>
    </row>
    <row r="12" spans="1:11">
      <c r="A12">
        <f t="shared" si="0"/>
        <v>199901</v>
      </c>
      <c r="B12" s="9">
        <f>HAVER!B15*1000</f>
        <v>363100</v>
      </c>
      <c r="C12" s="9">
        <f>'ONS - CPPH'!B42*1000</f>
        <v>365200</v>
      </c>
      <c r="D12" s="9">
        <f t="shared" si="1"/>
        <v>-2100</v>
      </c>
    </row>
    <row r="13" spans="1:11">
      <c r="A13">
        <f t="shared" si="0"/>
        <v>199902</v>
      </c>
      <c r="B13" s="9">
        <f>HAVER!B16*1000</f>
        <v>367400</v>
      </c>
      <c r="C13" s="9">
        <f>'ONS - CPPH'!B43*1000</f>
        <v>364000</v>
      </c>
      <c r="D13" s="9">
        <f t="shared" si="1"/>
        <v>3400</v>
      </c>
    </row>
    <row r="14" spans="1:11">
      <c r="A14">
        <f t="shared" si="0"/>
        <v>199903</v>
      </c>
      <c r="B14" s="9">
        <f>HAVER!B17*1000</f>
        <v>361800</v>
      </c>
      <c r="C14" s="9">
        <f>'ONS - CPPH'!B44*1000</f>
        <v>368300</v>
      </c>
      <c r="D14" s="9">
        <f t="shared" si="1"/>
        <v>-6500</v>
      </c>
    </row>
    <row r="15" spans="1:11">
      <c r="A15">
        <f t="shared" si="0"/>
        <v>199904</v>
      </c>
      <c r="B15" s="9">
        <f>HAVER!B18*1000</f>
        <v>368300</v>
      </c>
      <c r="C15" s="9">
        <f>'ONS - CPPH'!B45*1000</f>
        <v>362800</v>
      </c>
      <c r="D15" s="9">
        <f t="shared" si="1"/>
        <v>5500</v>
      </c>
    </row>
    <row r="16" spans="1:11">
      <c r="A16">
        <f t="shared" si="0"/>
        <v>200001</v>
      </c>
      <c r="B16" s="9">
        <f>HAVER!B19*1000</f>
        <v>353300</v>
      </c>
      <c r="C16" s="9">
        <f>'ONS - CPPH'!B46*1000</f>
        <v>369300</v>
      </c>
      <c r="D16" s="9">
        <f t="shared" si="1"/>
        <v>-16000</v>
      </c>
    </row>
    <row r="17" spans="1:4">
      <c r="A17">
        <f t="shared" si="0"/>
        <v>200002</v>
      </c>
      <c r="B17" s="9">
        <f>HAVER!B20*1000</f>
        <v>341800</v>
      </c>
      <c r="C17" s="9">
        <f>'ONS - CPPH'!B47*1000</f>
        <v>354400</v>
      </c>
      <c r="D17" s="9">
        <f t="shared" si="1"/>
        <v>-12600</v>
      </c>
    </row>
    <row r="18" spans="1:4">
      <c r="A18">
        <f t="shared" si="0"/>
        <v>200003</v>
      </c>
      <c r="B18" s="9">
        <f>HAVER!B21*1000</f>
        <v>326600</v>
      </c>
      <c r="C18" s="9">
        <f>'ONS - CPPH'!B48*1000</f>
        <v>342900</v>
      </c>
      <c r="D18" s="9">
        <f t="shared" si="1"/>
        <v>-16300</v>
      </c>
    </row>
    <row r="19" spans="1:4">
      <c r="A19">
        <f t="shared" si="0"/>
        <v>200004</v>
      </c>
      <c r="B19" s="9">
        <f>HAVER!B22*1000</f>
        <v>333300</v>
      </c>
      <c r="C19" s="9">
        <f>'ONS - CPPH'!B49*1000</f>
        <v>327700</v>
      </c>
      <c r="D19" s="9">
        <f t="shared" si="1"/>
        <v>5600</v>
      </c>
    </row>
    <row r="20" spans="1:4">
      <c r="A20">
        <f t="shared" si="0"/>
        <v>200101</v>
      </c>
      <c r="B20" s="9">
        <f>HAVER!B23*1000</f>
        <v>322000</v>
      </c>
      <c r="C20" s="9">
        <f>'ONS - CPPH'!B50*1000</f>
        <v>334500</v>
      </c>
      <c r="D20" s="9">
        <f t="shared" si="1"/>
        <v>-12500</v>
      </c>
    </row>
    <row r="21" spans="1:4">
      <c r="A21">
        <f t="shared" si="0"/>
        <v>200102</v>
      </c>
      <c r="B21" s="9">
        <f>HAVER!B24*1000</f>
        <v>330300</v>
      </c>
      <c r="C21" s="9">
        <f>'ONS - CPPH'!B51*1000</f>
        <v>323200</v>
      </c>
      <c r="D21" s="9">
        <f t="shared" si="1"/>
        <v>7100</v>
      </c>
    </row>
    <row r="22" spans="1:4">
      <c r="A22">
        <f t="shared" si="0"/>
        <v>200103</v>
      </c>
      <c r="B22" s="9">
        <f>HAVER!B25*1000</f>
        <v>324600</v>
      </c>
      <c r="C22" s="9">
        <f>'ONS - CPPH'!B52*1000</f>
        <v>331500</v>
      </c>
      <c r="D22" s="9">
        <f t="shared" si="1"/>
        <v>-6900</v>
      </c>
    </row>
    <row r="23" spans="1:4">
      <c r="A23">
        <f t="shared" si="0"/>
        <v>200104</v>
      </c>
      <c r="B23" s="9">
        <f>HAVER!B26*1000</f>
        <v>335500</v>
      </c>
      <c r="C23" s="9">
        <f>'ONS - CPPH'!B53*1000</f>
        <v>325800</v>
      </c>
      <c r="D23" s="9">
        <f t="shared" si="1"/>
        <v>9700</v>
      </c>
    </row>
    <row r="24" spans="1:4">
      <c r="A24">
        <f t="shared" si="0"/>
        <v>200201</v>
      </c>
      <c r="B24" s="9">
        <f>HAVER!B27*1000</f>
        <v>330600</v>
      </c>
      <c r="C24" s="9">
        <f>'ONS - CPPH'!B54*1000</f>
        <v>336800</v>
      </c>
      <c r="D24" s="9">
        <f t="shared" si="1"/>
        <v>-6200</v>
      </c>
    </row>
    <row r="25" spans="1:4">
      <c r="A25">
        <f t="shared" si="0"/>
        <v>200202</v>
      </c>
      <c r="B25" s="9">
        <f>HAVER!B28*1000</f>
        <v>339100</v>
      </c>
      <c r="C25" s="9">
        <f>'ONS - CPPH'!B55*1000</f>
        <v>331800</v>
      </c>
      <c r="D25" s="9">
        <f t="shared" si="1"/>
        <v>7300</v>
      </c>
    </row>
    <row r="26" spans="1:4">
      <c r="A26">
        <f t="shared" si="0"/>
        <v>200203</v>
      </c>
      <c r="B26" s="9">
        <f>HAVER!B29*1000</f>
        <v>343600</v>
      </c>
      <c r="C26" s="9">
        <f>'ONS - CPPH'!B56*1000</f>
        <v>340300</v>
      </c>
      <c r="D26" s="9">
        <f t="shared" si="1"/>
        <v>3300</v>
      </c>
    </row>
    <row r="27" spans="1:4">
      <c r="A27">
        <f t="shared" si="0"/>
        <v>200204</v>
      </c>
      <c r="B27" s="9">
        <f>HAVER!B30*1000</f>
        <v>368700</v>
      </c>
      <c r="C27" s="9">
        <f>'ONS - CPPH'!B57*1000</f>
        <v>344800</v>
      </c>
      <c r="D27" s="9">
        <f t="shared" si="1"/>
        <v>23900</v>
      </c>
    </row>
    <row r="28" spans="1:4">
      <c r="A28">
        <f t="shared" si="0"/>
        <v>200301</v>
      </c>
      <c r="B28" s="9">
        <f>HAVER!B31*1000</f>
        <v>369200</v>
      </c>
      <c r="C28" s="9">
        <f>'ONS - CPPH'!B58*1000</f>
        <v>369800</v>
      </c>
      <c r="D28" s="9">
        <f t="shared" si="1"/>
        <v>-600</v>
      </c>
    </row>
    <row r="29" spans="1:4">
      <c r="A29">
        <f t="shared" si="0"/>
        <v>200302</v>
      </c>
      <c r="B29" s="9">
        <f>HAVER!B32*1000</f>
        <v>375500</v>
      </c>
      <c r="C29" s="9">
        <f>'ONS - CPPH'!B59*1000</f>
        <v>370300</v>
      </c>
      <c r="D29" s="9">
        <f t="shared" si="1"/>
        <v>5200</v>
      </c>
    </row>
    <row r="30" spans="1:4">
      <c r="A30">
        <f t="shared" si="0"/>
        <v>200303</v>
      </c>
      <c r="B30" s="9">
        <f>HAVER!B33*1000</f>
        <v>383400</v>
      </c>
      <c r="C30" s="9">
        <f>'ONS - CPPH'!B60*1000</f>
        <v>376600</v>
      </c>
      <c r="D30" s="9">
        <f t="shared" si="1"/>
        <v>6800</v>
      </c>
    </row>
    <row r="31" spans="1:4">
      <c r="A31">
        <f t="shared" si="0"/>
        <v>200304</v>
      </c>
      <c r="B31" s="9">
        <f>HAVER!B34*1000</f>
        <v>404600</v>
      </c>
      <c r="C31" s="9">
        <f>'ONS - CPPH'!B61*1000</f>
        <v>384700</v>
      </c>
      <c r="D31" s="9">
        <f t="shared" si="1"/>
        <v>19900</v>
      </c>
    </row>
    <row r="32" spans="1:4">
      <c r="A32">
        <f t="shared" si="0"/>
        <v>200401</v>
      </c>
      <c r="B32" s="9">
        <f>HAVER!B35*1000</f>
        <v>404500</v>
      </c>
      <c r="C32" s="9">
        <f>'ONS - CPPH'!B62*1000</f>
        <v>405900</v>
      </c>
      <c r="D32" s="9">
        <f t="shared" si="1"/>
        <v>-1400</v>
      </c>
    </row>
    <row r="33" spans="1:4">
      <c r="A33">
        <f t="shared" si="0"/>
        <v>200402</v>
      </c>
      <c r="B33" s="9">
        <f>HAVER!B36*1000</f>
        <v>430200</v>
      </c>
      <c r="C33" s="9">
        <f>'ONS - CPPH'!B63*1000</f>
        <v>405900</v>
      </c>
      <c r="D33" s="9">
        <f t="shared" si="1"/>
        <v>24300</v>
      </c>
    </row>
    <row r="34" spans="1:4">
      <c r="A34">
        <f t="shared" si="0"/>
        <v>200403</v>
      </c>
      <c r="B34" s="9">
        <f>HAVER!B37*1000</f>
        <v>438000</v>
      </c>
      <c r="C34" s="9">
        <f>'ONS - CPPH'!B64*1000</f>
        <v>431600</v>
      </c>
      <c r="D34" s="9">
        <f t="shared" si="1"/>
        <v>6400</v>
      </c>
    </row>
    <row r="35" spans="1:4">
      <c r="A35">
        <f t="shared" si="0"/>
        <v>200404</v>
      </c>
      <c r="B35" s="9">
        <f>HAVER!B38*1000</f>
        <v>463800</v>
      </c>
      <c r="C35" s="9">
        <f>'ONS - CPPH'!B65*1000</f>
        <v>439400</v>
      </c>
      <c r="D35" s="9">
        <f t="shared" si="1"/>
        <v>24400</v>
      </c>
    </row>
    <row r="36" spans="1:4">
      <c r="A36">
        <f t="shared" si="0"/>
        <v>200501</v>
      </c>
      <c r="B36" s="9">
        <f>HAVER!B39*1000</f>
        <v>460900</v>
      </c>
      <c r="C36" s="9">
        <f>'ONS - CPPH'!B66*1000</f>
        <v>465200</v>
      </c>
      <c r="D36" s="9">
        <f t="shared" si="1"/>
        <v>-4300</v>
      </c>
    </row>
    <row r="37" spans="1:4">
      <c r="A37">
        <f t="shared" si="0"/>
        <v>200502</v>
      </c>
      <c r="B37" s="9">
        <f>HAVER!B40*1000</f>
        <v>473300</v>
      </c>
      <c r="C37" s="9">
        <f>'ONS - CPPH'!B67*1000</f>
        <v>462400</v>
      </c>
      <c r="D37" s="9">
        <f t="shared" si="1"/>
        <v>10900</v>
      </c>
    </row>
    <row r="38" spans="1:4">
      <c r="A38">
        <f t="shared" si="0"/>
        <v>200503</v>
      </c>
      <c r="B38" s="9">
        <f>HAVER!B41*1000</f>
        <v>483300</v>
      </c>
      <c r="C38" s="9">
        <f>'ONS - CPPH'!B68*1000</f>
        <v>475000</v>
      </c>
      <c r="D38" s="9">
        <f t="shared" si="1"/>
        <v>8300</v>
      </c>
    </row>
    <row r="39" spans="1:4">
      <c r="A39">
        <f t="shared" si="0"/>
        <v>200504</v>
      </c>
      <c r="B39" s="9">
        <f>HAVER!B42*1000</f>
        <v>503500</v>
      </c>
      <c r="C39" s="9">
        <f>'ONS - CPPH'!B69*1000</f>
        <v>485200</v>
      </c>
      <c r="D39" s="9">
        <f t="shared" si="1"/>
        <v>18300</v>
      </c>
    </row>
    <row r="40" spans="1:4">
      <c r="A40">
        <f t="shared" si="0"/>
        <v>200601</v>
      </c>
      <c r="B40" s="9">
        <f>HAVER!B43*1000</f>
        <v>499400</v>
      </c>
      <c r="C40" s="9">
        <f>'ONS - CPPH'!B70*1000</f>
        <v>505600</v>
      </c>
      <c r="D40" s="9">
        <f t="shared" si="1"/>
        <v>-6200</v>
      </c>
    </row>
    <row r="41" spans="1:4">
      <c r="A41">
        <f t="shared" si="0"/>
        <v>200602</v>
      </c>
      <c r="B41" s="9">
        <f>HAVER!B44*1000</f>
        <v>520000</v>
      </c>
      <c r="C41" s="9">
        <f>'ONS - CPPH'!B71*1000</f>
        <v>501600</v>
      </c>
      <c r="D41" s="9">
        <f t="shared" si="1"/>
        <v>18400</v>
      </c>
    </row>
    <row r="42" spans="1:4">
      <c r="A42">
        <f t="shared" si="0"/>
        <v>200603</v>
      </c>
      <c r="B42" s="9">
        <f>HAVER!B45*1000</f>
        <v>524600</v>
      </c>
      <c r="C42" s="9">
        <f>'ONS - CPPH'!B72*1000</f>
        <v>522100</v>
      </c>
      <c r="D42" s="9">
        <f t="shared" si="1"/>
        <v>2500</v>
      </c>
    </row>
    <row r="43" spans="1:4">
      <c r="A43">
        <f t="shared" si="0"/>
        <v>200604</v>
      </c>
      <c r="B43" s="9">
        <f>HAVER!B46*1000</f>
        <v>539000</v>
      </c>
      <c r="C43" s="9">
        <f>'ONS - CPPH'!B73*1000</f>
        <v>526600</v>
      </c>
      <c r="D43" s="9">
        <f t="shared" si="1"/>
        <v>12400</v>
      </c>
    </row>
    <row r="44" spans="1:4">
      <c r="A44">
        <f t="shared" si="0"/>
        <v>200701</v>
      </c>
      <c r="B44" s="9">
        <f>HAVER!B47*1000</f>
        <v>535200</v>
      </c>
      <c r="C44" s="9">
        <f>'ONS - CPPH'!B74*1000</f>
        <v>541000</v>
      </c>
      <c r="D44" s="9">
        <f t="shared" si="1"/>
        <v>-5800</v>
      </c>
    </row>
    <row r="45" spans="1:4">
      <c r="A45">
        <f t="shared" si="0"/>
        <v>200702</v>
      </c>
      <c r="B45" s="9">
        <f>HAVER!B48*1000</f>
        <v>551200</v>
      </c>
      <c r="C45" s="9">
        <f>'ONS - CPPH'!B75*1000</f>
        <v>537200</v>
      </c>
      <c r="D45" s="9">
        <f t="shared" si="1"/>
        <v>14000</v>
      </c>
    </row>
    <row r="46" spans="1:4">
      <c r="A46">
        <f t="shared" si="0"/>
        <v>200703</v>
      </c>
      <c r="B46" s="9">
        <f>HAVER!B49*1000</f>
        <v>553000</v>
      </c>
      <c r="C46" s="9">
        <f>'ONS - CPPH'!B76*1000</f>
        <v>553200</v>
      </c>
      <c r="D46" s="9">
        <f t="shared" si="1"/>
        <v>-200</v>
      </c>
    </row>
    <row r="47" spans="1:4">
      <c r="A47">
        <f t="shared" si="0"/>
        <v>200704</v>
      </c>
      <c r="B47" s="9">
        <f>HAVER!B50*1000</f>
        <v>574700</v>
      </c>
      <c r="C47" s="9">
        <f>'ONS - CPPH'!B77*1000</f>
        <v>555000</v>
      </c>
      <c r="D47" s="9">
        <f t="shared" si="1"/>
        <v>19700</v>
      </c>
    </row>
    <row r="48" spans="1:4">
      <c r="A48">
        <f t="shared" si="0"/>
        <v>200801</v>
      </c>
      <c r="B48" s="9">
        <f>HAVER!B51*1000</f>
        <v>567200</v>
      </c>
      <c r="C48" s="9">
        <f>'ONS - CPPH'!B78*1000</f>
        <v>576700</v>
      </c>
      <c r="D48" s="9">
        <f t="shared" si="1"/>
        <v>-9500</v>
      </c>
    </row>
    <row r="49" spans="1:4">
      <c r="A49">
        <f t="shared" si="0"/>
        <v>200802</v>
      </c>
      <c r="B49" s="9">
        <f>HAVER!B52*1000</f>
        <v>600100</v>
      </c>
      <c r="C49" s="9">
        <f>'ONS - CPPH'!B79*1000</f>
        <v>569300</v>
      </c>
      <c r="D49" s="9">
        <f t="shared" si="1"/>
        <v>30800</v>
      </c>
    </row>
    <row r="50" spans="1:4">
      <c r="A50">
        <f t="shared" si="0"/>
        <v>200803</v>
      </c>
      <c r="B50" s="9">
        <f>HAVER!B53*1000</f>
        <v>681200</v>
      </c>
      <c r="C50" s="9">
        <f>'ONS - CPPH'!B80*1000</f>
        <v>602500</v>
      </c>
      <c r="D50" s="9">
        <f t="shared" si="1"/>
        <v>78700</v>
      </c>
    </row>
    <row r="51" spans="1:4">
      <c r="A51">
        <f t="shared" si="0"/>
        <v>200804</v>
      </c>
      <c r="B51" s="9">
        <f>HAVER!B54*1000</f>
        <v>749900</v>
      </c>
      <c r="C51" s="9">
        <f>'ONS - CPPH'!B81*1000</f>
        <v>684000</v>
      </c>
      <c r="D51" s="9">
        <f t="shared" si="1"/>
        <v>65900</v>
      </c>
    </row>
    <row r="52" spans="1:4">
      <c r="A52">
        <f t="shared" si="0"/>
        <v>200901</v>
      </c>
      <c r="B52" s="9">
        <f>HAVER!B55*1000</f>
        <v>787200</v>
      </c>
      <c r="C52" s="9">
        <f>'ONS - CPPH'!B82*1000</f>
        <v>752800</v>
      </c>
      <c r="D52" s="9">
        <f t="shared" si="1"/>
        <v>34400</v>
      </c>
    </row>
    <row r="53" spans="1:4">
      <c r="A53">
        <f t="shared" si="0"/>
        <v>200902</v>
      </c>
      <c r="B53" s="9">
        <f>HAVER!B56*1000</f>
        <v>849700</v>
      </c>
      <c r="C53" s="9">
        <f>'ONS - CPPH'!B83*1000</f>
        <v>787700</v>
      </c>
      <c r="D53" s="9">
        <f t="shared" si="1"/>
        <v>62000</v>
      </c>
    </row>
    <row r="54" spans="1:4">
      <c r="A54">
        <f t="shared" si="0"/>
        <v>200903</v>
      </c>
      <c r="B54" s="9">
        <f>HAVER!B57*1000</f>
        <v>877500</v>
      </c>
      <c r="C54" s="9">
        <f>'ONS - CPPH'!B84*1000</f>
        <v>839100</v>
      </c>
      <c r="D54" s="9">
        <f t="shared" si="1"/>
        <v>38400</v>
      </c>
    </row>
    <row r="55" spans="1:4">
      <c r="A55">
        <f t="shared" si="0"/>
        <v>200904</v>
      </c>
      <c r="B55" s="9">
        <f>HAVER!B58*1000</f>
        <v>958600</v>
      </c>
      <c r="C55" s="9">
        <f>'ONS - CPPH'!B85*1000</f>
        <v>864100</v>
      </c>
      <c r="D55" s="9">
        <f t="shared" si="1"/>
        <v>94500</v>
      </c>
    </row>
    <row r="56" spans="1:4">
      <c r="A56">
        <f t="shared" si="0"/>
        <v>201001</v>
      </c>
      <c r="B56" s="9">
        <f>HAVER!B59*1000</f>
        <v>1027900.0000000001</v>
      </c>
      <c r="C56" s="9">
        <f>'ONS - CPPH'!B86*1000</f>
        <v>944100</v>
      </c>
      <c r="D56" s="9">
        <f t="shared" si="1"/>
        <v>83800.000000000116</v>
      </c>
    </row>
    <row r="57" spans="1:4">
      <c r="A57">
        <f t="shared" si="0"/>
        <v>201002</v>
      </c>
      <c r="B57" s="9">
        <f>HAVER!B60*1000</f>
        <v>1068100</v>
      </c>
      <c r="C57" s="9">
        <f>'ONS - CPPH'!B87*1000</f>
        <v>1015400</v>
      </c>
      <c r="D57" s="9">
        <f t="shared" si="1"/>
        <v>52700</v>
      </c>
    </row>
    <row r="58" spans="1:4">
      <c r="A58">
        <f t="shared" si="0"/>
        <v>201003</v>
      </c>
      <c r="B58" s="9">
        <f>HAVER!B61*1000</f>
        <v>1106900</v>
      </c>
      <c r="C58" s="9">
        <f>'ONS - CPPH'!B88*1000</f>
        <v>1057100</v>
      </c>
      <c r="D58" s="9">
        <f t="shared" si="1"/>
        <v>49800</v>
      </c>
    </row>
    <row r="59" spans="1:4">
      <c r="A59">
        <f t="shared" si="0"/>
        <v>201004</v>
      </c>
      <c r="B59" s="9">
        <f>HAVER!B62*1000</f>
        <v>1152500</v>
      </c>
      <c r="C59" s="9">
        <f>'ONS - CPPH'!B89*1000</f>
        <v>1098300</v>
      </c>
      <c r="D59" s="9">
        <f t="shared" si="1"/>
        <v>54200</v>
      </c>
    </row>
    <row r="60" spans="1:4">
      <c r="A60">
        <f t="shared" si="0"/>
        <v>201101</v>
      </c>
      <c r="B60" s="9">
        <f>HAVER!B63*1000</f>
        <v>1168700</v>
      </c>
      <c r="C60" s="9">
        <f>'ONS - CPPH'!B90*1000</f>
        <v>1145500</v>
      </c>
      <c r="D60" s="9">
        <f t="shared" si="1"/>
        <v>23200</v>
      </c>
    </row>
    <row r="61" spans="1:4">
      <c r="A61">
        <f t="shared" si="0"/>
        <v>201102</v>
      </c>
      <c r="B61" s="9">
        <f>HAVER!B64*1000</f>
        <v>1202900</v>
      </c>
      <c r="C61" s="9">
        <f>'ONS - CPPH'!B91*1000</f>
        <v>1164100</v>
      </c>
      <c r="D61" s="9">
        <f t="shared" si="1"/>
        <v>38800</v>
      </c>
    </row>
    <row r="62" spans="1:4">
      <c r="A62">
        <f t="shared" si="0"/>
        <v>201103</v>
      </c>
      <c r="B62" s="9">
        <f>HAVER!B65*1000</f>
        <v>1219100</v>
      </c>
      <c r="C62" s="9">
        <f>'ONS - CPPH'!B92*1000</f>
        <v>1200100</v>
      </c>
      <c r="D62" s="9">
        <f t="shared" si="1"/>
        <v>19000</v>
      </c>
    </row>
    <row r="63" spans="1:4">
      <c r="A63">
        <f t="shared" si="0"/>
        <v>201104</v>
      </c>
      <c r="B63" s="9">
        <f>HAVER!B66*1000</f>
        <v>1250600</v>
      </c>
      <c r="C63" s="9">
        <f>'ONS - CPPH'!B93*1000</f>
        <v>1219500</v>
      </c>
      <c r="D63" s="9">
        <f t="shared" si="1"/>
        <v>31100</v>
      </c>
    </row>
    <row r="64" spans="1:4">
      <c r="A64">
        <f t="shared" si="0"/>
        <v>201201</v>
      </c>
      <c r="B64" s="9">
        <f>HAVER!B67*1000</f>
        <v>1261200</v>
      </c>
      <c r="C64" s="9">
        <f>'ONS - CPPH'!B94*1000</f>
        <v>1252700</v>
      </c>
      <c r="D64" s="9">
        <f t="shared" si="1"/>
        <v>8500</v>
      </c>
    </row>
    <row r="65" spans="1:4">
      <c r="A65">
        <f t="shared" si="0"/>
        <v>201202</v>
      </c>
      <c r="B65" s="9">
        <f>HAVER!B68*1000</f>
        <v>1290100</v>
      </c>
      <c r="C65" s="9">
        <f>'ONS - CPPH'!B95*1000</f>
        <v>1266600</v>
      </c>
      <c r="D65" s="9">
        <f t="shared" si="1"/>
        <v>23500</v>
      </c>
    </row>
    <row r="66" spans="1:4">
      <c r="A66">
        <f t="shared" si="0"/>
        <v>201203</v>
      </c>
      <c r="B66" s="9">
        <f>HAVER!B69*1000</f>
        <v>1308900</v>
      </c>
      <c r="C66" s="9">
        <f>'ONS - CPPH'!B96*1000</f>
        <v>1278000</v>
      </c>
      <c r="D66" s="9">
        <f t="shared" si="1"/>
        <v>30900</v>
      </c>
    </row>
    <row r="67" spans="1:4">
      <c r="A67">
        <f t="shared" si="0"/>
        <v>201204</v>
      </c>
      <c r="B67" s="9">
        <f>HAVER!B70*1000</f>
        <v>1354300</v>
      </c>
      <c r="C67" s="9">
        <f>'ONS - CPPH'!B97*1000</f>
        <v>1297200</v>
      </c>
      <c r="D67" s="9">
        <f t="shared" si="1"/>
        <v>57100</v>
      </c>
    </row>
    <row r="68" spans="1:4">
      <c r="A68">
        <f t="shared" si="0"/>
        <v>201301</v>
      </c>
      <c r="B68" s="9">
        <f>HAVER!B71*1000</f>
        <v>1366200</v>
      </c>
      <c r="C68" s="9">
        <f>'ONS - CPPH'!B98*1000</f>
        <v>1340000</v>
      </c>
      <c r="D68" s="9">
        <f t="shared" si="1"/>
        <v>26200</v>
      </c>
    </row>
    <row r="69" spans="1:4">
      <c r="A69">
        <f t="shared" si="0"/>
        <v>201302</v>
      </c>
      <c r="B69" s="9">
        <f>HAVER!B72*1000</f>
        <v>1397700</v>
      </c>
      <c r="C69" s="9">
        <f>'ONS - CPPH'!B99*1000</f>
        <v>1343800</v>
      </c>
      <c r="D69" s="9">
        <f t="shared" si="1"/>
        <v>53900</v>
      </c>
    </row>
    <row r="70" spans="1:4">
      <c r="A70">
        <f t="shared" ref="A70:A111" si="2">IF(RIGHT(A69)="4",A69+97,A69+1)</f>
        <v>201303</v>
      </c>
      <c r="B70" s="9">
        <f>HAVER!B73*1000</f>
        <v>1415400</v>
      </c>
      <c r="C70" s="9">
        <f>'ONS - CPPH'!B100*1000</f>
        <v>1365900</v>
      </c>
      <c r="D70" s="9">
        <f t="shared" ref="D70:D111" si="3">B70-C70</f>
        <v>49500</v>
      </c>
    </row>
    <row r="71" spans="1:4">
      <c r="A71">
        <f t="shared" si="2"/>
        <v>201304</v>
      </c>
      <c r="B71" s="9">
        <f>HAVER!B74*1000</f>
        <v>1452600</v>
      </c>
      <c r="C71" s="9">
        <f>'ONS - CPPH'!B101*1000</f>
        <v>1376000</v>
      </c>
      <c r="D71" s="9">
        <f t="shared" si="3"/>
        <v>76600</v>
      </c>
    </row>
    <row r="72" spans="1:4">
      <c r="A72">
        <f t="shared" si="2"/>
        <v>201401</v>
      </c>
      <c r="B72" s="9">
        <f>HAVER!B75*1000</f>
        <v>1461100</v>
      </c>
      <c r="C72" s="9">
        <f>'ONS - CPPH'!B102*1000</f>
        <v>1409500</v>
      </c>
      <c r="D72" s="9">
        <f t="shared" si="3"/>
        <v>51600</v>
      </c>
    </row>
    <row r="73" spans="1:4">
      <c r="A73">
        <f t="shared" si="2"/>
        <v>201402</v>
      </c>
      <c r="B73" s="9">
        <f>HAVER!B76*1000</f>
        <v>1497900</v>
      </c>
      <c r="C73" s="9">
        <f>'ONS - CPPH'!B103*1000</f>
        <v>1419400</v>
      </c>
      <c r="D73" s="9">
        <f t="shared" si="3"/>
        <v>78500</v>
      </c>
    </row>
    <row r="74" spans="1:4">
      <c r="A74">
        <f t="shared" si="2"/>
        <v>201403</v>
      </c>
      <c r="B74" s="9">
        <f>HAVER!B77*1000</f>
        <v>1513900</v>
      </c>
      <c r="C74" s="9">
        <f>'ONS - CPPH'!B104*1000</f>
        <v>1454400</v>
      </c>
      <c r="D74" s="9">
        <f t="shared" si="3"/>
        <v>59500</v>
      </c>
    </row>
    <row r="75" spans="1:4">
      <c r="A75">
        <f t="shared" si="2"/>
        <v>201404</v>
      </c>
      <c r="B75" s="9">
        <f>HAVER!B78*1000</f>
        <v>1550800</v>
      </c>
      <c r="C75" s="9">
        <f>'ONS - CPPH'!B105*1000</f>
        <v>1474300</v>
      </c>
      <c r="D75" s="9">
        <f t="shared" si="3"/>
        <v>76500</v>
      </c>
    </row>
    <row r="76" spans="1:4">
      <c r="A76">
        <f t="shared" si="2"/>
        <v>201501</v>
      </c>
      <c r="B76" s="9">
        <f>HAVER!B79*1000</f>
        <v>1552900</v>
      </c>
      <c r="C76" s="9">
        <f>'ONS - CPPH'!B106*1000</f>
        <v>1507700</v>
      </c>
      <c r="D76" s="9">
        <f t="shared" si="3"/>
        <v>45200</v>
      </c>
    </row>
    <row r="77" spans="1:4">
      <c r="A77">
        <f t="shared" si="2"/>
        <v>201502</v>
      </c>
      <c r="B77" s="9">
        <f>HAVER!B80*1000</f>
        <v>1584600</v>
      </c>
      <c r="C77" s="9">
        <f>'ONS - CPPH'!B107*1000</f>
        <v>1506500</v>
      </c>
      <c r="D77" s="9">
        <f t="shared" si="3"/>
        <v>78100</v>
      </c>
    </row>
    <row r="78" spans="1:4">
      <c r="A78">
        <f t="shared" si="2"/>
        <v>201503</v>
      </c>
      <c r="B78" s="9">
        <f>HAVER!B81*1000</f>
        <v>1589300</v>
      </c>
      <c r="C78" s="9">
        <f>'ONS - CPPH'!B108*1000</f>
        <v>1530100</v>
      </c>
      <c r="D78" s="9">
        <f t="shared" si="3"/>
        <v>59200</v>
      </c>
    </row>
    <row r="79" spans="1:4">
      <c r="A79">
        <f t="shared" si="2"/>
        <v>201504</v>
      </c>
      <c r="B79" s="9">
        <f>HAVER!B82*1000</f>
        <v>1605100</v>
      </c>
      <c r="C79" s="9">
        <f>'ONS - CPPH'!B109*1000</f>
        <v>1539900</v>
      </c>
      <c r="D79" s="9">
        <f t="shared" si="3"/>
        <v>65200</v>
      </c>
    </row>
    <row r="80" spans="1:4">
      <c r="A80">
        <f t="shared" si="2"/>
        <v>201601</v>
      </c>
      <c r="B80" s="9">
        <f>HAVER!B83*1000</f>
        <v>1599700</v>
      </c>
      <c r="C80" s="9">
        <f>'ONS - CPPH'!B110*1000</f>
        <v>1557000</v>
      </c>
      <c r="D80" s="9">
        <f t="shared" si="3"/>
        <v>42700</v>
      </c>
    </row>
    <row r="81" spans="1:4">
      <c r="A81">
        <f t="shared" si="2"/>
        <v>201602</v>
      </c>
      <c r="B81" s="9">
        <f>HAVER!B84*1000</f>
        <v>1627600</v>
      </c>
      <c r="C81" s="9">
        <f>'ONS - CPPH'!B111*1000</f>
        <v>1551900</v>
      </c>
      <c r="D81" s="9">
        <f t="shared" si="3"/>
        <v>75700</v>
      </c>
    </row>
    <row r="82" spans="1:4">
      <c r="A82">
        <f t="shared" si="2"/>
        <v>201603</v>
      </c>
      <c r="B82" s="9">
        <f>HAVER!B85*1000</f>
        <v>1632900</v>
      </c>
      <c r="C82" s="9">
        <f>'ONS - CPPH'!B112*1000</f>
        <v>1571300</v>
      </c>
      <c r="D82" s="9">
        <f t="shared" si="3"/>
        <v>61600</v>
      </c>
    </row>
    <row r="83" spans="1:4">
      <c r="A83">
        <f t="shared" si="2"/>
        <v>201604</v>
      </c>
      <c r="B83" s="9">
        <f>HAVER!B86*1000</f>
        <v>1688100</v>
      </c>
      <c r="C83" s="9">
        <f>'ONS - CPPH'!B113*1000</f>
        <v>1581200</v>
      </c>
      <c r="D83" s="9">
        <f t="shared" si="3"/>
        <v>106900</v>
      </c>
    </row>
    <row r="84" spans="1:4">
      <c r="A84">
        <f t="shared" si="2"/>
        <v>201701</v>
      </c>
      <c r="B84" s="9">
        <f>HAVER!B87*1000</f>
        <v>1718000</v>
      </c>
      <c r="C84" s="9">
        <f>'ONS - CPPH'!B114*1000</f>
        <v>1605000</v>
      </c>
      <c r="D84" s="9">
        <f t="shared" si="3"/>
        <v>113000</v>
      </c>
    </row>
    <row r="85" spans="1:4">
      <c r="A85">
        <f t="shared" si="2"/>
        <v>201702</v>
      </c>
      <c r="B85" s="9">
        <f>HAVER!B88*1000</f>
        <v>1755300</v>
      </c>
      <c r="C85" s="9">
        <f>'ONS - CPPH'!B115*1000</f>
        <v>1592900</v>
      </c>
      <c r="D85" s="9">
        <f t="shared" si="3"/>
        <v>162400</v>
      </c>
    </row>
    <row r="86" spans="1:4">
      <c r="A86">
        <f t="shared" si="2"/>
        <v>201703</v>
      </c>
      <c r="B86" s="9">
        <f>HAVER!B89*1000</f>
        <v>1773700</v>
      </c>
      <c r="C86" s="9">
        <f>'ONS - CPPH'!B116*1000</f>
        <v>1609400</v>
      </c>
      <c r="D86" s="9">
        <f t="shared" si="3"/>
        <v>164300</v>
      </c>
    </row>
    <row r="87" spans="1:4">
      <c r="A87">
        <f t="shared" si="2"/>
        <v>201704</v>
      </c>
      <c r="B87" s="9">
        <f>HAVER!B90*1000</f>
        <v>1743700</v>
      </c>
      <c r="C87" s="9">
        <f>'ONS - CPPH'!B117*1000</f>
        <v>1622400</v>
      </c>
      <c r="D87" s="9">
        <f t="shared" si="3"/>
        <v>121300</v>
      </c>
    </row>
    <row r="88" spans="1:4">
      <c r="A88">
        <f t="shared" si="2"/>
        <v>201801</v>
      </c>
      <c r="B88" s="9">
        <f>HAVER!B91*1000</f>
        <v>1757300</v>
      </c>
      <c r="C88" s="9">
        <f>'ONS - CPPH'!B118*1000</f>
        <v>1576900</v>
      </c>
      <c r="D88" s="9">
        <f t="shared" si="3"/>
        <v>180400</v>
      </c>
    </row>
    <row r="89" spans="1:4">
      <c r="A89">
        <f t="shared" si="2"/>
        <v>201802</v>
      </c>
      <c r="B89" s="9">
        <f>HAVER!B92*1000</f>
        <v>1774800</v>
      </c>
      <c r="C89" s="9">
        <f>'ONS - CPPH'!B119*1000</f>
        <v>1574900</v>
      </c>
      <c r="D89" s="9">
        <f t="shared" si="3"/>
        <v>199900</v>
      </c>
    </row>
    <row r="90" spans="1:4">
      <c r="A90">
        <f t="shared" si="2"/>
        <v>201803</v>
      </c>
      <c r="B90" s="9">
        <f>HAVER!B93*1000</f>
        <v>1774400</v>
      </c>
      <c r="C90" s="9">
        <f>'ONS - CPPH'!B120*1000</f>
        <v>1583900</v>
      </c>
      <c r="D90" s="9">
        <f t="shared" si="3"/>
        <v>190500</v>
      </c>
    </row>
    <row r="91" spans="1:4">
      <c r="A91">
        <f t="shared" si="2"/>
        <v>201804</v>
      </c>
      <c r="B91" s="9">
        <f>HAVER!B94*1000</f>
        <v>1795600</v>
      </c>
      <c r="C91" s="9">
        <f>'ONS - CPPH'!B121*1000</f>
        <v>1584400</v>
      </c>
      <c r="D91" s="9">
        <f t="shared" si="3"/>
        <v>211200</v>
      </c>
    </row>
    <row r="92" spans="1:4">
      <c r="A92">
        <f t="shared" si="2"/>
        <v>201901</v>
      </c>
      <c r="B92" s="9">
        <f>HAVER!B95*1000</f>
        <v>1776900</v>
      </c>
      <c r="C92" s="9">
        <f>'ONS - CPPH'!B122*1000</f>
        <v>1607100</v>
      </c>
      <c r="D92" s="9">
        <f t="shared" si="3"/>
        <v>169800</v>
      </c>
    </row>
    <row r="93" spans="1:4">
      <c r="A93">
        <f t="shared" si="2"/>
        <v>201902</v>
      </c>
      <c r="B93" s="9">
        <f>HAVER!B96*1000</f>
        <v>1809900</v>
      </c>
      <c r="C93" s="9">
        <f>'ONS - CPPH'!B123*1000</f>
        <v>1600500</v>
      </c>
      <c r="D93" s="9">
        <f t="shared" si="3"/>
        <v>209400</v>
      </c>
    </row>
    <row r="94" spans="1:4">
      <c r="A94">
        <f t="shared" si="2"/>
        <v>201903</v>
      </c>
      <c r="B94" s="9">
        <f>HAVER!B97*1000</f>
        <v>1803800</v>
      </c>
      <c r="C94" s="9">
        <f>'ONS - CPPH'!B124*1000</f>
        <v>1618700</v>
      </c>
      <c r="D94" s="9">
        <f t="shared" si="3"/>
        <v>185100</v>
      </c>
    </row>
    <row r="95" spans="1:4">
      <c r="A95">
        <f t="shared" si="2"/>
        <v>201904</v>
      </c>
      <c r="B95" s="9">
        <f>HAVER!B98*1000</f>
        <v>1835200</v>
      </c>
      <c r="C95" s="9">
        <f>'ONS - CPPH'!B125*1000</f>
        <v>1624100</v>
      </c>
      <c r="D95" s="9">
        <f t="shared" si="3"/>
        <v>211100</v>
      </c>
    </row>
    <row r="96" spans="1:4">
      <c r="A96">
        <f t="shared" si="2"/>
        <v>202001</v>
      </c>
      <c r="B96" s="9">
        <f>HAVER!B99*1000</f>
        <v>1815000</v>
      </c>
      <c r="C96" s="9">
        <f>'ONS - CPPH'!B126*1000</f>
        <v>1653000</v>
      </c>
      <c r="D96" s="9">
        <f t="shared" si="3"/>
        <v>162000</v>
      </c>
    </row>
    <row r="97" spans="1:4">
      <c r="A97">
        <f t="shared" si="2"/>
        <v>202002</v>
      </c>
      <c r="B97" s="9">
        <f>HAVER!B100*1000</f>
        <v>2023900</v>
      </c>
      <c r="C97" s="9">
        <f>'ONS - CPPH'!B127*1000</f>
        <v>1643300</v>
      </c>
      <c r="D97" s="9">
        <f t="shared" si="3"/>
        <v>380600</v>
      </c>
    </row>
    <row r="98" spans="1:4">
      <c r="A98">
        <f t="shared" si="2"/>
        <v>202003</v>
      </c>
      <c r="B98" s="9">
        <f>HAVER!B101*1000</f>
        <v>2068800.0000000002</v>
      </c>
      <c r="C98" s="9">
        <f>'ONS - CPPH'!B128*1000</f>
        <v>1781800</v>
      </c>
      <c r="D98" s="9">
        <f t="shared" si="3"/>
        <v>287000.00000000023</v>
      </c>
    </row>
    <row r="99" spans="1:4">
      <c r="A99">
        <f t="shared" si="2"/>
        <v>202004</v>
      </c>
      <c r="B99" s="9">
        <f>HAVER!B102*1000</f>
        <v>2152200</v>
      </c>
      <c r="C99" s="9">
        <f>'ONS - CPPH'!B129*1000</f>
        <v>1846100</v>
      </c>
      <c r="D99" s="9">
        <f t="shared" si="3"/>
        <v>306100</v>
      </c>
    </row>
    <row r="100" spans="1:4">
      <c r="A100">
        <f t="shared" si="2"/>
        <v>202101</v>
      </c>
      <c r="B100" s="9">
        <f>HAVER!B103*1000</f>
        <v>2152000</v>
      </c>
      <c r="C100" s="9">
        <f>'ONS - CPPH'!B130*1000</f>
        <v>1911900</v>
      </c>
      <c r="D100" s="9">
        <f t="shared" si="3"/>
        <v>240100</v>
      </c>
    </row>
    <row r="101" spans="1:4">
      <c r="A101">
        <f t="shared" si="2"/>
        <v>202102</v>
      </c>
      <c r="B101" s="9">
        <f>HAVER!B104*1000</f>
        <v>2223700</v>
      </c>
      <c r="C101" s="9">
        <f>'ONS - CPPH'!B131*1000</f>
        <v>1930100</v>
      </c>
      <c r="D101" s="9">
        <f t="shared" si="3"/>
        <v>293600</v>
      </c>
    </row>
    <row r="102" spans="1:4">
      <c r="A102">
        <f t="shared" si="2"/>
        <v>202103</v>
      </c>
      <c r="B102" s="9">
        <f>HAVER!B105*1000</f>
        <v>2235900</v>
      </c>
      <c r="C102" s="9">
        <f>'ONS - CPPH'!B132*1000</f>
        <v>2003400</v>
      </c>
      <c r="D102" s="9">
        <f t="shared" si="3"/>
        <v>232500</v>
      </c>
    </row>
    <row r="103" spans="1:4">
      <c r="A103">
        <f t="shared" si="2"/>
        <v>202104</v>
      </c>
      <c r="B103" s="9">
        <f>HAVER!B106*1000</f>
        <v>2360200</v>
      </c>
      <c r="C103" s="9">
        <f>'ONS - CPPH'!B133*1000</f>
        <v>2005200</v>
      </c>
      <c r="D103" s="9">
        <f t="shared" si="3"/>
        <v>355000</v>
      </c>
    </row>
    <row r="104" spans="1:4">
      <c r="A104">
        <f t="shared" si="2"/>
        <v>202201</v>
      </c>
      <c r="B104" s="9">
        <f>HAVER!B107*1000</f>
        <v>2381100</v>
      </c>
      <c r="C104" s="9">
        <f>'ONS - CPPH'!B134*1000</f>
        <v>2044000</v>
      </c>
      <c r="D104" s="9">
        <f t="shared" si="3"/>
        <v>337100</v>
      </c>
    </row>
    <row r="105" spans="1:4">
      <c r="A105">
        <f t="shared" si="2"/>
        <v>202202</v>
      </c>
      <c r="B105" s="9">
        <f>HAVER!B108*1000</f>
        <v>2424200</v>
      </c>
      <c r="C105" s="9">
        <f>'ONS - CPPH'!B135*1000</f>
        <v>2050400</v>
      </c>
      <c r="D105" s="9">
        <f t="shared" si="3"/>
        <v>373800</v>
      </c>
    </row>
    <row r="106" spans="1:4">
      <c r="A106">
        <f t="shared" si="2"/>
        <v>202203</v>
      </c>
      <c r="B106" s="9">
        <f>HAVER!B109*1000</f>
        <v>2440700</v>
      </c>
      <c r="C106" s="9">
        <f>'ONS - CPPH'!B136*1000</f>
        <v>2096500</v>
      </c>
      <c r="D106" s="9">
        <f t="shared" si="3"/>
        <v>344200</v>
      </c>
    </row>
    <row r="107" spans="1:4">
      <c r="A107">
        <f t="shared" si="2"/>
        <v>202204</v>
      </c>
      <c r="B107" s="9">
        <f>HAVER!B110*1000</f>
        <v>2497000</v>
      </c>
      <c r="C107" s="9">
        <f>'ONS - CPPH'!B137*1000</f>
        <v>2128400</v>
      </c>
      <c r="D107" s="9">
        <f t="shared" si="3"/>
        <v>368600</v>
      </c>
    </row>
    <row r="108" spans="1:4">
      <c r="A108">
        <f t="shared" si="2"/>
        <v>202301</v>
      </c>
      <c r="B108" s="9">
        <f>HAVER!B111*1000</f>
        <v>2539800</v>
      </c>
      <c r="C108" s="9">
        <f>'ONS - CPPH'!B138*1000</f>
        <v>2217400</v>
      </c>
      <c r="D108" s="9">
        <f t="shared" si="3"/>
        <v>322400</v>
      </c>
    </row>
    <row r="109" spans="1:4">
      <c r="A109">
        <f t="shared" si="2"/>
        <v>202302</v>
      </c>
      <c r="B109" s="9">
        <f>HAVER!B112*1000</f>
        <v>2598300</v>
      </c>
      <c r="C109" s="9">
        <f>'ONS - CPPH'!B139*1000</f>
        <v>2251900</v>
      </c>
      <c r="D109" s="9">
        <f t="shared" si="3"/>
        <v>346400</v>
      </c>
    </row>
    <row r="110" spans="1:4">
      <c r="A110">
        <f t="shared" si="2"/>
        <v>202303</v>
      </c>
      <c r="B110" s="9">
        <f>HAVER!B113*1000</f>
        <v>2598500</v>
      </c>
      <c r="C110" s="9">
        <f>'ONS - CPPH'!B140*1000</f>
        <v>2332100</v>
      </c>
      <c r="D110" s="9">
        <f t="shared" si="3"/>
        <v>266400</v>
      </c>
    </row>
    <row r="111" spans="1:4">
      <c r="A111">
        <f t="shared" si="2"/>
        <v>202304</v>
      </c>
      <c r="B111" s="9">
        <f>HAVER!B114*1000</f>
        <v>2687100</v>
      </c>
      <c r="C111" s="9">
        <f>'ONS - CPPH'!B141*1000</f>
        <v>2371700</v>
      </c>
      <c r="D111" s="9">
        <f t="shared" si="3"/>
        <v>315400</v>
      </c>
    </row>
    <row r="112" spans="1:4">
      <c r="A112">
        <v>2024</v>
      </c>
    </row>
    <row r="116" spans="1:12">
      <c r="A116" s="7" t="s">
        <v>391</v>
      </c>
      <c r="B116" s="10" t="s">
        <v>299</v>
      </c>
      <c r="C116" s="10" t="s">
        <v>390</v>
      </c>
      <c r="D116" t="s">
        <v>351</v>
      </c>
      <c r="E116" t="s">
        <v>346</v>
      </c>
    </row>
    <row r="117" spans="1:12">
      <c r="A117" t="s">
        <v>392</v>
      </c>
      <c r="B117" s="9">
        <f t="shared" ref="B117:B148" si="4">VLOOKUP($L117,$A$4:$D$110,2,FALSE)</f>
        <v>360400</v>
      </c>
      <c r="C117" s="9">
        <f t="shared" ref="C117:C148" si="5">VLOOKUP($L117,$A$4:$D$110,3,FALSE)</f>
        <v>365900</v>
      </c>
      <c r="D117" s="9">
        <f t="shared" ref="D117:D148" si="6">VLOOKUP($L117,$A$4:$D$110,4,FALSE)</f>
        <v>-5500</v>
      </c>
      <c r="E117" s="9"/>
      <c r="F117" s="9"/>
      <c r="G117" s="9"/>
      <c r="L117">
        <v>199801</v>
      </c>
    </row>
    <row r="118" spans="1:12">
      <c r="A118" t="s">
        <v>393</v>
      </c>
      <c r="B118" s="9">
        <f t="shared" si="4"/>
        <v>363100</v>
      </c>
      <c r="C118" s="9">
        <f t="shared" si="5"/>
        <v>365200</v>
      </c>
      <c r="D118" s="9">
        <f t="shared" si="6"/>
        <v>-2100</v>
      </c>
      <c r="E118" s="9">
        <f t="shared" ref="E118:E141" si="7">D118-D117</f>
        <v>3400</v>
      </c>
      <c r="F118" s="9"/>
      <c r="G118" s="9"/>
      <c r="L118">
        <f>+L117+100</f>
        <v>199901</v>
      </c>
    </row>
    <row r="119" spans="1:12">
      <c r="A119" t="s">
        <v>394</v>
      </c>
      <c r="B119" s="9">
        <f t="shared" si="4"/>
        <v>353300</v>
      </c>
      <c r="C119" s="9">
        <f t="shared" si="5"/>
        <v>369300</v>
      </c>
      <c r="D119" s="9">
        <f t="shared" si="6"/>
        <v>-16000</v>
      </c>
      <c r="E119" s="9">
        <f t="shared" si="7"/>
        <v>-13900</v>
      </c>
      <c r="F119" s="9"/>
      <c r="G119" s="9"/>
      <c r="L119">
        <f t="shared" ref="L119:L148" si="8">+L118+100</f>
        <v>200001</v>
      </c>
    </row>
    <row r="120" spans="1:12">
      <c r="A120" s="4" t="s">
        <v>395</v>
      </c>
      <c r="B120" s="9">
        <f t="shared" si="4"/>
        <v>322000</v>
      </c>
      <c r="C120" s="9">
        <f t="shared" si="5"/>
        <v>334500</v>
      </c>
      <c r="D120" s="9">
        <f t="shared" si="6"/>
        <v>-12500</v>
      </c>
      <c r="E120" s="9">
        <f t="shared" si="7"/>
        <v>3500</v>
      </c>
      <c r="F120" s="9"/>
      <c r="G120" s="9"/>
      <c r="L120">
        <f t="shared" si="8"/>
        <v>200101</v>
      </c>
    </row>
    <row r="121" spans="1:12">
      <c r="A121" s="4" t="s">
        <v>396</v>
      </c>
      <c r="B121" s="9">
        <f t="shared" si="4"/>
        <v>330600</v>
      </c>
      <c r="C121" s="9">
        <f t="shared" si="5"/>
        <v>336800</v>
      </c>
      <c r="D121" s="9">
        <f t="shared" si="6"/>
        <v>-6200</v>
      </c>
      <c r="E121" s="9">
        <f t="shared" si="7"/>
        <v>6300</v>
      </c>
      <c r="F121" s="9"/>
      <c r="G121" s="9"/>
      <c r="L121">
        <f t="shared" si="8"/>
        <v>200201</v>
      </c>
    </row>
    <row r="122" spans="1:12">
      <c r="A122" s="4" t="s">
        <v>397</v>
      </c>
      <c r="B122" s="9">
        <f t="shared" si="4"/>
        <v>369200</v>
      </c>
      <c r="C122" s="9">
        <f t="shared" si="5"/>
        <v>369800</v>
      </c>
      <c r="D122" s="9">
        <f t="shared" si="6"/>
        <v>-600</v>
      </c>
      <c r="E122" s="9">
        <f t="shared" si="7"/>
        <v>5600</v>
      </c>
      <c r="F122" s="9"/>
      <c r="G122" s="9"/>
      <c r="L122">
        <f t="shared" si="8"/>
        <v>200301</v>
      </c>
    </row>
    <row r="123" spans="1:12">
      <c r="A123" s="4" t="s">
        <v>398</v>
      </c>
      <c r="B123" s="9">
        <f t="shared" si="4"/>
        <v>404500</v>
      </c>
      <c r="C123" s="9">
        <f t="shared" si="5"/>
        <v>405900</v>
      </c>
      <c r="D123" s="9">
        <f t="shared" si="6"/>
        <v>-1400</v>
      </c>
      <c r="E123" s="9">
        <f t="shared" si="7"/>
        <v>-800</v>
      </c>
      <c r="F123" s="9"/>
      <c r="G123" s="9"/>
      <c r="L123">
        <f t="shared" si="8"/>
        <v>200401</v>
      </c>
    </row>
    <row r="124" spans="1:12">
      <c r="A124" s="4" t="s">
        <v>399</v>
      </c>
      <c r="B124" s="9">
        <f t="shared" si="4"/>
        <v>460900</v>
      </c>
      <c r="C124" s="9">
        <f t="shared" si="5"/>
        <v>465200</v>
      </c>
      <c r="D124" s="9">
        <f t="shared" si="6"/>
        <v>-4300</v>
      </c>
      <c r="E124" s="9">
        <f t="shared" si="7"/>
        <v>-2900</v>
      </c>
      <c r="F124" s="9"/>
      <c r="G124" s="9"/>
      <c r="L124">
        <f t="shared" si="8"/>
        <v>200501</v>
      </c>
    </row>
    <row r="125" spans="1:12">
      <c r="A125" s="4" t="s">
        <v>400</v>
      </c>
      <c r="B125" s="9">
        <f t="shared" si="4"/>
        <v>499400</v>
      </c>
      <c r="C125" s="9">
        <f t="shared" si="5"/>
        <v>505600</v>
      </c>
      <c r="D125" s="9">
        <f t="shared" si="6"/>
        <v>-6200</v>
      </c>
      <c r="E125" s="9">
        <f t="shared" si="7"/>
        <v>-1900</v>
      </c>
      <c r="F125" s="9"/>
      <c r="G125" s="9"/>
      <c r="L125">
        <f t="shared" si="8"/>
        <v>200601</v>
      </c>
    </row>
    <row r="126" spans="1:12">
      <c r="A126" s="4" t="s">
        <v>401</v>
      </c>
      <c r="B126" s="9">
        <f t="shared" si="4"/>
        <v>535200</v>
      </c>
      <c r="C126" s="9">
        <f t="shared" si="5"/>
        <v>541000</v>
      </c>
      <c r="D126" s="9">
        <f t="shared" si="6"/>
        <v>-5800</v>
      </c>
      <c r="E126" s="9">
        <f t="shared" si="7"/>
        <v>400</v>
      </c>
      <c r="F126" s="9"/>
      <c r="G126" s="9"/>
      <c r="L126">
        <f t="shared" si="8"/>
        <v>200701</v>
      </c>
    </row>
    <row r="127" spans="1:12">
      <c r="A127" s="4" t="s">
        <v>402</v>
      </c>
      <c r="B127" s="9">
        <f t="shared" si="4"/>
        <v>567200</v>
      </c>
      <c r="C127" s="9">
        <f t="shared" si="5"/>
        <v>576700</v>
      </c>
      <c r="D127" s="9">
        <f t="shared" si="6"/>
        <v>-9500</v>
      </c>
      <c r="E127" s="9">
        <f t="shared" si="7"/>
        <v>-3700</v>
      </c>
      <c r="F127" s="9"/>
      <c r="G127" s="9"/>
      <c r="L127">
        <f t="shared" si="8"/>
        <v>200801</v>
      </c>
    </row>
    <row r="128" spans="1:12">
      <c r="A128" s="4" t="s">
        <v>403</v>
      </c>
      <c r="B128" s="9">
        <f t="shared" si="4"/>
        <v>787200</v>
      </c>
      <c r="C128" s="9">
        <f t="shared" si="5"/>
        <v>752800</v>
      </c>
      <c r="D128" s="9">
        <f t="shared" si="6"/>
        <v>34400</v>
      </c>
      <c r="E128" s="9">
        <f t="shared" si="7"/>
        <v>43900</v>
      </c>
      <c r="F128" s="9"/>
      <c r="G128" s="9"/>
      <c r="L128">
        <f t="shared" si="8"/>
        <v>200901</v>
      </c>
    </row>
    <row r="129" spans="1:12">
      <c r="A129" s="4" t="s">
        <v>404</v>
      </c>
      <c r="B129" s="9">
        <f t="shared" si="4"/>
        <v>1027900.0000000001</v>
      </c>
      <c r="C129" s="9">
        <f t="shared" si="5"/>
        <v>944100</v>
      </c>
      <c r="D129" s="9">
        <f t="shared" si="6"/>
        <v>83800.000000000116</v>
      </c>
      <c r="E129" s="9">
        <f t="shared" si="7"/>
        <v>49400.000000000116</v>
      </c>
      <c r="F129" s="9"/>
      <c r="G129" s="9"/>
      <c r="L129">
        <f t="shared" si="8"/>
        <v>201001</v>
      </c>
    </row>
    <row r="130" spans="1:12">
      <c r="A130" s="4" t="s">
        <v>405</v>
      </c>
      <c r="B130" s="9">
        <f t="shared" si="4"/>
        <v>1168700</v>
      </c>
      <c r="C130" s="9">
        <f t="shared" si="5"/>
        <v>1145500</v>
      </c>
      <c r="D130" s="9">
        <f t="shared" si="6"/>
        <v>23200</v>
      </c>
      <c r="E130" s="9">
        <f t="shared" si="7"/>
        <v>-60600.000000000116</v>
      </c>
      <c r="F130" s="9"/>
      <c r="G130" s="9"/>
      <c r="L130">
        <f t="shared" si="8"/>
        <v>201101</v>
      </c>
    </row>
    <row r="131" spans="1:12">
      <c r="A131" s="4" t="s">
        <v>406</v>
      </c>
      <c r="B131" s="9">
        <f t="shared" si="4"/>
        <v>1261200</v>
      </c>
      <c r="C131" s="9">
        <f t="shared" si="5"/>
        <v>1252700</v>
      </c>
      <c r="D131" s="9">
        <f t="shared" si="6"/>
        <v>8500</v>
      </c>
      <c r="E131" s="9">
        <f t="shared" si="7"/>
        <v>-14700</v>
      </c>
      <c r="F131" s="9"/>
      <c r="G131" s="9"/>
      <c r="L131">
        <f t="shared" si="8"/>
        <v>201201</v>
      </c>
    </row>
    <row r="132" spans="1:12">
      <c r="A132" s="4" t="s">
        <v>407</v>
      </c>
      <c r="B132" s="9">
        <f t="shared" si="4"/>
        <v>1366200</v>
      </c>
      <c r="C132" s="9">
        <f t="shared" si="5"/>
        <v>1340000</v>
      </c>
      <c r="D132" s="9">
        <f t="shared" si="6"/>
        <v>26200</v>
      </c>
      <c r="E132" s="9">
        <f t="shared" si="7"/>
        <v>17700</v>
      </c>
      <c r="F132" s="9"/>
      <c r="G132" s="9"/>
      <c r="L132">
        <f t="shared" si="8"/>
        <v>201301</v>
      </c>
    </row>
    <row r="133" spans="1:12">
      <c r="A133" s="4" t="s">
        <v>408</v>
      </c>
      <c r="B133" s="9">
        <f t="shared" si="4"/>
        <v>1461100</v>
      </c>
      <c r="C133" s="9">
        <f t="shared" si="5"/>
        <v>1409500</v>
      </c>
      <c r="D133" s="9">
        <f t="shared" si="6"/>
        <v>51600</v>
      </c>
      <c r="E133" s="9">
        <f t="shared" si="7"/>
        <v>25400</v>
      </c>
      <c r="F133" s="9"/>
      <c r="G133" s="9"/>
      <c r="L133">
        <f t="shared" si="8"/>
        <v>201401</v>
      </c>
    </row>
    <row r="134" spans="1:12">
      <c r="A134" s="4" t="s">
        <v>409</v>
      </c>
      <c r="B134" s="9">
        <f t="shared" si="4"/>
        <v>1552900</v>
      </c>
      <c r="C134" s="9">
        <f t="shared" si="5"/>
        <v>1507700</v>
      </c>
      <c r="D134" s="9">
        <f t="shared" si="6"/>
        <v>45200</v>
      </c>
      <c r="E134" s="9">
        <f t="shared" si="7"/>
        <v>-6400</v>
      </c>
      <c r="F134" s="9"/>
      <c r="G134" s="9"/>
      <c r="L134">
        <f t="shared" si="8"/>
        <v>201501</v>
      </c>
    </row>
    <row r="135" spans="1:12">
      <c r="A135" s="4" t="s">
        <v>410</v>
      </c>
      <c r="B135" s="9">
        <f t="shared" si="4"/>
        <v>1599700</v>
      </c>
      <c r="C135" s="9">
        <f t="shared" si="5"/>
        <v>1557000</v>
      </c>
      <c r="D135" s="9">
        <f t="shared" si="6"/>
        <v>42700</v>
      </c>
      <c r="E135" s="9">
        <f t="shared" si="7"/>
        <v>-2500</v>
      </c>
      <c r="F135" s="9"/>
      <c r="G135" s="9"/>
      <c r="L135">
        <f t="shared" si="8"/>
        <v>201601</v>
      </c>
    </row>
    <row r="136" spans="1:12">
      <c r="A136" s="4" t="s">
        <v>411</v>
      </c>
      <c r="B136" s="9">
        <f t="shared" si="4"/>
        <v>1718000</v>
      </c>
      <c r="C136" s="9">
        <f t="shared" si="5"/>
        <v>1605000</v>
      </c>
      <c r="D136" s="9">
        <f t="shared" si="6"/>
        <v>113000</v>
      </c>
      <c r="E136" s="9">
        <f t="shared" si="7"/>
        <v>70300</v>
      </c>
      <c r="F136" s="9"/>
      <c r="G136" s="9"/>
      <c r="L136">
        <f t="shared" si="8"/>
        <v>201701</v>
      </c>
    </row>
    <row r="137" spans="1:12">
      <c r="A137" s="4" t="s">
        <v>412</v>
      </c>
      <c r="B137" s="9">
        <f t="shared" si="4"/>
        <v>1757300</v>
      </c>
      <c r="C137" s="9">
        <f t="shared" si="5"/>
        <v>1576900</v>
      </c>
      <c r="D137" s="9">
        <f t="shared" si="6"/>
        <v>180400</v>
      </c>
      <c r="E137" s="9">
        <f t="shared" si="7"/>
        <v>67400</v>
      </c>
      <c r="F137" s="9"/>
      <c r="G137" s="9"/>
      <c r="L137">
        <f t="shared" si="8"/>
        <v>201801</v>
      </c>
    </row>
    <row r="138" spans="1:12">
      <c r="A138" s="4" t="s">
        <v>413</v>
      </c>
      <c r="B138" s="9">
        <f t="shared" si="4"/>
        <v>1776900</v>
      </c>
      <c r="C138" s="9">
        <f t="shared" si="5"/>
        <v>1607100</v>
      </c>
      <c r="D138" s="9">
        <f t="shared" si="6"/>
        <v>169800</v>
      </c>
      <c r="E138" s="9">
        <f t="shared" si="7"/>
        <v>-10600</v>
      </c>
      <c r="F138" s="9"/>
      <c r="G138" s="9"/>
      <c r="L138">
        <f t="shared" si="8"/>
        <v>201901</v>
      </c>
    </row>
    <row r="139" spans="1:12">
      <c r="A139" s="4" t="s">
        <v>414</v>
      </c>
      <c r="B139" s="9">
        <f t="shared" si="4"/>
        <v>1815000</v>
      </c>
      <c r="C139" s="9">
        <f t="shared" si="5"/>
        <v>1653000</v>
      </c>
      <c r="D139" s="9">
        <f t="shared" si="6"/>
        <v>162000</v>
      </c>
      <c r="E139" s="9">
        <f t="shared" si="7"/>
        <v>-7800</v>
      </c>
      <c r="F139" s="9"/>
      <c r="G139" s="9"/>
      <c r="L139">
        <f t="shared" si="8"/>
        <v>202001</v>
      </c>
    </row>
    <row r="140" spans="1:12">
      <c r="A140" s="4" t="s">
        <v>415</v>
      </c>
      <c r="B140" s="9">
        <f t="shared" si="4"/>
        <v>2152000</v>
      </c>
      <c r="C140" s="9">
        <f t="shared" si="5"/>
        <v>1911900</v>
      </c>
      <c r="D140" s="9">
        <f t="shared" si="6"/>
        <v>240100</v>
      </c>
      <c r="E140" s="9">
        <f t="shared" si="7"/>
        <v>78100</v>
      </c>
      <c r="F140" s="9"/>
      <c r="G140" s="9"/>
      <c r="L140">
        <f t="shared" si="8"/>
        <v>202101</v>
      </c>
    </row>
    <row r="141" spans="1:12">
      <c r="A141" s="4" t="s">
        <v>416</v>
      </c>
      <c r="B141" s="9">
        <f t="shared" si="4"/>
        <v>2381100</v>
      </c>
      <c r="C141" s="9">
        <f t="shared" si="5"/>
        <v>2044000</v>
      </c>
      <c r="D141" s="9">
        <f t="shared" si="6"/>
        <v>337100</v>
      </c>
      <c r="E141" s="9">
        <f t="shared" si="7"/>
        <v>97000</v>
      </c>
      <c r="F141" s="9"/>
      <c r="G141" s="9"/>
      <c r="L141">
        <f t="shared" si="8"/>
        <v>202201</v>
      </c>
    </row>
    <row r="142" spans="1:12">
      <c r="A142" s="4" t="s">
        <v>417</v>
      </c>
      <c r="B142" s="9">
        <f t="shared" si="4"/>
        <v>2539800</v>
      </c>
      <c r="C142" s="9">
        <f t="shared" si="5"/>
        <v>2217400</v>
      </c>
      <c r="D142" s="9">
        <f t="shared" si="6"/>
        <v>322400</v>
      </c>
      <c r="E142" s="9">
        <f>D142-D141</f>
        <v>-14700</v>
      </c>
      <c r="F142" s="9"/>
      <c r="G142" s="9">
        <f t="array" ref="G142:G148">TRANSPOSE(OBR_MAR24_ST6.11!C15:I15)*1000</f>
        <v>2539800</v>
      </c>
      <c r="H142">
        <f t="array" ref="H142:H148">TRANSPOSE(OBR_MAR24_ST6.11!C21:I21)*1000</f>
        <v>2251900</v>
      </c>
      <c r="I142" s="9">
        <f t="shared" ref="I142:I148" si="9">G142-H142</f>
        <v>287900</v>
      </c>
      <c r="L142">
        <f t="shared" si="8"/>
        <v>202301</v>
      </c>
    </row>
    <row r="143" spans="1:12">
      <c r="A143" s="4" t="s">
        <v>418</v>
      </c>
      <c r="B143" s="9" t="e">
        <f t="shared" si="4"/>
        <v>#N/A</v>
      </c>
      <c r="C143" s="9" t="e">
        <f t="shared" si="5"/>
        <v>#N/A</v>
      </c>
      <c r="D143" s="9" t="e">
        <f t="shared" si="6"/>
        <v>#N/A</v>
      </c>
      <c r="E143" s="9" t="e">
        <f t="shared" ref="E143:E148" si="10">D143-D142</f>
        <v>#N/A</v>
      </c>
      <c r="F143" s="9"/>
      <c r="G143" s="9">
        <v>2690664.4698984949</v>
      </c>
      <c r="H143">
        <v>2446993.5500509227</v>
      </c>
      <c r="I143" s="9">
        <f t="shared" si="9"/>
        <v>243670.91984757222</v>
      </c>
      <c r="J143" s="9">
        <f t="shared" ref="J143:J147" si="11">I143-I142</f>
        <v>-44229.080152427778</v>
      </c>
      <c r="L143">
        <f t="shared" si="8"/>
        <v>202401</v>
      </c>
    </row>
    <row r="144" spans="1:12">
      <c r="A144" s="4" t="s">
        <v>419</v>
      </c>
      <c r="B144" s="9" t="e">
        <f t="shared" si="4"/>
        <v>#N/A</v>
      </c>
      <c r="C144" s="9" t="e">
        <f t="shared" si="5"/>
        <v>#N/A</v>
      </c>
      <c r="D144" s="9" t="e">
        <f t="shared" si="6"/>
        <v>#N/A</v>
      </c>
      <c r="E144" s="9" t="e">
        <f t="shared" si="10"/>
        <v>#N/A</v>
      </c>
      <c r="F144" s="9"/>
      <c r="G144" s="9">
        <v>2792919.4986177613</v>
      </c>
      <c r="H144">
        <v>2592537.1136020441</v>
      </c>
      <c r="I144" s="9">
        <f t="shared" si="9"/>
        <v>200382.38501571724</v>
      </c>
      <c r="J144" s="9">
        <f t="shared" si="11"/>
        <v>-43288.53483185498</v>
      </c>
      <c r="L144">
        <f t="shared" si="8"/>
        <v>202501</v>
      </c>
    </row>
    <row r="145" spans="1:12">
      <c r="A145" s="4" t="s">
        <v>420</v>
      </c>
      <c r="B145" s="9" t="e">
        <f t="shared" si="4"/>
        <v>#N/A</v>
      </c>
      <c r="C145" s="9" t="e">
        <f t="shared" si="5"/>
        <v>#N/A</v>
      </c>
      <c r="D145" s="9" t="e">
        <f t="shared" si="6"/>
        <v>#N/A</v>
      </c>
      <c r="E145" s="9" t="e">
        <f t="shared" si="10"/>
        <v>#N/A</v>
      </c>
      <c r="F145" s="9"/>
      <c r="G145" s="9">
        <v>2820040.8646675004</v>
      </c>
      <c r="H145">
        <v>2714863.6381964767</v>
      </c>
      <c r="I145" s="9">
        <f t="shared" si="9"/>
        <v>105177.22647102363</v>
      </c>
      <c r="J145" s="9">
        <f t="shared" si="11"/>
        <v>-95205.158544693608</v>
      </c>
      <c r="L145">
        <f t="shared" si="8"/>
        <v>202601</v>
      </c>
    </row>
    <row r="146" spans="1:12">
      <c r="A146" s="4" t="s">
        <v>421</v>
      </c>
      <c r="B146" s="9" t="e">
        <f t="shared" si="4"/>
        <v>#N/A</v>
      </c>
      <c r="C146" s="9" t="e">
        <f t="shared" si="5"/>
        <v>#N/A</v>
      </c>
      <c r="D146" s="9" t="e">
        <f t="shared" si="6"/>
        <v>#N/A</v>
      </c>
      <c r="E146" s="9" t="e">
        <f t="shared" si="10"/>
        <v>#N/A</v>
      </c>
      <c r="F146" s="9"/>
      <c r="G146" s="9">
        <v>2902793.0066359499</v>
      </c>
      <c r="H146">
        <v>2832295.8723398256</v>
      </c>
      <c r="I146" s="9">
        <f t="shared" si="9"/>
        <v>70497.134296124335</v>
      </c>
      <c r="J146" s="9">
        <f t="shared" si="11"/>
        <v>-34680.092174899299</v>
      </c>
      <c r="L146">
        <f t="shared" si="8"/>
        <v>202701</v>
      </c>
    </row>
    <row r="147" spans="1:12">
      <c r="A147" s="4" t="s">
        <v>422</v>
      </c>
      <c r="B147" s="9" t="e">
        <f t="shared" si="4"/>
        <v>#N/A</v>
      </c>
      <c r="C147" s="9" t="e">
        <f t="shared" si="5"/>
        <v>#N/A</v>
      </c>
      <c r="D147" s="9" t="e">
        <f t="shared" si="6"/>
        <v>#N/A</v>
      </c>
      <c r="E147" s="9" t="e">
        <f t="shared" si="10"/>
        <v>#N/A</v>
      </c>
      <c r="F147" s="9"/>
      <c r="G147" s="9">
        <v>2994971.3058657073</v>
      </c>
      <c r="H147">
        <v>2936088.5384519477</v>
      </c>
      <c r="I147" s="9">
        <f t="shared" si="9"/>
        <v>58882.767413759604</v>
      </c>
      <c r="J147" s="9">
        <f t="shared" si="11"/>
        <v>-11614.366882364731</v>
      </c>
      <c r="L147">
        <f t="shared" si="8"/>
        <v>202801</v>
      </c>
    </row>
    <row r="148" spans="1:12">
      <c r="A148" s="4" t="s">
        <v>423</v>
      </c>
      <c r="B148" s="9" t="e">
        <f t="shared" si="4"/>
        <v>#N/A</v>
      </c>
      <c r="C148" s="9" t="e">
        <f t="shared" si="5"/>
        <v>#N/A</v>
      </c>
      <c r="D148" s="9" t="e">
        <f t="shared" si="6"/>
        <v>#N/A</v>
      </c>
      <c r="E148" s="9" t="e">
        <f t="shared" si="10"/>
        <v>#N/A</v>
      </c>
      <c r="F148" s="9"/>
      <c r="G148" s="9">
        <v>3078148.1786177866</v>
      </c>
      <c r="H148">
        <v>3033097.4210869339</v>
      </c>
      <c r="I148" s="9">
        <f t="shared" si="9"/>
        <v>45050.757530852687</v>
      </c>
      <c r="J148" s="9">
        <f>I148-I147</f>
        <v>-13832.009882906917</v>
      </c>
      <c r="L148">
        <f t="shared" si="8"/>
        <v>202901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D1008-2625-4482-A0D5-02C089F1A25D}">
  <sheetPr codeName="Sheet8"/>
  <dimension ref="A1:E114"/>
  <sheetViews>
    <sheetView workbookViewId="0">
      <pane xSplit="1" ySplit="6" topLeftCell="B106" activePane="bottomRight" state="frozen"/>
      <selection activeCell="O33" sqref="O33"/>
      <selection pane="topRight" activeCell="O33" sqref="O33"/>
      <selection pane="bottomLeft" activeCell="O33" sqref="O33"/>
      <selection pane="bottomRight" activeCell="O33" sqref="O33"/>
    </sheetView>
  </sheetViews>
  <sheetFormatPr defaultRowHeight="15"/>
  <cols>
    <col min="2" max="4" width="18.7109375" customWidth="1"/>
  </cols>
  <sheetData>
    <row r="1" spans="1:5">
      <c r="A1" s="4" t="s">
        <v>424</v>
      </c>
      <c r="B1" t="s">
        <v>425</v>
      </c>
      <c r="C1" t="s">
        <v>426</v>
      </c>
      <c r="D1" t="s">
        <v>427</v>
      </c>
      <c r="E1" s="50"/>
    </row>
    <row r="2" spans="1:5" s="51" customFormat="1" ht="75">
      <c r="A2" s="51" t="s">
        <v>428</v>
      </c>
      <c r="B2" s="51" t="s">
        <v>429</v>
      </c>
      <c r="C2" s="51" t="s">
        <v>430</v>
      </c>
      <c r="D2" s="51" t="s">
        <v>431</v>
      </c>
    </row>
    <row r="3" spans="1:5">
      <c r="A3" t="s">
        <v>432</v>
      </c>
      <c r="B3" t="s">
        <v>433</v>
      </c>
      <c r="C3" t="s">
        <v>434</v>
      </c>
      <c r="D3" t="s">
        <v>434</v>
      </c>
    </row>
    <row r="4" spans="1:5">
      <c r="A4" t="s">
        <v>435</v>
      </c>
      <c r="B4" t="s">
        <v>436</v>
      </c>
      <c r="C4" t="s">
        <v>437</v>
      </c>
      <c r="D4" t="s">
        <v>437</v>
      </c>
    </row>
    <row r="5" spans="1:5">
      <c r="A5" t="s">
        <v>438</v>
      </c>
      <c r="B5" t="s">
        <v>439</v>
      </c>
      <c r="C5" t="s">
        <v>439</v>
      </c>
      <c r="D5" t="s">
        <v>439</v>
      </c>
    </row>
    <row r="6" spans="1:5">
      <c r="A6" t="s">
        <v>440</v>
      </c>
      <c r="B6" t="s">
        <v>441</v>
      </c>
      <c r="C6" t="s">
        <v>441</v>
      </c>
      <c r="D6" t="s">
        <v>442</v>
      </c>
    </row>
    <row r="7" spans="1:5">
      <c r="A7" t="s">
        <v>443</v>
      </c>
      <c r="B7" s="10">
        <v>347</v>
      </c>
      <c r="C7" s="10">
        <v>36.700000000000003</v>
      </c>
      <c r="D7" s="10">
        <v>38.6</v>
      </c>
    </row>
    <row r="8" spans="1:5">
      <c r="A8" t="s">
        <v>444</v>
      </c>
      <c r="B8" s="10">
        <v>364.4</v>
      </c>
      <c r="C8" s="10">
        <v>38.200000000000003</v>
      </c>
      <c r="D8" s="10">
        <v>38.299999999999997</v>
      </c>
    </row>
    <row r="9" spans="1:5">
      <c r="A9" t="s">
        <v>445</v>
      </c>
      <c r="B9" s="10">
        <v>365.4</v>
      </c>
      <c r="C9" s="10">
        <v>37.9</v>
      </c>
      <c r="D9" s="10">
        <v>38</v>
      </c>
    </row>
    <row r="10" spans="1:5">
      <c r="A10" t="s">
        <v>446</v>
      </c>
      <c r="B10" s="10">
        <v>365</v>
      </c>
      <c r="C10" s="10">
        <v>37.4</v>
      </c>
      <c r="D10" s="10">
        <v>37.5</v>
      </c>
    </row>
    <row r="11" spans="1:5">
      <c r="A11" t="s">
        <v>447</v>
      </c>
      <c r="B11" s="10">
        <v>360.4</v>
      </c>
      <c r="C11" s="10">
        <v>36.6</v>
      </c>
      <c r="D11" s="10">
        <v>36.700000000000003</v>
      </c>
    </row>
    <row r="12" spans="1:5">
      <c r="A12" t="s">
        <v>448</v>
      </c>
      <c r="B12" s="10">
        <v>367.3</v>
      </c>
      <c r="C12" s="10">
        <v>36.799999999999997</v>
      </c>
      <c r="D12" s="10">
        <v>36.9</v>
      </c>
    </row>
    <row r="13" spans="1:5">
      <c r="A13" t="s">
        <v>449</v>
      </c>
      <c r="B13" s="10">
        <v>366.1</v>
      </c>
      <c r="C13" s="10">
        <v>36.299999999999997</v>
      </c>
      <c r="D13" s="10">
        <v>36.299999999999997</v>
      </c>
    </row>
    <row r="14" spans="1:5">
      <c r="A14" t="s">
        <v>450</v>
      </c>
      <c r="B14" s="10">
        <v>364.3</v>
      </c>
      <c r="C14" s="10">
        <v>35.700000000000003</v>
      </c>
      <c r="D14" s="10">
        <v>35.799999999999997</v>
      </c>
    </row>
    <row r="15" spans="1:5">
      <c r="A15" t="s">
        <v>451</v>
      </c>
      <c r="B15" s="10">
        <v>363.1</v>
      </c>
      <c r="C15" s="10">
        <v>35.1</v>
      </c>
      <c r="D15" s="10">
        <v>35.200000000000003</v>
      </c>
    </row>
    <row r="16" spans="1:5">
      <c r="A16" t="s">
        <v>452</v>
      </c>
      <c r="B16" s="10">
        <v>367.4</v>
      </c>
      <c r="C16" s="10">
        <v>35.200000000000003</v>
      </c>
      <c r="D16" s="10">
        <v>35.299999999999997</v>
      </c>
    </row>
    <row r="17" spans="1:4">
      <c r="A17" t="s">
        <v>453</v>
      </c>
      <c r="B17" s="10">
        <v>361.8</v>
      </c>
      <c r="C17" s="10">
        <v>34.200000000000003</v>
      </c>
      <c r="D17" s="10">
        <v>34.299999999999997</v>
      </c>
    </row>
    <row r="18" spans="1:4">
      <c r="A18" t="s">
        <v>454</v>
      </c>
      <c r="B18" s="10">
        <v>368.3</v>
      </c>
      <c r="C18" s="10">
        <v>34.299999999999997</v>
      </c>
      <c r="D18" s="10">
        <v>34.4</v>
      </c>
    </row>
    <row r="19" spans="1:4">
      <c r="A19" t="s">
        <v>455</v>
      </c>
      <c r="B19" s="10">
        <v>353.3</v>
      </c>
      <c r="C19" s="10">
        <v>32.5</v>
      </c>
      <c r="D19" s="10">
        <v>32.6</v>
      </c>
    </row>
    <row r="20" spans="1:4">
      <c r="A20" t="s">
        <v>456</v>
      </c>
      <c r="B20" s="10">
        <v>341.8</v>
      </c>
      <c r="C20" s="10">
        <v>31.1</v>
      </c>
      <c r="D20" s="10">
        <v>31.2</v>
      </c>
    </row>
    <row r="21" spans="1:4">
      <c r="A21" t="s">
        <v>457</v>
      </c>
      <c r="B21" s="10">
        <v>326.60000000000002</v>
      </c>
      <c r="C21" s="10">
        <v>29.3</v>
      </c>
      <c r="D21" s="10">
        <v>29.4</v>
      </c>
    </row>
    <row r="22" spans="1:4">
      <c r="A22" t="s">
        <v>458</v>
      </c>
      <c r="B22" s="10">
        <v>333.3</v>
      </c>
      <c r="C22" s="10">
        <v>29.6</v>
      </c>
      <c r="D22" s="10">
        <v>29.7</v>
      </c>
    </row>
    <row r="23" spans="1:4">
      <c r="A23" t="s">
        <v>459</v>
      </c>
      <c r="B23" s="10">
        <v>322</v>
      </c>
      <c r="C23" s="10">
        <v>28.3</v>
      </c>
      <c r="D23" s="10">
        <v>28.4</v>
      </c>
    </row>
    <row r="24" spans="1:4">
      <c r="A24" t="s">
        <v>460</v>
      </c>
      <c r="B24" s="10">
        <v>330.3</v>
      </c>
      <c r="C24" s="10">
        <v>28.8</v>
      </c>
      <c r="D24" s="10">
        <v>28.9</v>
      </c>
    </row>
    <row r="25" spans="1:4">
      <c r="A25" t="s">
        <v>461</v>
      </c>
      <c r="B25" s="10">
        <v>324.60000000000002</v>
      </c>
      <c r="C25" s="10">
        <v>28.2</v>
      </c>
      <c r="D25" s="10">
        <v>28.3</v>
      </c>
    </row>
    <row r="26" spans="1:4">
      <c r="A26" t="s">
        <v>462</v>
      </c>
      <c r="B26" s="10">
        <v>335.5</v>
      </c>
      <c r="C26" s="10">
        <v>28.8</v>
      </c>
      <c r="D26" s="10">
        <v>28.9</v>
      </c>
    </row>
    <row r="27" spans="1:4">
      <c r="A27" t="s">
        <v>463</v>
      </c>
      <c r="B27" s="10">
        <v>330.6</v>
      </c>
      <c r="C27" s="10">
        <v>28.1</v>
      </c>
      <c r="D27" s="10">
        <v>28.2</v>
      </c>
    </row>
    <row r="28" spans="1:4">
      <c r="A28" t="s">
        <v>464</v>
      </c>
      <c r="B28" s="10">
        <v>339.1</v>
      </c>
      <c r="C28" s="10">
        <v>28.5</v>
      </c>
      <c r="D28" s="10">
        <v>28.6</v>
      </c>
    </row>
    <row r="29" spans="1:4">
      <c r="A29" t="s">
        <v>465</v>
      </c>
      <c r="B29" s="10">
        <v>343.6</v>
      </c>
      <c r="C29" s="10">
        <v>28.4</v>
      </c>
      <c r="D29" s="10">
        <v>28.5</v>
      </c>
    </row>
    <row r="30" spans="1:4">
      <c r="A30" t="s">
        <v>466</v>
      </c>
      <c r="B30" s="10">
        <v>368.7</v>
      </c>
      <c r="C30" s="10">
        <v>30.1</v>
      </c>
      <c r="D30" s="10">
        <v>30.2</v>
      </c>
    </row>
    <row r="31" spans="1:4">
      <c r="A31" t="s">
        <v>467</v>
      </c>
      <c r="B31" s="10">
        <v>369.2</v>
      </c>
      <c r="C31" s="10">
        <v>29.8</v>
      </c>
      <c r="D31" s="10">
        <v>29.9</v>
      </c>
    </row>
    <row r="32" spans="1:4">
      <c r="A32" t="s">
        <v>468</v>
      </c>
      <c r="B32" s="10">
        <v>375.5</v>
      </c>
      <c r="C32" s="10">
        <v>29.8</v>
      </c>
      <c r="D32" s="10">
        <v>29.9</v>
      </c>
    </row>
    <row r="33" spans="1:4">
      <c r="A33" t="s">
        <v>469</v>
      </c>
      <c r="B33" s="10">
        <v>383.4</v>
      </c>
      <c r="C33" s="10">
        <v>30.1</v>
      </c>
      <c r="D33" s="10">
        <v>30.2</v>
      </c>
    </row>
    <row r="34" spans="1:4">
      <c r="A34" t="s">
        <v>470</v>
      </c>
      <c r="B34" s="10">
        <v>404.6</v>
      </c>
      <c r="C34" s="10">
        <v>31.4</v>
      </c>
      <c r="D34" s="10">
        <v>31.5</v>
      </c>
    </row>
    <row r="35" spans="1:4">
      <c r="A35" t="s">
        <v>471</v>
      </c>
      <c r="B35" s="10">
        <v>404.5</v>
      </c>
      <c r="C35" s="10">
        <v>30.9</v>
      </c>
      <c r="D35" s="10">
        <v>31</v>
      </c>
    </row>
    <row r="36" spans="1:4">
      <c r="A36" t="s">
        <v>472</v>
      </c>
      <c r="B36" s="10">
        <v>430.2</v>
      </c>
      <c r="C36" s="10">
        <v>32.5</v>
      </c>
      <c r="D36" s="10">
        <v>32.6</v>
      </c>
    </row>
    <row r="37" spans="1:4">
      <c r="A37" t="s">
        <v>473</v>
      </c>
      <c r="B37" s="10">
        <v>438</v>
      </c>
      <c r="C37" s="10">
        <v>32.6</v>
      </c>
      <c r="D37" s="10">
        <v>32.700000000000003</v>
      </c>
    </row>
    <row r="38" spans="1:4">
      <c r="A38" t="s">
        <v>474</v>
      </c>
      <c r="B38" s="10">
        <v>463.8</v>
      </c>
      <c r="C38" s="10">
        <v>34.1</v>
      </c>
      <c r="D38" s="10">
        <v>34.200000000000003</v>
      </c>
    </row>
    <row r="39" spans="1:4">
      <c r="A39" t="s">
        <v>475</v>
      </c>
      <c r="B39" s="10">
        <v>460.9</v>
      </c>
      <c r="C39" s="10">
        <v>33.5</v>
      </c>
      <c r="D39" s="10">
        <v>33.6</v>
      </c>
    </row>
    <row r="40" spans="1:4">
      <c r="A40" t="s">
        <v>476</v>
      </c>
      <c r="B40" s="10">
        <v>473.3</v>
      </c>
      <c r="C40" s="10">
        <v>33.799999999999997</v>
      </c>
      <c r="D40" s="10">
        <v>34</v>
      </c>
    </row>
    <row r="41" spans="1:4">
      <c r="A41" t="s">
        <v>477</v>
      </c>
      <c r="B41" s="10">
        <v>483.3</v>
      </c>
      <c r="C41" s="10">
        <v>34.1</v>
      </c>
      <c r="D41" s="10">
        <v>34.200000000000003</v>
      </c>
    </row>
    <row r="42" spans="1:4">
      <c r="A42" t="s">
        <v>478</v>
      </c>
      <c r="B42" s="10">
        <v>503.5</v>
      </c>
      <c r="C42" s="10">
        <v>35.1</v>
      </c>
      <c r="D42" s="10">
        <v>35.200000000000003</v>
      </c>
    </row>
    <row r="43" spans="1:4">
      <c r="A43" t="s">
        <v>479</v>
      </c>
      <c r="B43" s="10">
        <v>499.4</v>
      </c>
      <c r="C43" s="10">
        <v>34.299999999999997</v>
      </c>
      <c r="D43" s="10">
        <v>34.5</v>
      </c>
    </row>
    <row r="44" spans="1:4">
      <c r="A44" t="s">
        <v>480</v>
      </c>
      <c r="B44" s="10">
        <v>520</v>
      </c>
      <c r="C44" s="10">
        <v>35.299999999999997</v>
      </c>
      <c r="D44" s="10">
        <v>35.5</v>
      </c>
    </row>
    <row r="45" spans="1:4">
      <c r="A45" t="s">
        <v>481</v>
      </c>
      <c r="B45" s="10">
        <v>524.6</v>
      </c>
      <c r="C45" s="10">
        <v>35.299999999999997</v>
      </c>
      <c r="D45" s="10">
        <v>35.4</v>
      </c>
    </row>
    <row r="46" spans="1:4">
      <c r="A46" t="s">
        <v>482</v>
      </c>
      <c r="B46" s="10">
        <v>539</v>
      </c>
      <c r="C46" s="10">
        <v>35.9</v>
      </c>
      <c r="D46" s="10">
        <v>36</v>
      </c>
    </row>
    <row r="47" spans="1:4">
      <c r="A47" t="s">
        <v>483</v>
      </c>
      <c r="B47" s="10">
        <v>535.20000000000005</v>
      </c>
      <c r="C47" s="10">
        <v>35.1</v>
      </c>
      <c r="D47" s="10">
        <v>35.299999999999997</v>
      </c>
    </row>
    <row r="48" spans="1:4">
      <c r="A48" t="s">
        <v>484</v>
      </c>
      <c r="B48" s="10">
        <v>551.20000000000005</v>
      </c>
      <c r="C48" s="10">
        <v>35.700000000000003</v>
      </c>
      <c r="D48" s="10">
        <v>35.799999999999997</v>
      </c>
    </row>
    <row r="49" spans="1:4">
      <c r="A49" t="s">
        <v>485</v>
      </c>
      <c r="B49" s="10">
        <v>553</v>
      </c>
      <c r="C49" s="10">
        <v>35.299999999999997</v>
      </c>
      <c r="D49" s="10">
        <v>35.4</v>
      </c>
    </row>
    <row r="50" spans="1:4">
      <c r="A50" t="s">
        <v>486</v>
      </c>
      <c r="B50" s="10">
        <v>574.70000000000005</v>
      </c>
      <c r="C50" s="10">
        <v>36.299999999999997</v>
      </c>
      <c r="D50" s="10">
        <v>36.4</v>
      </c>
    </row>
    <row r="51" spans="1:4">
      <c r="A51" t="s">
        <v>487</v>
      </c>
      <c r="B51" s="10">
        <v>567.20000000000005</v>
      </c>
      <c r="C51" s="10">
        <v>35.6</v>
      </c>
      <c r="D51" s="10">
        <v>35.799999999999997</v>
      </c>
    </row>
    <row r="52" spans="1:4">
      <c r="A52" t="s">
        <v>488</v>
      </c>
      <c r="B52" s="10">
        <v>600.1</v>
      </c>
      <c r="C52" s="10">
        <v>37.700000000000003</v>
      </c>
      <c r="D52" s="10">
        <v>37.799999999999997</v>
      </c>
    </row>
    <row r="53" spans="1:4">
      <c r="A53" t="s">
        <v>489</v>
      </c>
      <c r="B53" s="10">
        <v>681.2</v>
      </c>
      <c r="C53" s="10">
        <v>43</v>
      </c>
      <c r="D53" s="10">
        <v>43.2</v>
      </c>
    </row>
    <row r="54" spans="1:4">
      <c r="A54" t="s">
        <v>490</v>
      </c>
      <c r="B54" s="10">
        <v>749.9</v>
      </c>
      <c r="C54" s="10">
        <v>47.9</v>
      </c>
      <c r="D54" s="10">
        <v>48.1</v>
      </c>
    </row>
    <row r="55" spans="1:4">
      <c r="A55" t="s">
        <v>491</v>
      </c>
      <c r="B55" s="10">
        <v>787.2</v>
      </c>
      <c r="C55" s="10">
        <v>50.6</v>
      </c>
      <c r="D55" s="10">
        <v>50.6</v>
      </c>
    </row>
    <row r="56" spans="1:4">
      <c r="A56" t="s">
        <v>492</v>
      </c>
      <c r="B56" s="10">
        <v>849.7</v>
      </c>
      <c r="C56" s="10">
        <v>54.9</v>
      </c>
      <c r="D56" s="10">
        <v>54.2</v>
      </c>
    </row>
    <row r="57" spans="1:4">
      <c r="A57" t="s">
        <v>493</v>
      </c>
      <c r="B57" s="10">
        <v>877.5</v>
      </c>
      <c r="C57" s="10">
        <v>56.4</v>
      </c>
      <c r="D57" s="10">
        <v>55.5</v>
      </c>
    </row>
    <row r="58" spans="1:4">
      <c r="A58" t="s">
        <v>494</v>
      </c>
      <c r="B58" s="10">
        <v>958.6</v>
      </c>
      <c r="C58" s="10">
        <v>61</v>
      </c>
      <c r="D58" s="10">
        <v>60</v>
      </c>
    </row>
    <row r="59" spans="1:4">
      <c r="A59" t="s">
        <v>495</v>
      </c>
      <c r="B59" s="10">
        <v>1027.9000000000001</v>
      </c>
      <c r="C59" s="10">
        <v>64.7</v>
      </c>
      <c r="D59" s="10">
        <v>63.9</v>
      </c>
    </row>
    <row r="60" spans="1:4">
      <c r="A60" t="s">
        <v>496</v>
      </c>
      <c r="B60" s="10">
        <v>1068.0999999999999</v>
      </c>
      <c r="C60" s="10">
        <v>66.400000000000006</v>
      </c>
      <c r="D60" s="10">
        <v>65.7</v>
      </c>
    </row>
    <row r="61" spans="1:4">
      <c r="A61" t="s">
        <v>497</v>
      </c>
      <c r="B61" s="10">
        <v>1106.9000000000001</v>
      </c>
      <c r="C61" s="10">
        <v>68</v>
      </c>
      <c r="D61" s="10">
        <v>67.5</v>
      </c>
    </row>
    <row r="62" spans="1:4">
      <c r="A62" t="s">
        <v>498</v>
      </c>
      <c r="B62" s="10">
        <v>1152.5</v>
      </c>
      <c r="C62" s="10">
        <v>70.3</v>
      </c>
      <c r="D62" s="10">
        <v>69.900000000000006</v>
      </c>
    </row>
    <row r="63" spans="1:4">
      <c r="A63" t="s">
        <v>499</v>
      </c>
      <c r="B63" s="10">
        <v>1168.7</v>
      </c>
      <c r="C63" s="10">
        <v>70.900000000000006</v>
      </c>
      <c r="D63" s="10">
        <v>70.599999999999994</v>
      </c>
    </row>
    <row r="64" spans="1:4">
      <c r="A64" t="s">
        <v>500</v>
      </c>
      <c r="B64" s="10">
        <v>1202.9000000000001</v>
      </c>
      <c r="C64" s="10">
        <v>72.400000000000006</v>
      </c>
      <c r="D64" s="10">
        <v>72.2</v>
      </c>
    </row>
    <row r="65" spans="1:4">
      <c r="A65" t="s">
        <v>501</v>
      </c>
      <c r="B65" s="10">
        <v>1219.0999999999999</v>
      </c>
      <c r="C65" s="10">
        <v>72.900000000000006</v>
      </c>
      <c r="D65" s="10">
        <v>72.900000000000006</v>
      </c>
    </row>
    <row r="66" spans="1:4">
      <c r="A66" t="s">
        <v>502</v>
      </c>
      <c r="B66" s="10">
        <v>1250.5999999999999</v>
      </c>
      <c r="C66" s="10">
        <v>74.2</v>
      </c>
      <c r="D66" s="10">
        <v>74.3</v>
      </c>
    </row>
    <row r="67" spans="1:4">
      <c r="A67" t="s">
        <v>503</v>
      </c>
      <c r="B67" s="10">
        <v>1261.2</v>
      </c>
      <c r="C67" s="10">
        <v>74.3</v>
      </c>
      <c r="D67" s="10">
        <v>74.599999999999994</v>
      </c>
    </row>
    <row r="68" spans="1:4">
      <c r="A68" t="s">
        <v>504</v>
      </c>
      <c r="B68" s="10">
        <v>1290.0999999999999</v>
      </c>
      <c r="C68" s="10">
        <v>75.3</v>
      </c>
      <c r="D68" s="10">
        <v>74.599999999999994</v>
      </c>
    </row>
    <row r="69" spans="1:4">
      <c r="A69" t="s">
        <v>505</v>
      </c>
      <c r="B69" s="10">
        <v>1308.9000000000001</v>
      </c>
      <c r="C69" s="10">
        <v>75.900000000000006</v>
      </c>
      <c r="D69" s="10">
        <v>75.2</v>
      </c>
    </row>
    <row r="70" spans="1:4">
      <c r="A70" t="s">
        <v>506</v>
      </c>
      <c r="B70" s="10">
        <v>1354.3</v>
      </c>
      <c r="C70" s="10">
        <v>77.599999999999994</v>
      </c>
      <c r="D70" s="10">
        <v>76.8</v>
      </c>
    </row>
    <row r="71" spans="1:4">
      <c r="A71" t="s">
        <v>507</v>
      </c>
      <c r="B71" s="10">
        <v>1366.2</v>
      </c>
      <c r="C71" s="10">
        <v>77.5</v>
      </c>
      <c r="D71" s="10">
        <v>76.2</v>
      </c>
    </row>
    <row r="72" spans="1:4">
      <c r="A72" t="s">
        <v>508</v>
      </c>
      <c r="B72" s="10">
        <v>1397.7</v>
      </c>
      <c r="C72" s="10">
        <v>78.5</v>
      </c>
      <c r="D72" s="10">
        <v>76.7</v>
      </c>
    </row>
    <row r="73" spans="1:4">
      <c r="A73" t="s">
        <v>509</v>
      </c>
      <c r="B73" s="10">
        <v>1415.4</v>
      </c>
      <c r="C73" s="10">
        <v>78.5</v>
      </c>
      <c r="D73" s="10">
        <v>76.3</v>
      </c>
    </row>
    <row r="74" spans="1:4">
      <c r="A74" t="s">
        <v>510</v>
      </c>
      <c r="B74" s="10">
        <v>1452.6</v>
      </c>
      <c r="C74" s="10">
        <v>79.599999999999994</v>
      </c>
      <c r="D74" s="10">
        <v>77.2</v>
      </c>
    </row>
    <row r="75" spans="1:4">
      <c r="A75" t="s">
        <v>511</v>
      </c>
      <c r="B75" s="10">
        <v>1461.1</v>
      </c>
      <c r="C75" s="10">
        <v>79.2</v>
      </c>
      <c r="D75" s="10">
        <v>77</v>
      </c>
    </row>
    <row r="76" spans="1:4">
      <c r="A76" t="s">
        <v>512</v>
      </c>
      <c r="B76" s="10">
        <v>1497.9</v>
      </c>
      <c r="C76" s="10">
        <v>80.400000000000006</v>
      </c>
      <c r="D76" s="10">
        <v>78.099999999999994</v>
      </c>
    </row>
    <row r="77" spans="1:4">
      <c r="A77" t="s">
        <v>513</v>
      </c>
      <c r="B77" s="10">
        <v>1513.9</v>
      </c>
      <c r="C77" s="10">
        <v>80.7</v>
      </c>
      <c r="D77" s="10">
        <v>78.599999999999994</v>
      </c>
    </row>
    <row r="78" spans="1:4">
      <c r="A78" t="s">
        <v>514</v>
      </c>
      <c r="B78" s="10">
        <v>1550.8</v>
      </c>
      <c r="C78" s="10">
        <v>82.1</v>
      </c>
      <c r="D78" s="10">
        <v>79.8</v>
      </c>
    </row>
    <row r="79" spans="1:4">
      <c r="A79" t="s">
        <v>515</v>
      </c>
      <c r="B79" s="10">
        <v>1552.9</v>
      </c>
      <c r="C79" s="10">
        <v>81.599999999999994</v>
      </c>
      <c r="D79" s="10">
        <v>79.2</v>
      </c>
    </row>
    <row r="80" spans="1:4">
      <c r="A80" t="s">
        <v>516</v>
      </c>
      <c r="B80" s="10">
        <v>1584.6</v>
      </c>
      <c r="C80" s="10">
        <v>82.7</v>
      </c>
      <c r="D80" s="10">
        <v>79.8</v>
      </c>
    </row>
    <row r="81" spans="1:4">
      <c r="A81" t="s">
        <v>517</v>
      </c>
      <c r="B81" s="10">
        <v>1589.3</v>
      </c>
      <c r="C81" s="10">
        <v>82.3</v>
      </c>
      <c r="D81" s="10">
        <v>79.7</v>
      </c>
    </row>
    <row r="82" spans="1:4">
      <c r="A82" t="s">
        <v>518</v>
      </c>
      <c r="B82" s="10">
        <v>1605.1</v>
      </c>
      <c r="C82" s="10">
        <v>82.3</v>
      </c>
      <c r="D82" s="10">
        <v>79.8</v>
      </c>
    </row>
    <row r="83" spans="1:4">
      <c r="A83" t="s">
        <v>519</v>
      </c>
      <c r="B83" s="10">
        <v>1599.7</v>
      </c>
      <c r="C83" s="10">
        <v>81.3</v>
      </c>
      <c r="D83" s="10">
        <v>78.900000000000006</v>
      </c>
    </row>
    <row r="84" spans="1:4">
      <c r="A84" t="s">
        <v>520</v>
      </c>
      <c r="B84" s="10">
        <v>1627.6</v>
      </c>
      <c r="C84" s="10">
        <v>81.7</v>
      </c>
      <c r="D84" s="10">
        <v>78.900000000000006</v>
      </c>
    </row>
    <row r="85" spans="1:4">
      <c r="A85" t="s">
        <v>521</v>
      </c>
      <c r="B85" s="10">
        <v>1632.9</v>
      </c>
      <c r="C85" s="10">
        <v>81.099999999999994</v>
      </c>
      <c r="D85" s="10">
        <v>78.5</v>
      </c>
    </row>
    <row r="86" spans="1:4">
      <c r="A86" t="s">
        <v>522</v>
      </c>
      <c r="B86" s="10">
        <v>1688.1</v>
      </c>
      <c r="C86" s="10">
        <v>83</v>
      </c>
      <c r="D86" s="10">
        <v>78.900000000000006</v>
      </c>
    </row>
    <row r="87" spans="1:4">
      <c r="A87" t="s">
        <v>523</v>
      </c>
      <c r="B87" s="10">
        <v>1718</v>
      </c>
      <c r="C87" s="10">
        <v>83.5</v>
      </c>
      <c r="D87" s="10">
        <v>77.400000000000006</v>
      </c>
    </row>
    <row r="88" spans="1:4">
      <c r="A88" t="s">
        <v>524</v>
      </c>
      <c r="B88" s="10">
        <v>1755.3</v>
      </c>
      <c r="C88" s="10">
        <v>84.3</v>
      </c>
      <c r="D88" s="10">
        <v>77.3</v>
      </c>
    </row>
    <row r="89" spans="1:4">
      <c r="A89" t="s">
        <v>525</v>
      </c>
      <c r="B89" s="10">
        <v>1773.7</v>
      </c>
      <c r="C89" s="10">
        <v>84.5</v>
      </c>
      <c r="D89" s="10">
        <v>77.3</v>
      </c>
    </row>
    <row r="90" spans="1:4">
      <c r="A90" t="s">
        <v>526</v>
      </c>
      <c r="B90" s="10">
        <v>1743.7</v>
      </c>
      <c r="C90" s="10">
        <v>82.4</v>
      </c>
      <c r="D90" s="10">
        <v>74.5</v>
      </c>
    </row>
    <row r="91" spans="1:4">
      <c r="A91" t="s">
        <v>527</v>
      </c>
      <c r="B91" s="10">
        <v>1757.3</v>
      </c>
      <c r="C91" s="10">
        <v>82.3</v>
      </c>
      <c r="D91" s="10">
        <v>73.7</v>
      </c>
    </row>
    <row r="92" spans="1:4">
      <c r="A92" t="s">
        <v>528</v>
      </c>
      <c r="B92" s="10">
        <v>1774.8</v>
      </c>
      <c r="C92" s="10">
        <v>82.5</v>
      </c>
      <c r="D92" s="10">
        <v>73.599999999999994</v>
      </c>
    </row>
    <row r="93" spans="1:4">
      <c r="A93" t="s">
        <v>529</v>
      </c>
      <c r="B93" s="10">
        <v>1774.4</v>
      </c>
      <c r="C93" s="10">
        <v>81.599999999999994</v>
      </c>
      <c r="D93" s="10">
        <v>72.900000000000006</v>
      </c>
    </row>
    <row r="94" spans="1:4">
      <c r="A94" t="s">
        <v>530</v>
      </c>
      <c r="B94" s="10">
        <v>1795.6</v>
      </c>
      <c r="C94" s="10">
        <v>81.8</v>
      </c>
      <c r="D94" s="10">
        <v>73.2</v>
      </c>
    </row>
    <row r="95" spans="1:4">
      <c r="A95" t="s">
        <v>531</v>
      </c>
      <c r="B95" s="10">
        <v>1776.9</v>
      </c>
      <c r="C95" s="10">
        <v>80.3</v>
      </c>
      <c r="D95" s="10">
        <v>72.3</v>
      </c>
    </row>
    <row r="96" spans="1:4">
      <c r="A96" t="s">
        <v>532</v>
      </c>
      <c r="B96" s="10">
        <v>1809.9</v>
      </c>
      <c r="C96" s="10">
        <v>81</v>
      </c>
      <c r="D96" s="10">
        <v>72.5</v>
      </c>
    </row>
    <row r="97" spans="1:4">
      <c r="A97" t="s">
        <v>533</v>
      </c>
      <c r="B97" s="10">
        <v>1803.8</v>
      </c>
      <c r="C97" s="10">
        <v>80.400000000000006</v>
      </c>
      <c r="D97" s="10">
        <v>72.400000000000006</v>
      </c>
    </row>
    <row r="98" spans="1:4">
      <c r="A98" t="s">
        <v>534</v>
      </c>
      <c r="B98" s="10">
        <v>1835.2</v>
      </c>
      <c r="C98" s="10">
        <v>84.8</v>
      </c>
      <c r="D98" s="10">
        <v>76.400000000000006</v>
      </c>
    </row>
    <row r="99" spans="1:4">
      <c r="A99" t="s">
        <v>535</v>
      </c>
      <c r="B99" s="10">
        <v>1815</v>
      </c>
      <c r="C99" s="10">
        <v>85.2</v>
      </c>
      <c r="D99" s="10">
        <v>77.099999999999994</v>
      </c>
    </row>
    <row r="100" spans="1:4">
      <c r="A100" t="s">
        <v>536</v>
      </c>
      <c r="B100" s="10">
        <v>2023.9</v>
      </c>
      <c r="C100" s="10">
        <v>96.2</v>
      </c>
      <c r="D100" s="10">
        <v>84.7</v>
      </c>
    </row>
    <row r="101" spans="1:4">
      <c r="A101" t="s">
        <v>537</v>
      </c>
      <c r="B101" s="10">
        <v>2068.8000000000002</v>
      </c>
      <c r="C101" s="10">
        <v>99.2</v>
      </c>
      <c r="D101" s="10">
        <v>88.5</v>
      </c>
    </row>
    <row r="102" spans="1:4">
      <c r="A102" t="s">
        <v>538</v>
      </c>
      <c r="B102" s="10">
        <v>2152.1999999999998</v>
      </c>
      <c r="C102" s="10">
        <v>98.7</v>
      </c>
      <c r="D102" s="10">
        <v>87.7</v>
      </c>
    </row>
    <row r="103" spans="1:4">
      <c r="A103" t="s">
        <v>539</v>
      </c>
      <c r="B103" s="10">
        <v>2152</v>
      </c>
      <c r="C103" s="10">
        <v>96.5</v>
      </c>
      <c r="D103" s="10">
        <v>86.5</v>
      </c>
    </row>
    <row r="104" spans="1:4">
      <c r="A104" t="s">
        <v>540</v>
      </c>
      <c r="B104" s="10">
        <v>2223.6999999999998</v>
      </c>
      <c r="C104" s="10">
        <v>97.4</v>
      </c>
      <c r="D104" s="10">
        <v>87.7</v>
      </c>
    </row>
    <row r="105" spans="1:4">
      <c r="A105" t="s">
        <v>541</v>
      </c>
      <c r="B105" s="10">
        <v>2235.9</v>
      </c>
      <c r="C105" s="10">
        <v>94.7</v>
      </c>
      <c r="D105" s="10">
        <v>84.9</v>
      </c>
    </row>
    <row r="106" spans="1:4">
      <c r="A106" t="s">
        <v>542</v>
      </c>
      <c r="B106" s="10">
        <v>2360.1999999999998</v>
      </c>
      <c r="C106" s="10">
        <v>97.9</v>
      </c>
      <c r="D106" s="10">
        <v>84.8</v>
      </c>
    </row>
    <row r="107" spans="1:4">
      <c r="A107" t="s">
        <v>543</v>
      </c>
      <c r="B107" s="10">
        <v>2381.1</v>
      </c>
      <c r="C107" s="10">
        <v>96.6</v>
      </c>
      <c r="D107" s="10">
        <v>83.2</v>
      </c>
    </row>
    <row r="108" spans="1:4">
      <c r="A108" t="s">
        <v>544</v>
      </c>
      <c r="B108" s="10">
        <v>2424.1999999999998</v>
      </c>
      <c r="C108" s="10">
        <v>96.7</v>
      </c>
      <c r="D108" s="10">
        <v>83.7</v>
      </c>
    </row>
    <row r="109" spans="1:4">
      <c r="A109" t="s">
        <v>545</v>
      </c>
      <c r="B109" s="10">
        <v>2440.6999999999998</v>
      </c>
      <c r="C109" s="10">
        <v>95.6</v>
      </c>
      <c r="D109" s="10">
        <v>83.3</v>
      </c>
    </row>
    <row r="110" spans="1:4">
      <c r="A110" t="s">
        <v>546</v>
      </c>
      <c r="B110" s="10">
        <v>2497</v>
      </c>
      <c r="C110" s="10">
        <v>95.7</v>
      </c>
      <c r="D110" s="10">
        <v>85</v>
      </c>
    </row>
    <row r="111" spans="1:4">
      <c r="A111" t="s">
        <v>547</v>
      </c>
      <c r="B111" s="10">
        <v>2539.8000000000002</v>
      </c>
      <c r="C111" s="10">
        <v>95.6</v>
      </c>
      <c r="D111" s="10">
        <v>84.8</v>
      </c>
    </row>
    <row r="112" spans="1:4">
      <c r="A112" t="s">
        <v>548</v>
      </c>
      <c r="B112" s="10">
        <v>2598.3000000000002</v>
      </c>
      <c r="C112" s="10">
        <v>96.6</v>
      </c>
      <c r="D112" s="10">
        <v>86.7</v>
      </c>
    </row>
    <row r="113" spans="1:4">
      <c r="A113" t="s">
        <v>549</v>
      </c>
      <c r="B113" s="10">
        <v>2598.5</v>
      </c>
      <c r="C113" s="10">
        <v>95.6</v>
      </c>
      <c r="D113" s="10">
        <v>87.2</v>
      </c>
    </row>
    <row r="114" spans="1:4">
      <c r="A114" t="s">
        <v>550</v>
      </c>
      <c r="B114" s="10">
        <v>2687.1</v>
      </c>
      <c r="C114" s="10">
        <v>98.2</v>
      </c>
      <c r="D114" s="10">
        <v>89.1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C998B-CD90-4865-AEB7-5B541EE40D9F}">
  <sheetPr codeName="Sheet9"/>
  <dimension ref="A1:B464"/>
  <sheetViews>
    <sheetView workbookViewId="0">
      <pane xSplit="1" ySplit="8" topLeftCell="B9" activePane="bottomRight" state="frozen"/>
      <selection activeCell="B10" sqref="B10"/>
      <selection pane="topRight" activeCell="B10" sqref="B10"/>
      <selection pane="bottomLeft" activeCell="B10" sqref="B10"/>
      <selection pane="bottomRight" activeCell="O33" sqref="O33"/>
    </sheetView>
  </sheetViews>
  <sheetFormatPr defaultRowHeight="12.75"/>
  <cols>
    <col min="1" max="16384" width="9.140625" style="52"/>
  </cols>
  <sheetData>
    <row r="1" spans="1:2">
      <c r="A1" s="52" t="s">
        <v>551</v>
      </c>
      <c r="B1" s="52" t="s">
        <v>552</v>
      </c>
    </row>
    <row r="2" spans="1:2">
      <c r="A2" s="52" t="s">
        <v>553</v>
      </c>
      <c r="B2" s="52" t="s">
        <v>554</v>
      </c>
    </row>
    <row r="3" spans="1:2">
      <c r="A3" s="52" t="s">
        <v>555</v>
      </c>
      <c r="B3" s="52" t="s">
        <v>556</v>
      </c>
    </row>
    <row r="4" spans="1:2">
      <c r="A4" s="52" t="s">
        <v>557</v>
      </c>
      <c r="B4" s="52" t="s">
        <v>558</v>
      </c>
    </row>
    <row r="5" spans="1:2">
      <c r="A5" s="52" t="s">
        <v>559</v>
      </c>
      <c r="B5" s="52" t="s">
        <v>558</v>
      </c>
    </row>
    <row r="6" spans="1:2">
      <c r="A6" s="52" t="s">
        <v>560</v>
      </c>
      <c r="B6" s="52" t="s">
        <v>561</v>
      </c>
    </row>
    <row r="7" spans="1:2">
      <c r="A7" s="52" t="s">
        <v>562</v>
      </c>
      <c r="B7" s="52" t="s">
        <v>563</v>
      </c>
    </row>
    <row r="8" spans="1:2">
      <c r="A8" s="52" t="s">
        <v>564</v>
      </c>
    </row>
    <row r="9" spans="1:2">
      <c r="A9" s="52" t="s">
        <v>565</v>
      </c>
      <c r="B9" s="53">
        <v>365.9</v>
      </c>
    </row>
    <row r="10" spans="1:2">
      <c r="A10" s="52" t="s">
        <v>566</v>
      </c>
      <c r="B10" s="53">
        <v>365.2</v>
      </c>
    </row>
    <row r="11" spans="1:2">
      <c r="A11" s="52" t="s">
        <v>567</v>
      </c>
      <c r="B11" s="53">
        <v>369.3</v>
      </c>
    </row>
    <row r="12" spans="1:2">
      <c r="A12" s="52" t="s">
        <v>568</v>
      </c>
      <c r="B12" s="53">
        <v>334.5</v>
      </c>
    </row>
    <row r="13" spans="1:2">
      <c r="A13" s="52" t="s">
        <v>569</v>
      </c>
      <c r="B13" s="53">
        <v>336.8</v>
      </c>
    </row>
    <row r="14" spans="1:2">
      <c r="A14" s="52" t="s">
        <v>570</v>
      </c>
      <c r="B14" s="53">
        <v>369.8</v>
      </c>
    </row>
    <row r="15" spans="1:2">
      <c r="A15" s="52" t="s">
        <v>571</v>
      </c>
      <c r="B15" s="53">
        <v>405.9</v>
      </c>
    </row>
    <row r="16" spans="1:2">
      <c r="A16" s="52" t="s">
        <v>572</v>
      </c>
      <c r="B16" s="53">
        <v>465.2</v>
      </c>
    </row>
    <row r="17" spans="1:2">
      <c r="A17" s="52" t="s">
        <v>573</v>
      </c>
      <c r="B17" s="53">
        <v>505.6</v>
      </c>
    </row>
    <row r="18" spans="1:2">
      <c r="A18" s="52" t="s">
        <v>574</v>
      </c>
      <c r="B18" s="53">
        <v>541</v>
      </c>
    </row>
    <row r="19" spans="1:2">
      <c r="A19" s="52" t="s">
        <v>575</v>
      </c>
      <c r="B19" s="53">
        <v>576.70000000000005</v>
      </c>
    </row>
    <row r="20" spans="1:2">
      <c r="A20" s="52" t="s">
        <v>576</v>
      </c>
      <c r="B20" s="53">
        <v>752.8</v>
      </c>
    </row>
    <row r="21" spans="1:2">
      <c r="A21" s="52" t="s">
        <v>577</v>
      </c>
      <c r="B21" s="53">
        <v>944.1</v>
      </c>
    </row>
    <row r="22" spans="1:2">
      <c r="A22" s="52" t="s">
        <v>578</v>
      </c>
      <c r="B22" s="53">
        <v>1145.5</v>
      </c>
    </row>
    <row r="23" spans="1:2">
      <c r="A23" s="52" t="s">
        <v>579</v>
      </c>
      <c r="B23" s="53">
        <v>1252.7</v>
      </c>
    </row>
    <row r="24" spans="1:2">
      <c r="A24" s="52" t="s">
        <v>580</v>
      </c>
      <c r="B24" s="53">
        <v>1340</v>
      </c>
    </row>
    <row r="25" spans="1:2">
      <c r="A25" s="52" t="s">
        <v>581</v>
      </c>
      <c r="B25" s="53">
        <v>1409.5</v>
      </c>
    </row>
    <row r="26" spans="1:2">
      <c r="A26" s="52" t="s">
        <v>582</v>
      </c>
      <c r="B26" s="53">
        <v>1507.7</v>
      </c>
    </row>
    <row r="27" spans="1:2">
      <c r="A27" s="52" t="s">
        <v>583</v>
      </c>
      <c r="B27" s="53">
        <v>1557</v>
      </c>
    </row>
    <row r="28" spans="1:2">
      <c r="A28" s="52" t="s">
        <v>584</v>
      </c>
      <c r="B28" s="53">
        <v>1605</v>
      </c>
    </row>
    <row r="29" spans="1:2">
      <c r="A29" s="52" t="s">
        <v>585</v>
      </c>
      <c r="B29" s="53">
        <v>1576.9</v>
      </c>
    </row>
    <row r="30" spans="1:2">
      <c r="A30" s="52" t="s">
        <v>586</v>
      </c>
      <c r="B30" s="53">
        <v>1607.1</v>
      </c>
    </row>
    <row r="31" spans="1:2">
      <c r="A31" s="52" t="s">
        <v>587</v>
      </c>
      <c r="B31" s="53">
        <v>1653</v>
      </c>
    </row>
    <row r="32" spans="1:2">
      <c r="A32" s="52" t="s">
        <v>588</v>
      </c>
      <c r="B32" s="53">
        <v>1911.9</v>
      </c>
    </row>
    <row r="33" spans="1:2">
      <c r="A33" s="52" t="s">
        <v>589</v>
      </c>
      <c r="B33" s="53">
        <v>2044</v>
      </c>
    </row>
    <row r="34" spans="1:2">
      <c r="A34" s="52" t="s">
        <v>590</v>
      </c>
      <c r="B34" s="53">
        <v>2217.4</v>
      </c>
    </row>
    <row r="35" spans="1:2">
      <c r="A35" s="52" t="s">
        <v>591</v>
      </c>
      <c r="B35" s="53">
        <v>2437.9</v>
      </c>
    </row>
    <row r="36" spans="1:2">
      <c r="A36" s="52" t="s">
        <v>75</v>
      </c>
      <c r="B36" s="53">
        <v>365.2</v>
      </c>
    </row>
    <row r="37" spans="1:2">
      <c r="A37" s="52" t="s">
        <v>76</v>
      </c>
      <c r="B37" s="53">
        <v>366.2</v>
      </c>
    </row>
    <row r="38" spans="1:2">
      <c r="A38" s="52" t="s">
        <v>77</v>
      </c>
      <c r="B38" s="53">
        <v>365.9</v>
      </c>
    </row>
    <row r="39" spans="1:2">
      <c r="A39" s="52" t="s">
        <v>78</v>
      </c>
      <c r="B39" s="53">
        <v>361.2</v>
      </c>
    </row>
    <row r="40" spans="1:2">
      <c r="A40" s="52" t="s">
        <v>79</v>
      </c>
      <c r="B40" s="53">
        <v>368.2</v>
      </c>
    </row>
    <row r="41" spans="1:2">
      <c r="A41" s="52" t="s">
        <v>80</v>
      </c>
      <c r="B41" s="53">
        <v>367</v>
      </c>
    </row>
    <row r="42" spans="1:2">
      <c r="A42" s="52" t="s">
        <v>81</v>
      </c>
      <c r="B42" s="53">
        <v>365.2</v>
      </c>
    </row>
    <row r="43" spans="1:2">
      <c r="A43" s="52" t="s">
        <v>82</v>
      </c>
      <c r="B43" s="53">
        <v>364</v>
      </c>
    </row>
    <row r="44" spans="1:2">
      <c r="A44" s="52" t="s">
        <v>83</v>
      </c>
      <c r="B44" s="53">
        <v>368.3</v>
      </c>
    </row>
    <row r="45" spans="1:2">
      <c r="A45" s="52" t="s">
        <v>84</v>
      </c>
      <c r="B45" s="53">
        <v>362.8</v>
      </c>
    </row>
    <row r="46" spans="1:2">
      <c r="A46" s="52" t="s">
        <v>85</v>
      </c>
      <c r="B46" s="53">
        <v>369.3</v>
      </c>
    </row>
    <row r="47" spans="1:2">
      <c r="A47" s="52" t="s">
        <v>86</v>
      </c>
      <c r="B47" s="53">
        <v>354.4</v>
      </c>
    </row>
    <row r="48" spans="1:2">
      <c r="A48" s="52" t="s">
        <v>87</v>
      </c>
      <c r="B48" s="53">
        <v>342.9</v>
      </c>
    </row>
    <row r="49" spans="1:2">
      <c r="A49" s="52" t="s">
        <v>88</v>
      </c>
      <c r="B49" s="53">
        <v>327.7</v>
      </c>
    </row>
    <row r="50" spans="1:2">
      <c r="A50" s="52" t="s">
        <v>89</v>
      </c>
      <c r="B50" s="53">
        <v>334.5</v>
      </c>
    </row>
    <row r="51" spans="1:2">
      <c r="A51" s="52" t="s">
        <v>90</v>
      </c>
      <c r="B51" s="53">
        <v>323.2</v>
      </c>
    </row>
    <row r="52" spans="1:2">
      <c r="A52" s="52" t="s">
        <v>91</v>
      </c>
      <c r="B52" s="53">
        <v>331.5</v>
      </c>
    </row>
    <row r="53" spans="1:2">
      <c r="A53" s="52" t="s">
        <v>92</v>
      </c>
      <c r="B53" s="53">
        <v>325.8</v>
      </c>
    </row>
    <row r="54" spans="1:2">
      <c r="A54" s="52" t="s">
        <v>93</v>
      </c>
      <c r="B54" s="53">
        <v>336.8</v>
      </c>
    </row>
    <row r="55" spans="1:2">
      <c r="A55" s="52" t="s">
        <v>94</v>
      </c>
      <c r="B55" s="53">
        <v>331.8</v>
      </c>
    </row>
    <row r="56" spans="1:2">
      <c r="A56" s="52" t="s">
        <v>95</v>
      </c>
      <c r="B56" s="53">
        <v>340.3</v>
      </c>
    </row>
    <row r="57" spans="1:2">
      <c r="A57" s="52" t="s">
        <v>96</v>
      </c>
      <c r="B57" s="53">
        <v>344.8</v>
      </c>
    </row>
    <row r="58" spans="1:2">
      <c r="A58" s="52" t="s">
        <v>97</v>
      </c>
      <c r="B58" s="53">
        <v>369.8</v>
      </c>
    </row>
    <row r="59" spans="1:2">
      <c r="A59" s="52" t="s">
        <v>98</v>
      </c>
      <c r="B59" s="53">
        <v>370.3</v>
      </c>
    </row>
    <row r="60" spans="1:2">
      <c r="A60" s="52" t="s">
        <v>99</v>
      </c>
      <c r="B60" s="53">
        <v>376.6</v>
      </c>
    </row>
    <row r="61" spans="1:2">
      <c r="A61" s="52" t="s">
        <v>100</v>
      </c>
      <c r="B61" s="53">
        <v>384.7</v>
      </c>
    </row>
    <row r="62" spans="1:2">
      <c r="A62" s="52" t="s">
        <v>101</v>
      </c>
      <c r="B62" s="53">
        <v>405.9</v>
      </c>
    </row>
    <row r="63" spans="1:2">
      <c r="A63" s="52" t="s">
        <v>102</v>
      </c>
      <c r="B63" s="53">
        <v>405.9</v>
      </c>
    </row>
    <row r="64" spans="1:2">
      <c r="A64" s="52" t="s">
        <v>103</v>
      </c>
      <c r="B64" s="53">
        <v>431.6</v>
      </c>
    </row>
    <row r="65" spans="1:2">
      <c r="A65" s="52" t="s">
        <v>104</v>
      </c>
      <c r="B65" s="53">
        <v>439.4</v>
      </c>
    </row>
    <row r="66" spans="1:2">
      <c r="A66" s="52" t="s">
        <v>105</v>
      </c>
      <c r="B66" s="53">
        <v>465.2</v>
      </c>
    </row>
    <row r="67" spans="1:2">
      <c r="A67" s="52" t="s">
        <v>106</v>
      </c>
      <c r="B67" s="53">
        <v>462.4</v>
      </c>
    </row>
    <row r="68" spans="1:2">
      <c r="A68" s="52" t="s">
        <v>107</v>
      </c>
      <c r="B68" s="53">
        <v>475</v>
      </c>
    </row>
    <row r="69" spans="1:2">
      <c r="A69" s="52" t="s">
        <v>108</v>
      </c>
      <c r="B69" s="53">
        <v>485.2</v>
      </c>
    </row>
    <row r="70" spans="1:2">
      <c r="A70" s="52" t="s">
        <v>109</v>
      </c>
      <c r="B70" s="53">
        <v>505.6</v>
      </c>
    </row>
    <row r="71" spans="1:2">
      <c r="A71" s="52" t="s">
        <v>110</v>
      </c>
      <c r="B71" s="53">
        <v>501.6</v>
      </c>
    </row>
    <row r="72" spans="1:2">
      <c r="A72" s="52" t="s">
        <v>111</v>
      </c>
      <c r="B72" s="53">
        <v>522.1</v>
      </c>
    </row>
    <row r="73" spans="1:2">
      <c r="A73" s="52" t="s">
        <v>112</v>
      </c>
      <c r="B73" s="53">
        <v>526.6</v>
      </c>
    </row>
    <row r="74" spans="1:2">
      <c r="A74" s="52" t="s">
        <v>113</v>
      </c>
      <c r="B74" s="53">
        <v>541</v>
      </c>
    </row>
    <row r="75" spans="1:2">
      <c r="A75" s="52" t="s">
        <v>114</v>
      </c>
      <c r="B75" s="53">
        <v>537.20000000000005</v>
      </c>
    </row>
    <row r="76" spans="1:2">
      <c r="A76" s="52" t="s">
        <v>115</v>
      </c>
      <c r="B76" s="53">
        <v>553.20000000000005</v>
      </c>
    </row>
    <row r="77" spans="1:2">
      <c r="A77" s="52" t="s">
        <v>116</v>
      </c>
      <c r="B77" s="53">
        <v>555</v>
      </c>
    </row>
    <row r="78" spans="1:2">
      <c r="A78" s="52" t="s">
        <v>117</v>
      </c>
      <c r="B78" s="53">
        <v>576.70000000000005</v>
      </c>
    </row>
    <row r="79" spans="1:2">
      <c r="A79" s="52" t="s">
        <v>118</v>
      </c>
      <c r="B79" s="53">
        <v>569.29999999999995</v>
      </c>
    </row>
    <row r="80" spans="1:2">
      <c r="A80" s="52" t="s">
        <v>119</v>
      </c>
      <c r="B80" s="53">
        <v>602.5</v>
      </c>
    </row>
    <row r="81" spans="1:2">
      <c r="A81" s="52" t="s">
        <v>120</v>
      </c>
      <c r="B81" s="53">
        <v>684</v>
      </c>
    </row>
    <row r="82" spans="1:2">
      <c r="A82" s="52" t="s">
        <v>121</v>
      </c>
      <c r="B82" s="53">
        <v>752.8</v>
      </c>
    </row>
    <row r="83" spans="1:2">
      <c r="A83" s="52" t="s">
        <v>122</v>
      </c>
      <c r="B83" s="53">
        <v>787.7</v>
      </c>
    </row>
    <row r="84" spans="1:2">
      <c r="A84" s="52" t="s">
        <v>123</v>
      </c>
      <c r="B84" s="53">
        <v>839.1</v>
      </c>
    </row>
    <row r="85" spans="1:2">
      <c r="A85" s="52" t="s">
        <v>124</v>
      </c>
      <c r="B85" s="53">
        <v>864.1</v>
      </c>
    </row>
    <row r="86" spans="1:2">
      <c r="A86" s="52" t="s">
        <v>125</v>
      </c>
      <c r="B86" s="53">
        <v>944.1</v>
      </c>
    </row>
    <row r="87" spans="1:2">
      <c r="A87" s="52" t="s">
        <v>126</v>
      </c>
      <c r="B87" s="53">
        <v>1015.4</v>
      </c>
    </row>
    <row r="88" spans="1:2">
      <c r="A88" s="52" t="s">
        <v>127</v>
      </c>
      <c r="B88" s="53">
        <v>1057.0999999999999</v>
      </c>
    </row>
    <row r="89" spans="1:2">
      <c r="A89" s="52" t="s">
        <v>128</v>
      </c>
      <c r="B89" s="53">
        <v>1098.3</v>
      </c>
    </row>
    <row r="90" spans="1:2">
      <c r="A90" s="52" t="s">
        <v>129</v>
      </c>
      <c r="B90" s="53">
        <v>1145.5</v>
      </c>
    </row>
    <row r="91" spans="1:2">
      <c r="A91" s="52" t="s">
        <v>130</v>
      </c>
      <c r="B91" s="53">
        <v>1164.0999999999999</v>
      </c>
    </row>
    <row r="92" spans="1:2">
      <c r="A92" s="52" t="s">
        <v>131</v>
      </c>
      <c r="B92" s="53">
        <v>1200.0999999999999</v>
      </c>
    </row>
    <row r="93" spans="1:2">
      <c r="A93" s="52" t="s">
        <v>132</v>
      </c>
      <c r="B93" s="53">
        <v>1219.5</v>
      </c>
    </row>
    <row r="94" spans="1:2">
      <c r="A94" s="52" t="s">
        <v>133</v>
      </c>
      <c r="B94" s="53">
        <v>1252.7</v>
      </c>
    </row>
    <row r="95" spans="1:2">
      <c r="A95" s="52" t="s">
        <v>134</v>
      </c>
      <c r="B95" s="53">
        <v>1266.5999999999999</v>
      </c>
    </row>
    <row r="96" spans="1:2">
      <c r="A96" s="52" t="s">
        <v>135</v>
      </c>
      <c r="B96" s="53">
        <v>1278</v>
      </c>
    </row>
    <row r="97" spans="1:2">
      <c r="A97" s="52" t="s">
        <v>136</v>
      </c>
      <c r="B97" s="53">
        <v>1297.2</v>
      </c>
    </row>
    <row r="98" spans="1:2">
      <c r="A98" s="52" t="s">
        <v>137</v>
      </c>
      <c r="B98" s="53">
        <v>1340</v>
      </c>
    </row>
    <row r="99" spans="1:2">
      <c r="A99" s="52" t="s">
        <v>138</v>
      </c>
      <c r="B99" s="53">
        <v>1343.8</v>
      </c>
    </row>
    <row r="100" spans="1:2">
      <c r="A100" s="52" t="s">
        <v>139</v>
      </c>
      <c r="B100" s="53">
        <v>1365.9</v>
      </c>
    </row>
    <row r="101" spans="1:2">
      <c r="A101" s="52" t="s">
        <v>140</v>
      </c>
      <c r="B101" s="53">
        <v>1376</v>
      </c>
    </row>
    <row r="102" spans="1:2">
      <c r="A102" s="52" t="s">
        <v>141</v>
      </c>
      <c r="B102" s="53">
        <v>1409.5</v>
      </c>
    </row>
    <row r="103" spans="1:2">
      <c r="A103" s="52" t="s">
        <v>142</v>
      </c>
      <c r="B103" s="53">
        <v>1419.4</v>
      </c>
    </row>
    <row r="104" spans="1:2">
      <c r="A104" s="52" t="s">
        <v>143</v>
      </c>
      <c r="B104" s="53">
        <v>1454.4</v>
      </c>
    </row>
    <row r="105" spans="1:2">
      <c r="A105" s="52" t="s">
        <v>144</v>
      </c>
      <c r="B105" s="53">
        <v>1474.3</v>
      </c>
    </row>
    <row r="106" spans="1:2">
      <c r="A106" s="52" t="s">
        <v>145</v>
      </c>
      <c r="B106" s="53">
        <v>1507.7</v>
      </c>
    </row>
    <row r="107" spans="1:2">
      <c r="A107" s="52" t="s">
        <v>146</v>
      </c>
      <c r="B107" s="53">
        <v>1506.5</v>
      </c>
    </row>
    <row r="108" spans="1:2">
      <c r="A108" s="52" t="s">
        <v>147</v>
      </c>
      <c r="B108" s="53">
        <v>1530.1</v>
      </c>
    </row>
    <row r="109" spans="1:2">
      <c r="A109" s="52" t="s">
        <v>148</v>
      </c>
      <c r="B109" s="53">
        <v>1539.9</v>
      </c>
    </row>
    <row r="110" spans="1:2">
      <c r="A110" s="52" t="s">
        <v>149</v>
      </c>
      <c r="B110" s="53">
        <v>1557</v>
      </c>
    </row>
    <row r="111" spans="1:2">
      <c r="A111" s="52" t="s">
        <v>150</v>
      </c>
      <c r="B111" s="53">
        <v>1551.9</v>
      </c>
    </row>
    <row r="112" spans="1:2">
      <c r="A112" s="52" t="s">
        <v>151</v>
      </c>
      <c r="B112" s="53">
        <v>1571.3</v>
      </c>
    </row>
    <row r="113" spans="1:2">
      <c r="A113" s="52" t="s">
        <v>152</v>
      </c>
      <c r="B113" s="53">
        <v>1581.2</v>
      </c>
    </row>
    <row r="114" spans="1:2">
      <c r="A114" s="52" t="s">
        <v>153</v>
      </c>
      <c r="B114" s="53">
        <v>1605</v>
      </c>
    </row>
    <row r="115" spans="1:2">
      <c r="A115" s="52" t="s">
        <v>154</v>
      </c>
      <c r="B115" s="53">
        <v>1592.9</v>
      </c>
    </row>
    <row r="116" spans="1:2">
      <c r="A116" s="52" t="s">
        <v>155</v>
      </c>
      <c r="B116" s="53">
        <v>1609.4</v>
      </c>
    </row>
    <row r="117" spans="1:2">
      <c r="A117" s="52" t="s">
        <v>156</v>
      </c>
      <c r="B117" s="53">
        <v>1622.4</v>
      </c>
    </row>
    <row r="118" spans="1:2">
      <c r="A118" s="52" t="s">
        <v>157</v>
      </c>
      <c r="B118" s="53">
        <v>1576.9</v>
      </c>
    </row>
    <row r="119" spans="1:2">
      <c r="A119" s="52" t="s">
        <v>158</v>
      </c>
      <c r="B119" s="53">
        <v>1574.9</v>
      </c>
    </row>
    <row r="120" spans="1:2">
      <c r="A120" s="52" t="s">
        <v>159</v>
      </c>
      <c r="B120" s="53">
        <v>1583.9</v>
      </c>
    </row>
    <row r="121" spans="1:2">
      <c r="A121" s="52" t="s">
        <v>160</v>
      </c>
      <c r="B121" s="53">
        <v>1584.4</v>
      </c>
    </row>
    <row r="122" spans="1:2">
      <c r="A122" s="52" t="s">
        <v>161</v>
      </c>
      <c r="B122" s="53">
        <v>1607.1</v>
      </c>
    </row>
    <row r="123" spans="1:2">
      <c r="A123" s="52" t="s">
        <v>162</v>
      </c>
      <c r="B123" s="53">
        <v>1600.5</v>
      </c>
    </row>
    <row r="124" spans="1:2">
      <c r="A124" s="52" t="s">
        <v>163</v>
      </c>
      <c r="B124" s="53">
        <v>1618.7</v>
      </c>
    </row>
    <row r="125" spans="1:2">
      <c r="A125" s="52" t="s">
        <v>164</v>
      </c>
      <c r="B125" s="53">
        <v>1624.1</v>
      </c>
    </row>
    <row r="126" spans="1:2">
      <c r="A126" s="52" t="s">
        <v>165</v>
      </c>
      <c r="B126" s="53">
        <v>1653</v>
      </c>
    </row>
    <row r="127" spans="1:2">
      <c r="A127" s="52" t="s">
        <v>166</v>
      </c>
      <c r="B127" s="53">
        <v>1643.3</v>
      </c>
    </row>
    <row r="128" spans="1:2">
      <c r="A128" s="52" t="s">
        <v>167</v>
      </c>
      <c r="B128" s="53">
        <v>1781.8</v>
      </c>
    </row>
    <row r="129" spans="1:2">
      <c r="A129" s="52" t="s">
        <v>168</v>
      </c>
      <c r="B129" s="53">
        <v>1846.1</v>
      </c>
    </row>
    <row r="130" spans="1:2">
      <c r="A130" s="52" t="s">
        <v>169</v>
      </c>
      <c r="B130" s="53">
        <v>1911.9</v>
      </c>
    </row>
    <row r="131" spans="1:2">
      <c r="A131" s="52" t="s">
        <v>170</v>
      </c>
      <c r="B131" s="53">
        <v>1930.1</v>
      </c>
    </row>
    <row r="132" spans="1:2">
      <c r="A132" s="52" t="s">
        <v>171</v>
      </c>
      <c r="B132" s="53">
        <v>2003.4</v>
      </c>
    </row>
    <row r="133" spans="1:2">
      <c r="A133" s="52" t="s">
        <v>172</v>
      </c>
      <c r="B133" s="53">
        <v>2005.2</v>
      </c>
    </row>
    <row r="134" spans="1:2">
      <c r="A134" s="52" t="s">
        <v>173</v>
      </c>
      <c r="B134" s="53">
        <v>2044</v>
      </c>
    </row>
    <row r="135" spans="1:2">
      <c r="A135" s="52" t="s">
        <v>174</v>
      </c>
      <c r="B135" s="53">
        <v>2050.4</v>
      </c>
    </row>
    <row r="136" spans="1:2">
      <c r="A136" s="52" t="s">
        <v>175</v>
      </c>
      <c r="B136" s="53">
        <v>2096.5</v>
      </c>
    </row>
    <row r="137" spans="1:2">
      <c r="A137" s="52" t="s">
        <v>176</v>
      </c>
      <c r="B137" s="53">
        <v>2128.4</v>
      </c>
    </row>
    <row r="138" spans="1:2">
      <c r="A138" s="52" t="s">
        <v>177</v>
      </c>
      <c r="B138" s="53">
        <v>2217.4</v>
      </c>
    </row>
    <row r="139" spans="1:2">
      <c r="A139" s="52" t="s">
        <v>178</v>
      </c>
      <c r="B139" s="53">
        <v>2251.9</v>
      </c>
    </row>
    <row r="140" spans="1:2">
      <c r="A140" s="52" t="s">
        <v>179</v>
      </c>
      <c r="B140" s="53">
        <v>2332.1</v>
      </c>
    </row>
    <row r="141" spans="1:2">
      <c r="A141" s="52" t="s">
        <v>180</v>
      </c>
      <c r="B141" s="53">
        <v>2371.6999999999998</v>
      </c>
    </row>
    <row r="142" spans="1:2">
      <c r="A142" s="52" t="s">
        <v>181</v>
      </c>
      <c r="B142" s="53">
        <v>2437.9</v>
      </c>
    </row>
    <row r="143" spans="1:2">
      <c r="A143" s="52" t="s">
        <v>592</v>
      </c>
      <c r="B143" s="53">
        <v>354</v>
      </c>
    </row>
    <row r="144" spans="1:2">
      <c r="A144" s="52" t="s">
        <v>593</v>
      </c>
      <c r="B144" s="53">
        <v>358.6</v>
      </c>
    </row>
    <row r="145" spans="1:2">
      <c r="A145" s="52" t="s">
        <v>594</v>
      </c>
      <c r="B145" s="53">
        <v>365.2</v>
      </c>
    </row>
    <row r="146" spans="1:2">
      <c r="A146" s="52" t="s">
        <v>595</v>
      </c>
      <c r="B146" s="53">
        <v>361.9</v>
      </c>
    </row>
    <row r="147" spans="1:2">
      <c r="A147" s="52" t="s">
        <v>596</v>
      </c>
      <c r="B147" s="53">
        <v>364.1</v>
      </c>
    </row>
    <row r="148" spans="1:2">
      <c r="A148" s="52" t="s">
        <v>597</v>
      </c>
      <c r="B148" s="53">
        <v>366.2</v>
      </c>
    </row>
    <row r="149" spans="1:2">
      <c r="A149" s="52" t="s">
        <v>598</v>
      </c>
      <c r="B149" s="53">
        <v>360.7</v>
      </c>
    </row>
    <row r="150" spans="1:2">
      <c r="A150" s="52" t="s">
        <v>599</v>
      </c>
      <c r="B150" s="53">
        <v>365.1</v>
      </c>
    </row>
    <row r="151" spans="1:2">
      <c r="A151" s="52" t="s">
        <v>600</v>
      </c>
      <c r="B151" s="53">
        <v>365.9</v>
      </c>
    </row>
    <row r="152" spans="1:2">
      <c r="A152" s="52" t="s">
        <v>601</v>
      </c>
      <c r="B152" s="53">
        <v>355.6</v>
      </c>
    </row>
    <row r="153" spans="1:2">
      <c r="A153" s="52" t="s">
        <v>602</v>
      </c>
      <c r="B153" s="53">
        <v>354.5</v>
      </c>
    </row>
    <row r="154" spans="1:2">
      <c r="A154" s="52" t="s">
        <v>603</v>
      </c>
      <c r="B154" s="53">
        <v>361.2</v>
      </c>
    </row>
    <row r="155" spans="1:2">
      <c r="A155" s="52" t="s">
        <v>604</v>
      </c>
      <c r="B155" s="53">
        <v>358.4</v>
      </c>
    </row>
    <row r="156" spans="1:2">
      <c r="A156" s="52" t="s">
        <v>605</v>
      </c>
      <c r="B156" s="53">
        <v>361.8</v>
      </c>
    </row>
    <row r="157" spans="1:2">
      <c r="A157" s="52" t="s">
        <v>606</v>
      </c>
      <c r="B157" s="53">
        <v>368.2</v>
      </c>
    </row>
    <row r="158" spans="1:2">
      <c r="A158" s="52" t="s">
        <v>607</v>
      </c>
      <c r="B158" s="53">
        <v>364.1</v>
      </c>
    </row>
    <row r="159" spans="1:2">
      <c r="A159" s="52" t="s">
        <v>608</v>
      </c>
      <c r="B159" s="53">
        <v>365.6</v>
      </c>
    </row>
    <row r="160" spans="1:2">
      <c r="A160" s="52" t="s">
        <v>609</v>
      </c>
      <c r="B160" s="53">
        <v>367</v>
      </c>
    </row>
    <row r="161" spans="1:2">
      <c r="A161" s="52" t="s">
        <v>610</v>
      </c>
      <c r="B161" s="53">
        <v>360.1</v>
      </c>
    </row>
    <row r="162" spans="1:2">
      <c r="A162" s="52" t="s">
        <v>611</v>
      </c>
      <c r="B162" s="53">
        <v>362.7</v>
      </c>
    </row>
    <row r="163" spans="1:2">
      <c r="A163" s="52" t="s">
        <v>612</v>
      </c>
      <c r="B163" s="53">
        <v>365.2</v>
      </c>
    </row>
    <row r="164" spans="1:2">
      <c r="A164" s="52" t="s">
        <v>613</v>
      </c>
      <c r="B164" s="53">
        <v>354.1</v>
      </c>
    </row>
    <row r="165" spans="1:2">
      <c r="A165" s="52" t="s">
        <v>614</v>
      </c>
      <c r="B165" s="53">
        <v>355.8</v>
      </c>
    </row>
    <row r="166" spans="1:2">
      <c r="A166" s="52" t="s">
        <v>615</v>
      </c>
      <c r="B166" s="53">
        <v>364</v>
      </c>
    </row>
    <row r="167" spans="1:2">
      <c r="A167" s="52" t="s">
        <v>616</v>
      </c>
      <c r="B167" s="53">
        <v>361.2</v>
      </c>
    </row>
    <row r="168" spans="1:2">
      <c r="A168" s="52" t="s">
        <v>617</v>
      </c>
      <c r="B168" s="53">
        <v>363</v>
      </c>
    </row>
    <row r="169" spans="1:2">
      <c r="A169" s="52" t="s">
        <v>618</v>
      </c>
      <c r="B169" s="53">
        <v>368.3</v>
      </c>
    </row>
    <row r="170" spans="1:2">
      <c r="A170" s="52" t="s">
        <v>619</v>
      </c>
      <c r="B170" s="53">
        <v>362.1</v>
      </c>
    </row>
    <row r="171" spans="1:2">
      <c r="A171" s="52" t="s">
        <v>620</v>
      </c>
      <c r="B171" s="53">
        <v>361.7</v>
      </c>
    </row>
    <row r="172" spans="1:2">
      <c r="A172" s="52" t="s">
        <v>621</v>
      </c>
      <c r="B172" s="53">
        <v>362.8</v>
      </c>
    </row>
    <row r="173" spans="1:2">
      <c r="A173" s="52" t="s">
        <v>622</v>
      </c>
      <c r="B173" s="53">
        <v>354.1</v>
      </c>
    </row>
    <row r="174" spans="1:2">
      <c r="A174" s="52" t="s">
        <v>623</v>
      </c>
      <c r="B174" s="53">
        <v>354.5</v>
      </c>
    </row>
    <row r="175" spans="1:2">
      <c r="A175" s="52" t="s">
        <v>624</v>
      </c>
      <c r="B175" s="53">
        <v>369.3</v>
      </c>
    </row>
    <row r="176" spans="1:2">
      <c r="A176" s="52" t="s">
        <v>625</v>
      </c>
      <c r="B176" s="53">
        <v>350.3</v>
      </c>
    </row>
    <row r="177" spans="1:2">
      <c r="A177" s="52" t="s">
        <v>626</v>
      </c>
      <c r="B177" s="53">
        <v>347.6</v>
      </c>
    </row>
    <row r="178" spans="1:2">
      <c r="A178" s="52" t="s">
        <v>627</v>
      </c>
      <c r="B178" s="53">
        <v>354.4</v>
      </c>
    </row>
    <row r="179" spans="1:2">
      <c r="A179" s="52" t="s">
        <v>628</v>
      </c>
      <c r="B179" s="53">
        <v>347.7</v>
      </c>
    </row>
    <row r="180" spans="1:2">
      <c r="A180" s="52" t="s">
        <v>629</v>
      </c>
      <c r="B180" s="53">
        <v>335.7</v>
      </c>
    </row>
    <row r="181" spans="1:2">
      <c r="A181" s="52" t="s">
        <v>630</v>
      </c>
      <c r="B181" s="53">
        <v>342.9</v>
      </c>
    </row>
    <row r="182" spans="1:2">
      <c r="A182" s="52" t="s">
        <v>631</v>
      </c>
      <c r="B182" s="53">
        <v>335.2</v>
      </c>
    </row>
    <row r="183" spans="1:2">
      <c r="A183" s="52" t="s">
        <v>632</v>
      </c>
      <c r="B183" s="53">
        <v>335.5</v>
      </c>
    </row>
    <row r="184" spans="1:2">
      <c r="A184" s="52" t="s">
        <v>633</v>
      </c>
      <c r="B184" s="53">
        <v>327.7</v>
      </c>
    </row>
    <row r="185" spans="1:2">
      <c r="A185" s="52" t="s">
        <v>634</v>
      </c>
      <c r="B185" s="53">
        <v>321.39999999999998</v>
      </c>
    </row>
    <row r="186" spans="1:2">
      <c r="A186" s="52" t="s">
        <v>635</v>
      </c>
      <c r="B186" s="53">
        <v>323.8</v>
      </c>
    </row>
    <row r="187" spans="1:2">
      <c r="A187" s="52" t="s">
        <v>636</v>
      </c>
      <c r="B187" s="53">
        <v>334.5</v>
      </c>
    </row>
    <row r="188" spans="1:2">
      <c r="A188" s="52" t="s">
        <v>637</v>
      </c>
      <c r="B188" s="53">
        <v>318.10000000000002</v>
      </c>
    </row>
    <row r="189" spans="1:2">
      <c r="A189" s="52" t="s">
        <v>638</v>
      </c>
      <c r="B189" s="53">
        <v>316.10000000000002</v>
      </c>
    </row>
    <row r="190" spans="1:2">
      <c r="A190" s="52" t="s">
        <v>639</v>
      </c>
      <c r="B190" s="53">
        <v>323.2</v>
      </c>
    </row>
    <row r="191" spans="1:2">
      <c r="A191" s="52" t="s">
        <v>640</v>
      </c>
      <c r="B191" s="53">
        <v>319.7</v>
      </c>
    </row>
    <row r="192" spans="1:2">
      <c r="A192" s="52" t="s">
        <v>641</v>
      </c>
      <c r="B192" s="53">
        <v>323.39999999999998</v>
      </c>
    </row>
    <row r="193" spans="1:2">
      <c r="A193" s="52" t="s">
        <v>642</v>
      </c>
      <c r="B193" s="53">
        <v>331.5</v>
      </c>
    </row>
    <row r="194" spans="1:2">
      <c r="A194" s="52" t="s">
        <v>643</v>
      </c>
      <c r="B194" s="53">
        <v>323.7</v>
      </c>
    </row>
    <row r="195" spans="1:2">
      <c r="A195" s="52" t="s">
        <v>644</v>
      </c>
      <c r="B195" s="53">
        <v>323.89999999999998</v>
      </c>
    </row>
    <row r="196" spans="1:2">
      <c r="A196" s="52" t="s">
        <v>645</v>
      </c>
      <c r="B196" s="53">
        <v>325.8</v>
      </c>
    </row>
    <row r="197" spans="1:2">
      <c r="A197" s="52" t="s">
        <v>646</v>
      </c>
      <c r="B197" s="53">
        <v>320.89999999999998</v>
      </c>
    </row>
    <row r="198" spans="1:2">
      <c r="A198" s="52" t="s">
        <v>647</v>
      </c>
      <c r="B198" s="53">
        <v>326.60000000000002</v>
      </c>
    </row>
    <row r="199" spans="1:2">
      <c r="A199" s="52" t="s">
        <v>648</v>
      </c>
      <c r="B199" s="53">
        <v>336.8</v>
      </c>
    </row>
    <row r="200" spans="1:2">
      <c r="A200" s="52" t="s">
        <v>649</v>
      </c>
      <c r="B200" s="53">
        <v>326</v>
      </c>
    </row>
    <row r="201" spans="1:2">
      <c r="A201" s="52" t="s">
        <v>650</v>
      </c>
      <c r="B201" s="53">
        <v>324</v>
      </c>
    </row>
    <row r="202" spans="1:2">
      <c r="A202" s="52" t="s">
        <v>651</v>
      </c>
      <c r="B202" s="53">
        <v>331.8</v>
      </c>
    </row>
    <row r="203" spans="1:2">
      <c r="A203" s="52" t="s">
        <v>652</v>
      </c>
      <c r="B203" s="53">
        <v>330.4</v>
      </c>
    </row>
    <row r="204" spans="1:2">
      <c r="A204" s="52" t="s">
        <v>653</v>
      </c>
      <c r="B204" s="53">
        <v>333.1</v>
      </c>
    </row>
    <row r="205" spans="1:2">
      <c r="A205" s="52" t="s">
        <v>654</v>
      </c>
      <c r="B205" s="53">
        <v>340.3</v>
      </c>
    </row>
    <row r="206" spans="1:2">
      <c r="A206" s="52" t="s">
        <v>655</v>
      </c>
      <c r="B206" s="53">
        <v>335.2</v>
      </c>
    </row>
    <row r="207" spans="1:2">
      <c r="A207" s="52" t="s">
        <v>656</v>
      </c>
      <c r="B207" s="53">
        <v>338.7</v>
      </c>
    </row>
    <row r="208" spans="1:2">
      <c r="A208" s="52" t="s">
        <v>657</v>
      </c>
      <c r="B208" s="53">
        <v>344.8</v>
      </c>
    </row>
    <row r="209" spans="1:2">
      <c r="A209" s="52" t="s">
        <v>658</v>
      </c>
      <c r="B209" s="53">
        <v>345.2</v>
      </c>
    </row>
    <row r="210" spans="1:2">
      <c r="A210" s="52" t="s">
        <v>659</v>
      </c>
      <c r="B210" s="53">
        <v>355</v>
      </c>
    </row>
    <row r="211" spans="1:2">
      <c r="A211" s="52" t="s">
        <v>660</v>
      </c>
      <c r="B211" s="53">
        <v>369.8</v>
      </c>
    </row>
    <row r="212" spans="1:2">
      <c r="A212" s="52" t="s">
        <v>661</v>
      </c>
      <c r="B212" s="53">
        <v>357.8</v>
      </c>
    </row>
    <row r="213" spans="1:2">
      <c r="A213" s="52" t="s">
        <v>662</v>
      </c>
      <c r="B213" s="53">
        <v>357.8</v>
      </c>
    </row>
    <row r="214" spans="1:2">
      <c r="A214" s="52" t="s">
        <v>663</v>
      </c>
      <c r="B214" s="53">
        <v>370.3</v>
      </c>
    </row>
    <row r="215" spans="1:2">
      <c r="A215" s="52" t="s">
        <v>664</v>
      </c>
      <c r="B215" s="53">
        <v>368.5</v>
      </c>
    </row>
    <row r="216" spans="1:2">
      <c r="A216" s="52" t="s">
        <v>665</v>
      </c>
      <c r="B216" s="53">
        <v>370.8</v>
      </c>
    </row>
    <row r="217" spans="1:2">
      <c r="A217" s="52" t="s">
        <v>666</v>
      </c>
      <c r="B217" s="53">
        <v>376.6</v>
      </c>
    </row>
    <row r="218" spans="1:2">
      <c r="A218" s="52" t="s">
        <v>667</v>
      </c>
      <c r="B218" s="53">
        <v>372.5</v>
      </c>
    </row>
    <row r="219" spans="1:2">
      <c r="A219" s="52" t="s">
        <v>668</v>
      </c>
      <c r="B219" s="53">
        <v>375.9</v>
      </c>
    </row>
    <row r="220" spans="1:2">
      <c r="A220" s="52" t="s">
        <v>669</v>
      </c>
      <c r="B220" s="53">
        <v>384.7</v>
      </c>
    </row>
    <row r="221" spans="1:2">
      <c r="A221" s="52" t="s">
        <v>670</v>
      </c>
      <c r="B221" s="53">
        <v>384.3</v>
      </c>
    </row>
    <row r="222" spans="1:2">
      <c r="A222" s="52" t="s">
        <v>671</v>
      </c>
      <c r="B222" s="53">
        <v>392</v>
      </c>
    </row>
    <row r="223" spans="1:2">
      <c r="A223" s="52" t="s">
        <v>672</v>
      </c>
      <c r="B223" s="53">
        <v>405.9</v>
      </c>
    </row>
    <row r="224" spans="1:2">
      <c r="A224" s="52" t="s">
        <v>673</v>
      </c>
      <c r="B224" s="53">
        <v>391.6</v>
      </c>
    </row>
    <row r="225" spans="1:2">
      <c r="A225" s="52" t="s">
        <v>674</v>
      </c>
      <c r="B225" s="53">
        <v>391.8</v>
      </c>
    </row>
    <row r="226" spans="1:2">
      <c r="A226" s="52" t="s">
        <v>675</v>
      </c>
      <c r="B226" s="53">
        <v>405.9</v>
      </c>
    </row>
    <row r="227" spans="1:2">
      <c r="A227" s="52" t="s">
        <v>676</v>
      </c>
      <c r="B227" s="53">
        <v>414.6</v>
      </c>
    </row>
    <row r="228" spans="1:2">
      <c r="A228" s="52" t="s">
        <v>677</v>
      </c>
      <c r="B228" s="53">
        <v>419.7</v>
      </c>
    </row>
    <row r="229" spans="1:2">
      <c r="A229" s="52" t="s">
        <v>678</v>
      </c>
      <c r="B229" s="53">
        <v>431.6</v>
      </c>
    </row>
    <row r="230" spans="1:2">
      <c r="A230" s="52" t="s">
        <v>679</v>
      </c>
      <c r="B230" s="53">
        <v>425.6</v>
      </c>
    </row>
    <row r="231" spans="1:2">
      <c r="A231" s="52" t="s">
        <v>680</v>
      </c>
      <c r="B231" s="53">
        <v>428.9</v>
      </c>
    </row>
    <row r="232" spans="1:2">
      <c r="A232" s="52" t="s">
        <v>681</v>
      </c>
      <c r="B232" s="53">
        <v>439.4</v>
      </c>
    </row>
    <row r="233" spans="1:2">
      <c r="A233" s="52" t="s">
        <v>682</v>
      </c>
      <c r="B233" s="53">
        <v>437.6</v>
      </c>
    </row>
    <row r="234" spans="1:2">
      <c r="A234" s="52" t="s">
        <v>683</v>
      </c>
      <c r="B234" s="53">
        <v>449.5</v>
      </c>
    </row>
    <row r="235" spans="1:2">
      <c r="A235" s="52" t="s">
        <v>684</v>
      </c>
      <c r="B235" s="53">
        <v>465.2</v>
      </c>
    </row>
    <row r="236" spans="1:2">
      <c r="A236" s="52" t="s">
        <v>685</v>
      </c>
      <c r="B236" s="53">
        <v>448.5</v>
      </c>
    </row>
    <row r="237" spans="1:2">
      <c r="A237" s="52" t="s">
        <v>686</v>
      </c>
      <c r="B237" s="53">
        <v>448.4</v>
      </c>
    </row>
    <row r="238" spans="1:2">
      <c r="A238" s="52" t="s">
        <v>687</v>
      </c>
      <c r="B238" s="53">
        <v>462.4</v>
      </c>
    </row>
    <row r="239" spans="1:2">
      <c r="A239" s="52" t="s">
        <v>688</v>
      </c>
      <c r="B239" s="53">
        <v>459.5</v>
      </c>
    </row>
    <row r="240" spans="1:2">
      <c r="A240" s="52" t="s">
        <v>689</v>
      </c>
      <c r="B240" s="53">
        <v>463.7</v>
      </c>
    </row>
    <row r="241" spans="1:2">
      <c r="A241" s="52" t="s">
        <v>690</v>
      </c>
      <c r="B241" s="53">
        <v>475</v>
      </c>
    </row>
    <row r="242" spans="1:2">
      <c r="A242" s="52" t="s">
        <v>691</v>
      </c>
      <c r="B242" s="53">
        <v>468.3</v>
      </c>
    </row>
    <row r="243" spans="1:2">
      <c r="A243" s="52" t="s">
        <v>692</v>
      </c>
      <c r="B243" s="53">
        <v>474</v>
      </c>
    </row>
    <row r="244" spans="1:2">
      <c r="A244" s="52" t="s">
        <v>693</v>
      </c>
      <c r="B244" s="53">
        <v>485.2</v>
      </c>
    </row>
    <row r="245" spans="1:2">
      <c r="A245" s="52" t="s">
        <v>694</v>
      </c>
      <c r="B245" s="53">
        <v>481</v>
      </c>
    </row>
    <row r="246" spans="1:2">
      <c r="A246" s="52" t="s">
        <v>695</v>
      </c>
      <c r="B246" s="53">
        <v>489.6</v>
      </c>
    </row>
    <row r="247" spans="1:2">
      <c r="A247" s="52" t="s">
        <v>696</v>
      </c>
      <c r="B247" s="53">
        <v>505.6</v>
      </c>
    </row>
    <row r="248" spans="1:2">
      <c r="A248" s="52" t="s">
        <v>697</v>
      </c>
      <c r="B248" s="53">
        <v>484</v>
      </c>
    </row>
    <row r="249" spans="1:2">
      <c r="A249" s="52" t="s">
        <v>698</v>
      </c>
      <c r="B249" s="53">
        <v>487.3</v>
      </c>
    </row>
    <row r="250" spans="1:2">
      <c r="A250" s="52" t="s">
        <v>699</v>
      </c>
      <c r="B250" s="53">
        <v>501.6</v>
      </c>
    </row>
    <row r="251" spans="1:2">
      <c r="A251" s="52" t="s">
        <v>700</v>
      </c>
      <c r="B251" s="53">
        <v>500</v>
      </c>
    </row>
    <row r="252" spans="1:2">
      <c r="A252" s="52" t="s">
        <v>701</v>
      </c>
      <c r="B252" s="53">
        <v>508.8</v>
      </c>
    </row>
    <row r="253" spans="1:2">
      <c r="A253" s="52" t="s">
        <v>702</v>
      </c>
      <c r="B253" s="53">
        <v>522.1</v>
      </c>
    </row>
    <row r="254" spans="1:2">
      <c r="A254" s="52" t="s">
        <v>703</v>
      </c>
      <c r="B254" s="53">
        <v>510.2</v>
      </c>
    </row>
    <row r="255" spans="1:2">
      <c r="A255" s="52" t="s">
        <v>704</v>
      </c>
      <c r="B255" s="53">
        <v>514.4</v>
      </c>
    </row>
    <row r="256" spans="1:2">
      <c r="A256" s="52" t="s">
        <v>705</v>
      </c>
      <c r="B256" s="53">
        <v>526.6</v>
      </c>
    </row>
    <row r="257" spans="1:2">
      <c r="A257" s="52" t="s">
        <v>706</v>
      </c>
      <c r="B257" s="53">
        <v>519.9</v>
      </c>
    </row>
    <row r="258" spans="1:2">
      <c r="A258" s="52" t="s">
        <v>707</v>
      </c>
      <c r="B258" s="53">
        <v>527.29999999999995</v>
      </c>
    </row>
    <row r="259" spans="1:2">
      <c r="A259" s="52" t="s">
        <v>708</v>
      </c>
      <c r="B259" s="53">
        <v>541</v>
      </c>
    </row>
    <row r="260" spans="1:2">
      <c r="A260" s="52" t="s">
        <v>709</v>
      </c>
      <c r="B260" s="53">
        <v>520.29999999999995</v>
      </c>
    </row>
    <row r="261" spans="1:2">
      <c r="A261" s="52" t="s">
        <v>710</v>
      </c>
      <c r="B261" s="53">
        <v>519.9</v>
      </c>
    </row>
    <row r="262" spans="1:2">
      <c r="A262" s="52" t="s">
        <v>711</v>
      </c>
      <c r="B262" s="53">
        <v>537.20000000000005</v>
      </c>
    </row>
    <row r="263" spans="1:2">
      <c r="A263" s="52" t="s">
        <v>712</v>
      </c>
      <c r="B263" s="53">
        <v>534.20000000000005</v>
      </c>
    </row>
    <row r="264" spans="1:2">
      <c r="A264" s="52" t="s">
        <v>713</v>
      </c>
      <c r="B264" s="53">
        <v>541.79999999999995</v>
      </c>
    </row>
    <row r="265" spans="1:2">
      <c r="A265" s="52" t="s">
        <v>714</v>
      </c>
      <c r="B265" s="53">
        <v>553.20000000000005</v>
      </c>
    </row>
    <row r="266" spans="1:2">
      <c r="A266" s="52" t="s">
        <v>715</v>
      </c>
      <c r="B266" s="53">
        <v>541</v>
      </c>
    </row>
    <row r="267" spans="1:2">
      <c r="A267" s="52" t="s">
        <v>716</v>
      </c>
      <c r="B267" s="53">
        <v>545.79999999999995</v>
      </c>
    </row>
    <row r="268" spans="1:2">
      <c r="A268" s="52" t="s">
        <v>717</v>
      </c>
      <c r="B268" s="53">
        <v>555</v>
      </c>
    </row>
    <row r="269" spans="1:2">
      <c r="A269" s="52" t="s">
        <v>718</v>
      </c>
      <c r="B269" s="53">
        <v>550.70000000000005</v>
      </c>
    </row>
    <row r="270" spans="1:2">
      <c r="A270" s="52" t="s">
        <v>719</v>
      </c>
      <c r="B270" s="53">
        <v>560.79999999999995</v>
      </c>
    </row>
    <row r="271" spans="1:2">
      <c r="A271" s="52" t="s">
        <v>720</v>
      </c>
      <c r="B271" s="53">
        <v>576.70000000000005</v>
      </c>
    </row>
    <row r="272" spans="1:2">
      <c r="A272" s="52" t="s">
        <v>721</v>
      </c>
      <c r="B272" s="53">
        <v>554.20000000000005</v>
      </c>
    </row>
    <row r="273" spans="1:2">
      <c r="A273" s="52" t="s">
        <v>722</v>
      </c>
      <c r="B273" s="53">
        <v>559.70000000000005</v>
      </c>
    </row>
    <row r="274" spans="1:2">
      <c r="A274" s="52" t="s">
        <v>723</v>
      </c>
      <c r="B274" s="53">
        <v>569.29999999999995</v>
      </c>
    </row>
    <row r="275" spans="1:2">
      <c r="A275" s="52" t="s">
        <v>724</v>
      </c>
      <c r="B275" s="53">
        <v>572</v>
      </c>
    </row>
    <row r="276" spans="1:2">
      <c r="A276" s="52" t="s">
        <v>725</v>
      </c>
      <c r="B276" s="53">
        <v>583.6</v>
      </c>
    </row>
    <row r="277" spans="1:2">
      <c r="A277" s="52" t="s">
        <v>726</v>
      </c>
      <c r="B277" s="53">
        <v>602.5</v>
      </c>
    </row>
    <row r="278" spans="1:2">
      <c r="A278" s="52" t="s">
        <v>727</v>
      </c>
      <c r="B278" s="53">
        <v>605.20000000000005</v>
      </c>
    </row>
    <row r="279" spans="1:2">
      <c r="A279" s="52" t="s">
        <v>728</v>
      </c>
      <c r="B279" s="53">
        <v>631</v>
      </c>
    </row>
    <row r="280" spans="1:2">
      <c r="A280" s="52" t="s">
        <v>729</v>
      </c>
      <c r="B280" s="53">
        <v>684</v>
      </c>
    </row>
    <row r="281" spans="1:2">
      <c r="A281" s="52" t="s">
        <v>730</v>
      </c>
      <c r="B281" s="53">
        <v>692.4</v>
      </c>
    </row>
    <row r="282" spans="1:2">
      <c r="A282" s="52" t="s">
        <v>731</v>
      </c>
      <c r="B282" s="53">
        <v>704.4</v>
      </c>
    </row>
    <row r="283" spans="1:2">
      <c r="A283" s="52" t="s">
        <v>732</v>
      </c>
      <c r="B283" s="53">
        <v>752.8</v>
      </c>
    </row>
    <row r="284" spans="1:2">
      <c r="A284" s="52" t="s">
        <v>733</v>
      </c>
      <c r="B284" s="53">
        <v>752.7</v>
      </c>
    </row>
    <row r="285" spans="1:2">
      <c r="A285" s="52" t="s">
        <v>734</v>
      </c>
      <c r="B285" s="53">
        <v>761.8</v>
      </c>
    </row>
    <row r="286" spans="1:2">
      <c r="A286" s="52" t="s">
        <v>735</v>
      </c>
      <c r="B286" s="53">
        <v>787.7</v>
      </c>
    </row>
    <row r="287" spans="1:2">
      <c r="A287" s="52" t="s">
        <v>736</v>
      </c>
      <c r="B287" s="53">
        <v>797.8</v>
      </c>
    </row>
    <row r="288" spans="1:2">
      <c r="A288" s="52" t="s">
        <v>737</v>
      </c>
      <c r="B288" s="53">
        <v>816</v>
      </c>
    </row>
    <row r="289" spans="1:2">
      <c r="A289" s="52" t="s">
        <v>738</v>
      </c>
      <c r="B289" s="53">
        <v>839.1</v>
      </c>
    </row>
    <row r="290" spans="1:2">
      <c r="A290" s="52" t="s">
        <v>739</v>
      </c>
      <c r="B290" s="53">
        <v>842.2</v>
      </c>
    </row>
    <row r="291" spans="1:2">
      <c r="A291" s="52" t="s">
        <v>740</v>
      </c>
      <c r="B291" s="53">
        <v>844.5</v>
      </c>
    </row>
    <row r="292" spans="1:2">
      <c r="A292" s="52" t="s">
        <v>741</v>
      </c>
      <c r="B292" s="53">
        <v>864.1</v>
      </c>
    </row>
    <row r="293" spans="1:2">
      <c r="A293" s="52" t="s">
        <v>742</v>
      </c>
      <c r="B293" s="53">
        <v>870.6</v>
      </c>
    </row>
    <row r="294" spans="1:2">
      <c r="A294" s="52" t="s">
        <v>743</v>
      </c>
      <c r="B294" s="53">
        <v>885.4</v>
      </c>
    </row>
    <row r="295" spans="1:2">
      <c r="A295" s="52" t="s">
        <v>744</v>
      </c>
      <c r="B295" s="53">
        <v>944.1</v>
      </c>
    </row>
    <row r="296" spans="1:2">
      <c r="A296" s="52" t="s">
        <v>745</v>
      </c>
      <c r="B296" s="53">
        <v>980.1</v>
      </c>
    </row>
    <row r="297" spans="1:2">
      <c r="A297" s="52" t="s">
        <v>746</v>
      </c>
      <c r="B297" s="53">
        <v>986.6</v>
      </c>
    </row>
    <row r="298" spans="1:2">
      <c r="A298" s="52" t="s">
        <v>747</v>
      </c>
      <c r="B298" s="53">
        <v>1015.4</v>
      </c>
    </row>
    <row r="299" spans="1:2">
      <c r="A299" s="52" t="s">
        <v>748</v>
      </c>
      <c r="B299" s="53">
        <v>1021.3</v>
      </c>
    </row>
    <row r="300" spans="1:2">
      <c r="A300" s="52" t="s">
        <v>749</v>
      </c>
      <c r="B300" s="53">
        <v>1034</v>
      </c>
    </row>
    <row r="301" spans="1:2">
      <c r="A301" s="52" t="s">
        <v>750</v>
      </c>
      <c r="B301" s="53">
        <v>1057.0999999999999</v>
      </c>
    </row>
    <row r="302" spans="1:2">
      <c r="A302" s="52" t="s">
        <v>751</v>
      </c>
      <c r="B302" s="53">
        <v>1061.7</v>
      </c>
    </row>
    <row r="303" spans="1:2">
      <c r="A303" s="52" t="s">
        <v>752</v>
      </c>
      <c r="B303" s="53">
        <v>1071.3</v>
      </c>
    </row>
    <row r="304" spans="1:2">
      <c r="A304" s="52" t="s">
        <v>753</v>
      </c>
      <c r="B304" s="53">
        <v>1098.3</v>
      </c>
    </row>
    <row r="305" spans="1:2">
      <c r="A305" s="52" t="s">
        <v>754</v>
      </c>
      <c r="B305" s="53">
        <v>1100.9000000000001</v>
      </c>
    </row>
    <row r="306" spans="1:2">
      <c r="A306" s="52" t="s">
        <v>755</v>
      </c>
      <c r="B306" s="53">
        <v>1118.2</v>
      </c>
    </row>
    <row r="307" spans="1:2">
      <c r="A307" s="52" t="s">
        <v>756</v>
      </c>
      <c r="B307" s="53">
        <v>1145.5</v>
      </c>
    </row>
    <row r="308" spans="1:2">
      <c r="A308" s="52" t="s">
        <v>757</v>
      </c>
      <c r="B308" s="53">
        <v>1131.7</v>
      </c>
    </row>
    <row r="309" spans="1:2">
      <c r="A309" s="52" t="s">
        <v>758</v>
      </c>
      <c r="B309" s="53">
        <v>1138.8</v>
      </c>
    </row>
    <row r="310" spans="1:2">
      <c r="A310" s="52" t="s">
        <v>759</v>
      </c>
      <c r="B310" s="53">
        <v>1164.0999999999999</v>
      </c>
    </row>
    <row r="311" spans="1:2">
      <c r="A311" s="52" t="s">
        <v>760</v>
      </c>
      <c r="B311" s="53">
        <v>1169.0999999999999</v>
      </c>
    </row>
    <row r="312" spans="1:2">
      <c r="A312" s="52" t="s">
        <v>761</v>
      </c>
      <c r="B312" s="53">
        <v>1178.3</v>
      </c>
    </row>
    <row r="313" spans="1:2">
      <c r="A313" s="52" t="s">
        <v>762</v>
      </c>
      <c r="B313" s="53">
        <v>1200.0999999999999</v>
      </c>
    </row>
    <row r="314" spans="1:2">
      <c r="A314" s="52" t="s">
        <v>763</v>
      </c>
      <c r="B314" s="53">
        <v>1192.9000000000001</v>
      </c>
    </row>
    <row r="315" spans="1:2">
      <c r="A315" s="52" t="s">
        <v>764</v>
      </c>
      <c r="B315" s="53">
        <v>1208.8</v>
      </c>
    </row>
    <row r="316" spans="1:2">
      <c r="A316" s="52" t="s">
        <v>765</v>
      </c>
      <c r="B316" s="53">
        <v>1219.5</v>
      </c>
    </row>
    <row r="317" spans="1:2">
      <c r="A317" s="52" t="s">
        <v>766</v>
      </c>
      <c r="B317" s="53">
        <v>1219.0999999999999</v>
      </c>
    </row>
    <row r="318" spans="1:2">
      <c r="A318" s="52" t="s">
        <v>767</v>
      </c>
      <c r="B318" s="53">
        <v>1228.9000000000001</v>
      </c>
    </row>
    <row r="319" spans="1:2">
      <c r="A319" s="52" t="s">
        <v>768</v>
      </c>
      <c r="B319" s="53">
        <v>1252.7</v>
      </c>
    </row>
    <row r="320" spans="1:2">
      <c r="A320" s="52" t="s">
        <v>769</v>
      </c>
      <c r="B320" s="53">
        <v>1237.5999999999999</v>
      </c>
    </row>
    <row r="321" spans="1:2">
      <c r="A321" s="52" t="s">
        <v>770</v>
      </c>
      <c r="B321" s="53">
        <v>1246.2</v>
      </c>
    </row>
    <row r="322" spans="1:2">
      <c r="A322" s="52" t="s">
        <v>771</v>
      </c>
      <c r="B322" s="53">
        <v>1266.5999999999999</v>
      </c>
    </row>
    <row r="323" spans="1:2">
      <c r="A323" s="52" t="s">
        <v>772</v>
      </c>
      <c r="B323" s="53">
        <v>1249.5</v>
      </c>
    </row>
    <row r="324" spans="1:2">
      <c r="A324" s="52" t="s">
        <v>773</v>
      </c>
      <c r="B324" s="53">
        <v>1256.5999999999999</v>
      </c>
    </row>
    <row r="325" spans="1:2">
      <c r="A325" s="52" t="s">
        <v>774</v>
      </c>
      <c r="B325" s="53">
        <v>1278</v>
      </c>
    </row>
    <row r="326" spans="1:2">
      <c r="A326" s="52" t="s">
        <v>775</v>
      </c>
      <c r="B326" s="53">
        <v>1270.7</v>
      </c>
    </row>
    <row r="327" spans="1:2">
      <c r="A327" s="52" t="s">
        <v>776</v>
      </c>
      <c r="B327" s="53">
        <v>1277</v>
      </c>
    </row>
    <row r="328" spans="1:2">
      <c r="A328" s="52" t="s">
        <v>777</v>
      </c>
      <c r="B328" s="53">
        <v>1297.2</v>
      </c>
    </row>
    <row r="329" spans="1:2">
      <c r="A329" s="52" t="s">
        <v>778</v>
      </c>
      <c r="B329" s="53">
        <v>1302</v>
      </c>
    </row>
    <row r="330" spans="1:2">
      <c r="A330" s="52" t="s">
        <v>779</v>
      </c>
      <c r="B330" s="53">
        <v>1315.7</v>
      </c>
    </row>
    <row r="331" spans="1:2">
      <c r="A331" s="52" t="s">
        <v>780</v>
      </c>
      <c r="B331" s="53">
        <v>1340</v>
      </c>
    </row>
    <row r="332" spans="1:2">
      <c r="A332" s="52" t="s">
        <v>781</v>
      </c>
      <c r="B332" s="53">
        <v>1317.7</v>
      </c>
    </row>
    <row r="333" spans="1:2">
      <c r="A333" s="52" t="s">
        <v>782</v>
      </c>
      <c r="B333" s="53">
        <v>1318.8</v>
      </c>
    </row>
    <row r="334" spans="1:2">
      <c r="A334" s="52" t="s">
        <v>783</v>
      </c>
      <c r="B334" s="53">
        <v>1343.8</v>
      </c>
    </row>
    <row r="335" spans="1:2">
      <c r="A335" s="52" t="s">
        <v>784</v>
      </c>
      <c r="B335" s="53">
        <v>1342.6</v>
      </c>
    </row>
    <row r="336" spans="1:2">
      <c r="A336" s="52" t="s">
        <v>785</v>
      </c>
      <c r="B336" s="53">
        <v>1353.6</v>
      </c>
    </row>
    <row r="337" spans="1:2">
      <c r="A337" s="52" t="s">
        <v>786</v>
      </c>
      <c r="B337" s="53">
        <v>1365.9</v>
      </c>
    </row>
    <row r="338" spans="1:2">
      <c r="A338" s="52" t="s">
        <v>787</v>
      </c>
      <c r="B338" s="53">
        <v>1356.9</v>
      </c>
    </row>
    <row r="339" spans="1:2">
      <c r="A339" s="52" t="s">
        <v>788</v>
      </c>
      <c r="B339" s="53">
        <v>1359.2</v>
      </c>
    </row>
    <row r="340" spans="1:2">
      <c r="A340" s="52" t="s">
        <v>789</v>
      </c>
      <c r="B340" s="53">
        <v>1376</v>
      </c>
    </row>
    <row r="341" spans="1:2">
      <c r="A341" s="52" t="s">
        <v>790</v>
      </c>
      <c r="B341" s="53">
        <v>1370.8</v>
      </c>
    </row>
    <row r="342" spans="1:2">
      <c r="A342" s="52" t="s">
        <v>791</v>
      </c>
      <c r="B342" s="53">
        <v>1385.8</v>
      </c>
    </row>
    <row r="343" spans="1:2">
      <c r="A343" s="52" t="s">
        <v>792</v>
      </c>
      <c r="B343" s="53">
        <v>1409.5</v>
      </c>
    </row>
    <row r="344" spans="1:2">
      <c r="A344" s="52" t="s">
        <v>793</v>
      </c>
      <c r="B344" s="53">
        <v>1395.4</v>
      </c>
    </row>
    <row r="345" spans="1:2">
      <c r="A345" s="52" t="s">
        <v>794</v>
      </c>
      <c r="B345" s="53">
        <v>1401.5</v>
      </c>
    </row>
    <row r="346" spans="1:2">
      <c r="A346" s="52" t="s">
        <v>795</v>
      </c>
      <c r="B346" s="53">
        <v>1419.4</v>
      </c>
    </row>
    <row r="347" spans="1:2">
      <c r="A347" s="52" t="s">
        <v>796</v>
      </c>
      <c r="B347" s="53">
        <v>1420.5</v>
      </c>
    </row>
    <row r="348" spans="1:2">
      <c r="A348" s="52" t="s">
        <v>797</v>
      </c>
      <c r="B348" s="53">
        <v>1434.5</v>
      </c>
    </row>
    <row r="349" spans="1:2">
      <c r="A349" s="52" t="s">
        <v>798</v>
      </c>
      <c r="B349" s="53">
        <v>1454.4</v>
      </c>
    </row>
    <row r="350" spans="1:2">
      <c r="A350" s="52" t="s">
        <v>799</v>
      </c>
      <c r="B350" s="53">
        <v>1449.5</v>
      </c>
    </row>
    <row r="351" spans="1:2">
      <c r="A351" s="52" t="s">
        <v>800</v>
      </c>
      <c r="B351" s="53">
        <v>1453</v>
      </c>
    </row>
    <row r="352" spans="1:2">
      <c r="A352" s="52" t="s">
        <v>801</v>
      </c>
      <c r="B352" s="53">
        <v>1474.3</v>
      </c>
    </row>
    <row r="353" spans="1:2">
      <c r="A353" s="52" t="s">
        <v>802</v>
      </c>
      <c r="B353" s="53">
        <v>1473.6</v>
      </c>
    </row>
    <row r="354" spans="1:2">
      <c r="A354" s="52" t="s">
        <v>803</v>
      </c>
      <c r="B354" s="53">
        <v>1482.2</v>
      </c>
    </row>
    <row r="355" spans="1:2">
      <c r="A355" s="52" t="s">
        <v>804</v>
      </c>
      <c r="B355" s="53">
        <v>1507.7</v>
      </c>
    </row>
    <row r="356" spans="1:2">
      <c r="A356" s="52" t="s">
        <v>805</v>
      </c>
      <c r="B356" s="53">
        <v>1483.2</v>
      </c>
    </row>
    <row r="357" spans="1:2">
      <c r="A357" s="52" t="s">
        <v>806</v>
      </c>
      <c r="B357" s="53">
        <v>1486.7</v>
      </c>
    </row>
    <row r="358" spans="1:2">
      <c r="A358" s="52" t="s">
        <v>807</v>
      </c>
      <c r="B358" s="53">
        <v>1506.5</v>
      </c>
    </row>
    <row r="359" spans="1:2">
      <c r="A359" s="52" t="s">
        <v>808</v>
      </c>
      <c r="B359" s="53">
        <v>1501.4</v>
      </c>
    </row>
    <row r="360" spans="1:2">
      <c r="A360" s="52" t="s">
        <v>809</v>
      </c>
      <c r="B360" s="53">
        <v>1512.8</v>
      </c>
    </row>
    <row r="361" spans="1:2">
      <c r="A361" s="52" t="s">
        <v>810</v>
      </c>
      <c r="B361" s="53">
        <v>1530.1</v>
      </c>
    </row>
    <row r="362" spans="1:2">
      <c r="A362" s="52" t="s">
        <v>811</v>
      </c>
      <c r="B362" s="53">
        <v>1523.1</v>
      </c>
    </row>
    <row r="363" spans="1:2">
      <c r="A363" s="52" t="s">
        <v>812</v>
      </c>
      <c r="B363" s="53">
        <v>1522.3</v>
      </c>
    </row>
    <row r="364" spans="1:2">
      <c r="A364" s="52" t="s">
        <v>813</v>
      </c>
      <c r="B364" s="53">
        <v>1539.9</v>
      </c>
    </row>
    <row r="365" spans="1:2">
      <c r="A365" s="52" t="s">
        <v>814</v>
      </c>
      <c r="B365" s="53">
        <v>1539.5</v>
      </c>
    </row>
    <row r="366" spans="1:2">
      <c r="A366" s="52" t="s">
        <v>815</v>
      </c>
      <c r="B366" s="53">
        <v>1546.1</v>
      </c>
    </row>
    <row r="367" spans="1:2">
      <c r="A367" s="52" t="s">
        <v>816</v>
      </c>
      <c r="B367" s="53">
        <v>1557</v>
      </c>
    </row>
    <row r="368" spans="1:2">
      <c r="A368" s="52" t="s">
        <v>817</v>
      </c>
      <c r="B368" s="53">
        <v>1534.4</v>
      </c>
    </row>
    <row r="369" spans="1:2">
      <c r="A369" s="52" t="s">
        <v>818</v>
      </c>
      <c r="B369" s="53">
        <v>1532.5</v>
      </c>
    </row>
    <row r="370" spans="1:2">
      <c r="A370" s="52" t="s">
        <v>819</v>
      </c>
      <c r="B370" s="53">
        <v>1551.9</v>
      </c>
    </row>
    <row r="371" spans="1:2">
      <c r="A371" s="52" t="s">
        <v>820</v>
      </c>
      <c r="B371" s="53">
        <v>1552.3</v>
      </c>
    </row>
    <row r="372" spans="1:2">
      <c r="A372" s="52" t="s">
        <v>821</v>
      </c>
      <c r="B372" s="53">
        <v>1559.1</v>
      </c>
    </row>
    <row r="373" spans="1:2">
      <c r="A373" s="52" t="s">
        <v>822</v>
      </c>
      <c r="B373" s="53">
        <v>1571.3</v>
      </c>
    </row>
    <row r="374" spans="1:2">
      <c r="A374" s="52" t="s">
        <v>823</v>
      </c>
      <c r="B374" s="53">
        <v>1559.5</v>
      </c>
    </row>
    <row r="375" spans="1:2">
      <c r="A375" s="52" t="s">
        <v>824</v>
      </c>
      <c r="B375" s="53">
        <v>1564.3</v>
      </c>
    </row>
    <row r="376" spans="1:2">
      <c r="A376" s="52" t="s">
        <v>825</v>
      </c>
      <c r="B376" s="53">
        <v>1581.2</v>
      </c>
    </row>
    <row r="377" spans="1:2">
      <c r="A377" s="52" t="s">
        <v>826</v>
      </c>
      <c r="B377" s="53">
        <v>1574</v>
      </c>
    </row>
    <row r="378" spans="1:2">
      <c r="A378" s="52" t="s">
        <v>827</v>
      </c>
      <c r="B378" s="53">
        <v>1585.1</v>
      </c>
    </row>
    <row r="379" spans="1:2">
      <c r="A379" s="52" t="s">
        <v>828</v>
      </c>
      <c r="B379" s="53">
        <v>1605</v>
      </c>
    </row>
    <row r="380" spans="1:2">
      <c r="A380" s="52" t="s">
        <v>829</v>
      </c>
      <c r="B380" s="53">
        <v>1570.7</v>
      </c>
    </row>
    <row r="381" spans="1:2">
      <c r="A381" s="52" t="s">
        <v>830</v>
      </c>
      <c r="B381" s="53">
        <v>1572.3</v>
      </c>
    </row>
    <row r="382" spans="1:2">
      <c r="A382" s="52" t="s">
        <v>831</v>
      </c>
      <c r="B382" s="53">
        <v>1592.9</v>
      </c>
    </row>
    <row r="383" spans="1:2">
      <c r="A383" s="52" t="s">
        <v>832</v>
      </c>
      <c r="B383" s="53">
        <v>1578.7</v>
      </c>
    </row>
    <row r="384" spans="1:2">
      <c r="A384" s="52" t="s">
        <v>833</v>
      </c>
      <c r="B384" s="53">
        <v>1589.2</v>
      </c>
    </row>
    <row r="385" spans="1:2">
      <c r="A385" s="52" t="s">
        <v>834</v>
      </c>
      <c r="B385" s="53">
        <v>1609.4</v>
      </c>
    </row>
    <row r="386" spans="1:2">
      <c r="A386" s="52" t="s">
        <v>835</v>
      </c>
      <c r="B386" s="53">
        <v>1600.3</v>
      </c>
    </row>
    <row r="387" spans="1:2">
      <c r="A387" s="52" t="s">
        <v>836</v>
      </c>
      <c r="B387" s="53">
        <v>1601.9</v>
      </c>
    </row>
    <row r="388" spans="1:2">
      <c r="A388" s="52" t="s">
        <v>837</v>
      </c>
      <c r="B388" s="53">
        <v>1622.4</v>
      </c>
    </row>
    <row r="389" spans="1:2">
      <c r="A389" s="52" t="s">
        <v>838</v>
      </c>
      <c r="B389" s="53">
        <v>1595.1</v>
      </c>
    </row>
    <row r="390" spans="1:2">
      <c r="A390" s="52" t="s">
        <v>839</v>
      </c>
      <c r="B390" s="53">
        <v>1581.7</v>
      </c>
    </row>
    <row r="391" spans="1:2">
      <c r="A391" s="52" t="s">
        <v>840</v>
      </c>
      <c r="B391" s="53">
        <v>1576.9</v>
      </c>
    </row>
    <row r="392" spans="1:2">
      <c r="A392" s="52" t="s">
        <v>841</v>
      </c>
      <c r="B392" s="53">
        <v>1555</v>
      </c>
    </row>
    <row r="393" spans="1:2">
      <c r="A393" s="52" t="s">
        <v>842</v>
      </c>
      <c r="B393" s="53">
        <v>1555.9</v>
      </c>
    </row>
    <row r="394" spans="1:2">
      <c r="A394" s="52" t="s">
        <v>843</v>
      </c>
      <c r="B394" s="53">
        <v>1574.9</v>
      </c>
    </row>
    <row r="395" spans="1:2">
      <c r="A395" s="52" t="s">
        <v>844</v>
      </c>
      <c r="B395" s="53">
        <v>1567.4</v>
      </c>
    </row>
    <row r="396" spans="1:2">
      <c r="A396" s="52" t="s">
        <v>845</v>
      </c>
      <c r="B396" s="53">
        <v>1570</v>
      </c>
    </row>
    <row r="397" spans="1:2">
      <c r="A397" s="52" t="s">
        <v>846</v>
      </c>
      <c r="B397" s="53">
        <v>1583.9</v>
      </c>
    </row>
    <row r="398" spans="1:2">
      <c r="A398" s="52" t="s">
        <v>847</v>
      </c>
      <c r="B398" s="53">
        <v>1567</v>
      </c>
    </row>
    <row r="399" spans="1:2">
      <c r="A399" s="52" t="s">
        <v>848</v>
      </c>
      <c r="B399" s="53">
        <v>1571.2</v>
      </c>
    </row>
    <row r="400" spans="1:2">
      <c r="A400" s="52" t="s">
        <v>849</v>
      </c>
      <c r="B400" s="53">
        <v>1584.4</v>
      </c>
    </row>
    <row r="401" spans="1:2">
      <c r="A401" s="52" t="s">
        <v>850</v>
      </c>
      <c r="B401" s="53">
        <v>1583.8</v>
      </c>
    </row>
    <row r="402" spans="1:2">
      <c r="A402" s="52" t="s">
        <v>851</v>
      </c>
      <c r="B402" s="53">
        <v>1591</v>
      </c>
    </row>
    <row r="403" spans="1:2">
      <c r="A403" s="52" t="s">
        <v>852</v>
      </c>
      <c r="B403" s="53">
        <v>1607.1</v>
      </c>
    </row>
    <row r="404" spans="1:2">
      <c r="A404" s="52" t="s">
        <v>853</v>
      </c>
      <c r="B404" s="53">
        <v>1581.6</v>
      </c>
    </row>
    <row r="405" spans="1:2">
      <c r="A405" s="52" t="s">
        <v>854</v>
      </c>
      <c r="B405" s="53">
        <v>1583.1</v>
      </c>
    </row>
    <row r="406" spans="1:2">
      <c r="A406" s="52" t="s">
        <v>855</v>
      </c>
      <c r="B406" s="53">
        <v>1600.5</v>
      </c>
    </row>
    <row r="407" spans="1:2">
      <c r="A407" s="52" t="s">
        <v>856</v>
      </c>
      <c r="B407" s="53">
        <v>1592.3</v>
      </c>
    </row>
    <row r="408" spans="1:2">
      <c r="A408" s="52" t="s">
        <v>857</v>
      </c>
      <c r="B408" s="53">
        <v>1603.9</v>
      </c>
    </row>
    <row r="409" spans="1:2">
      <c r="A409" s="52" t="s">
        <v>858</v>
      </c>
      <c r="B409" s="53">
        <v>1618.7</v>
      </c>
    </row>
    <row r="410" spans="1:2">
      <c r="A410" s="52" t="s">
        <v>859</v>
      </c>
      <c r="B410" s="53">
        <v>1607.2</v>
      </c>
    </row>
    <row r="411" spans="1:2">
      <c r="A411" s="52" t="s">
        <v>860</v>
      </c>
      <c r="B411" s="53">
        <v>1610.9</v>
      </c>
    </row>
    <row r="412" spans="1:2">
      <c r="A412" s="52" t="s">
        <v>861</v>
      </c>
      <c r="B412" s="53">
        <v>1624.1</v>
      </c>
    </row>
    <row r="413" spans="1:2">
      <c r="A413" s="52" t="s">
        <v>862</v>
      </c>
      <c r="B413" s="53">
        <v>1628.4</v>
      </c>
    </row>
    <row r="414" spans="1:2">
      <c r="A414" s="52" t="s">
        <v>863</v>
      </c>
      <c r="B414" s="53">
        <v>1636.3</v>
      </c>
    </row>
    <row r="415" spans="1:2">
      <c r="A415" s="52" t="s">
        <v>864</v>
      </c>
      <c r="B415" s="53">
        <v>1653</v>
      </c>
    </row>
    <row r="416" spans="1:2">
      <c r="A416" s="52" t="s">
        <v>865</v>
      </c>
      <c r="B416" s="53">
        <v>1634.2</v>
      </c>
    </row>
    <row r="417" spans="1:2">
      <c r="A417" s="52" t="s">
        <v>866</v>
      </c>
      <c r="B417" s="53">
        <v>1633</v>
      </c>
    </row>
    <row r="418" spans="1:2">
      <c r="A418" s="52" t="s">
        <v>867</v>
      </c>
      <c r="B418" s="53">
        <v>1643.3</v>
      </c>
    </row>
    <row r="419" spans="1:2">
      <c r="A419" s="52" t="s">
        <v>868</v>
      </c>
      <c r="B419" s="53">
        <v>1687.1</v>
      </c>
    </row>
    <row r="420" spans="1:2">
      <c r="A420" s="52" t="s">
        <v>869</v>
      </c>
      <c r="B420" s="53">
        <v>1741</v>
      </c>
    </row>
    <row r="421" spans="1:2">
      <c r="A421" s="52" t="s">
        <v>870</v>
      </c>
      <c r="B421" s="53">
        <v>1781.8</v>
      </c>
    </row>
    <row r="422" spans="1:2">
      <c r="A422" s="52" t="s">
        <v>871</v>
      </c>
      <c r="B422" s="53">
        <v>1799.5</v>
      </c>
    </row>
    <row r="423" spans="1:2">
      <c r="A423" s="52" t="s">
        <v>872</v>
      </c>
      <c r="B423" s="53">
        <v>1822.2</v>
      </c>
    </row>
    <row r="424" spans="1:2">
      <c r="A424" s="52" t="s">
        <v>873</v>
      </c>
      <c r="B424" s="53">
        <v>1846.1</v>
      </c>
    </row>
    <row r="425" spans="1:2">
      <c r="A425" s="52" t="s">
        <v>874</v>
      </c>
      <c r="B425" s="53">
        <v>1855.4</v>
      </c>
    </row>
    <row r="426" spans="1:2">
      <c r="A426" s="52" t="s">
        <v>875</v>
      </c>
      <c r="B426" s="53">
        <v>1879.3</v>
      </c>
    </row>
    <row r="427" spans="1:2">
      <c r="A427" s="52" t="s">
        <v>876</v>
      </c>
      <c r="B427" s="53">
        <v>1911.9</v>
      </c>
    </row>
    <row r="428" spans="1:2">
      <c r="A428" s="52" t="s">
        <v>877</v>
      </c>
      <c r="B428" s="53">
        <v>1897.1</v>
      </c>
    </row>
    <row r="429" spans="1:2">
      <c r="A429" s="52" t="s">
        <v>878</v>
      </c>
      <c r="B429" s="53">
        <v>1910.1</v>
      </c>
    </row>
    <row r="430" spans="1:2">
      <c r="A430" s="52" t="s">
        <v>879</v>
      </c>
      <c r="B430" s="53">
        <v>1930.1</v>
      </c>
    </row>
    <row r="431" spans="1:2">
      <c r="A431" s="52" t="s">
        <v>880</v>
      </c>
      <c r="B431" s="53">
        <v>1957.6</v>
      </c>
    </row>
    <row r="432" spans="1:2">
      <c r="A432" s="52" t="s">
        <v>881</v>
      </c>
      <c r="B432" s="53">
        <v>1980.9</v>
      </c>
    </row>
    <row r="433" spans="1:2">
      <c r="A433" s="52" t="s">
        <v>882</v>
      </c>
      <c r="B433" s="53">
        <v>2003.4</v>
      </c>
    </row>
    <row r="434" spans="1:2">
      <c r="A434" s="52" t="s">
        <v>883</v>
      </c>
      <c r="B434" s="53">
        <v>2001.5</v>
      </c>
    </row>
    <row r="435" spans="1:2">
      <c r="A435" s="52" t="s">
        <v>884</v>
      </c>
      <c r="B435" s="53">
        <v>1991.4</v>
      </c>
    </row>
    <row r="436" spans="1:2">
      <c r="A436" s="52" t="s">
        <v>885</v>
      </c>
      <c r="B436" s="53">
        <v>2005.2</v>
      </c>
    </row>
    <row r="437" spans="1:2">
      <c r="A437" s="52" t="s">
        <v>886</v>
      </c>
      <c r="B437" s="53">
        <v>2012.5</v>
      </c>
    </row>
    <row r="438" spans="1:2">
      <c r="A438" s="52" t="s">
        <v>887</v>
      </c>
      <c r="B438" s="53">
        <v>2021.4</v>
      </c>
    </row>
    <row r="439" spans="1:2">
      <c r="A439" s="52" t="s">
        <v>888</v>
      </c>
      <c r="B439" s="53">
        <v>2044</v>
      </c>
    </row>
    <row r="440" spans="1:2">
      <c r="A440" s="52" t="s">
        <v>889</v>
      </c>
      <c r="B440" s="53">
        <v>2023.2</v>
      </c>
    </row>
    <row r="441" spans="1:2">
      <c r="A441" s="52" t="s">
        <v>890</v>
      </c>
      <c r="B441" s="53">
        <v>2031</v>
      </c>
    </row>
    <row r="442" spans="1:2">
      <c r="A442" s="52" t="s">
        <v>891</v>
      </c>
      <c r="B442" s="53">
        <v>2050.4</v>
      </c>
    </row>
    <row r="443" spans="1:2">
      <c r="A443" s="52" t="s">
        <v>892</v>
      </c>
      <c r="B443" s="53">
        <v>2051.5</v>
      </c>
    </row>
    <row r="444" spans="1:2">
      <c r="A444" s="52" t="s">
        <v>893</v>
      </c>
      <c r="B444" s="53">
        <v>2068.6999999999998</v>
      </c>
    </row>
    <row r="445" spans="1:2">
      <c r="A445" s="52" t="s">
        <v>894</v>
      </c>
      <c r="B445" s="53">
        <v>2096.5</v>
      </c>
    </row>
    <row r="446" spans="1:2">
      <c r="A446" s="52" t="s">
        <v>895</v>
      </c>
      <c r="B446" s="53">
        <v>2097</v>
      </c>
    </row>
    <row r="447" spans="1:2">
      <c r="A447" s="52" t="s">
        <v>896</v>
      </c>
      <c r="B447" s="53">
        <v>2106.5</v>
      </c>
    </row>
    <row r="448" spans="1:2">
      <c r="A448" s="52" t="s">
        <v>897</v>
      </c>
      <c r="B448" s="53">
        <v>2128.4</v>
      </c>
    </row>
    <row r="449" spans="1:2">
      <c r="A449" s="52" t="s">
        <v>898</v>
      </c>
      <c r="B449" s="53">
        <v>2151</v>
      </c>
    </row>
    <row r="450" spans="1:2">
      <c r="A450" s="52" t="s">
        <v>899</v>
      </c>
      <c r="B450" s="53">
        <v>2175.6</v>
      </c>
    </row>
    <row r="451" spans="1:2">
      <c r="A451" s="52" t="s">
        <v>900</v>
      </c>
      <c r="B451" s="53">
        <v>2217.4</v>
      </c>
    </row>
    <row r="452" spans="1:2">
      <c r="A452" s="52" t="s">
        <v>901</v>
      </c>
      <c r="B452" s="53">
        <v>2201</v>
      </c>
    </row>
    <row r="453" spans="1:2">
      <c r="A453" s="52" t="s">
        <v>902</v>
      </c>
      <c r="B453" s="53">
        <v>2219.9</v>
      </c>
    </row>
    <row r="454" spans="1:2">
      <c r="A454" s="52" t="s">
        <v>903</v>
      </c>
      <c r="B454" s="53">
        <v>2251.9</v>
      </c>
    </row>
    <row r="455" spans="1:2">
      <c r="A455" s="52" t="s">
        <v>904</v>
      </c>
      <c r="B455" s="53">
        <v>2277.6</v>
      </c>
    </row>
    <row r="456" spans="1:2">
      <c r="A456" s="52" t="s">
        <v>905</v>
      </c>
      <c r="B456" s="53">
        <v>2300.3000000000002</v>
      </c>
    </row>
    <row r="457" spans="1:2">
      <c r="A457" s="52" t="s">
        <v>906</v>
      </c>
      <c r="B457" s="53">
        <v>2332.1</v>
      </c>
    </row>
    <row r="458" spans="1:2">
      <c r="A458" s="52" t="s">
        <v>907</v>
      </c>
      <c r="B458" s="53">
        <v>2346.8000000000002</v>
      </c>
    </row>
    <row r="459" spans="1:2">
      <c r="A459" s="52" t="s">
        <v>908</v>
      </c>
      <c r="B459" s="53">
        <v>2358</v>
      </c>
    </row>
    <row r="460" spans="1:2">
      <c r="A460" s="52" t="s">
        <v>909</v>
      </c>
      <c r="B460" s="52">
        <v>2371.6999999999998</v>
      </c>
    </row>
    <row r="461" spans="1:2">
      <c r="A461" s="52" t="s">
        <v>910</v>
      </c>
      <c r="B461" s="52">
        <v>2393.8000000000002</v>
      </c>
    </row>
    <row r="462" spans="1:2">
      <c r="A462" s="52" t="s">
        <v>911</v>
      </c>
      <c r="B462" s="52">
        <v>2418.6</v>
      </c>
    </row>
    <row r="463" spans="1:2">
      <c r="A463" s="52" t="s">
        <v>912</v>
      </c>
      <c r="B463" s="52">
        <v>2437.9</v>
      </c>
    </row>
    <row r="464" spans="1:2">
      <c r="A464" s="52" t="s">
        <v>913</v>
      </c>
      <c r="B464" s="52">
        <v>2417.6</v>
      </c>
    </row>
  </sheetData>
  <pageMargins left="0.75" right="0.75" top="1" bottom="1" header="0.5" footer="0.5"/>
  <pageSetup orientation="portrait" horizontalDpi="300" verticalDpi="300"/>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2933F-9E00-447D-8843-16883B4C4AB8}">
  <sheetPr codeName="Sheet6"/>
  <dimension ref="A1:DS222"/>
  <sheetViews>
    <sheetView workbookViewId="0">
      <pane xSplit="2" ySplit="6" topLeftCell="DD32" activePane="bottomRight" state="frozen"/>
      <selection pane="topRight" activeCell="C1" sqref="C1"/>
      <selection pane="bottomLeft" activeCell="A7" sqref="A7"/>
      <selection pane="bottomRight" activeCell="DC51" sqref="DC51"/>
    </sheetView>
  </sheetViews>
  <sheetFormatPr defaultRowHeight="15"/>
  <cols>
    <col min="1" max="1" width="5" bestFit="1" customWidth="1"/>
    <col min="3" max="59" width="17.5703125" bestFit="1" customWidth="1"/>
    <col min="61" max="61" width="2.7109375" customWidth="1"/>
    <col min="64" max="64" width="2.7109375" customWidth="1"/>
    <col min="65" max="66" width="7" customWidth="1"/>
    <col min="67" max="123" width="17.5703125" bestFit="1" customWidth="1"/>
  </cols>
  <sheetData>
    <row r="1" spans="1:123">
      <c r="C1" t="s">
        <v>247</v>
      </c>
      <c r="D1" t="str">
        <f>$C$1</f>
        <v>Baseline.db</v>
      </c>
      <c r="E1" t="str">
        <f t="shared" ref="E1:U1" si="0">$C$1</f>
        <v>Baseline.db</v>
      </c>
      <c r="F1" t="str">
        <f t="shared" si="0"/>
        <v>Baseline.db</v>
      </c>
      <c r="G1" t="str">
        <f t="shared" si="0"/>
        <v>Baseline.db</v>
      </c>
      <c r="H1" t="str">
        <f t="shared" si="0"/>
        <v>Baseline.db</v>
      </c>
      <c r="I1" t="str">
        <f t="shared" si="0"/>
        <v>Baseline.db</v>
      </c>
      <c r="J1" t="str">
        <f t="shared" si="0"/>
        <v>Baseline.db</v>
      </c>
      <c r="K1" t="str">
        <f t="shared" si="0"/>
        <v>Baseline.db</v>
      </c>
      <c r="L1" t="str">
        <f t="shared" si="0"/>
        <v>Baseline.db</v>
      </c>
      <c r="M1" t="str">
        <f t="shared" si="0"/>
        <v>Baseline.db</v>
      </c>
      <c r="N1" t="str">
        <f t="shared" si="0"/>
        <v>Baseline.db</v>
      </c>
      <c r="O1" t="str">
        <f t="shared" si="0"/>
        <v>Baseline.db</v>
      </c>
      <c r="P1" t="str">
        <f t="shared" si="0"/>
        <v>Baseline.db</v>
      </c>
      <c r="Q1" t="str">
        <f t="shared" si="0"/>
        <v>Baseline.db</v>
      </c>
      <c r="R1" t="str">
        <f t="shared" si="0"/>
        <v>Baseline.db</v>
      </c>
      <c r="S1" t="str">
        <f t="shared" si="0"/>
        <v>Baseline.db</v>
      </c>
      <c r="T1" t="str">
        <f t="shared" si="0"/>
        <v>Baseline.db</v>
      </c>
      <c r="U1" t="str">
        <f t="shared" si="0"/>
        <v>Baseline.db</v>
      </c>
      <c r="V1" t="s">
        <v>337</v>
      </c>
      <c r="W1" t="str">
        <f>$V$1</f>
        <v>Scenario.db</v>
      </c>
      <c r="X1" t="str">
        <f t="shared" ref="X1:AN1" si="1">$V$1</f>
        <v>Scenario.db</v>
      </c>
      <c r="Y1" t="str">
        <f t="shared" si="1"/>
        <v>Scenario.db</v>
      </c>
      <c r="Z1" t="str">
        <f t="shared" si="1"/>
        <v>Scenario.db</v>
      </c>
      <c r="AA1" t="str">
        <f t="shared" si="1"/>
        <v>Scenario.db</v>
      </c>
      <c r="AB1" t="str">
        <f t="shared" si="1"/>
        <v>Scenario.db</v>
      </c>
      <c r="AC1" t="str">
        <f t="shared" si="1"/>
        <v>Scenario.db</v>
      </c>
      <c r="AD1" t="str">
        <f t="shared" si="1"/>
        <v>Scenario.db</v>
      </c>
      <c r="AE1" t="str">
        <f t="shared" si="1"/>
        <v>Scenario.db</v>
      </c>
      <c r="AF1" t="str">
        <f t="shared" si="1"/>
        <v>Scenario.db</v>
      </c>
      <c r="AG1" t="str">
        <f t="shared" si="1"/>
        <v>Scenario.db</v>
      </c>
      <c r="AH1" t="str">
        <f t="shared" si="1"/>
        <v>Scenario.db</v>
      </c>
      <c r="AI1" t="str">
        <f t="shared" si="1"/>
        <v>Scenario.db</v>
      </c>
      <c r="AJ1" t="str">
        <f t="shared" si="1"/>
        <v>Scenario.db</v>
      </c>
      <c r="AK1" t="str">
        <f t="shared" si="1"/>
        <v>Scenario.db</v>
      </c>
      <c r="AL1" t="str">
        <f t="shared" si="1"/>
        <v>Scenario.db</v>
      </c>
      <c r="AM1" t="str">
        <f t="shared" si="1"/>
        <v>Scenario.db</v>
      </c>
      <c r="AN1" t="str">
        <f t="shared" si="1"/>
        <v>Scenario.db</v>
      </c>
      <c r="AO1" t="s">
        <v>1199</v>
      </c>
      <c r="AP1" t="str">
        <f>$AO$1</f>
        <v>High_growth.db</v>
      </c>
      <c r="AQ1" t="str">
        <f t="shared" ref="AQ1:BG1" si="2">$AO$1</f>
        <v>High_growth.db</v>
      </c>
      <c r="AR1" t="str">
        <f t="shared" si="2"/>
        <v>High_growth.db</v>
      </c>
      <c r="AS1" t="str">
        <f t="shared" si="2"/>
        <v>High_growth.db</v>
      </c>
      <c r="AT1" t="str">
        <f t="shared" si="2"/>
        <v>High_growth.db</v>
      </c>
      <c r="AU1" t="str">
        <f t="shared" si="2"/>
        <v>High_growth.db</v>
      </c>
      <c r="AV1" t="str">
        <f t="shared" si="2"/>
        <v>High_growth.db</v>
      </c>
      <c r="AW1" t="str">
        <f t="shared" si="2"/>
        <v>High_growth.db</v>
      </c>
      <c r="AX1" t="str">
        <f t="shared" si="2"/>
        <v>High_growth.db</v>
      </c>
      <c r="AY1" t="str">
        <f t="shared" si="2"/>
        <v>High_growth.db</v>
      </c>
      <c r="AZ1" t="str">
        <f t="shared" si="2"/>
        <v>High_growth.db</v>
      </c>
      <c r="BA1" t="str">
        <f t="shared" si="2"/>
        <v>High_growth.db</v>
      </c>
      <c r="BB1" t="str">
        <f t="shared" si="2"/>
        <v>High_growth.db</v>
      </c>
      <c r="BC1" t="str">
        <f t="shared" si="2"/>
        <v>High_growth.db</v>
      </c>
      <c r="BD1" t="str">
        <f t="shared" si="2"/>
        <v>High_growth.db</v>
      </c>
      <c r="BE1" t="str">
        <f t="shared" si="2"/>
        <v>High_growth.db</v>
      </c>
      <c r="BF1" t="str">
        <f t="shared" si="2"/>
        <v>High_growth.db</v>
      </c>
      <c r="BG1" t="str">
        <f t="shared" si="2"/>
        <v>High_growth.db</v>
      </c>
      <c r="BJ1" t="s">
        <v>338</v>
      </c>
      <c r="BK1" t="s">
        <v>338</v>
      </c>
      <c r="BM1" s="7" t="s">
        <v>339</v>
      </c>
      <c r="BN1" s="7"/>
    </row>
    <row r="2" spans="1:123">
      <c r="C2" t="s">
        <v>340</v>
      </c>
      <c r="D2" t="s">
        <v>340</v>
      </c>
      <c r="E2" t="s">
        <v>340</v>
      </c>
      <c r="F2" t="s">
        <v>340</v>
      </c>
      <c r="G2" t="s">
        <v>340</v>
      </c>
      <c r="H2" t="s">
        <v>340</v>
      </c>
      <c r="I2" t="s">
        <v>340</v>
      </c>
      <c r="J2" t="s">
        <v>340</v>
      </c>
      <c r="K2" t="s">
        <v>340</v>
      </c>
      <c r="L2" t="s">
        <v>340</v>
      </c>
      <c r="M2" t="s">
        <v>340</v>
      </c>
      <c r="N2" t="s">
        <v>340</v>
      </c>
      <c r="O2" t="s">
        <v>340</v>
      </c>
      <c r="P2" t="s">
        <v>340</v>
      </c>
      <c r="Q2" t="s">
        <v>340</v>
      </c>
      <c r="R2" t="s">
        <v>340</v>
      </c>
      <c r="S2" t="s">
        <v>340</v>
      </c>
      <c r="T2" t="s">
        <v>340</v>
      </c>
      <c r="U2" t="s">
        <v>340</v>
      </c>
      <c r="V2" t="s">
        <v>340</v>
      </c>
      <c r="W2" t="s">
        <v>340</v>
      </c>
      <c r="X2" t="s">
        <v>340</v>
      </c>
      <c r="Y2" t="s">
        <v>340</v>
      </c>
      <c r="Z2" t="s">
        <v>340</v>
      </c>
      <c r="AA2" t="s">
        <v>340</v>
      </c>
      <c r="AB2" t="s">
        <v>340</v>
      </c>
      <c r="AC2" t="s">
        <v>340</v>
      </c>
      <c r="AD2" t="s">
        <v>340</v>
      </c>
      <c r="AE2" t="s">
        <v>340</v>
      </c>
      <c r="AF2" t="s">
        <v>340</v>
      </c>
      <c r="AG2" t="s">
        <v>340</v>
      </c>
      <c r="AH2" t="s">
        <v>340</v>
      </c>
      <c r="AI2" t="s">
        <v>340</v>
      </c>
      <c r="AJ2" t="s">
        <v>340</v>
      </c>
      <c r="AK2" t="s">
        <v>340</v>
      </c>
      <c r="AL2" t="s">
        <v>340</v>
      </c>
      <c r="AM2" t="s">
        <v>340</v>
      </c>
      <c r="AN2" t="s">
        <v>340</v>
      </c>
      <c r="AO2" t="s">
        <v>340</v>
      </c>
      <c r="AP2" t="s">
        <v>340</v>
      </c>
      <c r="AQ2" t="s">
        <v>340</v>
      </c>
      <c r="AR2" t="s">
        <v>340</v>
      </c>
      <c r="AS2" t="s">
        <v>340</v>
      </c>
      <c r="AT2" t="s">
        <v>340</v>
      </c>
      <c r="AU2" t="s">
        <v>340</v>
      </c>
      <c r="AV2" t="s">
        <v>340</v>
      </c>
      <c r="AW2" t="s">
        <v>340</v>
      </c>
      <c r="AX2" t="s">
        <v>340</v>
      </c>
      <c r="AY2" t="s">
        <v>340</v>
      </c>
      <c r="AZ2" t="s">
        <v>340</v>
      </c>
      <c r="BA2" t="s">
        <v>340</v>
      </c>
      <c r="BB2" t="s">
        <v>340</v>
      </c>
      <c r="BC2" t="s">
        <v>340</v>
      </c>
      <c r="BD2" t="s">
        <v>340</v>
      </c>
      <c r="BE2" t="s">
        <v>340</v>
      </c>
      <c r="BF2" t="s">
        <v>340</v>
      </c>
      <c r="BG2" t="s">
        <v>340</v>
      </c>
      <c r="BJ2" t="s">
        <v>341</v>
      </c>
      <c r="BK2" t="s">
        <v>342</v>
      </c>
      <c r="BO2" t="str">
        <f t="shared" ref="BO2:CT2" si="3">C1</f>
        <v>Baseline.db</v>
      </c>
      <c r="BP2" t="str">
        <f t="shared" si="3"/>
        <v>Baseline.db</v>
      </c>
      <c r="BQ2" t="str">
        <f t="shared" si="3"/>
        <v>Baseline.db</v>
      </c>
      <c r="BR2" t="str">
        <f t="shared" si="3"/>
        <v>Baseline.db</v>
      </c>
      <c r="BS2" t="str">
        <f t="shared" si="3"/>
        <v>Baseline.db</v>
      </c>
      <c r="BT2" t="str">
        <f t="shared" si="3"/>
        <v>Baseline.db</v>
      </c>
      <c r="BU2" t="str">
        <f t="shared" si="3"/>
        <v>Baseline.db</v>
      </c>
      <c r="BV2" t="str">
        <f t="shared" si="3"/>
        <v>Baseline.db</v>
      </c>
      <c r="BW2" t="str">
        <f t="shared" si="3"/>
        <v>Baseline.db</v>
      </c>
      <c r="BX2" t="str">
        <f t="shared" si="3"/>
        <v>Baseline.db</v>
      </c>
      <c r="BY2" t="str">
        <f t="shared" si="3"/>
        <v>Baseline.db</v>
      </c>
      <c r="BZ2" t="str">
        <f t="shared" si="3"/>
        <v>Baseline.db</v>
      </c>
      <c r="CA2" t="str">
        <f t="shared" si="3"/>
        <v>Baseline.db</v>
      </c>
      <c r="CB2" t="str">
        <f t="shared" si="3"/>
        <v>Baseline.db</v>
      </c>
      <c r="CC2" t="str">
        <f t="shared" si="3"/>
        <v>Baseline.db</v>
      </c>
      <c r="CD2" t="str">
        <f t="shared" si="3"/>
        <v>Baseline.db</v>
      </c>
      <c r="CE2" t="str">
        <f t="shared" si="3"/>
        <v>Baseline.db</v>
      </c>
      <c r="CF2" t="str">
        <f t="shared" si="3"/>
        <v>Baseline.db</v>
      </c>
      <c r="CG2" t="str">
        <f t="shared" si="3"/>
        <v>Baseline.db</v>
      </c>
      <c r="CH2" t="str">
        <f t="shared" si="3"/>
        <v>Scenario.db</v>
      </c>
      <c r="CI2" t="str">
        <f t="shared" si="3"/>
        <v>Scenario.db</v>
      </c>
      <c r="CJ2" t="str">
        <f t="shared" si="3"/>
        <v>Scenario.db</v>
      </c>
      <c r="CK2" t="str">
        <f t="shared" si="3"/>
        <v>Scenario.db</v>
      </c>
      <c r="CL2" t="str">
        <f t="shared" si="3"/>
        <v>Scenario.db</v>
      </c>
      <c r="CM2" t="str">
        <f t="shared" si="3"/>
        <v>Scenario.db</v>
      </c>
      <c r="CN2" t="str">
        <f t="shared" si="3"/>
        <v>Scenario.db</v>
      </c>
      <c r="CO2" t="str">
        <f t="shared" si="3"/>
        <v>Scenario.db</v>
      </c>
      <c r="CP2" t="str">
        <f t="shared" si="3"/>
        <v>Scenario.db</v>
      </c>
      <c r="CQ2" t="str">
        <f t="shared" si="3"/>
        <v>Scenario.db</v>
      </c>
      <c r="CR2" t="str">
        <f t="shared" si="3"/>
        <v>Scenario.db</v>
      </c>
      <c r="CS2" t="str">
        <f t="shared" si="3"/>
        <v>Scenario.db</v>
      </c>
      <c r="CT2" t="str">
        <f t="shared" si="3"/>
        <v>Scenario.db</v>
      </c>
      <c r="CU2" t="str">
        <f t="shared" ref="CU2:DS2" si="4">AI1</f>
        <v>Scenario.db</v>
      </c>
      <c r="CV2" t="str">
        <f t="shared" si="4"/>
        <v>Scenario.db</v>
      </c>
      <c r="CW2" t="str">
        <f t="shared" si="4"/>
        <v>Scenario.db</v>
      </c>
      <c r="CX2" t="str">
        <f t="shared" si="4"/>
        <v>Scenario.db</v>
      </c>
      <c r="CY2" t="str">
        <f t="shared" si="4"/>
        <v>Scenario.db</v>
      </c>
      <c r="CZ2" t="str">
        <f t="shared" si="4"/>
        <v>Scenario.db</v>
      </c>
      <c r="DA2" t="str">
        <f t="shared" si="4"/>
        <v>High_growth.db</v>
      </c>
      <c r="DB2" t="str">
        <f t="shared" si="4"/>
        <v>High_growth.db</v>
      </c>
      <c r="DC2" t="str">
        <f t="shared" si="4"/>
        <v>High_growth.db</v>
      </c>
      <c r="DD2" t="str">
        <f t="shared" si="4"/>
        <v>High_growth.db</v>
      </c>
      <c r="DE2" t="str">
        <f t="shared" si="4"/>
        <v>High_growth.db</v>
      </c>
      <c r="DF2" t="str">
        <f t="shared" si="4"/>
        <v>High_growth.db</v>
      </c>
      <c r="DG2" t="str">
        <f t="shared" si="4"/>
        <v>High_growth.db</v>
      </c>
      <c r="DH2" t="str">
        <f t="shared" si="4"/>
        <v>High_growth.db</v>
      </c>
      <c r="DI2" t="str">
        <f t="shared" si="4"/>
        <v>High_growth.db</v>
      </c>
      <c r="DJ2" t="str">
        <f t="shared" si="4"/>
        <v>High_growth.db</v>
      </c>
      <c r="DK2" t="str">
        <f t="shared" si="4"/>
        <v>High_growth.db</v>
      </c>
      <c r="DL2" t="str">
        <f t="shared" si="4"/>
        <v>High_growth.db</v>
      </c>
      <c r="DM2" t="str">
        <f t="shared" si="4"/>
        <v>High_growth.db</v>
      </c>
      <c r="DN2" t="str">
        <f t="shared" si="4"/>
        <v>High_growth.db</v>
      </c>
      <c r="DO2" t="str">
        <f t="shared" si="4"/>
        <v>High_growth.db</v>
      </c>
      <c r="DP2" t="str">
        <f t="shared" si="4"/>
        <v>High_growth.db</v>
      </c>
      <c r="DQ2" t="str">
        <f t="shared" si="4"/>
        <v>High_growth.db</v>
      </c>
      <c r="DR2" t="str">
        <f t="shared" si="4"/>
        <v>High_growth.db</v>
      </c>
      <c r="DS2" t="str">
        <f t="shared" si="4"/>
        <v>High_growth.db</v>
      </c>
    </row>
    <row r="3" spans="1:123">
      <c r="C3" t="s">
        <v>246</v>
      </c>
      <c r="D3" t="s">
        <v>271</v>
      </c>
      <c r="E3" t="s">
        <v>279</v>
      </c>
      <c r="F3" t="s">
        <v>283</v>
      </c>
      <c r="G3" t="s">
        <v>287</v>
      </c>
      <c r="H3" t="s">
        <v>291</v>
      </c>
      <c r="I3" t="s">
        <v>295</v>
      </c>
      <c r="J3" t="s">
        <v>299</v>
      </c>
      <c r="K3" t="s">
        <v>275</v>
      </c>
      <c r="L3" t="s">
        <v>303</v>
      </c>
      <c r="M3" t="s">
        <v>306</v>
      </c>
      <c r="N3" t="s">
        <v>267</v>
      </c>
      <c r="O3" t="s">
        <v>312</v>
      </c>
      <c r="P3" t="s">
        <v>316</v>
      </c>
      <c r="Q3" t="s">
        <v>320</v>
      </c>
      <c r="R3" t="s">
        <v>324</v>
      </c>
      <c r="S3" t="s">
        <v>328</v>
      </c>
      <c r="T3" t="s">
        <v>336</v>
      </c>
      <c r="U3" t="s">
        <v>1137</v>
      </c>
      <c r="V3" t="s">
        <v>246</v>
      </c>
      <c r="W3" t="s">
        <v>271</v>
      </c>
      <c r="X3" t="s">
        <v>279</v>
      </c>
      <c r="Y3" t="s">
        <v>283</v>
      </c>
      <c r="Z3" t="s">
        <v>287</v>
      </c>
      <c r="AA3" t="s">
        <v>291</v>
      </c>
      <c r="AB3" t="s">
        <v>295</v>
      </c>
      <c r="AC3" t="s">
        <v>299</v>
      </c>
      <c r="AD3" t="s">
        <v>275</v>
      </c>
      <c r="AE3" t="s">
        <v>303</v>
      </c>
      <c r="AF3" t="s">
        <v>306</v>
      </c>
      <c r="AG3" t="s">
        <v>267</v>
      </c>
      <c r="AH3" t="s">
        <v>312</v>
      </c>
      <c r="AI3" t="s">
        <v>316</v>
      </c>
      <c r="AJ3" t="s">
        <v>320</v>
      </c>
      <c r="AK3" t="s">
        <v>324</v>
      </c>
      <c r="AL3" t="s">
        <v>328</v>
      </c>
      <c r="AM3" t="s">
        <v>336</v>
      </c>
      <c r="AN3" t="s">
        <v>1137</v>
      </c>
      <c r="AO3" t="s">
        <v>246</v>
      </c>
      <c r="AP3" t="s">
        <v>271</v>
      </c>
      <c r="AQ3" t="s">
        <v>279</v>
      </c>
      <c r="AR3" t="s">
        <v>283</v>
      </c>
      <c r="AS3" t="s">
        <v>287</v>
      </c>
      <c r="AT3" t="s">
        <v>291</v>
      </c>
      <c r="AU3" t="s">
        <v>295</v>
      </c>
      <c r="AV3" t="s">
        <v>299</v>
      </c>
      <c r="AW3" t="s">
        <v>275</v>
      </c>
      <c r="AX3" t="s">
        <v>303</v>
      </c>
      <c r="AY3" t="s">
        <v>306</v>
      </c>
      <c r="AZ3" t="s">
        <v>267</v>
      </c>
      <c r="BA3" t="s">
        <v>312</v>
      </c>
      <c r="BB3" t="s">
        <v>316</v>
      </c>
      <c r="BC3" t="s">
        <v>320</v>
      </c>
      <c r="BD3" t="s">
        <v>324</v>
      </c>
      <c r="BE3" t="s">
        <v>328</v>
      </c>
      <c r="BF3" t="s">
        <v>336</v>
      </c>
      <c r="BG3" t="s">
        <v>1137</v>
      </c>
      <c r="BO3" t="str">
        <f t="shared" ref="BO3:CT3" si="5">C3</f>
        <v>GDP</v>
      </c>
      <c r="BP3" t="str">
        <f t="shared" si="5"/>
        <v>PSNBX</v>
      </c>
      <c r="BQ3" t="str">
        <f t="shared" si="5"/>
        <v>PSCBX</v>
      </c>
      <c r="BR3" t="str">
        <f t="shared" si="5"/>
        <v>PSCEX</v>
      </c>
      <c r="BS3" t="str">
        <f t="shared" si="5"/>
        <v>PSNIX</v>
      </c>
      <c r="BT3" t="str">
        <f t="shared" si="5"/>
        <v>DEPX</v>
      </c>
      <c r="BU3" t="str">
        <f t="shared" si="5"/>
        <v>GREVX</v>
      </c>
      <c r="BV3" t="str">
        <f t="shared" si="5"/>
        <v>GNDBTX</v>
      </c>
      <c r="BW3" t="str">
        <f t="shared" si="5"/>
        <v>GDP!</v>
      </c>
      <c r="BX3" t="str">
        <f t="shared" si="5"/>
        <v>YHAT</v>
      </c>
      <c r="BY3" t="str">
        <f t="shared" si="5"/>
        <v>PGDP</v>
      </c>
      <c r="BZ3" t="str">
        <f t="shared" si="5"/>
        <v>CPI</v>
      </c>
      <c r="CA3" t="str">
        <f t="shared" si="5"/>
        <v>RCBEOP</v>
      </c>
      <c r="CB3" t="str">
        <f t="shared" si="5"/>
        <v>GVAMAN</v>
      </c>
      <c r="CC3" t="str">
        <f t="shared" si="5"/>
        <v>IP</v>
      </c>
      <c r="CD3" t="str">
        <f t="shared" si="5"/>
        <v>GVACON</v>
      </c>
      <c r="CE3" t="str">
        <f t="shared" si="5"/>
        <v>UPILO</v>
      </c>
      <c r="CF3" t="str">
        <f t="shared" si="5"/>
        <v>CUMOD</v>
      </c>
      <c r="CG3" t="str">
        <f t="shared" si="5"/>
        <v>POP</v>
      </c>
      <c r="CH3" t="str">
        <f t="shared" si="5"/>
        <v>GDP</v>
      </c>
      <c r="CI3" t="str">
        <f t="shared" si="5"/>
        <v>PSNBX</v>
      </c>
      <c r="CJ3" t="str">
        <f t="shared" si="5"/>
        <v>PSCBX</v>
      </c>
      <c r="CK3" t="str">
        <f t="shared" si="5"/>
        <v>PSCEX</v>
      </c>
      <c r="CL3" t="str">
        <f t="shared" si="5"/>
        <v>PSNIX</v>
      </c>
      <c r="CM3" t="str">
        <f t="shared" si="5"/>
        <v>DEPX</v>
      </c>
      <c r="CN3" t="str">
        <f t="shared" si="5"/>
        <v>GREVX</v>
      </c>
      <c r="CO3" t="str">
        <f t="shared" si="5"/>
        <v>GNDBTX</v>
      </c>
      <c r="CP3" t="str">
        <f t="shared" si="5"/>
        <v>GDP!</v>
      </c>
      <c r="CQ3" t="str">
        <f t="shared" si="5"/>
        <v>YHAT</v>
      </c>
      <c r="CR3" t="str">
        <f t="shared" si="5"/>
        <v>PGDP</v>
      </c>
      <c r="CS3" t="str">
        <f t="shared" si="5"/>
        <v>CPI</v>
      </c>
      <c r="CT3" t="str">
        <f t="shared" si="5"/>
        <v>RCBEOP</v>
      </c>
      <c r="CU3" t="str">
        <f t="shared" ref="CU3:DS3" si="6">AI3</f>
        <v>GVAMAN</v>
      </c>
      <c r="CV3" t="str">
        <f t="shared" si="6"/>
        <v>IP</v>
      </c>
      <c r="CW3" t="str">
        <f t="shared" si="6"/>
        <v>GVACON</v>
      </c>
      <c r="CX3" t="str">
        <f t="shared" si="6"/>
        <v>UPILO</v>
      </c>
      <c r="CY3" t="str">
        <f t="shared" si="6"/>
        <v>CUMOD</v>
      </c>
      <c r="CZ3" t="str">
        <f t="shared" si="6"/>
        <v>POP</v>
      </c>
      <c r="DA3" t="str">
        <f t="shared" si="6"/>
        <v>GDP</v>
      </c>
      <c r="DB3" t="str">
        <f t="shared" si="6"/>
        <v>PSNBX</v>
      </c>
      <c r="DC3" t="str">
        <f t="shared" si="6"/>
        <v>PSCBX</v>
      </c>
      <c r="DD3" t="str">
        <f t="shared" si="6"/>
        <v>PSCEX</v>
      </c>
      <c r="DE3" t="str">
        <f t="shared" si="6"/>
        <v>PSNIX</v>
      </c>
      <c r="DF3" t="str">
        <f t="shared" si="6"/>
        <v>DEPX</v>
      </c>
      <c r="DG3" t="str">
        <f t="shared" si="6"/>
        <v>GREVX</v>
      </c>
      <c r="DH3" t="str">
        <f t="shared" si="6"/>
        <v>GNDBTX</v>
      </c>
      <c r="DI3" t="str">
        <f t="shared" si="6"/>
        <v>GDP!</v>
      </c>
      <c r="DJ3" t="str">
        <f t="shared" si="6"/>
        <v>YHAT</v>
      </c>
      <c r="DK3" t="str">
        <f t="shared" si="6"/>
        <v>PGDP</v>
      </c>
      <c r="DL3" t="str">
        <f t="shared" si="6"/>
        <v>CPI</v>
      </c>
      <c r="DM3" t="str">
        <f t="shared" si="6"/>
        <v>RCBEOP</v>
      </c>
      <c r="DN3" t="str">
        <f t="shared" si="6"/>
        <v>GVAMAN</v>
      </c>
      <c r="DO3" t="str">
        <f t="shared" si="6"/>
        <v>IP</v>
      </c>
      <c r="DP3" t="str">
        <f t="shared" si="6"/>
        <v>GVACON</v>
      </c>
      <c r="DQ3" t="str">
        <f t="shared" si="6"/>
        <v>UPILO</v>
      </c>
      <c r="DR3" t="str">
        <f t="shared" si="6"/>
        <v>CUMOD</v>
      </c>
      <c r="DS3" t="str">
        <f t="shared" si="6"/>
        <v>POP</v>
      </c>
    </row>
    <row r="4" spans="1:123">
      <c r="C4" t="s">
        <v>245</v>
      </c>
      <c r="D4" t="s">
        <v>245</v>
      </c>
      <c r="E4" t="s">
        <v>245</v>
      </c>
      <c r="F4" t="s">
        <v>245</v>
      </c>
      <c r="G4" t="s">
        <v>245</v>
      </c>
      <c r="H4" t="s">
        <v>245</v>
      </c>
      <c r="I4" t="s">
        <v>245</v>
      </c>
      <c r="J4" t="s">
        <v>245</v>
      </c>
      <c r="K4" t="s">
        <v>245</v>
      </c>
      <c r="L4" t="s">
        <v>245</v>
      </c>
      <c r="M4" t="s">
        <v>245</v>
      </c>
      <c r="N4" t="s">
        <v>245</v>
      </c>
      <c r="O4" t="s">
        <v>245</v>
      </c>
      <c r="P4" t="s">
        <v>245</v>
      </c>
      <c r="Q4" t="s">
        <v>245</v>
      </c>
      <c r="R4" t="s">
        <v>245</v>
      </c>
      <c r="S4" t="s">
        <v>245</v>
      </c>
      <c r="T4" t="s">
        <v>245</v>
      </c>
      <c r="U4" t="s">
        <v>245</v>
      </c>
      <c r="V4" t="s">
        <v>245</v>
      </c>
      <c r="W4" t="s">
        <v>245</v>
      </c>
      <c r="X4" t="s">
        <v>245</v>
      </c>
      <c r="Y4" t="s">
        <v>245</v>
      </c>
      <c r="Z4" t="s">
        <v>245</v>
      </c>
      <c r="AA4" t="s">
        <v>245</v>
      </c>
      <c r="AB4" t="s">
        <v>245</v>
      </c>
      <c r="AC4" t="s">
        <v>245</v>
      </c>
      <c r="AD4" t="s">
        <v>245</v>
      </c>
      <c r="AE4" t="s">
        <v>245</v>
      </c>
      <c r="AF4" t="s">
        <v>245</v>
      </c>
      <c r="AG4" t="s">
        <v>245</v>
      </c>
      <c r="AH4" t="s">
        <v>245</v>
      </c>
      <c r="AI4" t="s">
        <v>245</v>
      </c>
      <c r="AJ4" t="s">
        <v>245</v>
      </c>
      <c r="AK4" t="s">
        <v>245</v>
      </c>
      <c r="AL4" t="s">
        <v>245</v>
      </c>
      <c r="AM4" t="s">
        <v>245</v>
      </c>
      <c r="AN4" t="s">
        <v>245</v>
      </c>
      <c r="AO4" t="s">
        <v>245</v>
      </c>
      <c r="AP4" t="s">
        <v>245</v>
      </c>
      <c r="AQ4" t="s">
        <v>245</v>
      </c>
      <c r="AR4" t="s">
        <v>245</v>
      </c>
      <c r="AS4" t="s">
        <v>245</v>
      </c>
      <c r="AT4" t="s">
        <v>245</v>
      </c>
      <c r="AU4" t="s">
        <v>245</v>
      </c>
      <c r="AV4" t="s">
        <v>245</v>
      </c>
      <c r="AW4" t="s">
        <v>245</v>
      </c>
      <c r="AX4" t="s">
        <v>245</v>
      </c>
      <c r="AY4" t="s">
        <v>245</v>
      </c>
      <c r="AZ4" t="s">
        <v>245</v>
      </c>
      <c r="BA4" t="s">
        <v>245</v>
      </c>
      <c r="BB4" t="s">
        <v>245</v>
      </c>
      <c r="BC4" t="s">
        <v>245</v>
      </c>
      <c r="BD4" t="s">
        <v>245</v>
      </c>
      <c r="BE4" t="s">
        <v>245</v>
      </c>
      <c r="BF4" t="s">
        <v>245</v>
      </c>
      <c r="BG4" t="s">
        <v>245</v>
      </c>
    </row>
    <row r="5" spans="1:123">
      <c r="C5" t="s">
        <v>343</v>
      </c>
      <c r="D5" t="s">
        <v>343</v>
      </c>
      <c r="E5" t="s">
        <v>343</v>
      </c>
      <c r="F5" t="s">
        <v>343</v>
      </c>
      <c r="G5" t="s">
        <v>343</v>
      </c>
      <c r="H5" t="s">
        <v>343</v>
      </c>
      <c r="I5" t="s">
        <v>343</v>
      </c>
      <c r="J5" t="s">
        <v>343</v>
      </c>
      <c r="K5" t="s">
        <v>343</v>
      </c>
      <c r="L5" t="s">
        <v>343</v>
      </c>
      <c r="M5" t="s">
        <v>343</v>
      </c>
      <c r="N5" t="s">
        <v>343</v>
      </c>
      <c r="O5" t="s">
        <v>343</v>
      </c>
      <c r="P5" t="s">
        <v>343</v>
      </c>
      <c r="Q5" t="s">
        <v>343</v>
      </c>
      <c r="R5" t="s">
        <v>343</v>
      </c>
      <c r="S5" t="s">
        <v>343</v>
      </c>
      <c r="T5" t="s">
        <v>343</v>
      </c>
      <c r="U5" t="s">
        <v>343</v>
      </c>
      <c r="V5" t="s">
        <v>343</v>
      </c>
      <c r="W5" t="s">
        <v>343</v>
      </c>
      <c r="X5" t="s">
        <v>343</v>
      </c>
      <c r="Y5" t="s">
        <v>343</v>
      </c>
      <c r="Z5" t="s">
        <v>343</v>
      </c>
      <c r="AA5" t="s">
        <v>343</v>
      </c>
      <c r="AB5" t="s">
        <v>343</v>
      </c>
      <c r="AC5" t="s">
        <v>343</v>
      </c>
      <c r="AD5" t="s">
        <v>343</v>
      </c>
      <c r="AE5" t="s">
        <v>343</v>
      </c>
      <c r="AF5" t="s">
        <v>343</v>
      </c>
      <c r="AG5" t="s">
        <v>343</v>
      </c>
      <c r="AH5" t="s">
        <v>343</v>
      </c>
      <c r="AI5" t="s">
        <v>343</v>
      </c>
      <c r="AJ5" t="s">
        <v>343</v>
      </c>
      <c r="AK5" t="s">
        <v>343</v>
      </c>
      <c r="AL5" t="s">
        <v>343</v>
      </c>
      <c r="AM5" t="s">
        <v>343</v>
      </c>
      <c r="AN5" t="s">
        <v>343</v>
      </c>
      <c r="AO5" t="s">
        <v>343</v>
      </c>
      <c r="AP5" t="s">
        <v>343</v>
      </c>
      <c r="AQ5" t="s">
        <v>343</v>
      </c>
      <c r="AR5" t="s">
        <v>343</v>
      </c>
      <c r="AS5" t="s">
        <v>343</v>
      </c>
      <c r="AT5" t="s">
        <v>343</v>
      </c>
      <c r="AU5" t="s">
        <v>343</v>
      </c>
      <c r="AV5" t="s">
        <v>343</v>
      </c>
      <c r="AW5" t="s">
        <v>343</v>
      </c>
      <c r="AX5" t="s">
        <v>343</v>
      </c>
      <c r="AY5" t="s">
        <v>343</v>
      </c>
      <c r="AZ5" t="s">
        <v>343</v>
      </c>
      <c r="BA5" t="s">
        <v>343</v>
      </c>
      <c r="BB5" t="s">
        <v>343</v>
      </c>
      <c r="BC5" t="s">
        <v>343</v>
      </c>
      <c r="BD5" t="s">
        <v>343</v>
      </c>
      <c r="BE5" t="s">
        <v>343</v>
      </c>
      <c r="BF5" t="s">
        <v>343</v>
      </c>
      <c r="BG5" t="s">
        <v>343</v>
      </c>
    </row>
    <row r="6" spans="1:123">
      <c r="B6">
        <f>B222+5</f>
        <v>2200</v>
      </c>
      <c r="C6" s="8" t="str" cm="1">
        <f t="array" ref="C6">_xlfn.CONCAT(INDEX(GMW!$A$2:$HZ$100,MATCH(1,(GMW!$HY$2:$HY$100=C$3)*(GMW!$HZ$2:$HZ$100=C$1),0),$B6-1973),"0",(INDEX(GMW!$A$2:$HZ$100,MATCH(1,(GMW!$HY$2:$HY$100=C$3)*(GMW!$HZ$2:$HZ$100=C$1),0),$B6-1972)))</f>
        <v>202304</v>
      </c>
      <c r="D6" s="8" t="str" cm="1">
        <f t="array" ref="D6">_xlfn.CONCAT(INDEX(GMW!$A$2:$HZ$100,MATCH(1,(GMW!$HY$2:$HY$100=D$3)*(GMW!$HZ$2:$HZ$100=D$1),0),$B6-1973),"0",(INDEX(GMW!$A$2:$HZ$100,MATCH(1,(GMW!$HY$2:$HY$100=D$3)*(GMW!$HZ$2:$HZ$100=D$1),0),$B6-1972)))</f>
        <v>202304</v>
      </c>
      <c r="E6" s="8" t="str" cm="1">
        <f t="array" ref="E6">_xlfn.CONCAT(INDEX(GMW!$A$2:$HZ$100,MATCH(1,(GMW!$HY$2:$HY$100=E$3)*(GMW!$HZ$2:$HZ$100=E$1),0),$B6-1973),"0",(INDEX(GMW!$A$2:$HZ$100,MATCH(1,(GMW!$HY$2:$HY$100=E$3)*(GMW!$HZ$2:$HZ$100=E$1),0),$B6-1972)))</f>
        <v>202304</v>
      </c>
      <c r="F6" s="8" t="str" cm="1">
        <f t="array" ref="F6">_xlfn.CONCAT(INDEX(GMW!$A$2:$HZ$100,MATCH(1,(GMW!$HY$2:$HY$100=F$3)*(GMW!$HZ$2:$HZ$100=F$1),0),$B6-1973),"0",(INDEX(GMW!$A$2:$HZ$100,MATCH(1,(GMW!$HY$2:$HY$100=F$3)*(GMW!$HZ$2:$HZ$100=F$1),0),$B6-1972)))</f>
        <v>202304</v>
      </c>
      <c r="G6" s="8" t="str" cm="1">
        <f t="array" ref="G6">_xlfn.CONCAT(INDEX(GMW!$A$2:$HZ$100,MATCH(1,(GMW!$HY$2:$HY$100=G$3)*(GMW!$HZ$2:$HZ$100=G$1),0),$B6-1973),"0",(INDEX(GMW!$A$2:$HZ$100,MATCH(1,(GMW!$HY$2:$HY$100=G$3)*(GMW!$HZ$2:$HZ$100=G$1),0),$B6-1972)))</f>
        <v>202304</v>
      </c>
      <c r="H6" s="8" t="str" cm="1">
        <f t="array" ref="H6">_xlfn.CONCAT(INDEX(GMW!$A$2:$HZ$100,MATCH(1,(GMW!$HY$2:$HY$100=H$3)*(GMW!$HZ$2:$HZ$100=H$1),0),$B6-1973),"0",(INDEX(GMW!$A$2:$HZ$100,MATCH(1,(GMW!$HY$2:$HY$100=H$3)*(GMW!$HZ$2:$HZ$100=H$1),0),$B6-1972)))</f>
        <v>202304</v>
      </c>
      <c r="I6" s="8" t="str" cm="1">
        <f t="array" ref="I6">_xlfn.CONCAT(INDEX(GMW!$A$2:$HZ$100,MATCH(1,(GMW!$HY$2:$HY$100=I$3)*(GMW!$HZ$2:$HZ$100=I$1),0),$B6-1973),"0",(INDEX(GMW!$A$2:$HZ$100,MATCH(1,(GMW!$HY$2:$HY$100=I$3)*(GMW!$HZ$2:$HZ$100=I$1),0),$B6-1972)))</f>
        <v>202304</v>
      </c>
      <c r="J6" s="8" t="str" cm="1">
        <f t="array" ref="J6">_xlfn.CONCAT(INDEX(GMW!$A$2:$HZ$100,MATCH(1,(GMW!$HY$2:$HY$100=J$3)*(GMW!$HZ$2:$HZ$100=J$1),0),$B6-1973),"0",(INDEX(GMW!$A$2:$HZ$100,MATCH(1,(GMW!$HY$2:$HY$100=J$3)*(GMW!$HZ$2:$HZ$100=J$1),0),$B6-1972)))</f>
        <v>202304</v>
      </c>
      <c r="K6" s="8" t="str" cm="1">
        <f t="array" ref="K6">_xlfn.CONCAT(INDEX(GMW!$A$2:$HZ$100,MATCH(1,(GMW!$HY$2:$HY$100=K$3)*(GMW!$HZ$2:$HZ$100=K$1),0),$B6-1973),"0",(INDEX(GMW!$A$2:$HZ$100,MATCH(1,(GMW!$HY$2:$HY$100=K$3)*(GMW!$HZ$2:$HZ$100=K$1),0),$B6-1972)))</f>
        <v>202304</v>
      </c>
      <c r="L6" s="8" t="str" cm="1">
        <f t="array" ref="L6">_xlfn.CONCAT(INDEX(GMW!$A$2:$HZ$100,MATCH(1,(GMW!$HY$2:$HY$100=L$3)*(GMW!$HZ$2:$HZ$100=L$1),0),$B6-1973),"0",(INDEX(GMW!$A$2:$HZ$100,MATCH(1,(GMW!$HY$2:$HY$100=L$3)*(GMW!$HZ$2:$HZ$100=L$1),0),$B6-1972)))</f>
        <v>202102</v>
      </c>
      <c r="M6" s="8" t="str" cm="1">
        <f t="array" ref="M6">_xlfn.CONCAT(INDEX(GMW!$A$2:$HZ$100,MATCH(1,(GMW!$HY$2:$HY$100=M$3)*(GMW!$HZ$2:$HZ$100=M$1),0),$B6-1973),"0",(INDEX(GMW!$A$2:$HZ$100,MATCH(1,(GMW!$HY$2:$HY$100=M$3)*(GMW!$HZ$2:$HZ$100=M$1),0),$B6-1972)))</f>
        <v>202304</v>
      </c>
      <c r="N6" s="8" t="str" cm="1">
        <f t="array" ref="N6">_xlfn.CONCAT(INDEX(GMW!$A$2:$HZ$100,MATCH(1,(GMW!$HY$2:$HY$100=N$3)*(GMW!$HZ$2:$HZ$100=N$1),0),$B6-1973),"0",(INDEX(GMW!$A$2:$HZ$100,MATCH(1,(GMW!$HY$2:$HY$100=N$3)*(GMW!$HZ$2:$HZ$100=N$1),0),$B6-1972)))</f>
        <v>202304</v>
      </c>
      <c r="O6" s="8" t="str" cm="1">
        <f t="array" ref="O6">_xlfn.CONCAT(INDEX(GMW!$A$2:$HZ$100,MATCH(1,(GMW!$HY$2:$HY$100=O$3)*(GMW!$HZ$2:$HZ$100=O$1),0),$B6-1973),"0",(INDEX(GMW!$A$2:$HZ$100,MATCH(1,(GMW!$HY$2:$HY$100=O$3)*(GMW!$HZ$2:$HZ$100=O$1),0),$B6-1972)))</f>
        <v>202304</v>
      </c>
      <c r="P6" s="8" t="str" cm="1">
        <f t="array" ref="P6">_xlfn.CONCAT(INDEX(GMW!$A$2:$HZ$100,MATCH(1,(GMW!$HY$2:$HY$100=P$3)*(GMW!$HZ$2:$HZ$100=P$1),0),$B6-1973),"0",(INDEX(GMW!$A$2:$HZ$100,MATCH(1,(GMW!$HY$2:$HY$100=P$3)*(GMW!$HZ$2:$HZ$100=P$1),0),$B6-1972)))</f>
        <v>202304</v>
      </c>
      <c r="Q6" s="8" t="str" cm="1">
        <f t="array" ref="Q6">_xlfn.CONCAT(INDEX(GMW!$A$2:$HZ$100,MATCH(1,(GMW!$HY$2:$HY$100=Q$3)*(GMW!$HZ$2:$HZ$100=Q$1),0),$B6-1973),"0",(INDEX(GMW!$A$2:$HZ$100,MATCH(1,(GMW!$HY$2:$HY$100=Q$3)*(GMW!$HZ$2:$HZ$100=Q$1),0),$B6-1972)))</f>
        <v>202304</v>
      </c>
      <c r="R6" s="8" t="str" cm="1">
        <f t="array" ref="R6">_xlfn.CONCAT(INDEX(GMW!$A$2:$HZ$100,MATCH(1,(GMW!$HY$2:$HY$100=R$3)*(GMW!$HZ$2:$HZ$100=R$1),0),$B6-1973),"0",(INDEX(GMW!$A$2:$HZ$100,MATCH(1,(GMW!$HY$2:$HY$100=R$3)*(GMW!$HZ$2:$HZ$100=R$1),0),$B6-1972)))</f>
        <v>202304</v>
      </c>
      <c r="S6" s="8" t="str" cm="1">
        <f t="array" ref="S6">_xlfn.CONCAT(INDEX(GMW!$A$2:$HZ$100,MATCH(1,(GMW!$HY$2:$HY$100=S$3)*(GMW!$HZ$2:$HZ$100=S$1),0),$B6-1973),"0",(INDEX(GMW!$A$2:$HZ$100,MATCH(1,(GMW!$HY$2:$HY$100=S$3)*(GMW!$HZ$2:$HZ$100=S$1),0),$B6-1972)))</f>
        <v>202304</v>
      </c>
      <c r="T6" s="8" t="str" cm="1">
        <f t="array" ref="T6">_xlfn.CONCAT(INDEX(GMW!$A$2:$HZ$100,MATCH(1,(GMW!$HY$2:$HY$100=T$3)*(GMW!$HZ$2:$HZ$100=T$1),0),$B6-1973),"0",(INDEX(GMW!$A$2:$HZ$100,MATCH(1,(GMW!$HY$2:$HY$100=T$3)*(GMW!$HZ$2:$HZ$100=T$1),0),$B6-1972)))</f>
        <v>NA0NA</v>
      </c>
      <c r="U6" s="8" t="str" cm="1">
        <f t="array" ref="U6">_xlfn.CONCAT(INDEX(GMW!$A$2:$HZ$100,MATCH(1,(GMW!$HY$2:$HY$100=U$3)*(GMW!$HZ$2:$HZ$100=U$1),0),$B6-1973),"0",(INDEX(GMW!$A$2:$HZ$100,MATCH(1,(GMW!$HY$2:$HY$100=U$3)*(GMW!$HZ$2:$HZ$100=U$1),0),$B6-1972)))</f>
        <v>202102</v>
      </c>
      <c r="V6" s="8" t="str" cm="1">
        <f t="array" ref="V6">_xlfn.CONCAT(INDEX(GMW!$A$2:$HZ$100,MATCH(1,(GMW!$HY$2:$HY$100=V$3)*(GMW!$HZ$2:$HZ$100=V$1),0),$B6-1973),"0",(INDEX(GMW!$A$2:$HZ$100,MATCH(1,(GMW!$HY$2:$HY$100=V$3)*(GMW!$HZ$2:$HZ$100=V$1),0),$B6-1972)))</f>
        <v>202304</v>
      </c>
      <c r="W6" s="8" t="str" cm="1">
        <f t="array" ref="W6">_xlfn.CONCAT(INDEX(GMW!$A$2:$HZ$100,MATCH(1,(GMW!$HY$2:$HY$100=W$3)*(GMW!$HZ$2:$HZ$100=W$1),0),$B6-1973),"0",(INDEX(GMW!$A$2:$HZ$100,MATCH(1,(GMW!$HY$2:$HY$100=W$3)*(GMW!$HZ$2:$HZ$100=W$1),0),$B6-1972)))</f>
        <v>202304</v>
      </c>
      <c r="X6" s="8" t="str" cm="1">
        <f t="array" ref="X6">_xlfn.CONCAT(INDEX(GMW!$A$2:$HZ$100,MATCH(1,(GMW!$HY$2:$HY$100=X$3)*(GMW!$HZ$2:$HZ$100=X$1),0),$B6-1973),"0",(INDEX(GMW!$A$2:$HZ$100,MATCH(1,(GMW!$HY$2:$HY$100=X$3)*(GMW!$HZ$2:$HZ$100=X$1),0),$B6-1972)))</f>
        <v>202304</v>
      </c>
      <c r="Y6" s="8" t="str" cm="1">
        <f t="array" ref="Y6">_xlfn.CONCAT(INDEX(GMW!$A$2:$HZ$100,MATCH(1,(GMW!$HY$2:$HY$100=Y$3)*(GMW!$HZ$2:$HZ$100=Y$1),0),$B6-1973),"0",(INDEX(GMW!$A$2:$HZ$100,MATCH(1,(GMW!$HY$2:$HY$100=Y$3)*(GMW!$HZ$2:$HZ$100=Y$1),0),$B6-1972)))</f>
        <v>202304</v>
      </c>
      <c r="Z6" s="8" t="str" cm="1">
        <f t="array" ref="Z6">_xlfn.CONCAT(INDEX(GMW!$A$2:$HZ$100,MATCH(1,(GMW!$HY$2:$HY$100=Z$3)*(GMW!$HZ$2:$HZ$100=Z$1),0),$B6-1973),"0",(INDEX(GMW!$A$2:$HZ$100,MATCH(1,(GMW!$HY$2:$HY$100=Z$3)*(GMW!$HZ$2:$HZ$100=Z$1),0),$B6-1972)))</f>
        <v>202304</v>
      </c>
      <c r="AA6" s="8" t="str" cm="1">
        <f t="array" ref="AA6">_xlfn.CONCAT(INDEX(GMW!$A$2:$HZ$100,MATCH(1,(GMW!$HY$2:$HY$100=AA$3)*(GMW!$HZ$2:$HZ$100=AA$1),0),$B6-1973),"0",(INDEX(GMW!$A$2:$HZ$100,MATCH(1,(GMW!$HY$2:$HY$100=AA$3)*(GMW!$HZ$2:$HZ$100=AA$1),0),$B6-1972)))</f>
        <v>202304</v>
      </c>
      <c r="AB6" s="8" t="str" cm="1">
        <f t="array" ref="AB6">_xlfn.CONCAT(INDEX(GMW!$A$2:$HZ$100,MATCH(1,(GMW!$HY$2:$HY$100=AB$3)*(GMW!$HZ$2:$HZ$100=AB$1),0),$B6-1973),"0",(INDEX(GMW!$A$2:$HZ$100,MATCH(1,(GMW!$HY$2:$HY$100=AB$3)*(GMW!$HZ$2:$HZ$100=AB$1),0),$B6-1972)))</f>
        <v>202304</v>
      </c>
      <c r="AC6" s="8" t="str" cm="1">
        <f t="array" ref="AC6">_xlfn.CONCAT(INDEX(GMW!$A$2:$HZ$100,MATCH(1,(GMW!$HY$2:$HY$100=AC$3)*(GMW!$HZ$2:$HZ$100=AC$1),0),$B6-1973),"0",(INDEX(GMW!$A$2:$HZ$100,MATCH(1,(GMW!$HY$2:$HY$100=AC$3)*(GMW!$HZ$2:$HZ$100=AC$1),0),$B6-1972)))</f>
        <v>202304</v>
      </c>
      <c r="AD6" s="8" t="str" cm="1">
        <f t="array" ref="AD6">_xlfn.CONCAT(INDEX(GMW!$A$2:$HZ$100,MATCH(1,(GMW!$HY$2:$HY$100=AD$3)*(GMW!$HZ$2:$HZ$100=AD$1),0),$B6-1973),"0",(INDEX(GMW!$A$2:$HZ$100,MATCH(1,(GMW!$HY$2:$HY$100=AD$3)*(GMW!$HZ$2:$HZ$100=AD$1),0),$B6-1972)))</f>
        <v>202304</v>
      </c>
      <c r="AE6" s="8" t="str" cm="1">
        <f t="array" ref="AE6">_xlfn.CONCAT(INDEX(GMW!$A$2:$HZ$100,MATCH(1,(GMW!$HY$2:$HY$100=AE$3)*(GMW!$HZ$2:$HZ$100=AE$1),0),$B6-1973),"0",(INDEX(GMW!$A$2:$HZ$100,MATCH(1,(GMW!$HY$2:$HY$100=AE$3)*(GMW!$HZ$2:$HZ$100=AE$1),0),$B6-1972)))</f>
        <v>202102</v>
      </c>
      <c r="AF6" s="8" t="str" cm="1">
        <f t="array" ref="AF6">_xlfn.CONCAT(INDEX(GMW!$A$2:$HZ$100,MATCH(1,(GMW!$HY$2:$HY$100=AF$3)*(GMW!$HZ$2:$HZ$100=AF$1),0),$B6-1973),"0",(INDEX(GMW!$A$2:$HZ$100,MATCH(1,(GMW!$HY$2:$HY$100=AF$3)*(GMW!$HZ$2:$HZ$100=AF$1),0),$B6-1972)))</f>
        <v>202304</v>
      </c>
      <c r="AG6" s="8" t="str" cm="1">
        <f t="array" ref="AG6">_xlfn.CONCAT(INDEX(GMW!$A$2:$HZ$100,MATCH(1,(GMW!$HY$2:$HY$100=AG$3)*(GMW!$HZ$2:$HZ$100=AG$1),0),$B6-1973),"0",(INDEX(GMW!$A$2:$HZ$100,MATCH(1,(GMW!$HY$2:$HY$100=AG$3)*(GMW!$HZ$2:$HZ$100=AG$1),0),$B6-1972)))</f>
        <v>202304</v>
      </c>
      <c r="AH6" s="8" t="str" cm="1">
        <f t="array" ref="AH6">_xlfn.CONCAT(INDEX(GMW!$A$2:$HZ$100,MATCH(1,(GMW!$HY$2:$HY$100=AH$3)*(GMW!$HZ$2:$HZ$100=AH$1),0),$B6-1973),"0",(INDEX(GMW!$A$2:$HZ$100,MATCH(1,(GMW!$HY$2:$HY$100=AH$3)*(GMW!$HZ$2:$HZ$100=AH$1),0),$B6-1972)))</f>
        <v>202304</v>
      </c>
      <c r="AI6" s="8" t="str" cm="1">
        <f t="array" ref="AI6">_xlfn.CONCAT(INDEX(GMW!$A$2:$HZ$100,MATCH(1,(GMW!$HY$2:$HY$100=AI$3)*(GMW!$HZ$2:$HZ$100=AI$1),0),$B6-1973),"0",(INDEX(GMW!$A$2:$HZ$100,MATCH(1,(GMW!$HY$2:$HY$100=AI$3)*(GMW!$HZ$2:$HZ$100=AI$1),0),$B6-1972)))</f>
        <v>202304</v>
      </c>
      <c r="AJ6" s="8" t="str" cm="1">
        <f t="array" ref="AJ6">_xlfn.CONCAT(INDEX(GMW!$A$2:$HZ$100,MATCH(1,(GMW!$HY$2:$HY$100=AJ$3)*(GMW!$HZ$2:$HZ$100=AJ$1),0),$B6-1973),"0",(INDEX(GMW!$A$2:$HZ$100,MATCH(1,(GMW!$HY$2:$HY$100=AJ$3)*(GMW!$HZ$2:$HZ$100=AJ$1),0),$B6-1972)))</f>
        <v>202304</v>
      </c>
      <c r="AK6" s="8" t="str" cm="1">
        <f t="array" ref="AK6">_xlfn.CONCAT(INDEX(GMW!$A$2:$HZ$100,MATCH(1,(GMW!$HY$2:$HY$100=AK$3)*(GMW!$HZ$2:$HZ$100=AK$1),0),$B6-1973),"0",(INDEX(GMW!$A$2:$HZ$100,MATCH(1,(GMW!$HY$2:$HY$100=AK$3)*(GMW!$HZ$2:$HZ$100=AK$1),0),$B6-1972)))</f>
        <v>202304</v>
      </c>
      <c r="AL6" s="8" t="str" cm="1">
        <f t="array" ref="AL6">_xlfn.CONCAT(INDEX(GMW!$A$2:$HZ$100,MATCH(1,(GMW!$HY$2:$HY$100=AL$3)*(GMW!$HZ$2:$HZ$100=AL$1),0),$B6-1973),"0",(INDEX(GMW!$A$2:$HZ$100,MATCH(1,(GMW!$HY$2:$HY$100=AL$3)*(GMW!$HZ$2:$HZ$100=AL$1),0),$B6-1972)))</f>
        <v>202304</v>
      </c>
      <c r="AM6" s="8" t="str" cm="1">
        <f t="array" ref="AM6">_xlfn.CONCAT(INDEX(GMW!$A$2:$HZ$100,MATCH(1,(GMW!$HY$2:$HY$100=AM$3)*(GMW!$HZ$2:$HZ$100=AM$1),0),$B6-1973),"0",(INDEX(GMW!$A$2:$HZ$100,MATCH(1,(GMW!$HY$2:$HY$100=AM$3)*(GMW!$HZ$2:$HZ$100=AM$1),0),$B6-1972)))</f>
        <v>NA0NA</v>
      </c>
      <c r="AN6" s="8" t="str" cm="1">
        <f t="array" ref="AN6">_xlfn.CONCAT(INDEX(GMW!$A$2:$HZ$100,MATCH(1,(GMW!$HY$2:$HY$100=AN$3)*(GMW!$HZ$2:$HZ$100=AN$1),0),$B6-1973),"0",(INDEX(GMW!$A$2:$HZ$100,MATCH(1,(GMW!$HY$2:$HY$100=AN$3)*(GMW!$HZ$2:$HZ$100=AN$1),0),$B6-1972)))</f>
        <v>202102</v>
      </c>
      <c r="AO6" s="8" t="str" cm="1">
        <f t="array" ref="AO6">_xlfn.CONCAT(INDEX(GMW!$A$2:$HZ$100,MATCH(1,(GMW!$HY$2:$HY$100=AO$3)*(GMW!$HZ$2:$HZ$100=AO$1),0),$B6-1973),"0",(INDEX(GMW!$A$2:$HZ$100,MATCH(1,(GMW!$HY$2:$HY$100=AO$3)*(GMW!$HZ$2:$HZ$100=AO$1),0),$B6-1972)))</f>
        <v>202304</v>
      </c>
      <c r="AP6" s="8" t="str" cm="1">
        <f t="array" ref="AP6">_xlfn.CONCAT(INDEX(GMW!$A$2:$HZ$100,MATCH(1,(GMW!$HY$2:$HY$100=AP$3)*(GMW!$HZ$2:$HZ$100=AP$1),0),$B6-1973),"0",(INDEX(GMW!$A$2:$HZ$100,MATCH(1,(GMW!$HY$2:$HY$100=AP$3)*(GMW!$HZ$2:$HZ$100=AP$1),0),$B6-1972)))</f>
        <v>202304</v>
      </c>
      <c r="AQ6" s="8" t="str" cm="1">
        <f t="array" ref="AQ6">_xlfn.CONCAT(INDEX(GMW!$A$2:$HZ$100,MATCH(1,(GMW!$HY$2:$HY$100=AQ$3)*(GMW!$HZ$2:$HZ$100=AQ$1),0),$B6-1973),"0",(INDEX(GMW!$A$2:$HZ$100,MATCH(1,(GMW!$HY$2:$HY$100=AQ$3)*(GMW!$HZ$2:$HZ$100=AQ$1),0),$B6-1972)))</f>
        <v>202304</v>
      </c>
      <c r="AR6" s="8" t="str" cm="1">
        <f t="array" ref="AR6">_xlfn.CONCAT(INDEX(GMW!$A$2:$HZ$100,MATCH(1,(GMW!$HY$2:$HY$100=AR$3)*(GMW!$HZ$2:$HZ$100=AR$1),0),$B6-1973),"0",(INDEX(GMW!$A$2:$HZ$100,MATCH(1,(GMW!$HY$2:$HY$100=AR$3)*(GMW!$HZ$2:$HZ$100=AR$1),0),$B6-1972)))</f>
        <v>202304</v>
      </c>
      <c r="AS6" s="8" t="str" cm="1">
        <f t="array" ref="AS6">_xlfn.CONCAT(INDEX(GMW!$A$2:$HZ$100,MATCH(1,(GMW!$HY$2:$HY$100=AS$3)*(GMW!$HZ$2:$HZ$100=AS$1),0),$B6-1973),"0",(INDEX(GMW!$A$2:$HZ$100,MATCH(1,(GMW!$HY$2:$HY$100=AS$3)*(GMW!$HZ$2:$HZ$100=AS$1),0),$B6-1972)))</f>
        <v>202304</v>
      </c>
      <c r="AT6" s="8" t="str" cm="1">
        <f t="array" ref="AT6">_xlfn.CONCAT(INDEX(GMW!$A$2:$HZ$100,MATCH(1,(GMW!$HY$2:$HY$100=AT$3)*(GMW!$HZ$2:$HZ$100=AT$1),0),$B6-1973),"0",(INDEX(GMW!$A$2:$HZ$100,MATCH(1,(GMW!$HY$2:$HY$100=AT$3)*(GMW!$HZ$2:$HZ$100=AT$1),0),$B6-1972)))</f>
        <v>202304</v>
      </c>
      <c r="AU6" s="8" t="str" cm="1">
        <f t="array" ref="AU6">_xlfn.CONCAT(INDEX(GMW!$A$2:$HZ$100,MATCH(1,(GMW!$HY$2:$HY$100=AU$3)*(GMW!$HZ$2:$HZ$100=AU$1),0),$B6-1973),"0",(INDEX(GMW!$A$2:$HZ$100,MATCH(1,(GMW!$HY$2:$HY$100=AU$3)*(GMW!$HZ$2:$HZ$100=AU$1),0),$B6-1972)))</f>
        <v>202304</v>
      </c>
      <c r="AV6" s="8" t="str" cm="1">
        <f t="array" ref="AV6">_xlfn.CONCAT(INDEX(GMW!$A$2:$HZ$100,MATCH(1,(GMW!$HY$2:$HY$100=AV$3)*(GMW!$HZ$2:$HZ$100=AV$1),0),$B6-1973),"0",(INDEX(GMW!$A$2:$HZ$100,MATCH(1,(GMW!$HY$2:$HY$100=AV$3)*(GMW!$HZ$2:$HZ$100=AV$1),0),$B6-1972)))</f>
        <v>202304</v>
      </c>
      <c r="AW6" s="8" t="str" cm="1">
        <f t="array" ref="AW6">_xlfn.CONCAT(INDEX(GMW!$A$2:$HZ$100,MATCH(1,(GMW!$HY$2:$HY$100=AW$3)*(GMW!$HZ$2:$HZ$100=AW$1),0),$B6-1973),"0",(INDEX(GMW!$A$2:$HZ$100,MATCH(1,(GMW!$HY$2:$HY$100=AW$3)*(GMW!$HZ$2:$HZ$100=AW$1),0),$B6-1972)))</f>
        <v>202304</v>
      </c>
      <c r="AX6" s="8" t="str" cm="1">
        <f t="array" ref="AX6">_xlfn.CONCAT(INDEX(GMW!$A$2:$HZ$100,MATCH(1,(GMW!$HY$2:$HY$100=AX$3)*(GMW!$HZ$2:$HZ$100=AX$1),0),$B6-1973),"0",(INDEX(GMW!$A$2:$HZ$100,MATCH(1,(GMW!$HY$2:$HY$100=AX$3)*(GMW!$HZ$2:$HZ$100=AX$1),0),$B6-1972)))</f>
        <v>202102</v>
      </c>
      <c r="AY6" s="8" t="str" cm="1">
        <f t="array" ref="AY6">_xlfn.CONCAT(INDEX(GMW!$A$2:$HZ$100,MATCH(1,(GMW!$HY$2:$HY$100=AY$3)*(GMW!$HZ$2:$HZ$100=AY$1),0),$B6-1973),"0",(INDEX(GMW!$A$2:$HZ$100,MATCH(1,(GMW!$HY$2:$HY$100=AY$3)*(GMW!$HZ$2:$HZ$100=AY$1),0),$B6-1972)))</f>
        <v>202304</v>
      </c>
      <c r="AZ6" s="8" t="str" cm="1">
        <f t="array" ref="AZ6">_xlfn.CONCAT(INDEX(GMW!$A$2:$HZ$100,MATCH(1,(GMW!$HY$2:$HY$100=AZ$3)*(GMW!$HZ$2:$HZ$100=AZ$1),0),$B6-1973),"0",(INDEX(GMW!$A$2:$HZ$100,MATCH(1,(GMW!$HY$2:$HY$100=AZ$3)*(GMW!$HZ$2:$HZ$100=AZ$1),0),$B6-1972)))</f>
        <v>202304</v>
      </c>
      <c r="BA6" s="8" t="str" cm="1">
        <f t="array" ref="BA6">_xlfn.CONCAT(INDEX(GMW!$A$2:$HZ$100,MATCH(1,(GMW!$HY$2:$HY$100=BA$3)*(GMW!$HZ$2:$HZ$100=BA$1),0),$B6-1973),"0",(INDEX(GMW!$A$2:$HZ$100,MATCH(1,(GMW!$HY$2:$HY$100=BA$3)*(GMW!$HZ$2:$HZ$100=BA$1),0),$B6-1972)))</f>
        <v>202304</v>
      </c>
      <c r="BB6" s="8" t="str" cm="1">
        <f t="array" ref="BB6">_xlfn.CONCAT(INDEX(GMW!$A$2:$HZ$100,MATCH(1,(GMW!$HY$2:$HY$100=BB$3)*(GMW!$HZ$2:$HZ$100=BB$1),0),$B6-1973),"0",(INDEX(GMW!$A$2:$HZ$100,MATCH(1,(GMW!$HY$2:$HY$100=BB$3)*(GMW!$HZ$2:$HZ$100=BB$1),0),$B6-1972)))</f>
        <v>202304</v>
      </c>
      <c r="BC6" s="8" t="str" cm="1">
        <f t="array" ref="BC6">_xlfn.CONCAT(INDEX(GMW!$A$2:$HZ$100,MATCH(1,(GMW!$HY$2:$HY$100=BC$3)*(GMW!$HZ$2:$HZ$100=BC$1),0),$B6-1973),"0",(INDEX(GMW!$A$2:$HZ$100,MATCH(1,(GMW!$HY$2:$HY$100=BC$3)*(GMW!$HZ$2:$HZ$100=BC$1),0),$B6-1972)))</f>
        <v>202304</v>
      </c>
      <c r="BD6" s="8" t="str" cm="1">
        <f t="array" ref="BD6">_xlfn.CONCAT(INDEX(GMW!$A$2:$HZ$100,MATCH(1,(GMW!$HY$2:$HY$100=BD$3)*(GMW!$HZ$2:$HZ$100=BD$1),0),$B6-1973),"0",(INDEX(GMW!$A$2:$HZ$100,MATCH(1,(GMW!$HY$2:$HY$100=BD$3)*(GMW!$HZ$2:$HZ$100=BD$1),0),$B6-1972)))</f>
        <v>202304</v>
      </c>
      <c r="BE6" s="8" t="str" cm="1">
        <f t="array" ref="BE6">_xlfn.CONCAT(INDEX(GMW!$A$2:$HZ$100,MATCH(1,(GMW!$HY$2:$HY$100=BE$3)*(GMW!$HZ$2:$HZ$100=BE$1),0),$B6-1973),"0",(INDEX(GMW!$A$2:$HZ$100,MATCH(1,(GMW!$HY$2:$HY$100=BE$3)*(GMW!$HZ$2:$HZ$100=BE$1),0),$B6-1972)))</f>
        <v>202304</v>
      </c>
      <c r="BF6" s="8" t="str" cm="1">
        <f t="array" ref="BF6">_xlfn.CONCAT(INDEX(GMW!$A$2:$HZ$100,MATCH(1,(GMW!$HY$2:$HY$100=BF$3)*(GMW!$HZ$2:$HZ$100=BF$1),0),$B6-1973),"0",(INDEX(GMW!$A$2:$HZ$100,MATCH(1,(GMW!$HY$2:$HY$100=BF$3)*(GMW!$HZ$2:$HZ$100=BF$1),0),$B6-1972)))</f>
        <v>NA0NA</v>
      </c>
      <c r="BG6" s="8" t="str" cm="1">
        <f t="array" ref="BG6">_xlfn.CONCAT(INDEX(GMW!$A$2:$HZ$100,MATCH(1,(GMW!$HY$2:$HY$100=BG$3)*(GMW!$HZ$2:$HZ$100=BG$1),0),$B6-1973),"0",(INDEX(GMW!$A$2:$HZ$100,MATCH(1,(GMW!$HY$2:$HY$100=BG$3)*(GMW!$HZ$2:$HZ$100=BG$1),0),$B6-1972)))</f>
        <v>202102</v>
      </c>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row>
    <row r="7" spans="1:123">
      <c r="A7">
        <v>1980</v>
      </c>
      <c r="B7">
        <v>1980</v>
      </c>
      <c r="C7" cm="1">
        <f t="array" ref="C7">INDEX(GMW!$A$2:$HZ$100,MATCH(1,(GMW!$HY$2:$HY$100=C$3)*(GMW!$HZ$2:$HZ$100=C$1),0),$B7-1973)</f>
        <v>243513</v>
      </c>
      <c r="D7" cm="1">
        <f t="array" ref="D7">INDEX(GMW!$A$2:$HZ$100,MATCH(1,(GMW!$HY$2:$HY$100=D$3)*(GMW!$HZ$2:$HZ$100=D$1),0),$B7-1973)</f>
        <v>1674</v>
      </c>
      <c r="E7" cm="1">
        <f t="array" ref="E7">INDEX(GMW!$A$2:$HZ$100,MATCH(1,(GMW!$HY$2:$HY$100=E$3)*(GMW!$HZ$2:$HZ$100=E$1),0),$B7-1973)</f>
        <v>302</v>
      </c>
      <c r="F7" cm="1">
        <f t="array" ref="F7">INDEX(GMW!$A$2:$HZ$100,MATCH(1,(GMW!$HY$2:$HY$100=F$3)*(GMW!$HZ$2:$HZ$100=F$1),0),$B7-1973)</f>
        <v>22229</v>
      </c>
      <c r="G7" cm="1">
        <f t="array" ref="G7">INDEX(GMW!$A$2:$HZ$100,MATCH(1,(GMW!$HY$2:$HY$100=G$3)*(GMW!$HZ$2:$HZ$100=G$1),0),$B7-1973)</f>
        <v>1976</v>
      </c>
      <c r="H7" cm="1">
        <f t="array" ref="H7">INDEX(GMW!$A$2:$HZ$100,MATCH(1,(GMW!$HY$2:$HY$100=H$3)*(GMW!$HZ$2:$HZ$100=H$1),0),$B7-1973)</f>
        <v>2656</v>
      </c>
      <c r="I7" cm="1">
        <f t="array" ref="I7">INDEX(GMW!$A$2:$HZ$100,MATCH(1,(GMW!$HY$2:$HY$100=I$3)*(GMW!$HZ$2:$HZ$100=I$1),0),$B7-1973)</f>
        <v>25187</v>
      </c>
      <c r="J7" cm="1">
        <f t="array" ref="J7">INDEX(GMW!$A$2:$HZ$100,MATCH(1,(GMW!$HY$2:$HY$100=J$3)*(GMW!$HZ$2:$HZ$100=J$1),0),$B7-1973)</f>
        <v>75983.41</v>
      </c>
      <c r="K7" cm="1">
        <f t="array" ref="K7">INDEX(GMW!$A$2:$HZ$100,MATCH(1,(GMW!$HY$2:$HY$100=K$3)*(GMW!$HZ$2:$HZ$100=K$1),0),$B7-1973)</f>
        <v>62107</v>
      </c>
      <c r="L7" cm="1">
        <f t="array" ref="L7">INDEX(GMW!$A$2:$HZ$100,MATCH(1,(GMW!$HY$2:$HY$100=L$3)*(GMW!$HZ$2:$HZ$100=L$1),0),$B7-1973)</f>
        <v>242116</v>
      </c>
      <c r="M7" cm="1">
        <f t="array" ref="M7">INDEX(GMW!$A$2:$HZ$100,MATCH(1,(GMW!$HY$2:$HY$100=M$3)*(GMW!$HZ$2:$HZ$100=M$1),0),$B7-1973)</f>
        <v>25.50459</v>
      </c>
      <c r="N7" cm="1">
        <f t="array" ref="N7">INDEX(GMW!$A$2:$HZ$100,MATCH(1,(GMW!$HY$2:$HY$100=N$3)*(GMW!$HZ$2:$HZ$100=N$1),0),$B7-1973)</f>
        <v>30.605080000000001</v>
      </c>
      <c r="O7" cm="1">
        <f t="array" ref="O7">INDEX(GMW!$A$2:$HZ$100,MATCH(1,(GMW!$HY$2:$HY$100=O$3)*(GMW!$HZ$2:$HZ$100=O$1),0),$B7-1973)</f>
        <v>17</v>
      </c>
      <c r="P7" cm="1">
        <f t="array" ref="P7">INDEX(GMW!$A$2:$HZ$100,MATCH(1,(GMW!$HY$2:$HY$100=P$3)*(GMW!$HZ$2:$HZ$100=P$1),0),$B7-1973)</f>
        <v>26681.53</v>
      </c>
      <c r="Q7" cm="1">
        <f t="array" ref="Q7">INDEX(GMW!$A$2:$HZ$100,MATCH(1,(GMW!$HY$2:$HY$100=Q$3)*(GMW!$HZ$2:$HZ$100=Q$1),0),$B7-1973)</f>
        <v>64.400000000000006</v>
      </c>
      <c r="R7" cm="1">
        <f t="array" ref="R7">INDEX(GMW!$A$2:$HZ$100,MATCH(1,(GMW!$HY$2:$HY$100=R$3)*(GMW!$HZ$2:$HZ$100=R$1),0),$B7-1973)</f>
        <v>1E-3</v>
      </c>
      <c r="S7" cm="1">
        <f t="array" ref="S7">INDEX(GMW!$A$2:$HZ$100,MATCH(1,(GMW!$HY$2:$HY$100=S$3)*(GMW!$HZ$2:$HZ$100=S$1),0),$B7-1973)</f>
        <v>5.8</v>
      </c>
      <c r="T7" cm="1">
        <f t="array" ref="T7">INDEX(GMW!$A$2:$HZ$100,MATCH(1,(GMW!$HY$2:$HY$100=T$3)*(GMW!$HZ$2:$HZ$100=T$1),0),$B7-1973)</f>
        <v>0.57535170000000002</v>
      </c>
      <c r="U7" cm="1">
        <f t="array" ref="U7">INDEX(GMW!$A$2:$HZ$100,MATCH(1,(GMW!$HY$2:$HY$100=U$3)*(GMW!$HZ$2:$HZ$100=U$1),0),$B7-1973)</f>
        <v>56307.5</v>
      </c>
      <c r="V7" cm="1">
        <f t="array" ref="V7">INDEX(GMW!$A$2:$HZ$100,MATCH(1,(GMW!$HY$2:$HY$100=V$3)*(GMW!$HZ$2:$HZ$100=V$1),0),$B7-1973)</f>
        <v>243513</v>
      </c>
      <c r="W7" cm="1">
        <f t="array" ref="W7">INDEX(GMW!$A$2:$HZ$100,MATCH(1,(GMW!$HY$2:$HY$100=W$3)*(GMW!$HZ$2:$HZ$100=W$1),0),$B7-1973)</f>
        <v>1674</v>
      </c>
      <c r="X7" cm="1">
        <f t="array" ref="X7">INDEX(GMW!$A$2:$HZ$100,MATCH(1,(GMW!$HY$2:$HY$100=X$3)*(GMW!$HZ$2:$HZ$100=X$1),0),$B7-1973)</f>
        <v>302</v>
      </c>
      <c r="Y7" cm="1">
        <f t="array" ref="Y7">INDEX(GMW!$A$2:$HZ$100,MATCH(1,(GMW!$HY$2:$HY$100=Y$3)*(GMW!$HZ$2:$HZ$100=Y$1),0),$B7-1973)</f>
        <v>22229</v>
      </c>
      <c r="Z7" cm="1">
        <f t="array" ref="Z7">INDEX(GMW!$A$2:$HZ$100,MATCH(1,(GMW!$HY$2:$HY$100=Z$3)*(GMW!$HZ$2:$HZ$100=Z$1),0),$B7-1973)</f>
        <v>1976</v>
      </c>
      <c r="AA7" cm="1">
        <f t="array" ref="AA7">INDEX(GMW!$A$2:$HZ$100,MATCH(1,(GMW!$HY$2:$HY$100=AA$3)*(GMW!$HZ$2:$HZ$100=AA$1),0),$B7-1973)</f>
        <v>2656</v>
      </c>
      <c r="AB7" cm="1">
        <f t="array" ref="AB7">INDEX(GMW!$A$2:$HZ$100,MATCH(1,(GMW!$HY$2:$HY$100=AB$3)*(GMW!$HZ$2:$HZ$100=AB$1),0),$B7-1973)</f>
        <v>25187</v>
      </c>
      <c r="AC7" cm="1">
        <f t="array" ref="AC7">INDEX(GMW!$A$2:$HZ$100,MATCH(1,(GMW!$HY$2:$HY$100=AC$3)*(GMW!$HZ$2:$HZ$100=AC$1),0),$B7-1973)</f>
        <v>75983.41</v>
      </c>
      <c r="AD7" cm="1">
        <f t="array" ref="AD7">INDEX(GMW!$A$2:$HZ$100,MATCH(1,(GMW!$HY$2:$HY$100=AD$3)*(GMW!$HZ$2:$HZ$100=AD$1),0),$B7-1973)</f>
        <v>62107</v>
      </c>
      <c r="AE7" cm="1">
        <f t="array" ref="AE7">INDEX(GMW!$A$2:$HZ$100,MATCH(1,(GMW!$HY$2:$HY$100=AE$3)*(GMW!$HZ$2:$HZ$100=AE$1),0),$B7-1973)</f>
        <v>242116</v>
      </c>
      <c r="AF7" cm="1">
        <f t="array" ref="AF7">INDEX(GMW!$A$2:$HZ$100,MATCH(1,(GMW!$HY$2:$HY$100=AF$3)*(GMW!$HZ$2:$HZ$100=AF$1),0),$B7-1973)</f>
        <v>25.50459</v>
      </c>
      <c r="AG7" cm="1">
        <f t="array" ref="AG7">INDEX(GMW!$A$2:$HZ$100,MATCH(1,(GMW!$HY$2:$HY$100=AG$3)*(GMW!$HZ$2:$HZ$100=AG$1),0),$B7-1973)</f>
        <v>30.605080000000001</v>
      </c>
      <c r="AH7" cm="1">
        <f t="array" ref="AH7">INDEX(GMW!$A$2:$HZ$100,MATCH(1,(GMW!$HY$2:$HY$100=AH$3)*(GMW!$HZ$2:$HZ$100=AH$1),0),$B7-1973)</f>
        <v>17</v>
      </c>
      <c r="AI7" cm="1">
        <f t="array" ref="AI7">INDEX(GMW!$A$2:$HZ$100,MATCH(1,(GMW!$HY$2:$HY$100=AI$3)*(GMW!$HZ$2:$HZ$100=AI$1),0),$B7-1973)</f>
        <v>26681.53</v>
      </c>
      <c r="AJ7" cm="1">
        <f t="array" ref="AJ7">INDEX(GMW!$A$2:$HZ$100,MATCH(1,(GMW!$HY$2:$HY$100=AJ$3)*(GMW!$HZ$2:$HZ$100=AJ$1),0),$B7-1973)</f>
        <v>64.400000000000006</v>
      </c>
      <c r="AK7" cm="1">
        <f t="array" ref="AK7">INDEX(GMW!$A$2:$HZ$100,MATCH(1,(GMW!$HY$2:$HY$100=AK$3)*(GMW!$HZ$2:$HZ$100=AK$1),0),$B7-1973)</f>
        <v>1E-3</v>
      </c>
      <c r="AL7" cm="1">
        <f t="array" ref="AL7">INDEX(GMW!$A$2:$HZ$100,MATCH(1,(GMW!$HY$2:$HY$100=AL$3)*(GMW!$HZ$2:$HZ$100=AL$1),0),$B7-1973)</f>
        <v>5.8</v>
      </c>
      <c r="AM7" cm="1">
        <f t="array" ref="AM7">INDEX(GMW!$A$2:$HZ$100,MATCH(1,(GMW!$HY$2:$HY$100=AM$3)*(GMW!$HZ$2:$HZ$100=AM$1),0),$B7-1973)</f>
        <v>0.57535170000000002</v>
      </c>
      <c r="AN7" cm="1">
        <f t="array" ref="AN7">INDEX(GMW!$A$2:$HZ$100,MATCH(1,(GMW!$HY$2:$HY$100=AN$3)*(GMW!$HZ$2:$HZ$100=AN$1),0),$B7-1973)</f>
        <v>56307.5</v>
      </c>
      <c r="AO7" cm="1">
        <f t="array" ref="AO7">INDEX(GMW!$A$2:$HZ$100,MATCH(1,(GMW!$HY$2:$HY$100=AO$3)*(GMW!$HZ$2:$HZ$100=AO$1),0),$B7-1973)</f>
        <v>243513</v>
      </c>
      <c r="AP7" cm="1">
        <f t="array" ref="AP7">INDEX(GMW!$A$2:$HZ$100,MATCH(1,(GMW!$HY$2:$HY$100=AP$3)*(GMW!$HZ$2:$HZ$100=AP$1),0),$B7-1973)</f>
        <v>1674</v>
      </c>
      <c r="AQ7" cm="1">
        <f t="array" ref="AQ7">INDEX(GMW!$A$2:$HZ$100,MATCH(1,(GMW!$HY$2:$HY$100=AQ$3)*(GMW!$HZ$2:$HZ$100=AQ$1),0),$B7-1973)</f>
        <v>302</v>
      </c>
      <c r="AR7" cm="1">
        <f t="array" ref="AR7">INDEX(GMW!$A$2:$HZ$100,MATCH(1,(GMW!$HY$2:$HY$100=AR$3)*(GMW!$HZ$2:$HZ$100=AR$1),0),$B7-1973)</f>
        <v>22229</v>
      </c>
      <c r="AS7" cm="1">
        <f t="array" ref="AS7">INDEX(GMW!$A$2:$HZ$100,MATCH(1,(GMW!$HY$2:$HY$100=AS$3)*(GMW!$HZ$2:$HZ$100=AS$1),0),$B7-1973)</f>
        <v>1976</v>
      </c>
      <c r="AT7" cm="1">
        <f t="array" ref="AT7">INDEX(GMW!$A$2:$HZ$100,MATCH(1,(GMW!$HY$2:$HY$100=AT$3)*(GMW!$HZ$2:$HZ$100=AT$1),0),$B7-1973)</f>
        <v>2656</v>
      </c>
      <c r="AU7" cm="1">
        <f t="array" ref="AU7">INDEX(GMW!$A$2:$HZ$100,MATCH(1,(GMW!$HY$2:$HY$100=AU$3)*(GMW!$HZ$2:$HZ$100=AU$1),0),$B7-1973)</f>
        <v>25187</v>
      </c>
      <c r="AV7" cm="1">
        <f t="array" ref="AV7">INDEX(GMW!$A$2:$HZ$100,MATCH(1,(GMW!$HY$2:$HY$100=AV$3)*(GMW!$HZ$2:$HZ$100=AV$1),0),$B7-1973)</f>
        <v>75983.41</v>
      </c>
      <c r="AW7" cm="1">
        <f t="array" ref="AW7">INDEX(GMW!$A$2:$HZ$100,MATCH(1,(GMW!$HY$2:$HY$100=AW$3)*(GMW!$HZ$2:$HZ$100=AW$1),0),$B7-1973)</f>
        <v>62107</v>
      </c>
      <c r="AX7" cm="1">
        <f t="array" ref="AX7">INDEX(GMW!$A$2:$HZ$100,MATCH(1,(GMW!$HY$2:$HY$100=AX$3)*(GMW!$HZ$2:$HZ$100=AX$1),0),$B7-1973)</f>
        <v>242116</v>
      </c>
      <c r="AY7" cm="1">
        <f t="array" ref="AY7">INDEX(GMW!$A$2:$HZ$100,MATCH(1,(GMW!$HY$2:$HY$100=AY$3)*(GMW!$HZ$2:$HZ$100=AY$1),0),$B7-1973)</f>
        <v>25.50459</v>
      </c>
      <c r="AZ7" cm="1">
        <f t="array" ref="AZ7">INDEX(GMW!$A$2:$HZ$100,MATCH(1,(GMW!$HY$2:$HY$100=AZ$3)*(GMW!$HZ$2:$HZ$100=AZ$1),0),$B7-1973)</f>
        <v>30.605080000000001</v>
      </c>
      <c r="BA7" cm="1">
        <f t="array" ref="BA7">INDEX(GMW!$A$2:$HZ$100,MATCH(1,(GMW!$HY$2:$HY$100=BA$3)*(GMW!$HZ$2:$HZ$100=BA$1),0),$B7-1973)</f>
        <v>17</v>
      </c>
      <c r="BB7" cm="1">
        <f t="array" ref="BB7">INDEX(GMW!$A$2:$HZ$100,MATCH(1,(GMW!$HY$2:$HY$100=BB$3)*(GMW!$HZ$2:$HZ$100=BB$1),0),$B7-1973)</f>
        <v>26681.53</v>
      </c>
      <c r="BC7" cm="1">
        <f t="array" ref="BC7">INDEX(GMW!$A$2:$HZ$100,MATCH(1,(GMW!$HY$2:$HY$100=BC$3)*(GMW!$HZ$2:$HZ$100=BC$1),0),$B7-1973)</f>
        <v>64.400000000000006</v>
      </c>
      <c r="BD7" cm="1">
        <f t="array" ref="BD7">INDEX(GMW!$A$2:$HZ$100,MATCH(1,(GMW!$HY$2:$HY$100=BD$3)*(GMW!$HZ$2:$HZ$100=BD$1),0),$B7-1973)</f>
        <v>1E-3</v>
      </c>
      <c r="BE7" cm="1">
        <f t="array" ref="BE7">INDEX(GMW!$A$2:$HZ$100,MATCH(1,(GMW!$HY$2:$HY$100=BE$3)*(GMW!$HZ$2:$HZ$100=BE$1),0),$B7-1973)</f>
        <v>5.8</v>
      </c>
      <c r="BF7" cm="1">
        <f t="array" ref="BF7">INDEX(GMW!$A$2:$HZ$100,MATCH(1,(GMW!$HY$2:$HY$100=BF$3)*(GMW!$HZ$2:$HZ$100=BF$1),0),$B7-1973)</f>
        <v>0.57535170000000002</v>
      </c>
      <c r="BG7" cm="1">
        <f t="array" ref="BG7">INDEX(GMW!$A$2:$HZ$100,MATCH(1,(GMW!$HY$2:$HY$100=BG$3)*(GMW!$HZ$2:$HZ$100=BG$1),0),$B7-1973)</f>
        <v>56307.5</v>
      </c>
      <c r="BJ7">
        <v>1979</v>
      </c>
      <c r="BM7">
        <v>1980</v>
      </c>
      <c r="BN7">
        <v>198001</v>
      </c>
      <c r="BO7" s="9">
        <f t="shared" ref="BO7:BO38" si="7">SUMIF($BJ$7:$BJ$222,$BM7,C$7:C$222)</f>
        <v>948732</v>
      </c>
      <c r="BP7" s="9">
        <f t="shared" ref="BP7:BP38" si="8">SUMIF($BJ$7:$BJ$222,$BM7,D$7:D$222)</f>
        <v>11537</v>
      </c>
      <c r="BQ7" s="9">
        <f t="shared" ref="BQ7:BQ38" si="9">SUMIF($BJ$7:$BJ$222,$BM7,E$7:E$222)</f>
        <v>-5519</v>
      </c>
      <c r="BR7" s="9">
        <f t="shared" ref="BR7:BR38" si="10">SUMIF($BJ$7:$BJ$222,$BM7,F$7:F$222)</f>
        <v>96636</v>
      </c>
      <c r="BS7" s="9">
        <f t="shared" ref="BS7:BS38" si="11">SUMIF($BJ$7:$BJ$222,$BM7,G$7:G$222)</f>
        <v>6018</v>
      </c>
      <c r="BT7" s="9">
        <f t="shared" ref="BT7:BT38" si="12">SUMIF($BJ$7:$BJ$222,$BM7,H$7:H$222)</f>
        <v>11867</v>
      </c>
      <c r="BU7" s="9">
        <f t="shared" ref="BU7:BU38" si="13">SUMIF($BJ$7:$BJ$222,$BM7,I$7:I$222)</f>
        <v>102984</v>
      </c>
      <c r="BV7" s="9">
        <f t="shared" ref="BV7:BV59" si="14">SUMIF($BK$7:$BK$222,$BN7,J$7:J$222)</f>
        <v>88342.79</v>
      </c>
      <c r="BW7" s="9">
        <f t="shared" ref="BW7:BW38" si="15">SUMIF($BJ$7:$BJ$222,$BM7,K$7:K$222)</f>
        <v>267802</v>
      </c>
      <c r="BX7" s="9">
        <f t="shared" ref="BX7:BX38" si="16">SUMIF($BJ$7:$BJ$222,$BM7,L$7:L$222)</f>
        <v>980411.5</v>
      </c>
      <c r="BY7" s="10">
        <f t="shared" ref="BY7:BY38" si="17">AVERAGEIF($BJ$7:$BJ$222,$BM7,M$7:M$222)</f>
        <v>28.233727500000001</v>
      </c>
      <c r="BZ7" s="10">
        <f t="shared" ref="BZ7:BZ38" si="18">AVERAGEIF($BJ$7:$BJ$222,$BM7,N$7:N$222)</f>
        <v>33.283677500000003</v>
      </c>
      <c r="CA7" s="10">
        <f t="shared" ref="CA7:CA38" si="19">AVERAGEIF($BJ$7:$BJ$222,$BM7,O$7:O$222)</f>
        <v>14.75</v>
      </c>
      <c r="CB7" s="9">
        <f>SUMIF($BJ$7:$BJ$222,$BM7,P$7:P$222)</f>
        <v>96475.3</v>
      </c>
      <c r="CC7" s="10">
        <f t="shared" ref="CC7:CC59" si="20">AVERAGEIF($BJ$7:$BJ$222,$BM7,Q$7:Q$222)</f>
        <v>59.55</v>
      </c>
      <c r="CD7" s="9">
        <f>SUMIF($BJ$7:$BJ$222,$BM7,R$7:R$222)</f>
        <v>4.0000000000000001E-3</v>
      </c>
      <c r="CE7" s="10">
        <f t="shared" ref="CE7:CE59" si="21">AVERAGEIF($BJ$7:$BJ$222,$BM7,S$7:S$222)</f>
        <v>7.5749999999999993</v>
      </c>
      <c r="CF7" s="11">
        <f t="shared" ref="CF7:CF38" si="22">SUMIF($BK$7:$BK$222,$BN7,T$7:T$222)</f>
        <v>-4.5827869999999997</v>
      </c>
      <c r="CG7" s="11">
        <f t="shared" ref="CG7:CG38" si="23">SUMIF($BK$7:$BK$222,$BN7,U$7:U$222)</f>
        <v>56351</v>
      </c>
      <c r="CH7" s="9">
        <f t="shared" ref="CH7:CH38" si="24">SUMIF($BJ$7:$BJ$222,$BM7,V$7:V$222)</f>
        <v>948732</v>
      </c>
      <c r="CI7" s="9">
        <f t="shared" ref="CI7:CI38" si="25">SUMIF($BJ$7:$BJ$222,$BM7,W$7:W$222)</f>
        <v>11537</v>
      </c>
      <c r="CJ7" s="9">
        <f t="shared" ref="CJ7:CJ38" si="26">SUMIF($BJ$7:$BJ$222,$BM7,X$7:X$222)</f>
        <v>-5519</v>
      </c>
      <c r="CK7" s="9">
        <f t="shared" ref="CK7:CK38" si="27">SUMIF($BJ$7:$BJ$222,$BM7,Y$7:Y$222)</f>
        <v>96636</v>
      </c>
      <c r="CL7" s="9">
        <f t="shared" ref="CL7:CL38" si="28">SUMIF($BJ$7:$BJ$222,$BM7,Z$7:Z$222)</f>
        <v>6018</v>
      </c>
      <c r="CM7" s="9">
        <f t="shared" ref="CM7:CM38" si="29">SUMIF($BJ$7:$BJ$222,$BM7,AA$7:AA$222)</f>
        <v>11867</v>
      </c>
      <c r="CN7" s="9">
        <f t="shared" ref="CN7:CN38" si="30">SUMIF($BJ$7:$BJ$222,$BM7,AB$7:AB$222)</f>
        <v>102984</v>
      </c>
      <c r="CO7" s="9">
        <f t="shared" ref="CO7:CO59" si="31">SUMIF($BK$7:$BK$222,$BN7,AC$7:AC$222)</f>
        <v>88342.79</v>
      </c>
      <c r="CP7" s="9">
        <f t="shared" ref="CP7:CP38" si="32">SUMIF($BJ$7:$BJ$222,$BM7,AD$7:AD$222)</f>
        <v>267802</v>
      </c>
      <c r="CQ7" s="9">
        <f t="shared" ref="CQ7:CQ38" si="33">SUMIF($BJ$7:$BJ$222,$BM7,AE$7:AE$222)</f>
        <v>980411.5</v>
      </c>
      <c r="CR7" s="10">
        <f t="shared" ref="CR7:CR38" si="34">AVERAGEIF($BJ$7:$BJ$222,$BM7,AF$7:AF$222)</f>
        <v>28.233727500000001</v>
      </c>
      <c r="CS7" s="10">
        <f t="shared" ref="CS7:CS38" si="35">AVERAGEIF($BJ$7:$BJ$222,$BM7,AG$7:AG$222)</f>
        <v>33.283677500000003</v>
      </c>
      <c r="CT7" s="10">
        <f t="shared" ref="CT7:CT38" si="36">AVERAGEIF($BJ$7:$BJ$222,$BM7,AH$7:AH$222)</f>
        <v>14.75</v>
      </c>
      <c r="CU7" s="9">
        <f t="shared" ref="CU7:CU59" si="37">SUMIF($BJ$7:$BJ$222,$BM7,AI$7:AI$222)</f>
        <v>96475.3</v>
      </c>
      <c r="CV7" s="10">
        <f t="shared" ref="CV7:CV59" si="38">AVERAGEIF($BJ$7:$BJ$222,$BM7,AJ$7:AJ$222)</f>
        <v>59.55</v>
      </c>
      <c r="CW7" s="9">
        <f t="shared" ref="CW7:CW59" si="39">SUMIF($BJ$7:$BJ$222,$BM7,AK$7:AK$222)</f>
        <v>4.0000000000000001E-3</v>
      </c>
      <c r="CX7" s="10">
        <f t="shared" ref="CX7:CX59" si="40">AVERAGEIF($BJ$7:$BJ$222,$BM7,AL$7:AL$222)</f>
        <v>7.5749999999999993</v>
      </c>
      <c r="CY7" s="11">
        <f t="shared" ref="CY7:CY38" si="41">SUMIF($BK$7:$BK$222,$BN7,AM$7:AM$222)</f>
        <v>-4.5827869999999997</v>
      </c>
      <c r="CZ7" s="11">
        <f t="shared" ref="CZ7:CZ38" si="42">SUMIF($BK$7:$BK$222,$BN7,AN$7:AN$222)</f>
        <v>56351</v>
      </c>
      <c r="DA7" s="9">
        <f t="shared" ref="DA7:DA38" si="43">SUMIF($BJ$7:$BJ$222,$BM7,AO$7:AO$222)</f>
        <v>948732</v>
      </c>
      <c r="DB7" s="9">
        <f t="shared" ref="DB7:DB38" si="44">SUMIF($BJ$7:$BJ$222,$BM7,AP$7:AP$222)</f>
        <v>11537</v>
      </c>
      <c r="DC7" s="9">
        <f t="shared" ref="DC7:DC38" si="45">SUMIF($BJ$7:$BJ$222,$BM7,AQ$7:AQ$222)</f>
        <v>-5519</v>
      </c>
      <c r="DD7" s="9">
        <f t="shared" ref="DD7:DD38" si="46">SUMIF($BJ$7:$BJ$222,$BM7,AR$7:AR$222)</f>
        <v>96636</v>
      </c>
      <c r="DE7" s="9">
        <f t="shared" ref="DE7:DE38" si="47">SUMIF($BJ$7:$BJ$222,$BM7,AS$7:AS$222)</f>
        <v>6018</v>
      </c>
      <c r="DF7" s="9">
        <f t="shared" ref="DF7:DF38" si="48">SUMIF($BJ$7:$BJ$222,$BM7,AT$7:AT$222)</f>
        <v>11867</v>
      </c>
      <c r="DG7" s="9">
        <f t="shared" ref="DG7:DG38" si="49">SUMIF($BJ$7:$BJ$222,$BM7,AU$7:AU$222)</f>
        <v>102984</v>
      </c>
      <c r="DH7" s="9">
        <f t="shared" ref="DH7:DH59" si="50">SUMIF($BK$7:$BK$222,$BN7,AV$7:AV$222)</f>
        <v>88342.79</v>
      </c>
      <c r="DI7" s="9">
        <f t="shared" ref="DI7:DI38" si="51">SUMIF($BJ$7:$BJ$222,$BM7,AW$7:AW$222)</f>
        <v>267802</v>
      </c>
      <c r="DJ7" s="9">
        <f t="shared" ref="DJ7:DJ38" si="52">SUMIF($BJ$7:$BJ$222,$BM7,AX$7:AX$222)</f>
        <v>980411.5</v>
      </c>
      <c r="DK7" s="10">
        <f t="shared" ref="DK7:DK38" si="53">AVERAGEIF($BJ$7:$BJ$222,$BM7,AY$7:AY$222)</f>
        <v>28.233727500000001</v>
      </c>
      <c r="DL7" s="10">
        <f t="shared" ref="DL7:DL38" si="54">AVERAGEIF($BJ$7:$BJ$222,$BM7,AZ$7:AZ$222)</f>
        <v>33.283677500000003</v>
      </c>
      <c r="DM7" s="10">
        <f t="shared" ref="DM7:DM38" si="55">AVERAGEIF($BJ$7:$BJ$222,$BM7,BA$7:BA$222)</f>
        <v>14.75</v>
      </c>
      <c r="DN7" s="9">
        <f t="shared" ref="DN7:DN59" si="56">SUMIF($BJ$7:$BJ$222,$BM7,BB$7:BB$222)</f>
        <v>96475.3</v>
      </c>
      <c r="DO7" s="10">
        <f t="shared" ref="DO7:DO59" si="57">AVERAGEIF($BJ$7:$BJ$222,$BM7,BC$7:BC$222)</f>
        <v>59.55</v>
      </c>
      <c r="DP7" s="9">
        <f t="shared" ref="DP7:DP59" si="58">SUMIF($BJ$7:$BJ$222,$BM7,BD$7:BD$222)</f>
        <v>4.0000000000000001E-3</v>
      </c>
      <c r="DQ7" s="10">
        <f t="shared" ref="DQ7:DQ59" si="59">AVERAGEIF($BJ$7:$BJ$222,$BM7,BE$7:BE$222)</f>
        <v>7.5749999999999993</v>
      </c>
      <c r="DR7" s="11">
        <f t="shared" ref="DR7:DR38" si="60">SUMIF($BK$7:$BK$222,$BN7,BF$7:BF$222)</f>
        <v>-4.5827869999999997</v>
      </c>
      <c r="DS7" s="11">
        <f t="shared" ref="DS7:DS38" si="61">SUMIF($BK$7:$BK$222,$BN7,BG$7:BG$222)</f>
        <v>56351</v>
      </c>
    </row>
    <row r="8" spans="1:123">
      <c r="B8">
        <f>+B7+1</f>
        <v>1981</v>
      </c>
      <c r="C8" cm="1">
        <f t="array" ref="C8">INDEX(GMW!$A$2:$HZ$100,MATCH(1,(GMW!$HY$2:$HY$100=C$3)*(GMW!$HZ$2:$HZ$100=C$1),0),$B8-1973)</f>
        <v>238722</v>
      </c>
      <c r="D8" cm="1">
        <f t="array" ref="D8">INDEX(GMW!$A$2:$HZ$100,MATCH(1,(GMW!$HY$2:$HY$100=D$3)*(GMW!$HZ$2:$HZ$100=D$1),0),$B8-1973)</f>
        <v>3351</v>
      </c>
      <c r="E8" cm="1">
        <f t="array" ref="E8">INDEX(GMW!$A$2:$HZ$100,MATCH(1,(GMW!$HY$2:$HY$100=E$3)*(GMW!$HZ$2:$HZ$100=E$1),0),$B8-1973)</f>
        <v>-2364</v>
      </c>
      <c r="F8" cm="1">
        <f t="array" ref="F8">INDEX(GMW!$A$2:$HZ$100,MATCH(1,(GMW!$HY$2:$HY$100=F$3)*(GMW!$HZ$2:$HZ$100=F$1),0),$B8-1973)</f>
        <v>22146</v>
      </c>
      <c r="G8" cm="1">
        <f t="array" ref="G8">INDEX(GMW!$A$2:$HZ$100,MATCH(1,(GMW!$HY$2:$HY$100=G$3)*(GMW!$HZ$2:$HZ$100=G$1),0),$B8-1973)</f>
        <v>987</v>
      </c>
      <c r="H8" cm="1">
        <f t="array" ref="H8">INDEX(GMW!$A$2:$HZ$100,MATCH(1,(GMW!$HY$2:$HY$100=H$3)*(GMW!$HZ$2:$HZ$100=H$1),0),$B8-1973)</f>
        <v>2802</v>
      </c>
      <c r="I8" cm="1">
        <f t="array" ref="I8">INDEX(GMW!$A$2:$HZ$100,MATCH(1,(GMW!$HY$2:$HY$100=I$3)*(GMW!$HZ$2:$HZ$100=I$1),0),$B8-1973)</f>
        <v>22584</v>
      </c>
      <c r="J8" cm="1">
        <f t="array" ref="J8">INDEX(GMW!$A$2:$HZ$100,MATCH(1,(GMW!$HY$2:$HY$100=J$3)*(GMW!$HZ$2:$HZ$100=J$1),0),$B8-1973)</f>
        <v>78965.55</v>
      </c>
      <c r="K8" cm="1">
        <f t="array" ref="K8">INDEX(GMW!$A$2:$HZ$100,MATCH(1,(GMW!$HY$2:$HY$100=K$3)*(GMW!$HZ$2:$HZ$100=K$1),0),$B8-1973)</f>
        <v>63704</v>
      </c>
      <c r="L8" cm="1">
        <f t="array" ref="L8">INDEX(GMW!$A$2:$HZ$100,MATCH(1,(GMW!$HY$2:$HY$100=L$3)*(GMW!$HZ$2:$HZ$100=L$1),0),$B8-1973)</f>
        <v>243373.2</v>
      </c>
      <c r="M8" cm="1">
        <f t="array" ref="M8">INDEX(GMW!$A$2:$HZ$100,MATCH(1,(GMW!$HY$2:$HY$100=M$3)*(GMW!$HZ$2:$HZ$100=M$1),0),$B8-1973)</f>
        <v>26.68543</v>
      </c>
      <c r="N8" cm="1">
        <f t="array" ref="N8">INDEX(GMW!$A$2:$HZ$100,MATCH(1,(GMW!$HY$2:$HY$100=N$3)*(GMW!$HZ$2:$HZ$100=N$1),0),$B8-1973)</f>
        <v>32.247430000000001</v>
      </c>
      <c r="O8" cm="1">
        <f t="array" ref="O8">INDEX(GMW!$A$2:$HZ$100,MATCH(1,(GMW!$HY$2:$HY$100=O$3)*(GMW!$HZ$2:$HZ$100=O$1),0),$B8-1973)</f>
        <v>17</v>
      </c>
      <c r="P8" cm="1">
        <f t="array" ref="P8">INDEX(GMW!$A$2:$HZ$100,MATCH(1,(GMW!$HY$2:$HY$100=P$3)*(GMW!$HZ$2:$HZ$100=P$1),0),$B8-1973)</f>
        <v>25504.400000000001</v>
      </c>
      <c r="Q8" cm="1">
        <f t="array" ref="Q8">INDEX(GMW!$A$2:$HZ$100,MATCH(1,(GMW!$HY$2:$HY$100=Q$3)*(GMW!$HZ$2:$HZ$100=Q$1),0),$B8-1973)</f>
        <v>61.9</v>
      </c>
      <c r="R8" cm="1">
        <f t="array" ref="R8">INDEX(GMW!$A$2:$HZ$100,MATCH(1,(GMW!$HY$2:$HY$100=R$3)*(GMW!$HZ$2:$HZ$100=R$1),0),$B8-1973)</f>
        <v>1E-3</v>
      </c>
      <c r="S8" cm="1">
        <f t="array" ref="S8">INDEX(GMW!$A$2:$HZ$100,MATCH(1,(GMW!$HY$2:$HY$100=S$3)*(GMW!$HZ$2:$HZ$100=S$1),0),$B8-1973)</f>
        <v>6.3</v>
      </c>
      <c r="T8" cm="1">
        <f t="array" ref="T8">INDEX(GMW!$A$2:$HZ$100,MATCH(1,(GMW!$HY$2:$HY$100=T$3)*(GMW!$HZ$2:$HZ$100=T$1),0),$B8-1973)</f>
        <v>-1.929665</v>
      </c>
      <c r="U8" cm="1">
        <f t="array" ref="U8">INDEX(GMW!$A$2:$HZ$100,MATCH(1,(GMW!$HY$2:$HY$100=U$3)*(GMW!$HZ$2:$HZ$100=U$1),0),$B8-1973)</f>
        <v>56330</v>
      </c>
      <c r="V8" cm="1">
        <f t="array" ref="V8">INDEX(GMW!$A$2:$HZ$100,MATCH(1,(GMW!$HY$2:$HY$100=V$3)*(GMW!$HZ$2:$HZ$100=V$1),0),$B8-1973)</f>
        <v>238722</v>
      </c>
      <c r="W8" cm="1">
        <f t="array" ref="W8">INDEX(GMW!$A$2:$HZ$100,MATCH(1,(GMW!$HY$2:$HY$100=W$3)*(GMW!$HZ$2:$HZ$100=W$1),0),$B8-1973)</f>
        <v>3351</v>
      </c>
      <c r="X8" cm="1">
        <f t="array" ref="X8">INDEX(GMW!$A$2:$HZ$100,MATCH(1,(GMW!$HY$2:$HY$100=X$3)*(GMW!$HZ$2:$HZ$100=X$1),0),$B8-1973)</f>
        <v>-2364</v>
      </c>
      <c r="Y8" cm="1">
        <f t="array" ref="Y8">INDEX(GMW!$A$2:$HZ$100,MATCH(1,(GMW!$HY$2:$HY$100=Y$3)*(GMW!$HZ$2:$HZ$100=Y$1),0),$B8-1973)</f>
        <v>22146</v>
      </c>
      <c r="Z8" cm="1">
        <f t="array" ref="Z8">INDEX(GMW!$A$2:$HZ$100,MATCH(1,(GMW!$HY$2:$HY$100=Z$3)*(GMW!$HZ$2:$HZ$100=Z$1),0),$B8-1973)</f>
        <v>987</v>
      </c>
      <c r="AA8" cm="1">
        <f t="array" ref="AA8">INDEX(GMW!$A$2:$HZ$100,MATCH(1,(GMW!$HY$2:$HY$100=AA$3)*(GMW!$HZ$2:$HZ$100=AA$1),0),$B8-1973)</f>
        <v>2802</v>
      </c>
      <c r="AB8" cm="1">
        <f t="array" ref="AB8">INDEX(GMW!$A$2:$HZ$100,MATCH(1,(GMW!$HY$2:$HY$100=AB$3)*(GMW!$HZ$2:$HZ$100=AB$1),0),$B8-1973)</f>
        <v>22584</v>
      </c>
      <c r="AC8" cm="1">
        <f t="array" ref="AC8">INDEX(GMW!$A$2:$HZ$100,MATCH(1,(GMW!$HY$2:$HY$100=AC$3)*(GMW!$HZ$2:$HZ$100=AC$1),0),$B8-1973)</f>
        <v>78965.55</v>
      </c>
      <c r="AD8" cm="1">
        <f t="array" ref="AD8">INDEX(GMW!$A$2:$HZ$100,MATCH(1,(GMW!$HY$2:$HY$100=AD$3)*(GMW!$HZ$2:$HZ$100=AD$1),0),$B8-1973)</f>
        <v>63704</v>
      </c>
      <c r="AE8" cm="1">
        <f t="array" ref="AE8">INDEX(GMW!$A$2:$HZ$100,MATCH(1,(GMW!$HY$2:$HY$100=AE$3)*(GMW!$HZ$2:$HZ$100=AE$1),0),$B8-1973)</f>
        <v>243373.2</v>
      </c>
      <c r="AF8" cm="1">
        <f t="array" ref="AF8">INDEX(GMW!$A$2:$HZ$100,MATCH(1,(GMW!$HY$2:$HY$100=AF$3)*(GMW!$HZ$2:$HZ$100=AF$1),0),$B8-1973)</f>
        <v>26.68543</v>
      </c>
      <c r="AG8" cm="1">
        <f t="array" ref="AG8">INDEX(GMW!$A$2:$HZ$100,MATCH(1,(GMW!$HY$2:$HY$100=AG$3)*(GMW!$HZ$2:$HZ$100=AG$1),0),$B8-1973)</f>
        <v>32.247430000000001</v>
      </c>
      <c r="AH8" cm="1">
        <f t="array" ref="AH8">INDEX(GMW!$A$2:$HZ$100,MATCH(1,(GMW!$HY$2:$HY$100=AH$3)*(GMW!$HZ$2:$HZ$100=AH$1),0),$B8-1973)</f>
        <v>17</v>
      </c>
      <c r="AI8" cm="1">
        <f t="array" ref="AI8">INDEX(GMW!$A$2:$HZ$100,MATCH(1,(GMW!$HY$2:$HY$100=AI$3)*(GMW!$HZ$2:$HZ$100=AI$1),0),$B8-1973)</f>
        <v>25504.400000000001</v>
      </c>
      <c r="AJ8" cm="1">
        <f t="array" ref="AJ8">INDEX(GMW!$A$2:$HZ$100,MATCH(1,(GMW!$HY$2:$HY$100=AJ$3)*(GMW!$HZ$2:$HZ$100=AJ$1),0),$B8-1973)</f>
        <v>61.9</v>
      </c>
      <c r="AK8" cm="1">
        <f t="array" ref="AK8">INDEX(GMW!$A$2:$HZ$100,MATCH(1,(GMW!$HY$2:$HY$100=AK$3)*(GMW!$HZ$2:$HZ$100=AK$1),0),$B8-1973)</f>
        <v>1E-3</v>
      </c>
      <c r="AL8" cm="1">
        <f t="array" ref="AL8">INDEX(GMW!$A$2:$HZ$100,MATCH(1,(GMW!$HY$2:$HY$100=AL$3)*(GMW!$HZ$2:$HZ$100=AL$1),0),$B8-1973)</f>
        <v>6.3</v>
      </c>
      <c r="AM8" cm="1">
        <f t="array" ref="AM8">INDEX(GMW!$A$2:$HZ$100,MATCH(1,(GMW!$HY$2:$HY$100=AM$3)*(GMW!$HZ$2:$HZ$100=AM$1),0),$B8-1973)</f>
        <v>-1.929665</v>
      </c>
      <c r="AN8" cm="1">
        <f t="array" ref="AN8">INDEX(GMW!$A$2:$HZ$100,MATCH(1,(GMW!$HY$2:$HY$100=AN$3)*(GMW!$HZ$2:$HZ$100=AN$1),0),$B8-1973)</f>
        <v>56330</v>
      </c>
      <c r="AO8" cm="1">
        <f t="array" ref="AO8">INDEX(GMW!$A$2:$HZ$100,MATCH(1,(GMW!$HY$2:$HY$100=AO$3)*(GMW!$HZ$2:$HZ$100=AO$1),0),$B8-1973)</f>
        <v>238722</v>
      </c>
      <c r="AP8" cm="1">
        <f t="array" ref="AP8">INDEX(GMW!$A$2:$HZ$100,MATCH(1,(GMW!$HY$2:$HY$100=AP$3)*(GMW!$HZ$2:$HZ$100=AP$1),0),$B8-1973)</f>
        <v>3351</v>
      </c>
      <c r="AQ8" cm="1">
        <f t="array" ref="AQ8">INDEX(GMW!$A$2:$HZ$100,MATCH(1,(GMW!$HY$2:$HY$100=AQ$3)*(GMW!$HZ$2:$HZ$100=AQ$1),0),$B8-1973)</f>
        <v>-2364</v>
      </c>
      <c r="AR8" cm="1">
        <f t="array" ref="AR8">INDEX(GMW!$A$2:$HZ$100,MATCH(1,(GMW!$HY$2:$HY$100=AR$3)*(GMW!$HZ$2:$HZ$100=AR$1),0),$B8-1973)</f>
        <v>22146</v>
      </c>
      <c r="AS8" cm="1">
        <f t="array" ref="AS8">INDEX(GMW!$A$2:$HZ$100,MATCH(1,(GMW!$HY$2:$HY$100=AS$3)*(GMW!$HZ$2:$HZ$100=AS$1),0),$B8-1973)</f>
        <v>987</v>
      </c>
      <c r="AT8" cm="1">
        <f t="array" ref="AT8">INDEX(GMW!$A$2:$HZ$100,MATCH(1,(GMW!$HY$2:$HY$100=AT$3)*(GMW!$HZ$2:$HZ$100=AT$1),0),$B8-1973)</f>
        <v>2802</v>
      </c>
      <c r="AU8" cm="1">
        <f t="array" ref="AU8">INDEX(GMW!$A$2:$HZ$100,MATCH(1,(GMW!$HY$2:$HY$100=AU$3)*(GMW!$HZ$2:$HZ$100=AU$1),0),$B8-1973)</f>
        <v>22584</v>
      </c>
      <c r="AV8" cm="1">
        <f t="array" ref="AV8">INDEX(GMW!$A$2:$HZ$100,MATCH(1,(GMW!$HY$2:$HY$100=AV$3)*(GMW!$HZ$2:$HZ$100=AV$1),0),$B8-1973)</f>
        <v>78965.55</v>
      </c>
      <c r="AW8" cm="1">
        <f t="array" ref="AW8">INDEX(GMW!$A$2:$HZ$100,MATCH(1,(GMW!$HY$2:$HY$100=AW$3)*(GMW!$HZ$2:$HZ$100=AW$1),0),$B8-1973)</f>
        <v>63704</v>
      </c>
      <c r="AX8" cm="1">
        <f t="array" ref="AX8">INDEX(GMW!$A$2:$HZ$100,MATCH(1,(GMW!$HY$2:$HY$100=AX$3)*(GMW!$HZ$2:$HZ$100=AX$1),0),$B8-1973)</f>
        <v>243373.2</v>
      </c>
      <c r="AY8" cm="1">
        <f t="array" ref="AY8">INDEX(GMW!$A$2:$HZ$100,MATCH(1,(GMW!$HY$2:$HY$100=AY$3)*(GMW!$HZ$2:$HZ$100=AY$1),0),$B8-1973)</f>
        <v>26.68543</v>
      </c>
      <c r="AZ8" cm="1">
        <f t="array" ref="AZ8">INDEX(GMW!$A$2:$HZ$100,MATCH(1,(GMW!$HY$2:$HY$100=AZ$3)*(GMW!$HZ$2:$HZ$100=AZ$1),0),$B8-1973)</f>
        <v>32.247430000000001</v>
      </c>
      <c r="BA8" cm="1">
        <f t="array" ref="BA8">INDEX(GMW!$A$2:$HZ$100,MATCH(1,(GMW!$HY$2:$HY$100=BA$3)*(GMW!$HZ$2:$HZ$100=BA$1),0),$B8-1973)</f>
        <v>17</v>
      </c>
      <c r="BB8" cm="1">
        <f t="array" ref="BB8">INDEX(GMW!$A$2:$HZ$100,MATCH(1,(GMW!$HY$2:$HY$100=BB$3)*(GMW!$HZ$2:$HZ$100=BB$1),0),$B8-1973)</f>
        <v>25504.400000000001</v>
      </c>
      <c r="BC8" cm="1">
        <f t="array" ref="BC8">INDEX(GMW!$A$2:$HZ$100,MATCH(1,(GMW!$HY$2:$HY$100=BC$3)*(GMW!$HZ$2:$HZ$100=BC$1),0),$B8-1973)</f>
        <v>61.9</v>
      </c>
      <c r="BD8" cm="1">
        <f t="array" ref="BD8">INDEX(GMW!$A$2:$HZ$100,MATCH(1,(GMW!$HY$2:$HY$100=BD$3)*(GMW!$HZ$2:$HZ$100=BD$1),0),$B8-1973)</f>
        <v>1E-3</v>
      </c>
      <c r="BE8" cm="1">
        <f t="array" ref="BE8">INDEX(GMW!$A$2:$HZ$100,MATCH(1,(GMW!$HY$2:$HY$100=BE$3)*(GMW!$HZ$2:$HZ$100=BE$1),0),$B8-1973)</f>
        <v>6.3</v>
      </c>
      <c r="BF8" cm="1">
        <f t="array" ref="BF8">INDEX(GMW!$A$2:$HZ$100,MATCH(1,(GMW!$HY$2:$HY$100=BF$3)*(GMW!$HZ$2:$HZ$100=BF$1),0),$B8-1973)</f>
        <v>-1.929665</v>
      </c>
      <c r="BG8" cm="1">
        <f t="array" ref="BG8">INDEX(GMW!$A$2:$HZ$100,MATCH(1,(GMW!$HY$2:$HY$100=BG$3)*(GMW!$HZ$2:$HZ$100=BG$1),0),$B8-1973)</f>
        <v>56330</v>
      </c>
      <c r="BJ8">
        <v>1980</v>
      </c>
      <c r="BM8">
        <f>+BM7+1</f>
        <v>1981</v>
      </c>
      <c r="BN8">
        <f>+BN7+100</f>
        <v>198101</v>
      </c>
      <c r="BO8" s="9">
        <f t="shared" si="7"/>
        <v>953827</v>
      </c>
      <c r="BP8" s="9">
        <f t="shared" si="8"/>
        <v>5999.0001000000002</v>
      </c>
      <c r="BQ8" s="9">
        <f t="shared" si="9"/>
        <v>-1631</v>
      </c>
      <c r="BR8" s="9">
        <f t="shared" si="10"/>
        <v>110587</v>
      </c>
      <c r="BS8" s="9">
        <f t="shared" si="11"/>
        <v>4368</v>
      </c>
      <c r="BT8" s="9">
        <f t="shared" si="12"/>
        <v>12966</v>
      </c>
      <c r="BU8" s="9">
        <f t="shared" si="13"/>
        <v>121922</v>
      </c>
      <c r="BV8" s="9">
        <f t="shared" si="14"/>
        <v>96841.12</v>
      </c>
      <c r="BW8" s="9">
        <f t="shared" si="15"/>
        <v>297709</v>
      </c>
      <c r="BX8" s="9">
        <f t="shared" si="16"/>
        <v>991671.3</v>
      </c>
      <c r="BY8" s="10">
        <f t="shared" si="17"/>
        <v>31.208324999999999</v>
      </c>
      <c r="BZ8" s="10">
        <f t="shared" si="18"/>
        <v>37.031107500000005</v>
      </c>
      <c r="CA8" s="10">
        <f t="shared" si="19"/>
        <v>13.40625</v>
      </c>
      <c r="CB8" s="9">
        <f t="shared" ref="CB8:CB59" si="62">SUMIF($BJ$7:$BJ$222,$BM8,P$7:P$222)</f>
        <v>94121.049999999988</v>
      </c>
      <c r="CC8" s="10">
        <f t="shared" si="20"/>
        <v>59.475000000000001</v>
      </c>
      <c r="CD8" s="9">
        <f t="shared" ref="CD8:CD59" si="63">SUMIF($BJ$7:$BJ$222,$BM8,R$7:R$222)</f>
        <v>4.0000000000000001E-3</v>
      </c>
      <c r="CE8" s="10">
        <f t="shared" si="21"/>
        <v>10.025</v>
      </c>
      <c r="CF8" s="11">
        <f t="shared" si="22"/>
        <v>-3.5859109999999998</v>
      </c>
      <c r="CG8" s="11">
        <f t="shared" si="23"/>
        <v>56307.75</v>
      </c>
      <c r="CH8" s="9">
        <f t="shared" si="24"/>
        <v>953827</v>
      </c>
      <c r="CI8" s="9">
        <f t="shared" si="25"/>
        <v>5999.0001000000002</v>
      </c>
      <c r="CJ8" s="9">
        <f t="shared" si="26"/>
        <v>-1631</v>
      </c>
      <c r="CK8" s="9">
        <f t="shared" si="27"/>
        <v>110587</v>
      </c>
      <c r="CL8" s="9">
        <f t="shared" si="28"/>
        <v>4368</v>
      </c>
      <c r="CM8" s="9">
        <f t="shared" si="29"/>
        <v>12966</v>
      </c>
      <c r="CN8" s="9">
        <f t="shared" si="30"/>
        <v>121922</v>
      </c>
      <c r="CO8" s="9">
        <f t="shared" si="31"/>
        <v>96841.12</v>
      </c>
      <c r="CP8" s="9">
        <f t="shared" si="32"/>
        <v>297709</v>
      </c>
      <c r="CQ8" s="9">
        <f t="shared" si="33"/>
        <v>991671.3</v>
      </c>
      <c r="CR8" s="10">
        <f t="shared" si="34"/>
        <v>31.208324999999999</v>
      </c>
      <c r="CS8" s="10">
        <f t="shared" si="35"/>
        <v>37.031107500000005</v>
      </c>
      <c r="CT8" s="10">
        <f t="shared" si="36"/>
        <v>13.40625</v>
      </c>
      <c r="CU8" s="9">
        <f t="shared" si="37"/>
        <v>94121.049999999988</v>
      </c>
      <c r="CV8" s="10">
        <f t="shared" si="38"/>
        <v>59.475000000000001</v>
      </c>
      <c r="CW8" s="9">
        <f t="shared" si="39"/>
        <v>4.0000000000000001E-3</v>
      </c>
      <c r="CX8" s="10">
        <f t="shared" si="40"/>
        <v>10.025</v>
      </c>
      <c r="CY8" s="11">
        <f t="shared" si="41"/>
        <v>-3.5859109999999998</v>
      </c>
      <c r="CZ8" s="11">
        <f t="shared" si="42"/>
        <v>56307.75</v>
      </c>
      <c r="DA8" s="9">
        <f t="shared" si="43"/>
        <v>953827</v>
      </c>
      <c r="DB8" s="9">
        <f t="shared" si="44"/>
        <v>5999.0001000000002</v>
      </c>
      <c r="DC8" s="9">
        <f t="shared" si="45"/>
        <v>-1631</v>
      </c>
      <c r="DD8" s="9">
        <f t="shared" si="46"/>
        <v>110587</v>
      </c>
      <c r="DE8" s="9">
        <f t="shared" si="47"/>
        <v>4368</v>
      </c>
      <c r="DF8" s="9">
        <f t="shared" si="48"/>
        <v>12966</v>
      </c>
      <c r="DG8" s="9">
        <f t="shared" si="49"/>
        <v>121922</v>
      </c>
      <c r="DH8" s="9">
        <f t="shared" si="50"/>
        <v>96841.12</v>
      </c>
      <c r="DI8" s="9">
        <f t="shared" si="51"/>
        <v>297709</v>
      </c>
      <c r="DJ8" s="9">
        <f t="shared" si="52"/>
        <v>991671.3</v>
      </c>
      <c r="DK8" s="10">
        <f t="shared" si="53"/>
        <v>31.208324999999999</v>
      </c>
      <c r="DL8" s="10">
        <f t="shared" si="54"/>
        <v>37.031107500000005</v>
      </c>
      <c r="DM8" s="10">
        <f t="shared" si="55"/>
        <v>13.40625</v>
      </c>
      <c r="DN8" s="9">
        <f t="shared" si="56"/>
        <v>94121.049999999988</v>
      </c>
      <c r="DO8" s="10">
        <f t="shared" si="57"/>
        <v>59.475000000000001</v>
      </c>
      <c r="DP8" s="9">
        <f t="shared" si="58"/>
        <v>4.0000000000000001E-3</v>
      </c>
      <c r="DQ8" s="10">
        <f t="shared" si="59"/>
        <v>10.025</v>
      </c>
      <c r="DR8" s="11">
        <f t="shared" si="60"/>
        <v>-3.5859109999999998</v>
      </c>
      <c r="DS8" s="11">
        <f t="shared" si="61"/>
        <v>56307.75</v>
      </c>
    </row>
    <row r="9" spans="1:123">
      <c r="B9">
        <f t="shared" ref="B9:B72" si="64">+B8+1</f>
        <v>1982</v>
      </c>
      <c r="C9" cm="1">
        <f t="array" ref="C9">INDEX(GMW!$A$2:$HZ$100,MATCH(1,(GMW!$HY$2:$HY$100=C$3)*(GMW!$HZ$2:$HZ$100=C$1),0),$B9-1973)</f>
        <v>238432</v>
      </c>
      <c r="D9" cm="1">
        <f t="array" ref="D9">INDEX(GMW!$A$2:$HZ$100,MATCH(1,(GMW!$HY$2:$HY$100=D$3)*(GMW!$HZ$2:$HZ$100=D$1),0),$B9-1973)</f>
        <v>3213</v>
      </c>
      <c r="E9" cm="1">
        <f t="array" ref="E9">INDEX(GMW!$A$2:$HZ$100,MATCH(1,(GMW!$HY$2:$HY$100=E$3)*(GMW!$HZ$2:$HZ$100=E$1),0),$B9-1973)</f>
        <v>-1527</v>
      </c>
      <c r="F9" cm="1">
        <f t="array" ref="F9">INDEX(GMW!$A$2:$HZ$100,MATCH(1,(GMW!$HY$2:$HY$100=F$3)*(GMW!$HZ$2:$HZ$100=F$1),0),$B9-1973)</f>
        <v>23935</v>
      </c>
      <c r="G9" cm="1">
        <f t="array" ref="G9">INDEX(GMW!$A$2:$HZ$100,MATCH(1,(GMW!$HY$2:$HY$100=G$3)*(GMW!$HZ$2:$HZ$100=G$1),0),$B9-1973)</f>
        <v>1686</v>
      </c>
      <c r="H9" cm="1">
        <f t="array" ref="H9">INDEX(GMW!$A$2:$HZ$100,MATCH(1,(GMW!$HY$2:$HY$100=H$3)*(GMW!$HZ$2:$HZ$100=H$1),0),$B9-1973)</f>
        <v>2939</v>
      </c>
      <c r="I9" cm="1">
        <f t="array" ref="I9">INDEX(GMW!$A$2:$HZ$100,MATCH(1,(GMW!$HY$2:$HY$100=I$3)*(GMW!$HZ$2:$HZ$100=I$1),0),$B9-1973)</f>
        <v>25347</v>
      </c>
      <c r="J9" cm="1">
        <f t="array" ref="J9">INDEX(GMW!$A$2:$HZ$100,MATCH(1,(GMW!$HY$2:$HY$100=J$3)*(GMW!$HZ$2:$HZ$100=J$1),0),$B9-1973)</f>
        <v>81955.839999999997</v>
      </c>
      <c r="K9" cm="1">
        <f t="array" ref="K9">INDEX(GMW!$A$2:$HZ$100,MATCH(1,(GMW!$HY$2:$HY$100=K$3)*(GMW!$HZ$2:$HZ$100=K$1),0),$B9-1973)</f>
        <v>66021</v>
      </c>
      <c r="L9" cm="1">
        <f t="array" ref="L9">INDEX(GMW!$A$2:$HZ$100,MATCH(1,(GMW!$HY$2:$HY$100=L$3)*(GMW!$HZ$2:$HZ$100=L$1),0),$B9-1973)</f>
        <v>244536.3</v>
      </c>
      <c r="M9" cm="1">
        <f t="array" ref="M9">INDEX(GMW!$A$2:$HZ$100,MATCH(1,(GMW!$HY$2:$HY$100=M$3)*(GMW!$HZ$2:$HZ$100=M$1),0),$B9-1973)</f>
        <v>27.68966</v>
      </c>
      <c r="N9" cm="1">
        <f t="array" ref="N9">INDEX(GMW!$A$2:$HZ$100,MATCH(1,(GMW!$HY$2:$HY$100=N$3)*(GMW!$HZ$2:$HZ$100=N$1),0),$B9-1973)</f>
        <v>32.951300000000003</v>
      </c>
      <c r="O9" cm="1">
        <f t="array" ref="O9">INDEX(GMW!$A$2:$HZ$100,MATCH(1,(GMW!$HY$2:$HY$100=O$3)*(GMW!$HZ$2:$HZ$100=O$1),0),$B9-1973)</f>
        <v>16</v>
      </c>
      <c r="P9" cm="1">
        <f t="array" ref="P9">INDEX(GMW!$A$2:$HZ$100,MATCH(1,(GMW!$HY$2:$HY$100=P$3)*(GMW!$HZ$2:$HZ$100=P$1),0),$B9-1973)</f>
        <v>24376.32</v>
      </c>
      <c r="Q9" cm="1">
        <f t="array" ref="Q9">INDEX(GMW!$A$2:$HZ$100,MATCH(1,(GMW!$HY$2:$HY$100=Q$3)*(GMW!$HZ$2:$HZ$100=Q$1),0),$B9-1973)</f>
        <v>59.7</v>
      </c>
      <c r="R9" cm="1">
        <f t="array" ref="R9">INDEX(GMW!$A$2:$HZ$100,MATCH(1,(GMW!$HY$2:$HY$100=R$3)*(GMW!$HZ$2:$HZ$100=R$1),0),$B9-1973)</f>
        <v>1E-3</v>
      </c>
      <c r="S9" cm="1">
        <f t="array" ref="S9">INDEX(GMW!$A$2:$HZ$100,MATCH(1,(GMW!$HY$2:$HY$100=S$3)*(GMW!$HZ$2:$HZ$100=S$1),0),$B9-1973)</f>
        <v>7.1</v>
      </c>
      <c r="T9" cm="1">
        <f t="array" ref="T9">INDEX(GMW!$A$2:$HZ$100,MATCH(1,(GMW!$HY$2:$HY$100=T$3)*(GMW!$HZ$2:$HZ$100=T$1),0),$B9-1973)</f>
        <v>-2.5279050000000001</v>
      </c>
      <c r="U9" cm="1">
        <f t="array" ref="U9">INDEX(GMW!$A$2:$HZ$100,MATCH(1,(GMW!$HY$2:$HY$100=U$3)*(GMW!$HZ$2:$HZ$100=U$1),0),$B9-1973)</f>
        <v>56337</v>
      </c>
      <c r="V9" cm="1">
        <f t="array" ref="V9">INDEX(GMW!$A$2:$HZ$100,MATCH(1,(GMW!$HY$2:$HY$100=V$3)*(GMW!$HZ$2:$HZ$100=V$1),0),$B9-1973)</f>
        <v>238432</v>
      </c>
      <c r="W9" cm="1">
        <f t="array" ref="W9">INDEX(GMW!$A$2:$HZ$100,MATCH(1,(GMW!$HY$2:$HY$100=W$3)*(GMW!$HZ$2:$HZ$100=W$1),0),$B9-1973)</f>
        <v>3213</v>
      </c>
      <c r="X9" cm="1">
        <f t="array" ref="X9">INDEX(GMW!$A$2:$HZ$100,MATCH(1,(GMW!$HY$2:$HY$100=X$3)*(GMW!$HZ$2:$HZ$100=X$1),0),$B9-1973)</f>
        <v>-1527</v>
      </c>
      <c r="Y9" cm="1">
        <f t="array" ref="Y9">INDEX(GMW!$A$2:$HZ$100,MATCH(1,(GMW!$HY$2:$HY$100=Y$3)*(GMW!$HZ$2:$HZ$100=Y$1),0),$B9-1973)</f>
        <v>23935</v>
      </c>
      <c r="Z9" cm="1">
        <f t="array" ref="Z9">INDEX(GMW!$A$2:$HZ$100,MATCH(1,(GMW!$HY$2:$HY$100=Z$3)*(GMW!$HZ$2:$HZ$100=Z$1),0),$B9-1973)</f>
        <v>1686</v>
      </c>
      <c r="AA9" cm="1">
        <f t="array" ref="AA9">INDEX(GMW!$A$2:$HZ$100,MATCH(1,(GMW!$HY$2:$HY$100=AA$3)*(GMW!$HZ$2:$HZ$100=AA$1),0),$B9-1973)</f>
        <v>2939</v>
      </c>
      <c r="AB9" cm="1">
        <f t="array" ref="AB9">INDEX(GMW!$A$2:$HZ$100,MATCH(1,(GMW!$HY$2:$HY$100=AB$3)*(GMW!$HZ$2:$HZ$100=AB$1),0),$B9-1973)</f>
        <v>25347</v>
      </c>
      <c r="AC9" cm="1">
        <f t="array" ref="AC9">INDEX(GMW!$A$2:$HZ$100,MATCH(1,(GMW!$HY$2:$HY$100=AC$3)*(GMW!$HZ$2:$HZ$100=AC$1),0),$B9-1973)</f>
        <v>81955.839999999997</v>
      </c>
      <c r="AD9" cm="1">
        <f t="array" ref="AD9">INDEX(GMW!$A$2:$HZ$100,MATCH(1,(GMW!$HY$2:$HY$100=AD$3)*(GMW!$HZ$2:$HZ$100=AD$1),0),$B9-1973)</f>
        <v>66021</v>
      </c>
      <c r="AE9" cm="1">
        <f t="array" ref="AE9">INDEX(GMW!$A$2:$HZ$100,MATCH(1,(GMW!$HY$2:$HY$100=AE$3)*(GMW!$HZ$2:$HZ$100=AE$1),0),$B9-1973)</f>
        <v>244536.3</v>
      </c>
      <c r="AF9" cm="1">
        <f t="array" ref="AF9">INDEX(GMW!$A$2:$HZ$100,MATCH(1,(GMW!$HY$2:$HY$100=AF$3)*(GMW!$HZ$2:$HZ$100=AF$1),0),$B9-1973)</f>
        <v>27.68966</v>
      </c>
      <c r="AG9" cm="1">
        <f t="array" ref="AG9">INDEX(GMW!$A$2:$HZ$100,MATCH(1,(GMW!$HY$2:$HY$100=AG$3)*(GMW!$HZ$2:$HZ$100=AG$1),0),$B9-1973)</f>
        <v>32.951300000000003</v>
      </c>
      <c r="AH9" cm="1">
        <f t="array" ref="AH9">INDEX(GMW!$A$2:$HZ$100,MATCH(1,(GMW!$HY$2:$HY$100=AH$3)*(GMW!$HZ$2:$HZ$100=AH$1),0),$B9-1973)</f>
        <v>16</v>
      </c>
      <c r="AI9" cm="1">
        <f t="array" ref="AI9">INDEX(GMW!$A$2:$HZ$100,MATCH(1,(GMW!$HY$2:$HY$100=AI$3)*(GMW!$HZ$2:$HZ$100=AI$1),0),$B9-1973)</f>
        <v>24376.32</v>
      </c>
      <c r="AJ9" cm="1">
        <f t="array" ref="AJ9">INDEX(GMW!$A$2:$HZ$100,MATCH(1,(GMW!$HY$2:$HY$100=AJ$3)*(GMW!$HZ$2:$HZ$100=AJ$1),0),$B9-1973)</f>
        <v>59.7</v>
      </c>
      <c r="AK9" cm="1">
        <f t="array" ref="AK9">INDEX(GMW!$A$2:$HZ$100,MATCH(1,(GMW!$HY$2:$HY$100=AK$3)*(GMW!$HZ$2:$HZ$100=AK$1),0),$B9-1973)</f>
        <v>1E-3</v>
      </c>
      <c r="AL9" cm="1">
        <f t="array" ref="AL9">INDEX(GMW!$A$2:$HZ$100,MATCH(1,(GMW!$HY$2:$HY$100=AL$3)*(GMW!$HZ$2:$HZ$100=AL$1),0),$B9-1973)</f>
        <v>7.1</v>
      </c>
      <c r="AM9" cm="1">
        <f t="array" ref="AM9">INDEX(GMW!$A$2:$HZ$100,MATCH(1,(GMW!$HY$2:$HY$100=AM$3)*(GMW!$HZ$2:$HZ$100=AM$1),0),$B9-1973)</f>
        <v>-2.5279050000000001</v>
      </c>
      <c r="AN9" cm="1">
        <f t="array" ref="AN9">INDEX(GMW!$A$2:$HZ$100,MATCH(1,(GMW!$HY$2:$HY$100=AN$3)*(GMW!$HZ$2:$HZ$100=AN$1),0),$B9-1973)</f>
        <v>56337</v>
      </c>
      <c r="AO9" cm="1">
        <f t="array" ref="AO9">INDEX(GMW!$A$2:$HZ$100,MATCH(1,(GMW!$HY$2:$HY$100=AO$3)*(GMW!$HZ$2:$HZ$100=AO$1),0),$B9-1973)</f>
        <v>238432</v>
      </c>
      <c r="AP9" cm="1">
        <f t="array" ref="AP9">INDEX(GMW!$A$2:$HZ$100,MATCH(1,(GMW!$HY$2:$HY$100=AP$3)*(GMW!$HZ$2:$HZ$100=AP$1),0),$B9-1973)</f>
        <v>3213</v>
      </c>
      <c r="AQ9" cm="1">
        <f t="array" ref="AQ9">INDEX(GMW!$A$2:$HZ$100,MATCH(1,(GMW!$HY$2:$HY$100=AQ$3)*(GMW!$HZ$2:$HZ$100=AQ$1),0),$B9-1973)</f>
        <v>-1527</v>
      </c>
      <c r="AR9" cm="1">
        <f t="array" ref="AR9">INDEX(GMW!$A$2:$HZ$100,MATCH(1,(GMW!$HY$2:$HY$100=AR$3)*(GMW!$HZ$2:$HZ$100=AR$1),0),$B9-1973)</f>
        <v>23935</v>
      </c>
      <c r="AS9" cm="1">
        <f t="array" ref="AS9">INDEX(GMW!$A$2:$HZ$100,MATCH(1,(GMW!$HY$2:$HY$100=AS$3)*(GMW!$HZ$2:$HZ$100=AS$1),0),$B9-1973)</f>
        <v>1686</v>
      </c>
      <c r="AT9" cm="1">
        <f t="array" ref="AT9">INDEX(GMW!$A$2:$HZ$100,MATCH(1,(GMW!$HY$2:$HY$100=AT$3)*(GMW!$HZ$2:$HZ$100=AT$1),0),$B9-1973)</f>
        <v>2939</v>
      </c>
      <c r="AU9" cm="1">
        <f t="array" ref="AU9">INDEX(GMW!$A$2:$HZ$100,MATCH(1,(GMW!$HY$2:$HY$100=AU$3)*(GMW!$HZ$2:$HZ$100=AU$1),0),$B9-1973)</f>
        <v>25347</v>
      </c>
      <c r="AV9" cm="1">
        <f t="array" ref="AV9">INDEX(GMW!$A$2:$HZ$100,MATCH(1,(GMW!$HY$2:$HY$100=AV$3)*(GMW!$HZ$2:$HZ$100=AV$1),0),$B9-1973)</f>
        <v>81955.839999999997</v>
      </c>
      <c r="AW9" cm="1">
        <f t="array" ref="AW9">INDEX(GMW!$A$2:$HZ$100,MATCH(1,(GMW!$HY$2:$HY$100=AW$3)*(GMW!$HZ$2:$HZ$100=AW$1),0),$B9-1973)</f>
        <v>66021</v>
      </c>
      <c r="AX9" cm="1">
        <f t="array" ref="AX9">INDEX(GMW!$A$2:$HZ$100,MATCH(1,(GMW!$HY$2:$HY$100=AX$3)*(GMW!$HZ$2:$HZ$100=AX$1),0),$B9-1973)</f>
        <v>244536.3</v>
      </c>
      <c r="AY9" cm="1">
        <f t="array" ref="AY9">INDEX(GMW!$A$2:$HZ$100,MATCH(1,(GMW!$HY$2:$HY$100=AY$3)*(GMW!$HZ$2:$HZ$100=AY$1),0),$B9-1973)</f>
        <v>27.68966</v>
      </c>
      <c r="AZ9" cm="1">
        <f t="array" ref="AZ9">INDEX(GMW!$A$2:$HZ$100,MATCH(1,(GMW!$HY$2:$HY$100=AZ$3)*(GMW!$HZ$2:$HZ$100=AZ$1),0),$B9-1973)</f>
        <v>32.951300000000003</v>
      </c>
      <c r="BA9" cm="1">
        <f t="array" ref="BA9">INDEX(GMW!$A$2:$HZ$100,MATCH(1,(GMW!$HY$2:$HY$100=BA$3)*(GMW!$HZ$2:$HZ$100=BA$1),0),$B9-1973)</f>
        <v>16</v>
      </c>
      <c r="BB9" cm="1">
        <f t="array" ref="BB9">INDEX(GMW!$A$2:$HZ$100,MATCH(1,(GMW!$HY$2:$HY$100=BB$3)*(GMW!$HZ$2:$HZ$100=BB$1),0),$B9-1973)</f>
        <v>24376.32</v>
      </c>
      <c r="BC9" cm="1">
        <f t="array" ref="BC9">INDEX(GMW!$A$2:$HZ$100,MATCH(1,(GMW!$HY$2:$HY$100=BC$3)*(GMW!$HZ$2:$HZ$100=BC$1),0),$B9-1973)</f>
        <v>59.7</v>
      </c>
      <c r="BD9" cm="1">
        <f t="array" ref="BD9">INDEX(GMW!$A$2:$HZ$100,MATCH(1,(GMW!$HY$2:$HY$100=BD$3)*(GMW!$HZ$2:$HZ$100=BD$1),0),$B9-1973)</f>
        <v>1E-3</v>
      </c>
      <c r="BE9" cm="1">
        <f t="array" ref="BE9">INDEX(GMW!$A$2:$HZ$100,MATCH(1,(GMW!$HY$2:$HY$100=BE$3)*(GMW!$HZ$2:$HZ$100=BE$1),0),$B9-1973)</f>
        <v>7.1</v>
      </c>
      <c r="BF9" cm="1">
        <f t="array" ref="BF9">INDEX(GMW!$A$2:$HZ$100,MATCH(1,(GMW!$HY$2:$HY$100=BF$3)*(GMW!$HZ$2:$HZ$100=BF$1),0),$B9-1973)</f>
        <v>-2.5279050000000001</v>
      </c>
      <c r="BG9" cm="1">
        <f t="array" ref="BG9">INDEX(GMW!$A$2:$HZ$100,MATCH(1,(GMW!$HY$2:$HY$100=BG$3)*(GMW!$HZ$2:$HZ$100=BG$1),0),$B9-1973)</f>
        <v>56337</v>
      </c>
      <c r="BJ9">
        <v>1980</v>
      </c>
      <c r="BM9">
        <f t="shared" ref="BM9:BM59" si="65">+BM8+1</f>
        <v>1982</v>
      </c>
      <c r="BN9">
        <f t="shared" ref="BN9:BN59" si="66">+BN8+100</f>
        <v>198201</v>
      </c>
      <c r="BO9" s="9">
        <f t="shared" si="7"/>
        <v>978083</v>
      </c>
      <c r="BP9" s="9">
        <f t="shared" si="8"/>
        <v>8542</v>
      </c>
      <c r="BQ9" s="9">
        <f t="shared" si="9"/>
        <v>-2205</v>
      </c>
      <c r="BR9" s="9">
        <f t="shared" si="10"/>
        <v>121436</v>
      </c>
      <c r="BS9" s="9">
        <f t="shared" si="11"/>
        <v>6337</v>
      </c>
      <c r="BT9" s="9">
        <f t="shared" si="12"/>
        <v>13648</v>
      </c>
      <c r="BU9" s="9">
        <f t="shared" si="13"/>
        <v>132879</v>
      </c>
      <c r="BV9" s="9">
        <f t="shared" si="14"/>
        <v>107892.9</v>
      </c>
      <c r="BW9" s="9">
        <f t="shared" si="15"/>
        <v>327817</v>
      </c>
      <c r="BX9" s="9">
        <f t="shared" si="16"/>
        <v>997947.1</v>
      </c>
      <c r="BY9" s="10">
        <f t="shared" si="17"/>
        <v>33.509247500000001</v>
      </c>
      <c r="BZ9" s="10">
        <f t="shared" si="18"/>
        <v>39.664079999999998</v>
      </c>
      <c r="CA9" s="10">
        <f t="shared" si="19"/>
        <v>10.828125</v>
      </c>
      <c r="CB9" s="9">
        <f t="shared" si="62"/>
        <v>93679.63</v>
      </c>
      <c r="CC9" s="10">
        <f t="shared" si="20"/>
        <v>60.725000000000001</v>
      </c>
      <c r="CD9" s="9">
        <f t="shared" si="63"/>
        <v>4.0000000000000001E-3</v>
      </c>
      <c r="CE9" s="10">
        <f t="shared" si="21"/>
        <v>10.95</v>
      </c>
      <c r="CF9" s="11">
        <f t="shared" si="22"/>
        <v>-0.49467090000000002</v>
      </c>
      <c r="CG9" s="11">
        <f t="shared" si="23"/>
        <v>56309.75</v>
      </c>
      <c r="CH9" s="9">
        <f t="shared" si="24"/>
        <v>978083</v>
      </c>
      <c r="CI9" s="9">
        <f t="shared" si="25"/>
        <v>8542</v>
      </c>
      <c r="CJ9" s="9">
        <f t="shared" si="26"/>
        <v>-2205</v>
      </c>
      <c r="CK9" s="9">
        <f t="shared" si="27"/>
        <v>121436</v>
      </c>
      <c r="CL9" s="9">
        <f t="shared" si="28"/>
        <v>6337</v>
      </c>
      <c r="CM9" s="9">
        <f t="shared" si="29"/>
        <v>13648</v>
      </c>
      <c r="CN9" s="9">
        <f t="shared" si="30"/>
        <v>132879</v>
      </c>
      <c r="CO9" s="9">
        <f t="shared" si="31"/>
        <v>107892.9</v>
      </c>
      <c r="CP9" s="9">
        <f t="shared" si="32"/>
        <v>327817</v>
      </c>
      <c r="CQ9" s="9">
        <f t="shared" si="33"/>
        <v>997947.1</v>
      </c>
      <c r="CR9" s="10">
        <f t="shared" si="34"/>
        <v>33.509247500000001</v>
      </c>
      <c r="CS9" s="10">
        <f t="shared" si="35"/>
        <v>39.664079999999998</v>
      </c>
      <c r="CT9" s="10">
        <f t="shared" si="36"/>
        <v>10.828125</v>
      </c>
      <c r="CU9" s="9">
        <f t="shared" si="37"/>
        <v>93679.63</v>
      </c>
      <c r="CV9" s="10">
        <f t="shared" si="38"/>
        <v>60.725000000000001</v>
      </c>
      <c r="CW9" s="9">
        <f t="shared" si="39"/>
        <v>4.0000000000000001E-3</v>
      </c>
      <c r="CX9" s="10">
        <f t="shared" si="40"/>
        <v>10.95</v>
      </c>
      <c r="CY9" s="11">
        <f t="shared" si="41"/>
        <v>-0.49467090000000002</v>
      </c>
      <c r="CZ9" s="11">
        <f t="shared" si="42"/>
        <v>56309.75</v>
      </c>
      <c r="DA9" s="9">
        <f t="shared" si="43"/>
        <v>978083</v>
      </c>
      <c r="DB9" s="9">
        <f t="shared" si="44"/>
        <v>8542</v>
      </c>
      <c r="DC9" s="9">
        <f t="shared" si="45"/>
        <v>-2205</v>
      </c>
      <c r="DD9" s="9">
        <f t="shared" si="46"/>
        <v>121436</v>
      </c>
      <c r="DE9" s="9">
        <f t="shared" si="47"/>
        <v>6337</v>
      </c>
      <c r="DF9" s="9">
        <f t="shared" si="48"/>
        <v>13648</v>
      </c>
      <c r="DG9" s="9">
        <f t="shared" si="49"/>
        <v>132879</v>
      </c>
      <c r="DH9" s="9">
        <f t="shared" si="50"/>
        <v>107892.9</v>
      </c>
      <c r="DI9" s="9">
        <f t="shared" si="51"/>
        <v>327817</v>
      </c>
      <c r="DJ9" s="9">
        <f t="shared" si="52"/>
        <v>997947.1</v>
      </c>
      <c r="DK9" s="10">
        <f t="shared" si="53"/>
        <v>33.509247500000001</v>
      </c>
      <c r="DL9" s="10">
        <f t="shared" si="54"/>
        <v>39.664079999999998</v>
      </c>
      <c r="DM9" s="10">
        <f t="shared" si="55"/>
        <v>10.828125</v>
      </c>
      <c r="DN9" s="9">
        <f t="shared" si="56"/>
        <v>93679.63</v>
      </c>
      <c r="DO9" s="10">
        <f t="shared" si="57"/>
        <v>60.725000000000001</v>
      </c>
      <c r="DP9" s="9">
        <f t="shared" si="58"/>
        <v>4.0000000000000001E-3</v>
      </c>
      <c r="DQ9" s="10">
        <f t="shared" si="59"/>
        <v>10.95</v>
      </c>
      <c r="DR9" s="11">
        <f t="shared" si="60"/>
        <v>-0.49467090000000002</v>
      </c>
      <c r="DS9" s="11">
        <f t="shared" si="61"/>
        <v>56309.75</v>
      </c>
    </row>
    <row r="10" spans="1:123">
      <c r="B10">
        <f t="shared" si="64"/>
        <v>1983</v>
      </c>
      <c r="C10" cm="1">
        <f t="array" ref="C10">INDEX(GMW!$A$2:$HZ$100,MATCH(1,(GMW!$HY$2:$HY$100=C$3)*(GMW!$HZ$2:$HZ$100=C$1),0),$B10-1973)</f>
        <v>235866</v>
      </c>
      <c r="D10" cm="1">
        <f t="array" ref="D10">INDEX(GMW!$A$2:$HZ$100,MATCH(1,(GMW!$HY$2:$HY$100=D$3)*(GMW!$HZ$2:$HZ$100=D$1),0),$B10-1973)</f>
        <v>1803</v>
      </c>
      <c r="E10" cm="1">
        <f t="array" ref="E10">INDEX(GMW!$A$2:$HZ$100,MATCH(1,(GMW!$HY$2:$HY$100=E$3)*(GMW!$HZ$2:$HZ$100=E$1),0),$B10-1973)</f>
        <v>-296</v>
      </c>
      <c r="F10" cm="1">
        <f t="array" ref="F10">INDEX(GMW!$A$2:$HZ$100,MATCH(1,(GMW!$HY$2:$HY$100=F$3)*(GMW!$HZ$2:$HZ$100=F$1),0),$B10-1973)</f>
        <v>24175</v>
      </c>
      <c r="G10" cm="1">
        <f t="array" ref="G10">INDEX(GMW!$A$2:$HZ$100,MATCH(1,(GMW!$HY$2:$HY$100=G$3)*(GMW!$HZ$2:$HZ$100=G$1),0),$B10-1973)</f>
        <v>1507</v>
      </c>
      <c r="H10" cm="1">
        <f t="array" ref="H10">INDEX(GMW!$A$2:$HZ$100,MATCH(1,(GMW!$HY$2:$HY$100=H$3)*(GMW!$HZ$2:$HZ$100=H$1),0),$B10-1973)</f>
        <v>3037</v>
      </c>
      <c r="I10" cm="1">
        <f t="array" ref="I10">INDEX(GMW!$A$2:$HZ$100,MATCH(1,(GMW!$HY$2:$HY$100=I$3)*(GMW!$HZ$2:$HZ$100=I$1),0),$B10-1973)</f>
        <v>26916</v>
      </c>
      <c r="J10" cm="1">
        <f t="array" ref="J10">INDEX(GMW!$A$2:$HZ$100,MATCH(1,(GMW!$HY$2:$HY$100=J$3)*(GMW!$HZ$2:$HZ$100=J$1),0),$B10-1973)</f>
        <v>84954.26</v>
      </c>
      <c r="K10" cm="1">
        <f t="array" ref="K10">INDEX(GMW!$A$2:$HZ$100,MATCH(1,(GMW!$HY$2:$HY$100=K$3)*(GMW!$HZ$2:$HZ$100=K$1),0),$B10-1973)</f>
        <v>68138</v>
      </c>
      <c r="L10" cm="1">
        <f t="array" ref="L10">INDEX(GMW!$A$2:$HZ$100,MATCH(1,(GMW!$HY$2:$HY$100=L$3)*(GMW!$HZ$2:$HZ$100=L$1),0),$B10-1973)</f>
        <v>245736.5</v>
      </c>
      <c r="M10" cm="1">
        <f t="array" ref="M10">INDEX(GMW!$A$2:$HZ$100,MATCH(1,(GMW!$HY$2:$HY$100=M$3)*(GMW!$HZ$2:$HZ$100=M$1),0),$B10-1973)</f>
        <v>28.888439999999999</v>
      </c>
      <c r="N10" cm="1">
        <f t="array" ref="N10">INDEX(GMW!$A$2:$HZ$100,MATCH(1,(GMW!$HY$2:$HY$100=N$3)*(GMW!$HZ$2:$HZ$100=N$1),0),$B10-1973)</f>
        <v>33.550879999999999</v>
      </c>
      <c r="O10" cm="1">
        <f t="array" ref="O10">INDEX(GMW!$A$2:$HZ$100,MATCH(1,(GMW!$HY$2:$HY$100=O$3)*(GMW!$HZ$2:$HZ$100=O$1),0),$B10-1973)</f>
        <v>14</v>
      </c>
      <c r="P10" cm="1">
        <f t="array" ref="P10">INDEX(GMW!$A$2:$HZ$100,MATCH(1,(GMW!$HY$2:$HY$100=P$3)*(GMW!$HZ$2:$HZ$100=P$1),0),$B10-1973)</f>
        <v>23395.38</v>
      </c>
      <c r="Q10" cm="1">
        <f t="array" ref="Q10">INDEX(GMW!$A$2:$HZ$100,MATCH(1,(GMW!$HY$2:$HY$100=Q$3)*(GMW!$HZ$2:$HZ$100=Q$1),0),$B10-1973)</f>
        <v>58.3</v>
      </c>
      <c r="R10" cm="1">
        <f t="array" ref="R10">INDEX(GMW!$A$2:$HZ$100,MATCH(1,(GMW!$HY$2:$HY$100=R$3)*(GMW!$HZ$2:$HZ$100=R$1),0),$B10-1973)</f>
        <v>1E-3</v>
      </c>
      <c r="S10" cm="1">
        <f t="array" ref="S10">INDEX(GMW!$A$2:$HZ$100,MATCH(1,(GMW!$HY$2:$HY$100=S$3)*(GMW!$HZ$2:$HZ$100=S$1),0),$B10-1973)</f>
        <v>8</v>
      </c>
      <c r="T10" cm="1">
        <f t="array" ref="T10">INDEX(GMW!$A$2:$HZ$100,MATCH(1,(GMW!$HY$2:$HY$100=T$3)*(GMW!$HZ$2:$HZ$100=T$1),0),$B10-1973)</f>
        <v>-4.0995600000000003</v>
      </c>
      <c r="U10" cm="1">
        <f t="array" ref="U10">INDEX(GMW!$A$2:$HZ$100,MATCH(1,(GMW!$HY$2:$HY$100=U$3)*(GMW!$HZ$2:$HZ$100=U$1),0),$B10-1973)</f>
        <v>56344</v>
      </c>
      <c r="V10" cm="1">
        <f t="array" ref="V10">INDEX(GMW!$A$2:$HZ$100,MATCH(1,(GMW!$HY$2:$HY$100=V$3)*(GMW!$HZ$2:$HZ$100=V$1),0),$B10-1973)</f>
        <v>235866</v>
      </c>
      <c r="W10" cm="1">
        <f t="array" ref="W10">INDEX(GMW!$A$2:$HZ$100,MATCH(1,(GMW!$HY$2:$HY$100=W$3)*(GMW!$HZ$2:$HZ$100=W$1),0),$B10-1973)</f>
        <v>1803</v>
      </c>
      <c r="X10" cm="1">
        <f t="array" ref="X10">INDEX(GMW!$A$2:$HZ$100,MATCH(1,(GMW!$HY$2:$HY$100=X$3)*(GMW!$HZ$2:$HZ$100=X$1),0),$B10-1973)</f>
        <v>-296</v>
      </c>
      <c r="Y10" cm="1">
        <f t="array" ref="Y10">INDEX(GMW!$A$2:$HZ$100,MATCH(1,(GMW!$HY$2:$HY$100=Y$3)*(GMW!$HZ$2:$HZ$100=Y$1),0),$B10-1973)</f>
        <v>24175</v>
      </c>
      <c r="Z10" cm="1">
        <f t="array" ref="Z10">INDEX(GMW!$A$2:$HZ$100,MATCH(1,(GMW!$HY$2:$HY$100=Z$3)*(GMW!$HZ$2:$HZ$100=Z$1),0),$B10-1973)</f>
        <v>1507</v>
      </c>
      <c r="AA10" cm="1">
        <f t="array" ref="AA10">INDEX(GMW!$A$2:$HZ$100,MATCH(1,(GMW!$HY$2:$HY$100=AA$3)*(GMW!$HZ$2:$HZ$100=AA$1),0),$B10-1973)</f>
        <v>3037</v>
      </c>
      <c r="AB10" cm="1">
        <f t="array" ref="AB10">INDEX(GMW!$A$2:$HZ$100,MATCH(1,(GMW!$HY$2:$HY$100=AB$3)*(GMW!$HZ$2:$HZ$100=AB$1),0),$B10-1973)</f>
        <v>26916</v>
      </c>
      <c r="AC10" cm="1">
        <f t="array" ref="AC10">INDEX(GMW!$A$2:$HZ$100,MATCH(1,(GMW!$HY$2:$HY$100=AC$3)*(GMW!$HZ$2:$HZ$100=AC$1),0),$B10-1973)</f>
        <v>84954.26</v>
      </c>
      <c r="AD10" cm="1">
        <f t="array" ref="AD10">INDEX(GMW!$A$2:$HZ$100,MATCH(1,(GMW!$HY$2:$HY$100=AD$3)*(GMW!$HZ$2:$HZ$100=AD$1),0),$B10-1973)</f>
        <v>68138</v>
      </c>
      <c r="AE10" cm="1">
        <f t="array" ref="AE10">INDEX(GMW!$A$2:$HZ$100,MATCH(1,(GMW!$HY$2:$HY$100=AE$3)*(GMW!$HZ$2:$HZ$100=AE$1),0),$B10-1973)</f>
        <v>245736.5</v>
      </c>
      <c r="AF10" cm="1">
        <f t="array" ref="AF10">INDEX(GMW!$A$2:$HZ$100,MATCH(1,(GMW!$HY$2:$HY$100=AF$3)*(GMW!$HZ$2:$HZ$100=AF$1),0),$B10-1973)</f>
        <v>28.888439999999999</v>
      </c>
      <c r="AG10" cm="1">
        <f t="array" ref="AG10">INDEX(GMW!$A$2:$HZ$100,MATCH(1,(GMW!$HY$2:$HY$100=AG$3)*(GMW!$HZ$2:$HZ$100=AG$1),0),$B10-1973)</f>
        <v>33.550879999999999</v>
      </c>
      <c r="AH10" cm="1">
        <f t="array" ref="AH10">INDEX(GMW!$A$2:$HZ$100,MATCH(1,(GMW!$HY$2:$HY$100=AH$3)*(GMW!$HZ$2:$HZ$100=AH$1),0),$B10-1973)</f>
        <v>14</v>
      </c>
      <c r="AI10" cm="1">
        <f t="array" ref="AI10">INDEX(GMW!$A$2:$HZ$100,MATCH(1,(GMW!$HY$2:$HY$100=AI$3)*(GMW!$HZ$2:$HZ$100=AI$1),0),$B10-1973)</f>
        <v>23395.38</v>
      </c>
      <c r="AJ10" cm="1">
        <f t="array" ref="AJ10">INDEX(GMW!$A$2:$HZ$100,MATCH(1,(GMW!$HY$2:$HY$100=AJ$3)*(GMW!$HZ$2:$HZ$100=AJ$1),0),$B10-1973)</f>
        <v>58.3</v>
      </c>
      <c r="AK10" cm="1">
        <f t="array" ref="AK10">INDEX(GMW!$A$2:$HZ$100,MATCH(1,(GMW!$HY$2:$HY$100=AK$3)*(GMW!$HZ$2:$HZ$100=AK$1),0),$B10-1973)</f>
        <v>1E-3</v>
      </c>
      <c r="AL10" cm="1">
        <f t="array" ref="AL10">INDEX(GMW!$A$2:$HZ$100,MATCH(1,(GMW!$HY$2:$HY$100=AL$3)*(GMW!$HZ$2:$HZ$100=AL$1),0),$B10-1973)</f>
        <v>8</v>
      </c>
      <c r="AM10" cm="1">
        <f t="array" ref="AM10">INDEX(GMW!$A$2:$HZ$100,MATCH(1,(GMW!$HY$2:$HY$100=AM$3)*(GMW!$HZ$2:$HZ$100=AM$1),0),$B10-1973)</f>
        <v>-4.0995600000000003</v>
      </c>
      <c r="AN10" cm="1">
        <f t="array" ref="AN10">INDEX(GMW!$A$2:$HZ$100,MATCH(1,(GMW!$HY$2:$HY$100=AN$3)*(GMW!$HZ$2:$HZ$100=AN$1),0),$B10-1973)</f>
        <v>56344</v>
      </c>
      <c r="AO10" cm="1">
        <f t="array" ref="AO10">INDEX(GMW!$A$2:$HZ$100,MATCH(1,(GMW!$HY$2:$HY$100=AO$3)*(GMW!$HZ$2:$HZ$100=AO$1),0),$B10-1973)</f>
        <v>235866</v>
      </c>
      <c r="AP10" cm="1">
        <f t="array" ref="AP10">INDEX(GMW!$A$2:$HZ$100,MATCH(1,(GMW!$HY$2:$HY$100=AP$3)*(GMW!$HZ$2:$HZ$100=AP$1),0),$B10-1973)</f>
        <v>1803</v>
      </c>
      <c r="AQ10" cm="1">
        <f t="array" ref="AQ10">INDEX(GMW!$A$2:$HZ$100,MATCH(1,(GMW!$HY$2:$HY$100=AQ$3)*(GMW!$HZ$2:$HZ$100=AQ$1),0),$B10-1973)</f>
        <v>-296</v>
      </c>
      <c r="AR10" cm="1">
        <f t="array" ref="AR10">INDEX(GMW!$A$2:$HZ$100,MATCH(1,(GMW!$HY$2:$HY$100=AR$3)*(GMW!$HZ$2:$HZ$100=AR$1),0),$B10-1973)</f>
        <v>24175</v>
      </c>
      <c r="AS10" cm="1">
        <f t="array" ref="AS10">INDEX(GMW!$A$2:$HZ$100,MATCH(1,(GMW!$HY$2:$HY$100=AS$3)*(GMW!$HZ$2:$HZ$100=AS$1),0),$B10-1973)</f>
        <v>1507</v>
      </c>
      <c r="AT10" cm="1">
        <f t="array" ref="AT10">INDEX(GMW!$A$2:$HZ$100,MATCH(1,(GMW!$HY$2:$HY$100=AT$3)*(GMW!$HZ$2:$HZ$100=AT$1),0),$B10-1973)</f>
        <v>3037</v>
      </c>
      <c r="AU10" cm="1">
        <f t="array" ref="AU10">INDEX(GMW!$A$2:$HZ$100,MATCH(1,(GMW!$HY$2:$HY$100=AU$3)*(GMW!$HZ$2:$HZ$100=AU$1),0),$B10-1973)</f>
        <v>26916</v>
      </c>
      <c r="AV10" cm="1">
        <f t="array" ref="AV10">INDEX(GMW!$A$2:$HZ$100,MATCH(1,(GMW!$HY$2:$HY$100=AV$3)*(GMW!$HZ$2:$HZ$100=AV$1),0),$B10-1973)</f>
        <v>84954.26</v>
      </c>
      <c r="AW10" cm="1">
        <f t="array" ref="AW10">INDEX(GMW!$A$2:$HZ$100,MATCH(1,(GMW!$HY$2:$HY$100=AW$3)*(GMW!$HZ$2:$HZ$100=AW$1),0),$B10-1973)</f>
        <v>68138</v>
      </c>
      <c r="AX10" cm="1">
        <f t="array" ref="AX10">INDEX(GMW!$A$2:$HZ$100,MATCH(1,(GMW!$HY$2:$HY$100=AX$3)*(GMW!$HZ$2:$HZ$100=AX$1),0),$B10-1973)</f>
        <v>245736.5</v>
      </c>
      <c r="AY10" cm="1">
        <f t="array" ref="AY10">INDEX(GMW!$A$2:$HZ$100,MATCH(1,(GMW!$HY$2:$HY$100=AY$3)*(GMW!$HZ$2:$HZ$100=AY$1),0),$B10-1973)</f>
        <v>28.888439999999999</v>
      </c>
      <c r="AZ10" cm="1">
        <f t="array" ref="AZ10">INDEX(GMW!$A$2:$HZ$100,MATCH(1,(GMW!$HY$2:$HY$100=AZ$3)*(GMW!$HZ$2:$HZ$100=AZ$1),0),$B10-1973)</f>
        <v>33.550879999999999</v>
      </c>
      <c r="BA10" cm="1">
        <f t="array" ref="BA10">INDEX(GMW!$A$2:$HZ$100,MATCH(1,(GMW!$HY$2:$HY$100=BA$3)*(GMW!$HZ$2:$HZ$100=BA$1),0),$B10-1973)</f>
        <v>14</v>
      </c>
      <c r="BB10" cm="1">
        <f t="array" ref="BB10">INDEX(GMW!$A$2:$HZ$100,MATCH(1,(GMW!$HY$2:$HY$100=BB$3)*(GMW!$HZ$2:$HZ$100=BB$1),0),$B10-1973)</f>
        <v>23395.38</v>
      </c>
      <c r="BC10" cm="1">
        <f t="array" ref="BC10">INDEX(GMW!$A$2:$HZ$100,MATCH(1,(GMW!$HY$2:$HY$100=BC$3)*(GMW!$HZ$2:$HZ$100=BC$1),0),$B10-1973)</f>
        <v>58.3</v>
      </c>
      <c r="BD10" cm="1">
        <f t="array" ref="BD10">INDEX(GMW!$A$2:$HZ$100,MATCH(1,(GMW!$HY$2:$HY$100=BD$3)*(GMW!$HZ$2:$HZ$100=BD$1),0),$B10-1973)</f>
        <v>1E-3</v>
      </c>
      <c r="BE10" cm="1">
        <f t="array" ref="BE10">INDEX(GMW!$A$2:$HZ$100,MATCH(1,(GMW!$HY$2:$HY$100=BE$3)*(GMW!$HZ$2:$HZ$100=BE$1),0),$B10-1973)</f>
        <v>8</v>
      </c>
      <c r="BF10" cm="1">
        <f t="array" ref="BF10">INDEX(GMW!$A$2:$HZ$100,MATCH(1,(GMW!$HY$2:$HY$100=BF$3)*(GMW!$HZ$2:$HZ$100=BF$1),0),$B10-1973)</f>
        <v>-4.0995600000000003</v>
      </c>
      <c r="BG10" cm="1">
        <f t="array" ref="BG10">INDEX(GMW!$A$2:$HZ$100,MATCH(1,(GMW!$HY$2:$HY$100=BG$3)*(GMW!$HZ$2:$HZ$100=BG$1),0),$B10-1973)</f>
        <v>56344</v>
      </c>
      <c r="BJ10">
        <v>1980</v>
      </c>
      <c r="BM10">
        <f t="shared" si="65"/>
        <v>1983</v>
      </c>
      <c r="BN10">
        <f t="shared" si="66"/>
        <v>198301</v>
      </c>
      <c r="BO10" s="9">
        <f t="shared" si="7"/>
        <v>1017632</v>
      </c>
      <c r="BP10" s="9">
        <f t="shared" si="8"/>
        <v>11802</v>
      </c>
      <c r="BQ10" s="9">
        <f t="shared" si="9"/>
        <v>-3972</v>
      </c>
      <c r="BR10" s="9">
        <f t="shared" si="10"/>
        <v>131027</v>
      </c>
      <c r="BS10" s="9">
        <f t="shared" si="11"/>
        <v>7830</v>
      </c>
      <c r="BT10" s="9">
        <f t="shared" si="12"/>
        <v>14306</v>
      </c>
      <c r="BU10" s="9">
        <f t="shared" si="13"/>
        <v>141361</v>
      </c>
      <c r="BV10" s="9">
        <f t="shared" si="14"/>
        <v>97493.3</v>
      </c>
      <c r="BW10" s="9">
        <f t="shared" si="15"/>
        <v>357283</v>
      </c>
      <c r="BX10" s="9">
        <f t="shared" si="16"/>
        <v>1021080</v>
      </c>
      <c r="BY10" s="10">
        <f t="shared" si="17"/>
        <v>35.104712499999998</v>
      </c>
      <c r="BZ10" s="10">
        <f t="shared" si="18"/>
        <v>41.443294999999999</v>
      </c>
      <c r="CA10" s="10">
        <f t="shared" si="19"/>
        <v>9.1875</v>
      </c>
      <c r="CB10" s="9">
        <f t="shared" si="62"/>
        <v>96720.549999999988</v>
      </c>
      <c r="CC10" s="10">
        <f t="shared" si="20"/>
        <v>63.15</v>
      </c>
      <c r="CD10" s="9">
        <f t="shared" si="63"/>
        <v>4.0000000000000001E-3</v>
      </c>
      <c r="CE10" s="10">
        <f t="shared" si="21"/>
        <v>11.599999999999998</v>
      </c>
      <c r="CF10" s="11">
        <f t="shared" si="22"/>
        <v>-0.48332209999999998</v>
      </c>
      <c r="CG10" s="11">
        <f t="shared" si="23"/>
        <v>56385.75</v>
      </c>
      <c r="CH10" s="9">
        <f t="shared" si="24"/>
        <v>1017632</v>
      </c>
      <c r="CI10" s="9">
        <f t="shared" si="25"/>
        <v>11802</v>
      </c>
      <c r="CJ10" s="9">
        <f t="shared" si="26"/>
        <v>-3972</v>
      </c>
      <c r="CK10" s="9">
        <f t="shared" si="27"/>
        <v>131027</v>
      </c>
      <c r="CL10" s="9">
        <f t="shared" si="28"/>
        <v>7830</v>
      </c>
      <c r="CM10" s="9">
        <f t="shared" si="29"/>
        <v>14306</v>
      </c>
      <c r="CN10" s="9">
        <f t="shared" si="30"/>
        <v>141361</v>
      </c>
      <c r="CO10" s="9">
        <f t="shared" si="31"/>
        <v>97493.3</v>
      </c>
      <c r="CP10" s="9">
        <f t="shared" si="32"/>
        <v>357283</v>
      </c>
      <c r="CQ10" s="9">
        <f t="shared" si="33"/>
        <v>1021080</v>
      </c>
      <c r="CR10" s="10">
        <f t="shared" si="34"/>
        <v>35.104712499999998</v>
      </c>
      <c r="CS10" s="10">
        <f t="shared" si="35"/>
        <v>41.443294999999999</v>
      </c>
      <c r="CT10" s="10">
        <f t="shared" si="36"/>
        <v>9.1875</v>
      </c>
      <c r="CU10" s="9">
        <f t="shared" si="37"/>
        <v>96720.549999999988</v>
      </c>
      <c r="CV10" s="10">
        <f t="shared" si="38"/>
        <v>63.15</v>
      </c>
      <c r="CW10" s="9">
        <f t="shared" si="39"/>
        <v>4.0000000000000001E-3</v>
      </c>
      <c r="CX10" s="10">
        <f t="shared" si="40"/>
        <v>11.599999999999998</v>
      </c>
      <c r="CY10" s="11">
        <f t="shared" si="41"/>
        <v>-0.48332209999999998</v>
      </c>
      <c r="CZ10" s="11">
        <f t="shared" si="42"/>
        <v>56385.75</v>
      </c>
      <c r="DA10" s="9">
        <f t="shared" si="43"/>
        <v>1017632</v>
      </c>
      <c r="DB10" s="9">
        <f t="shared" si="44"/>
        <v>11802</v>
      </c>
      <c r="DC10" s="9">
        <f t="shared" si="45"/>
        <v>-3972</v>
      </c>
      <c r="DD10" s="9">
        <f t="shared" si="46"/>
        <v>131027</v>
      </c>
      <c r="DE10" s="9">
        <f t="shared" si="47"/>
        <v>7830</v>
      </c>
      <c r="DF10" s="9">
        <f t="shared" si="48"/>
        <v>14306</v>
      </c>
      <c r="DG10" s="9">
        <f t="shared" si="49"/>
        <v>141361</v>
      </c>
      <c r="DH10" s="9">
        <f t="shared" si="50"/>
        <v>97493.3</v>
      </c>
      <c r="DI10" s="9">
        <f t="shared" si="51"/>
        <v>357283</v>
      </c>
      <c r="DJ10" s="9">
        <f t="shared" si="52"/>
        <v>1021080</v>
      </c>
      <c r="DK10" s="10">
        <f t="shared" si="53"/>
        <v>35.104712499999998</v>
      </c>
      <c r="DL10" s="10">
        <f t="shared" si="54"/>
        <v>41.443294999999999</v>
      </c>
      <c r="DM10" s="10">
        <f t="shared" si="55"/>
        <v>9.1875</v>
      </c>
      <c r="DN10" s="9">
        <f t="shared" si="56"/>
        <v>96720.549999999988</v>
      </c>
      <c r="DO10" s="10">
        <f t="shared" si="57"/>
        <v>63.15</v>
      </c>
      <c r="DP10" s="9">
        <f t="shared" si="58"/>
        <v>4.0000000000000001E-3</v>
      </c>
      <c r="DQ10" s="10">
        <f t="shared" si="59"/>
        <v>11.599999999999998</v>
      </c>
      <c r="DR10" s="11">
        <f t="shared" si="60"/>
        <v>-0.48332209999999998</v>
      </c>
      <c r="DS10" s="11">
        <f t="shared" si="61"/>
        <v>56385.75</v>
      </c>
    </row>
    <row r="11" spans="1:123">
      <c r="A11">
        <v>1981</v>
      </c>
      <c r="B11">
        <f t="shared" si="64"/>
        <v>1984</v>
      </c>
      <c r="C11" cm="1">
        <f t="array" ref="C11">INDEX(GMW!$A$2:$HZ$100,MATCH(1,(GMW!$HY$2:$HY$100=C$3)*(GMW!$HZ$2:$HZ$100=C$1),0),$B11-1973)</f>
        <v>235712</v>
      </c>
      <c r="D11" cm="1">
        <f t="array" ref="D11">INDEX(GMW!$A$2:$HZ$100,MATCH(1,(GMW!$HY$2:$HY$100=D$3)*(GMW!$HZ$2:$HZ$100=D$1),0),$B11-1973)</f>
        <v>3170</v>
      </c>
      <c r="E11" cm="1">
        <f t="array" ref="E11">INDEX(GMW!$A$2:$HZ$100,MATCH(1,(GMW!$HY$2:$HY$100=E$3)*(GMW!$HZ$2:$HZ$100=E$1),0),$B11-1973)</f>
        <v>-1332</v>
      </c>
      <c r="F11" cm="1">
        <f t="array" ref="F11">INDEX(GMW!$A$2:$HZ$100,MATCH(1,(GMW!$HY$2:$HY$100=F$3)*(GMW!$HZ$2:$HZ$100=F$1),0),$B11-1973)</f>
        <v>26380</v>
      </c>
      <c r="G11" cm="1">
        <f t="array" ref="G11">INDEX(GMW!$A$2:$HZ$100,MATCH(1,(GMW!$HY$2:$HY$100=G$3)*(GMW!$HZ$2:$HZ$100=G$1),0),$B11-1973)</f>
        <v>1838</v>
      </c>
      <c r="H11" cm="1">
        <f t="array" ref="H11">INDEX(GMW!$A$2:$HZ$100,MATCH(1,(GMW!$HY$2:$HY$100=H$3)*(GMW!$HZ$2:$HZ$100=H$1),0),$B11-1973)</f>
        <v>3089</v>
      </c>
      <c r="I11" cm="1">
        <f t="array" ref="I11">INDEX(GMW!$A$2:$HZ$100,MATCH(1,(GMW!$HY$2:$HY$100=I$3)*(GMW!$HZ$2:$HZ$100=I$1),0),$B11-1973)</f>
        <v>28137</v>
      </c>
      <c r="J11" cm="1">
        <f t="array" ref="J11">INDEX(GMW!$A$2:$HZ$100,MATCH(1,(GMW!$HY$2:$HY$100=J$3)*(GMW!$HZ$2:$HZ$100=J$1),0),$B11-1973)</f>
        <v>88342.79</v>
      </c>
      <c r="K11" cm="1">
        <f t="array" ref="K11">INDEX(GMW!$A$2:$HZ$100,MATCH(1,(GMW!$HY$2:$HY$100=K$3)*(GMW!$HZ$2:$HZ$100=K$1),0),$B11-1973)</f>
        <v>69939</v>
      </c>
      <c r="L11" cm="1">
        <f t="array" ref="L11">INDEX(GMW!$A$2:$HZ$100,MATCH(1,(GMW!$HY$2:$HY$100=L$3)*(GMW!$HZ$2:$HZ$100=L$1),0),$B11-1973)</f>
        <v>246765.5</v>
      </c>
      <c r="M11" cm="1">
        <f t="array" ref="M11">INDEX(GMW!$A$2:$HZ$100,MATCH(1,(GMW!$HY$2:$HY$100=M$3)*(GMW!$HZ$2:$HZ$100=M$1),0),$B11-1973)</f>
        <v>29.671379999999999</v>
      </c>
      <c r="N11" cm="1">
        <f t="array" ref="N11">INDEX(GMW!$A$2:$HZ$100,MATCH(1,(GMW!$HY$2:$HY$100=N$3)*(GMW!$HZ$2:$HZ$100=N$1),0),$B11-1973)</f>
        <v>34.385100000000001</v>
      </c>
      <c r="O11" cm="1">
        <f t="array" ref="O11">INDEX(GMW!$A$2:$HZ$100,MATCH(1,(GMW!$HY$2:$HY$100=O$3)*(GMW!$HZ$2:$HZ$100=O$1),0),$B11-1973)</f>
        <v>12</v>
      </c>
      <c r="P11" cm="1">
        <f t="array" ref="P11">INDEX(GMW!$A$2:$HZ$100,MATCH(1,(GMW!$HY$2:$HY$100=P$3)*(GMW!$HZ$2:$HZ$100=P$1),0),$B11-1973)</f>
        <v>23199.200000000001</v>
      </c>
      <c r="Q11" cm="1">
        <f t="array" ref="Q11">INDEX(GMW!$A$2:$HZ$100,MATCH(1,(GMW!$HY$2:$HY$100=Q$3)*(GMW!$HZ$2:$HZ$100=Q$1),0),$B11-1973)</f>
        <v>58.3</v>
      </c>
      <c r="R11" cm="1">
        <f t="array" ref="R11">INDEX(GMW!$A$2:$HZ$100,MATCH(1,(GMW!$HY$2:$HY$100=R$3)*(GMW!$HZ$2:$HZ$100=R$1),0),$B11-1973)</f>
        <v>1E-3</v>
      </c>
      <c r="S11" cm="1">
        <f t="array" ref="S11">INDEX(GMW!$A$2:$HZ$100,MATCH(1,(GMW!$HY$2:$HY$100=S$3)*(GMW!$HZ$2:$HZ$100=S$1),0),$B11-1973)</f>
        <v>8.9</v>
      </c>
      <c r="T11" cm="1">
        <f t="array" ref="T11">INDEX(GMW!$A$2:$HZ$100,MATCH(1,(GMW!$HY$2:$HY$100=T$3)*(GMW!$HZ$2:$HZ$100=T$1),0),$B11-1973)</f>
        <v>-4.5827869999999997</v>
      </c>
      <c r="U11" cm="1">
        <f t="array" ref="U11">INDEX(GMW!$A$2:$HZ$100,MATCH(1,(GMW!$HY$2:$HY$100=U$3)*(GMW!$HZ$2:$HZ$100=U$1),0),$B11-1973)</f>
        <v>56351</v>
      </c>
      <c r="V11" cm="1">
        <f t="array" ref="V11">INDEX(GMW!$A$2:$HZ$100,MATCH(1,(GMW!$HY$2:$HY$100=V$3)*(GMW!$HZ$2:$HZ$100=V$1),0),$B11-1973)</f>
        <v>235712</v>
      </c>
      <c r="W11" cm="1">
        <f t="array" ref="W11">INDEX(GMW!$A$2:$HZ$100,MATCH(1,(GMW!$HY$2:$HY$100=W$3)*(GMW!$HZ$2:$HZ$100=W$1),0),$B11-1973)</f>
        <v>3170</v>
      </c>
      <c r="X11" cm="1">
        <f t="array" ref="X11">INDEX(GMW!$A$2:$HZ$100,MATCH(1,(GMW!$HY$2:$HY$100=X$3)*(GMW!$HZ$2:$HZ$100=X$1),0),$B11-1973)</f>
        <v>-1332</v>
      </c>
      <c r="Y11" cm="1">
        <f t="array" ref="Y11">INDEX(GMW!$A$2:$HZ$100,MATCH(1,(GMW!$HY$2:$HY$100=Y$3)*(GMW!$HZ$2:$HZ$100=Y$1),0),$B11-1973)</f>
        <v>26380</v>
      </c>
      <c r="Z11" cm="1">
        <f t="array" ref="Z11">INDEX(GMW!$A$2:$HZ$100,MATCH(1,(GMW!$HY$2:$HY$100=Z$3)*(GMW!$HZ$2:$HZ$100=Z$1),0),$B11-1973)</f>
        <v>1838</v>
      </c>
      <c r="AA11" cm="1">
        <f t="array" ref="AA11">INDEX(GMW!$A$2:$HZ$100,MATCH(1,(GMW!$HY$2:$HY$100=AA$3)*(GMW!$HZ$2:$HZ$100=AA$1),0),$B11-1973)</f>
        <v>3089</v>
      </c>
      <c r="AB11" cm="1">
        <f t="array" ref="AB11">INDEX(GMW!$A$2:$HZ$100,MATCH(1,(GMW!$HY$2:$HY$100=AB$3)*(GMW!$HZ$2:$HZ$100=AB$1),0),$B11-1973)</f>
        <v>28137</v>
      </c>
      <c r="AC11" cm="1">
        <f t="array" ref="AC11">INDEX(GMW!$A$2:$HZ$100,MATCH(1,(GMW!$HY$2:$HY$100=AC$3)*(GMW!$HZ$2:$HZ$100=AC$1),0),$B11-1973)</f>
        <v>88342.79</v>
      </c>
      <c r="AD11" cm="1">
        <f t="array" ref="AD11">INDEX(GMW!$A$2:$HZ$100,MATCH(1,(GMW!$HY$2:$HY$100=AD$3)*(GMW!$HZ$2:$HZ$100=AD$1),0),$B11-1973)</f>
        <v>69939</v>
      </c>
      <c r="AE11" cm="1">
        <f t="array" ref="AE11">INDEX(GMW!$A$2:$HZ$100,MATCH(1,(GMW!$HY$2:$HY$100=AE$3)*(GMW!$HZ$2:$HZ$100=AE$1),0),$B11-1973)</f>
        <v>246765.5</v>
      </c>
      <c r="AF11" cm="1">
        <f t="array" ref="AF11">INDEX(GMW!$A$2:$HZ$100,MATCH(1,(GMW!$HY$2:$HY$100=AF$3)*(GMW!$HZ$2:$HZ$100=AF$1),0),$B11-1973)</f>
        <v>29.671379999999999</v>
      </c>
      <c r="AG11" cm="1">
        <f t="array" ref="AG11">INDEX(GMW!$A$2:$HZ$100,MATCH(1,(GMW!$HY$2:$HY$100=AG$3)*(GMW!$HZ$2:$HZ$100=AG$1),0),$B11-1973)</f>
        <v>34.385100000000001</v>
      </c>
      <c r="AH11" cm="1">
        <f t="array" ref="AH11">INDEX(GMW!$A$2:$HZ$100,MATCH(1,(GMW!$HY$2:$HY$100=AH$3)*(GMW!$HZ$2:$HZ$100=AH$1),0),$B11-1973)</f>
        <v>12</v>
      </c>
      <c r="AI11" cm="1">
        <f t="array" ref="AI11">INDEX(GMW!$A$2:$HZ$100,MATCH(1,(GMW!$HY$2:$HY$100=AI$3)*(GMW!$HZ$2:$HZ$100=AI$1),0),$B11-1973)</f>
        <v>23199.200000000001</v>
      </c>
      <c r="AJ11" cm="1">
        <f t="array" ref="AJ11">INDEX(GMW!$A$2:$HZ$100,MATCH(1,(GMW!$HY$2:$HY$100=AJ$3)*(GMW!$HZ$2:$HZ$100=AJ$1),0),$B11-1973)</f>
        <v>58.3</v>
      </c>
      <c r="AK11" cm="1">
        <f t="array" ref="AK11">INDEX(GMW!$A$2:$HZ$100,MATCH(1,(GMW!$HY$2:$HY$100=AK$3)*(GMW!$HZ$2:$HZ$100=AK$1),0),$B11-1973)</f>
        <v>1E-3</v>
      </c>
      <c r="AL11" cm="1">
        <f t="array" ref="AL11">INDEX(GMW!$A$2:$HZ$100,MATCH(1,(GMW!$HY$2:$HY$100=AL$3)*(GMW!$HZ$2:$HZ$100=AL$1),0),$B11-1973)</f>
        <v>8.9</v>
      </c>
      <c r="AM11" cm="1">
        <f t="array" ref="AM11">INDEX(GMW!$A$2:$HZ$100,MATCH(1,(GMW!$HY$2:$HY$100=AM$3)*(GMW!$HZ$2:$HZ$100=AM$1),0),$B11-1973)</f>
        <v>-4.5827869999999997</v>
      </c>
      <c r="AN11" cm="1">
        <f t="array" ref="AN11">INDEX(GMW!$A$2:$HZ$100,MATCH(1,(GMW!$HY$2:$HY$100=AN$3)*(GMW!$HZ$2:$HZ$100=AN$1),0),$B11-1973)</f>
        <v>56351</v>
      </c>
      <c r="AO11" cm="1">
        <f t="array" ref="AO11">INDEX(GMW!$A$2:$HZ$100,MATCH(1,(GMW!$HY$2:$HY$100=AO$3)*(GMW!$HZ$2:$HZ$100=AO$1),0),$B11-1973)</f>
        <v>235712</v>
      </c>
      <c r="AP11" cm="1">
        <f t="array" ref="AP11">INDEX(GMW!$A$2:$HZ$100,MATCH(1,(GMW!$HY$2:$HY$100=AP$3)*(GMW!$HZ$2:$HZ$100=AP$1),0),$B11-1973)</f>
        <v>3170</v>
      </c>
      <c r="AQ11" cm="1">
        <f t="array" ref="AQ11">INDEX(GMW!$A$2:$HZ$100,MATCH(1,(GMW!$HY$2:$HY$100=AQ$3)*(GMW!$HZ$2:$HZ$100=AQ$1),0),$B11-1973)</f>
        <v>-1332</v>
      </c>
      <c r="AR11" cm="1">
        <f t="array" ref="AR11">INDEX(GMW!$A$2:$HZ$100,MATCH(1,(GMW!$HY$2:$HY$100=AR$3)*(GMW!$HZ$2:$HZ$100=AR$1),0),$B11-1973)</f>
        <v>26380</v>
      </c>
      <c r="AS11" cm="1">
        <f t="array" ref="AS11">INDEX(GMW!$A$2:$HZ$100,MATCH(1,(GMW!$HY$2:$HY$100=AS$3)*(GMW!$HZ$2:$HZ$100=AS$1),0),$B11-1973)</f>
        <v>1838</v>
      </c>
      <c r="AT11" cm="1">
        <f t="array" ref="AT11">INDEX(GMW!$A$2:$HZ$100,MATCH(1,(GMW!$HY$2:$HY$100=AT$3)*(GMW!$HZ$2:$HZ$100=AT$1),0),$B11-1973)</f>
        <v>3089</v>
      </c>
      <c r="AU11" cm="1">
        <f t="array" ref="AU11">INDEX(GMW!$A$2:$HZ$100,MATCH(1,(GMW!$HY$2:$HY$100=AU$3)*(GMW!$HZ$2:$HZ$100=AU$1),0),$B11-1973)</f>
        <v>28137</v>
      </c>
      <c r="AV11" cm="1">
        <f t="array" ref="AV11">INDEX(GMW!$A$2:$HZ$100,MATCH(1,(GMW!$HY$2:$HY$100=AV$3)*(GMW!$HZ$2:$HZ$100=AV$1),0),$B11-1973)</f>
        <v>88342.79</v>
      </c>
      <c r="AW11" cm="1">
        <f t="array" ref="AW11">INDEX(GMW!$A$2:$HZ$100,MATCH(1,(GMW!$HY$2:$HY$100=AW$3)*(GMW!$HZ$2:$HZ$100=AW$1),0),$B11-1973)</f>
        <v>69939</v>
      </c>
      <c r="AX11" cm="1">
        <f t="array" ref="AX11">INDEX(GMW!$A$2:$HZ$100,MATCH(1,(GMW!$HY$2:$HY$100=AX$3)*(GMW!$HZ$2:$HZ$100=AX$1),0),$B11-1973)</f>
        <v>246765.5</v>
      </c>
      <c r="AY11" cm="1">
        <f t="array" ref="AY11">INDEX(GMW!$A$2:$HZ$100,MATCH(1,(GMW!$HY$2:$HY$100=AY$3)*(GMW!$HZ$2:$HZ$100=AY$1),0),$B11-1973)</f>
        <v>29.671379999999999</v>
      </c>
      <c r="AZ11" cm="1">
        <f t="array" ref="AZ11">INDEX(GMW!$A$2:$HZ$100,MATCH(1,(GMW!$HY$2:$HY$100=AZ$3)*(GMW!$HZ$2:$HZ$100=AZ$1),0),$B11-1973)</f>
        <v>34.385100000000001</v>
      </c>
      <c r="BA11" cm="1">
        <f t="array" ref="BA11">INDEX(GMW!$A$2:$HZ$100,MATCH(1,(GMW!$HY$2:$HY$100=BA$3)*(GMW!$HZ$2:$HZ$100=BA$1),0),$B11-1973)</f>
        <v>12</v>
      </c>
      <c r="BB11" cm="1">
        <f t="array" ref="BB11">INDEX(GMW!$A$2:$HZ$100,MATCH(1,(GMW!$HY$2:$HY$100=BB$3)*(GMW!$HZ$2:$HZ$100=BB$1),0),$B11-1973)</f>
        <v>23199.200000000001</v>
      </c>
      <c r="BC11" cm="1">
        <f t="array" ref="BC11">INDEX(GMW!$A$2:$HZ$100,MATCH(1,(GMW!$HY$2:$HY$100=BC$3)*(GMW!$HZ$2:$HZ$100=BC$1),0),$B11-1973)</f>
        <v>58.3</v>
      </c>
      <c r="BD11" cm="1">
        <f t="array" ref="BD11">INDEX(GMW!$A$2:$HZ$100,MATCH(1,(GMW!$HY$2:$HY$100=BD$3)*(GMW!$HZ$2:$HZ$100=BD$1),0),$B11-1973)</f>
        <v>1E-3</v>
      </c>
      <c r="BE11" cm="1">
        <f t="array" ref="BE11">INDEX(GMW!$A$2:$HZ$100,MATCH(1,(GMW!$HY$2:$HY$100=BE$3)*(GMW!$HZ$2:$HZ$100=BE$1),0),$B11-1973)</f>
        <v>8.9</v>
      </c>
      <c r="BF11" cm="1">
        <f t="array" ref="BF11">INDEX(GMW!$A$2:$HZ$100,MATCH(1,(GMW!$HY$2:$HY$100=BF$3)*(GMW!$HZ$2:$HZ$100=BF$1),0),$B11-1973)</f>
        <v>-4.5827869999999997</v>
      </c>
      <c r="BG11" cm="1">
        <f t="array" ref="BG11">INDEX(GMW!$A$2:$HZ$100,MATCH(1,(GMW!$HY$2:$HY$100=BG$3)*(GMW!$HZ$2:$HZ$100=BG$1),0),$B11-1973)</f>
        <v>56351</v>
      </c>
      <c r="BJ11">
        <v>1980</v>
      </c>
      <c r="BK11" t="str">
        <f>BJ11&amp;"01"</f>
        <v>198001</v>
      </c>
      <c r="BM11">
        <f t="shared" si="65"/>
        <v>1984</v>
      </c>
      <c r="BN11">
        <f t="shared" si="66"/>
        <v>198401</v>
      </c>
      <c r="BO11" s="9">
        <f t="shared" si="7"/>
        <v>1037829</v>
      </c>
      <c r="BP11" s="9">
        <f t="shared" si="8"/>
        <v>12535</v>
      </c>
      <c r="BQ11" s="9">
        <f t="shared" si="9"/>
        <v>-5067</v>
      </c>
      <c r="BR11" s="9">
        <f t="shared" si="10"/>
        <v>141819</v>
      </c>
      <c r="BS11" s="9">
        <f t="shared" si="11"/>
        <v>7468</v>
      </c>
      <c r="BT11" s="9">
        <f t="shared" si="12"/>
        <v>14613</v>
      </c>
      <c r="BU11" s="9">
        <f t="shared" si="13"/>
        <v>151365</v>
      </c>
      <c r="BV11" s="9">
        <f t="shared" si="14"/>
        <v>100950.3</v>
      </c>
      <c r="BW11" s="9">
        <f t="shared" si="15"/>
        <v>385669</v>
      </c>
      <c r="BX11" s="9">
        <f t="shared" si="16"/>
        <v>1055566.8999999999</v>
      </c>
      <c r="BY11" s="10">
        <f t="shared" si="17"/>
        <v>37.155559999999994</v>
      </c>
      <c r="BZ11" s="10">
        <f t="shared" si="18"/>
        <v>43.268129999999999</v>
      </c>
      <c r="CA11" s="10">
        <f t="shared" si="19"/>
        <v>10.4375</v>
      </c>
      <c r="CB11" s="9">
        <f t="shared" si="62"/>
        <v>100055.73</v>
      </c>
      <c r="CC11" s="10">
        <f t="shared" si="20"/>
        <v>62.575000000000003</v>
      </c>
      <c r="CD11" s="9">
        <f t="shared" si="63"/>
        <v>4.0000000000000001E-3</v>
      </c>
      <c r="CE11" s="10">
        <f t="shared" si="21"/>
        <v>11.675000000000001</v>
      </c>
      <c r="CF11" s="11">
        <f t="shared" si="22"/>
        <v>-0.95043180000000005</v>
      </c>
      <c r="CG11" s="11">
        <f t="shared" si="23"/>
        <v>56517.75</v>
      </c>
      <c r="CH11" s="9">
        <f t="shared" si="24"/>
        <v>1037829</v>
      </c>
      <c r="CI11" s="9">
        <f t="shared" si="25"/>
        <v>12535</v>
      </c>
      <c r="CJ11" s="9">
        <f t="shared" si="26"/>
        <v>-5067</v>
      </c>
      <c r="CK11" s="9">
        <f t="shared" si="27"/>
        <v>141819</v>
      </c>
      <c r="CL11" s="9">
        <f t="shared" si="28"/>
        <v>7468</v>
      </c>
      <c r="CM11" s="9">
        <f t="shared" si="29"/>
        <v>14613</v>
      </c>
      <c r="CN11" s="9">
        <f t="shared" si="30"/>
        <v>151365</v>
      </c>
      <c r="CO11" s="9">
        <f t="shared" si="31"/>
        <v>100950.3</v>
      </c>
      <c r="CP11" s="9">
        <f t="shared" si="32"/>
        <v>385669</v>
      </c>
      <c r="CQ11" s="9">
        <f t="shared" si="33"/>
        <v>1055566.8999999999</v>
      </c>
      <c r="CR11" s="10">
        <f t="shared" si="34"/>
        <v>37.155559999999994</v>
      </c>
      <c r="CS11" s="10">
        <f t="shared" si="35"/>
        <v>43.268129999999999</v>
      </c>
      <c r="CT11" s="10">
        <f t="shared" si="36"/>
        <v>10.4375</v>
      </c>
      <c r="CU11" s="9">
        <f t="shared" si="37"/>
        <v>100055.73</v>
      </c>
      <c r="CV11" s="10">
        <f t="shared" si="38"/>
        <v>62.575000000000003</v>
      </c>
      <c r="CW11" s="9">
        <f t="shared" si="39"/>
        <v>4.0000000000000001E-3</v>
      </c>
      <c r="CX11" s="10">
        <f t="shared" si="40"/>
        <v>11.675000000000001</v>
      </c>
      <c r="CY11" s="11">
        <f t="shared" si="41"/>
        <v>-0.95043180000000005</v>
      </c>
      <c r="CZ11" s="11">
        <f t="shared" si="42"/>
        <v>56517.75</v>
      </c>
      <c r="DA11" s="9">
        <f t="shared" si="43"/>
        <v>1037829</v>
      </c>
      <c r="DB11" s="9">
        <f t="shared" si="44"/>
        <v>12535</v>
      </c>
      <c r="DC11" s="9">
        <f t="shared" si="45"/>
        <v>-5067</v>
      </c>
      <c r="DD11" s="9">
        <f t="shared" si="46"/>
        <v>141819</v>
      </c>
      <c r="DE11" s="9">
        <f t="shared" si="47"/>
        <v>7468</v>
      </c>
      <c r="DF11" s="9">
        <f t="shared" si="48"/>
        <v>14613</v>
      </c>
      <c r="DG11" s="9">
        <f t="shared" si="49"/>
        <v>151365</v>
      </c>
      <c r="DH11" s="9">
        <f t="shared" si="50"/>
        <v>100950.3</v>
      </c>
      <c r="DI11" s="9">
        <f t="shared" si="51"/>
        <v>385669</v>
      </c>
      <c r="DJ11" s="9">
        <f t="shared" si="52"/>
        <v>1055566.8999999999</v>
      </c>
      <c r="DK11" s="10">
        <f t="shared" si="53"/>
        <v>37.155559999999994</v>
      </c>
      <c r="DL11" s="10">
        <f t="shared" si="54"/>
        <v>43.268129999999999</v>
      </c>
      <c r="DM11" s="10">
        <f t="shared" si="55"/>
        <v>10.4375</v>
      </c>
      <c r="DN11" s="9">
        <f t="shared" si="56"/>
        <v>100055.73</v>
      </c>
      <c r="DO11" s="10">
        <f t="shared" si="57"/>
        <v>62.575000000000003</v>
      </c>
      <c r="DP11" s="9">
        <f t="shared" si="58"/>
        <v>4.0000000000000001E-3</v>
      </c>
      <c r="DQ11" s="10">
        <f t="shared" si="59"/>
        <v>11.675000000000001</v>
      </c>
      <c r="DR11" s="11">
        <f t="shared" si="60"/>
        <v>-0.95043180000000005</v>
      </c>
      <c r="DS11" s="11">
        <f t="shared" si="61"/>
        <v>56517.75</v>
      </c>
    </row>
    <row r="12" spans="1:123">
      <c r="B12">
        <f t="shared" si="64"/>
        <v>1985</v>
      </c>
      <c r="C12" cm="1">
        <f t="array" ref="C12">INDEX(GMW!$A$2:$HZ$100,MATCH(1,(GMW!$HY$2:$HY$100=C$3)*(GMW!$HZ$2:$HZ$100=C$1),0),$B12-1973)</f>
        <v>236272</v>
      </c>
      <c r="D12" cm="1">
        <f t="array" ref="D12">INDEX(GMW!$A$2:$HZ$100,MATCH(1,(GMW!$HY$2:$HY$100=D$3)*(GMW!$HZ$2:$HZ$100=D$1),0),$B12-1973)</f>
        <v>3679</v>
      </c>
      <c r="E12" cm="1">
        <f t="array" ref="E12">INDEX(GMW!$A$2:$HZ$100,MATCH(1,(GMW!$HY$2:$HY$100=E$3)*(GMW!$HZ$2:$HZ$100=E$1),0),$B12-1973)</f>
        <v>-2964</v>
      </c>
      <c r="F12" cm="1">
        <f t="array" ref="F12">INDEX(GMW!$A$2:$HZ$100,MATCH(1,(GMW!$HY$2:$HY$100=F$3)*(GMW!$HZ$2:$HZ$100=F$1),0),$B12-1973)</f>
        <v>26203</v>
      </c>
      <c r="G12" cm="1">
        <f t="array" ref="G12">INDEX(GMW!$A$2:$HZ$100,MATCH(1,(GMW!$HY$2:$HY$100=G$3)*(GMW!$HZ$2:$HZ$100=G$1),0),$B12-1973)</f>
        <v>715</v>
      </c>
      <c r="H12" cm="1">
        <f t="array" ref="H12">INDEX(GMW!$A$2:$HZ$100,MATCH(1,(GMW!$HY$2:$HY$100=H$3)*(GMW!$HZ$2:$HZ$100=H$1),0),$B12-1973)</f>
        <v>3163</v>
      </c>
      <c r="I12" cm="1">
        <f t="array" ref="I12">INDEX(GMW!$A$2:$HZ$100,MATCH(1,(GMW!$HY$2:$HY$100=I$3)*(GMW!$HZ$2:$HZ$100=I$1),0),$B12-1973)</f>
        <v>26402</v>
      </c>
      <c r="J12" cm="1">
        <f t="array" ref="J12">INDEX(GMW!$A$2:$HZ$100,MATCH(1,(GMW!$HY$2:$HY$100=J$3)*(GMW!$HZ$2:$HZ$100=J$1),0),$B12-1973)</f>
        <v>91718.73</v>
      </c>
      <c r="K12" cm="1">
        <f t="array" ref="K12">INDEX(GMW!$A$2:$HZ$100,MATCH(1,(GMW!$HY$2:$HY$100=K$3)*(GMW!$HZ$2:$HZ$100=K$1),0),$B12-1973)</f>
        <v>71334</v>
      </c>
      <c r="L12" cm="1">
        <f t="array" ref="L12">INDEX(GMW!$A$2:$HZ$100,MATCH(1,(GMW!$HY$2:$HY$100=L$3)*(GMW!$HZ$2:$HZ$100=L$1),0),$B12-1973)</f>
        <v>247498.8</v>
      </c>
      <c r="M12" cm="1">
        <f t="array" ref="M12">INDEX(GMW!$A$2:$HZ$100,MATCH(1,(GMW!$HY$2:$HY$100=M$3)*(GMW!$HZ$2:$HZ$100=M$1),0),$B12-1973)</f>
        <v>30.191469999999999</v>
      </c>
      <c r="N12" cm="1">
        <f t="array" ref="N12">INDEX(GMW!$A$2:$HZ$100,MATCH(1,(GMW!$HY$2:$HY$100=N$3)*(GMW!$HZ$2:$HZ$100=N$1),0),$B12-1973)</f>
        <v>36.079590000000003</v>
      </c>
      <c r="O12" cm="1">
        <f t="array" ref="O12">INDEX(GMW!$A$2:$HZ$100,MATCH(1,(GMW!$HY$2:$HY$100=O$3)*(GMW!$HZ$2:$HZ$100=O$1),0),$B12-1973)</f>
        <v>12</v>
      </c>
      <c r="P12" cm="1">
        <f t="array" ref="P12">INDEX(GMW!$A$2:$HZ$100,MATCH(1,(GMW!$HY$2:$HY$100=P$3)*(GMW!$HZ$2:$HZ$100=P$1),0),$B12-1973)</f>
        <v>23248.240000000002</v>
      </c>
      <c r="Q12" cm="1">
        <f t="array" ref="Q12">INDEX(GMW!$A$2:$HZ$100,MATCH(1,(GMW!$HY$2:$HY$100=Q$3)*(GMW!$HZ$2:$HZ$100=Q$1),0),$B12-1973)</f>
        <v>58.6</v>
      </c>
      <c r="R12" cm="1">
        <f t="array" ref="R12">INDEX(GMW!$A$2:$HZ$100,MATCH(1,(GMW!$HY$2:$HY$100=R$3)*(GMW!$HZ$2:$HZ$100=R$1),0),$B12-1973)</f>
        <v>1E-3</v>
      </c>
      <c r="S12" cm="1">
        <f t="array" ref="S12">INDEX(GMW!$A$2:$HZ$100,MATCH(1,(GMW!$HY$2:$HY$100=S$3)*(GMW!$HZ$2:$HZ$100=S$1),0),$B12-1973)</f>
        <v>9.6</v>
      </c>
      <c r="T12" cm="1">
        <f t="array" ref="T12">INDEX(GMW!$A$2:$HZ$100,MATCH(1,(GMW!$HY$2:$HY$100=T$3)*(GMW!$HZ$2:$HZ$100=T$1),0),$B12-1973)</f>
        <v>-4.6421999999999999</v>
      </c>
      <c r="U12" cm="1">
        <f t="array" ref="U12">INDEX(GMW!$A$2:$HZ$100,MATCH(1,(GMW!$HY$2:$HY$100=U$3)*(GMW!$HZ$2:$HZ$100=U$1),0),$B12-1973)</f>
        <v>56358</v>
      </c>
      <c r="V12" cm="1">
        <f t="array" ref="V12">INDEX(GMW!$A$2:$HZ$100,MATCH(1,(GMW!$HY$2:$HY$100=V$3)*(GMW!$HZ$2:$HZ$100=V$1),0),$B12-1973)</f>
        <v>236272</v>
      </c>
      <c r="W12" cm="1">
        <f t="array" ref="W12">INDEX(GMW!$A$2:$HZ$100,MATCH(1,(GMW!$HY$2:$HY$100=W$3)*(GMW!$HZ$2:$HZ$100=W$1),0),$B12-1973)</f>
        <v>3679</v>
      </c>
      <c r="X12" cm="1">
        <f t="array" ref="X12">INDEX(GMW!$A$2:$HZ$100,MATCH(1,(GMW!$HY$2:$HY$100=X$3)*(GMW!$HZ$2:$HZ$100=X$1),0),$B12-1973)</f>
        <v>-2964</v>
      </c>
      <c r="Y12" cm="1">
        <f t="array" ref="Y12">INDEX(GMW!$A$2:$HZ$100,MATCH(1,(GMW!$HY$2:$HY$100=Y$3)*(GMW!$HZ$2:$HZ$100=Y$1),0),$B12-1973)</f>
        <v>26203</v>
      </c>
      <c r="Z12" cm="1">
        <f t="array" ref="Z12">INDEX(GMW!$A$2:$HZ$100,MATCH(1,(GMW!$HY$2:$HY$100=Z$3)*(GMW!$HZ$2:$HZ$100=Z$1),0),$B12-1973)</f>
        <v>715</v>
      </c>
      <c r="AA12" cm="1">
        <f t="array" ref="AA12">INDEX(GMW!$A$2:$HZ$100,MATCH(1,(GMW!$HY$2:$HY$100=AA$3)*(GMW!$HZ$2:$HZ$100=AA$1),0),$B12-1973)</f>
        <v>3163</v>
      </c>
      <c r="AB12" cm="1">
        <f t="array" ref="AB12">INDEX(GMW!$A$2:$HZ$100,MATCH(1,(GMW!$HY$2:$HY$100=AB$3)*(GMW!$HZ$2:$HZ$100=AB$1),0),$B12-1973)</f>
        <v>26402</v>
      </c>
      <c r="AC12" cm="1">
        <f t="array" ref="AC12">INDEX(GMW!$A$2:$HZ$100,MATCH(1,(GMW!$HY$2:$HY$100=AC$3)*(GMW!$HZ$2:$HZ$100=AC$1),0),$B12-1973)</f>
        <v>91718.73</v>
      </c>
      <c r="AD12" cm="1">
        <f t="array" ref="AD12">INDEX(GMW!$A$2:$HZ$100,MATCH(1,(GMW!$HY$2:$HY$100=AD$3)*(GMW!$HZ$2:$HZ$100=AD$1),0),$B12-1973)</f>
        <v>71334</v>
      </c>
      <c r="AE12" cm="1">
        <f t="array" ref="AE12">INDEX(GMW!$A$2:$HZ$100,MATCH(1,(GMW!$HY$2:$HY$100=AE$3)*(GMW!$HZ$2:$HZ$100=AE$1),0),$B12-1973)</f>
        <v>247498.8</v>
      </c>
      <c r="AF12" cm="1">
        <f t="array" ref="AF12">INDEX(GMW!$A$2:$HZ$100,MATCH(1,(GMW!$HY$2:$HY$100=AF$3)*(GMW!$HZ$2:$HZ$100=AF$1),0),$B12-1973)</f>
        <v>30.191469999999999</v>
      </c>
      <c r="AG12" cm="1">
        <f t="array" ref="AG12">INDEX(GMW!$A$2:$HZ$100,MATCH(1,(GMW!$HY$2:$HY$100=AG$3)*(GMW!$HZ$2:$HZ$100=AG$1),0),$B12-1973)</f>
        <v>36.079590000000003</v>
      </c>
      <c r="AH12" cm="1">
        <f t="array" ref="AH12">INDEX(GMW!$A$2:$HZ$100,MATCH(1,(GMW!$HY$2:$HY$100=AH$3)*(GMW!$HZ$2:$HZ$100=AH$1),0),$B12-1973)</f>
        <v>12</v>
      </c>
      <c r="AI12" cm="1">
        <f t="array" ref="AI12">INDEX(GMW!$A$2:$HZ$100,MATCH(1,(GMW!$HY$2:$HY$100=AI$3)*(GMW!$HZ$2:$HZ$100=AI$1),0),$B12-1973)</f>
        <v>23248.240000000002</v>
      </c>
      <c r="AJ12" cm="1">
        <f t="array" ref="AJ12">INDEX(GMW!$A$2:$HZ$100,MATCH(1,(GMW!$HY$2:$HY$100=AJ$3)*(GMW!$HZ$2:$HZ$100=AJ$1),0),$B12-1973)</f>
        <v>58.6</v>
      </c>
      <c r="AK12" cm="1">
        <f t="array" ref="AK12">INDEX(GMW!$A$2:$HZ$100,MATCH(1,(GMW!$HY$2:$HY$100=AK$3)*(GMW!$HZ$2:$HZ$100=AK$1),0),$B12-1973)</f>
        <v>1E-3</v>
      </c>
      <c r="AL12" cm="1">
        <f t="array" ref="AL12">INDEX(GMW!$A$2:$HZ$100,MATCH(1,(GMW!$HY$2:$HY$100=AL$3)*(GMW!$HZ$2:$HZ$100=AL$1),0),$B12-1973)</f>
        <v>9.6</v>
      </c>
      <c r="AM12" cm="1">
        <f t="array" ref="AM12">INDEX(GMW!$A$2:$HZ$100,MATCH(1,(GMW!$HY$2:$HY$100=AM$3)*(GMW!$HZ$2:$HZ$100=AM$1),0),$B12-1973)</f>
        <v>-4.6421999999999999</v>
      </c>
      <c r="AN12" cm="1">
        <f t="array" ref="AN12">INDEX(GMW!$A$2:$HZ$100,MATCH(1,(GMW!$HY$2:$HY$100=AN$3)*(GMW!$HZ$2:$HZ$100=AN$1),0),$B12-1973)</f>
        <v>56358</v>
      </c>
      <c r="AO12" cm="1">
        <f t="array" ref="AO12">INDEX(GMW!$A$2:$HZ$100,MATCH(1,(GMW!$HY$2:$HY$100=AO$3)*(GMW!$HZ$2:$HZ$100=AO$1),0),$B12-1973)</f>
        <v>236272</v>
      </c>
      <c r="AP12" cm="1">
        <f t="array" ref="AP12">INDEX(GMW!$A$2:$HZ$100,MATCH(1,(GMW!$HY$2:$HY$100=AP$3)*(GMW!$HZ$2:$HZ$100=AP$1),0),$B12-1973)</f>
        <v>3679</v>
      </c>
      <c r="AQ12" cm="1">
        <f t="array" ref="AQ12">INDEX(GMW!$A$2:$HZ$100,MATCH(1,(GMW!$HY$2:$HY$100=AQ$3)*(GMW!$HZ$2:$HZ$100=AQ$1),0),$B12-1973)</f>
        <v>-2964</v>
      </c>
      <c r="AR12" cm="1">
        <f t="array" ref="AR12">INDEX(GMW!$A$2:$HZ$100,MATCH(1,(GMW!$HY$2:$HY$100=AR$3)*(GMW!$HZ$2:$HZ$100=AR$1),0),$B12-1973)</f>
        <v>26203</v>
      </c>
      <c r="AS12" cm="1">
        <f t="array" ref="AS12">INDEX(GMW!$A$2:$HZ$100,MATCH(1,(GMW!$HY$2:$HY$100=AS$3)*(GMW!$HZ$2:$HZ$100=AS$1),0),$B12-1973)</f>
        <v>715</v>
      </c>
      <c r="AT12" cm="1">
        <f t="array" ref="AT12">INDEX(GMW!$A$2:$HZ$100,MATCH(1,(GMW!$HY$2:$HY$100=AT$3)*(GMW!$HZ$2:$HZ$100=AT$1),0),$B12-1973)</f>
        <v>3163</v>
      </c>
      <c r="AU12" cm="1">
        <f t="array" ref="AU12">INDEX(GMW!$A$2:$HZ$100,MATCH(1,(GMW!$HY$2:$HY$100=AU$3)*(GMW!$HZ$2:$HZ$100=AU$1),0),$B12-1973)</f>
        <v>26402</v>
      </c>
      <c r="AV12" cm="1">
        <f t="array" ref="AV12">INDEX(GMW!$A$2:$HZ$100,MATCH(1,(GMW!$HY$2:$HY$100=AV$3)*(GMW!$HZ$2:$HZ$100=AV$1),0),$B12-1973)</f>
        <v>91718.73</v>
      </c>
      <c r="AW12" cm="1">
        <f t="array" ref="AW12">INDEX(GMW!$A$2:$HZ$100,MATCH(1,(GMW!$HY$2:$HY$100=AW$3)*(GMW!$HZ$2:$HZ$100=AW$1),0),$B12-1973)</f>
        <v>71334</v>
      </c>
      <c r="AX12" cm="1">
        <f t="array" ref="AX12">INDEX(GMW!$A$2:$HZ$100,MATCH(1,(GMW!$HY$2:$HY$100=AX$3)*(GMW!$HZ$2:$HZ$100=AX$1),0),$B12-1973)</f>
        <v>247498.8</v>
      </c>
      <c r="AY12" cm="1">
        <f t="array" ref="AY12">INDEX(GMW!$A$2:$HZ$100,MATCH(1,(GMW!$HY$2:$HY$100=AY$3)*(GMW!$HZ$2:$HZ$100=AY$1),0),$B12-1973)</f>
        <v>30.191469999999999</v>
      </c>
      <c r="AZ12" cm="1">
        <f t="array" ref="AZ12">INDEX(GMW!$A$2:$HZ$100,MATCH(1,(GMW!$HY$2:$HY$100=AZ$3)*(GMW!$HZ$2:$HZ$100=AZ$1),0),$B12-1973)</f>
        <v>36.079590000000003</v>
      </c>
      <c r="BA12" cm="1">
        <f t="array" ref="BA12">INDEX(GMW!$A$2:$HZ$100,MATCH(1,(GMW!$HY$2:$HY$100=BA$3)*(GMW!$HZ$2:$HZ$100=BA$1),0),$B12-1973)</f>
        <v>12</v>
      </c>
      <c r="BB12" cm="1">
        <f t="array" ref="BB12">INDEX(GMW!$A$2:$HZ$100,MATCH(1,(GMW!$HY$2:$HY$100=BB$3)*(GMW!$HZ$2:$HZ$100=BB$1),0),$B12-1973)</f>
        <v>23248.240000000002</v>
      </c>
      <c r="BC12" cm="1">
        <f t="array" ref="BC12">INDEX(GMW!$A$2:$HZ$100,MATCH(1,(GMW!$HY$2:$HY$100=BC$3)*(GMW!$HZ$2:$HZ$100=BC$1),0),$B12-1973)</f>
        <v>58.6</v>
      </c>
      <c r="BD12" cm="1">
        <f t="array" ref="BD12">INDEX(GMW!$A$2:$HZ$100,MATCH(1,(GMW!$HY$2:$HY$100=BD$3)*(GMW!$HZ$2:$HZ$100=BD$1),0),$B12-1973)</f>
        <v>1E-3</v>
      </c>
      <c r="BE12" cm="1">
        <f t="array" ref="BE12">INDEX(GMW!$A$2:$HZ$100,MATCH(1,(GMW!$HY$2:$HY$100=BE$3)*(GMW!$HZ$2:$HZ$100=BE$1),0),$B12-1973)</f>
        <v>9.6</v>
      </c>
      <c r="BF12" cm="1">
        <f t="array" ref="BF12">INDEX(GMW!$A$2:$HZ$100,MATCH(1,(GMW!$HY$2:$HY$100=BF$3)*(GMW!$HZ$2:$HZ$100=BF$1),0),$B12-1973)</f>
        <v>-4.6421999999999999</v>
      </c>
      <c r="BG12" cm="1">
        <f t="array" ref="BG12">INDEX(GMW!$A$2:$HZ$100,MATCH(1,(GMW!$HY$2:$HY$100=BG$3)*(GMW!$HZ$2:$HZ$100=BG$1),0),$B12-1973)</f>
        <v>56358</v>
      </c>
      <c r="BJ12">
        <f>+BJ8+1</f>
        <v>1981</v>
      </c>
      <c r="BM12">
        <f t="shared" si="65"/>
        <v>1985</v>
      </c>
      <c r="BN12">
        <f t="shared" si="66"/>
        <v>198501</v>
      </c>
      <c r="BO12" s="9">
        <f t="shared" si="7"/>
        <v>1082140</v>
      </c>
      <c r="BP12" s="9">
        <f t="shared" si="8"/>
        <v>9034</v>
      </c>
      <c r="BQ12" s="9">
        <f t="shared" si="9"/>
        <v>-2703</v>
      </c>
      <c r="BR12" s="9">
        <f t="shared" si="10"/>
        <v>150561</v>
      </c>
      <c r="BS12" s="9">
        <f t="shared" si="11"/>
        <v>6331</v>
      </c>
      <c r="BT12" s="9">
        <f t="shared" si="12"/>
        <v>14387</v>
      </c>
      <c r="BU12" s="9">
        <f t="shared" si="13"/>
        <v>162245</v>
      </c>
      <c r="BV12" s="9">
        <f t="shared" si="14"/>
        <v>111237.2</v>
      </c>
      <c r="BW12" s="9">
        <f t="shared" si="15"/>
        <v>423971</v>
      </c>
      <c r="BX12" s="9">
        <f t="shared" si="16"/>
        <v>1083936</v>
      </c>
      <c r="BY12" s="10">
        <f t="shared" si="17"/>
        <v>39.176992500000004</v>
      </c>
      <c r="BZ12" s="10">
        <f t="shared" si="18"/>
        <v>45.314549999999997</v>
      </c>
      <c r="CA12" s="10">
        <f t="shared" si="19"/>
        <v>11.625</v>
      </c>
      <c r="CB12" s="9">
        <f t="shared" si="62"/>
        <v>102017.61</v>
      </c>
      <c r="CC12" s="10">
        <f t="shared" si="20"/>
        <v>66.375</v>
      </c>
      <c r="CD12" s="9">
        <f t="shared" si="63"/>
        <v>4.0000000000000001E-3</v>
      </c>
      <c r="CE12" s="10">
        <f t="shared" si="21"/>
        <v>11.324999999999999</v>
      </c>
      <c r="CF12" s="11">
        <f t="shared" si="22"/>
        <v>-0.32854080000000002</v>
      </c>
      <c r="CG12" s="11">
        <f t="shared" si="23"/>
        <v>56651.5</v>
      </c>
      <c r="CH12" s="9">
        <f t="shared" si="24"/>
        <v>1082140</v>
      </c>
      <c r="CI12" s="9">
        <f t="shared" si="25"/>
        <v>9034</v>
      </c>
      <c r="CJ12" s="9">
        <f t="shared" si="26"/>
        <v>-2703</v>
      </c>
      <c r="CK12" s="9">
        <f t="shared" si="27"/>
        <v>150561</v>
      </c>
      <c r="CL12" s="9">
        <f t="shared" si="28"/>
        <v>6331</v>
      </c>
      <c r="CM12" s="9">
        <f t="shared" si="29"/>
        <v>14387</v>
      </c>
      <c r="CN12" s="9">
        <f t="shared" si="30"/>
        <v>162245</v>
      </c>
      <c r="CO12" s="9">
        <f t="shared" si="31"/>
        <v>111237.2</v>
      </c>
      <c r="CP12" s="9">
        <f t="shared" si="32"/>
        <v>423971</v>
      </c>
      <c r="CQ12" s="9">
        <f t="shared" si="33"/>
        <v>1083936</v>
      </c>
      <c r="CR12" s="10">
        <f t="shared" si="34"/>
        <v>39.176992500000004</v>
      </c>
      <c r="CS12" s="10">
        <f t="shared" si="35"/>
        <v>45.314549999999997</v>
      </c>
      <c r="CT12" s="10">
        <f t="shared" si="36"/>
        <v>11.625</v>
      </c>
      <c r="CU12" s="9">
        <f t="shared" si="37"/>
        <v>102017.61</v>
      </c>
      <c r="CV12" s="10">
        <f t="shared" si="38"/>
        <v>66.375</v>
      </c>
      <c r="CW12" s="9">
        <f t="shared" si="39"/>
        <v>4.0000000000000001E-3</v>
      </c>
      <c r="CX12" s="10">
        <f t="shared" si="40"/>
        <v>11.324999999999999</v>
      </c>
      <c r="CY12" s="11">
        <f t="shared" si="41"/>
        <v>-0.32854080000000002</v>
      </c>
      <c r="CZ12" s="11">
        <f t="shared" si="42"/>
        <v>56651.5</v>
      </c>
      <c r="DA12" s="9">
        <f t="shared" si="43"/>
        <v>1082140</v>
      </c>
      <c r="DB12" s="9">
        <f t="shared" si="44"/>
        <v>9034</v>
      </c>
      <c r="DC12" s="9">
        <f t="shared" si="45"/>
        <v>-2703</v>
      </c>
      <c r="DD12" s="9">
        <f t="shared" si="46"/>
        <v>150561</v>
      </c>
      <c r="DE12" s="9">
        <f t="shared" si="47"/>
        <v>6331</v>
      </c>
      <c r="DF12" s="9">
        <f t="shared" si="48"/>
        <v>14387</v>
      </c>
      <c r="DG12" s="9">
        <f t="shared" si="49"/>
        <v>162245</v>
      </c>
      <c r="DH12" s="9">
        <f t="shared" si="50"/>
        <v>111237.2</v>
      </c>
      <c r="DI12" s="9">
        <f t="shared" si="51"/>
        <v>423971</v>
      </c>
      <c r="DJ12" s="9">
        <f t="shared" si="52"/>
        <v>1083936</v>
      </c>
      <c r="DK12" s="10">
        <f t="shared" si="53"/>
        <v>39.176992500000004</v>
      </c>
      <c r="DL12" s="10">
        <f t="shared" si="54"/>
        <v>45.314549999999997</v>
      </c>
      <c r="DM12" s="10">
        <f t="shared" si="55"/>
        <v>11.625</v>
      </c>
      <c r="DN12" s="9">
        <f t="shared" si="56"/>
        <v>102017.61</v>
      </c>
      <c r="DO12" s="10">
        <f t="shared" si="57"/>
        <v>66.375</v>
      </c>
      <c r="DP12" s="9">
        <f t="shared" si="58"/>
        <v>4.0000000000000001E-3</v>
      </c>
      <c r="DQ12" s="10">
        <f t="shared" si="59"/>
        <v>11.324999999999999</v>
      </c>
      <c r="DR12" s="11">
        <f t="shared" si="60"/>
        <v>-0.32854080000000002</v>
      </c>
      <c r="DS12" s="11">
        <f t="shared" si="61"/>
        <v>56651.5</v>
      </c>
    </row>
    <row r="13" spans="1:123">
      <c r="B13">
        <f t="shared" si="64"/>
        <v>1986</v>
      </c>
      <c r="C13" cm="1">
        <f t="array" ref="C13">INDEX(GMW!$A$2:$HZ$100,MATCH(1,(GMW!$HY$2:$HY$100=C$3)*(GMW!$HZ$2:$HZ$100=C$1),0),$B13-1973)</f>
        <v>238846</v>
      </c>
      <c r="D13" cm="1">
        <f t="array" ref="D13">INDEX(GMW!$A$2:$HZ$100,MATCH(1,(GMW!$HY$2:$HY$100=D$3)*(GMW!$HZ$2:$HZ$100=D$1),0),$B13-1973)</f>
        <v>2967</v>
      </c>
      <c r="E13" cm="1">
        <f t="array" ref="E13">INDEX(GMW!$A$2:$HZ$100,MATCH(1,(GMW!$HY$2:$HY$100=E$3)*(GMW!$HZ$2:$HZ$100=E$1),0),$B13-1973)</f>
        <v>-1973</v>
      </c>
      <c r="F13" cm="1">
        <f t="array" ref="F13">INDEX(GMW!$A$2:$HZ$100,MATCH(1,(GMW!$HY$2:$HY$100=F$3)*(GMW!$HZ$2:$HZ$100=F$1),0),$B13-1973)</f>
        <v>27949</v>
      </c>
      <c r="G13" cm="1">
        <f t="array" ref="G13">INDEX(GMW!$A$2:$HZ$100,MATCH(1,(GMW!$HY$2:$HY$100=G$3)*(GMW!$HZ$2:$HZ$100=G$1),0),$B13-1973)</f>
        <v>994</v>
      </c>
      <c r="H13" cm="1">
        <f t="array" ref="H13">INDEX(GMW!$A$2:$HZ$100,MATCH(1,(GMW!$HY$2:$HY$100=H$3)*(GMW!$HZ$2:$HZ$100=H$1),0),$B13-1973)</f>
        <v>3223</v>
      </c>
      <c r="I13" cm="1">
        <f t="array" ref="I13">INDEX(GMW!$A$2:$HZ$100,MATCH(1,(GMW!$HY$2:$HY$100=I$3)*(GMW!$HZ$2:$HZ$100=I$1),0),$B13-1973)</f>
        <v>29199</v>
      </c>
      <c r="J13" cm="1">
        <f t="array" ref="J13">INDEX(GMW!$A$2:$HZ$100,MATCH(1,(GMW!$HY$2:$HY$100=J$3)*(GMW!$HZ$2:$HZ$100=J$1),0),$B13-1973)</f>
        <v>94133.53</v>
      </c>
      <c r="K13" cm="1">
        <f t="array" ref="K13">INDEX(GMW!$A$2:$HZ$100,MATCH(1,(GMW!$HY$2:$HY$100=K$3)*(GMW!$HZ$2:$HZ$100=K$1),0),$B13-1973)</f>
        <v>73310</v>
      </c>
      <c r="L13" cm="1">
        <f t="array" ref="L13">INDEX(GMW!$A$2:$HZ$100,MATCH(1,(GMW!$HY$2:$HY$100=L$3)*(GMW!$HZ$2:$HZ$100=L$1),0),$B13-1973)</f>
        <v>247831.7</v>
      </c>
      <c r="M13" cm="1">
        <f t="array" ref="M13">INDEX(GMW!$A$2:$HZ$100,MATCH(1,(GMW!$HY$2:$HY$100=M$3)*(GMW!$HZ$2:$HZ$100=M$1),0),$B13-1973)</f>
        <v>30.69342</v>
      </c>
      <c r="N13" cm="1">
        <f t="array" ref="N13">INDEX(GMW!$A$2:$HZ$100,MATCH(1,(GMW!$HY$2:$HY$100=N$3)*(GMW!$HZ$2:$HZ$100=N$1),0),$B13-1973)</f>
        <v>36.731310000000001</v>
      </c>
      <c r="O13" cm="1">
        <f t="array" ref="O13">INDEX(GMW!$A$2:$HZ$100,MATCH(1,(GMW!$HY$2:$HY$100=O$3)*(GMW!$HZ$2:$HZ$100=O$1),0),$B13-1973)</f>
        <v>14</v>
      </c>
      <c r="P13" cm="1">
        <f t="array" ref="P13">INDEX(GMW!$A$2:$HZ$100,MATCH(1,(GMW!$HY$2:$HY$100=P$3)*(GMW!$HZ$2:$HZ$100=P$1),0),$B13-1973)</f>
        <v>23640.62</v>
      </c>
      <c r="Q13" cm="1">
        <f t="array" ref="Q13">INDEX(GMW!$A$2:$HZ$100,MATCH(1,(GMW!$HY$2:$HY$100=Q$3)*(GMW!$HZ$2:$HZ$100=Q$1),0),$B13-1973)</f>
        <v>59.5</v>
      </c>
      <c r="R13" cm="1">
        <f t="array" ref="R13">INDEX(GMW!$A$2:$HZ$100,MATCH(1,(GMW!$HY$2:$HY$100=R$3)*(GMW!$HZ$2:$HZ$100=R$1),0),$B13-1973)</f>
        <v>1E-3</v>
      </c>
      <c r="S13" cm="1">
        <f t="array" ref="S13">INDEX(GMW!$A$2:$HZ$100,MATCH(1,(GMW!$HY$2:$HY$100=S$3)*(GMW!$HZ$2:$HZ$100=S$1),0),$B13-1973)</f>
        <v>9.9</v>
      </c>
      <c r="T13" cm="1">
        <f t="array" ref="T13">INDEX(GMW!$A$2:$HZ$100,MATCH(1,(GMW!$HY$2:$HY$100=T$3)*(GMW!$HZ$2:$HZ$100=T$1),0),$B13-1973)</f>
        <v>-3.6931039999999999</v>
      </c>
      <c r="U13" cm="1">
        <f t="array" ref="U13">INDEX(GMW!$A$2:$HZ$100,MATCH(1,(GMW!$HY$2:$HY$100=U$3)*(GMW!$HZ$2:$HZ$100=U$1),0),$B13-1973)</f>
        <v>56341.25</v>
      </c>
      <c r="V13" cm="1">
        <f t="array" ref="V13">INDEX(GMW!$A$2:$HZ$100,MATCH(1,(GMW!$HY$2:$HY$100=V$3)*(GMW!$HZ$2:$HZ$100=V$1),0),$B13-1973)</f>
        <v>238846</v>
      </c>
      <c r="W13" cm="1">
        <f t="array" ref="W13">INDEX(GMW!$A$2:$HZ$100,MATCH(1,(GMW!$HY$2:$HY$100=W$3)*(GMW!$HZ$2:$HZ$100=W$1),0),$B13-1973)</f>
        <v>2967</v>
      </c>
      <c r="X13" cm="1">
        <f t="array" ref="X13">INDEX(GMW!$A$2:$HZ$100,MATCH(1,(GMW!$HY$2:$HY$100=X$3)*(GMW!$HZ$2:$HZ$100=X$1),0),$B13-1973)</f>
        <v>-1973</v>
      </c>
      <c r="Y13" cm="1">
        <f t="array" ref="Y13">INDEX(GMW!$A$2:$HZ$100,MATCH(1,(GMW!$HY$2:$HY$100=Y$3)*(GMW!$HZ$2:$HZ$100=Y$1),0),$B13-1973)</f>
        <v>27949</v>
      </c>
      <c r="Z13" cm="1">
        <f t="array" ref="Z13">INDEX(GMW!$A$2:$HZ$100,MATCH(1,(GMW!$HY$2:$HY$100=Z$3)*(GMW!$HZ$2:$HZ$100=Z$1),0),$B13-1973)</f>
        <v>994</v>
      </c>
      <c r="AA13" cm="1">
        <f t="array" ref="AA13">INDEX(GMW!$A$2:$HZ$100,MATCH(1,(GMW!$HY$2:$HY$100=AA$3)*(GMW!$HZ$2:$HZ$100=AA$1),0),$B13-1973)</f>
        <v>3223</v>
      </c>
      <c r="AB13" cm="1">
        <f t="array" ref="AB13">INDEX(GMW!$A$2:$HZ$100,MATCH(1,(GMW!$HY$2:$HY$100=AB$3)*(GMW!$HZ$2:$HZ$100=AB$1),0),$B13-1973)</f>
        <v>29199</v>
      </c>
      <c r="AC13" cm="1">
        <f t="array" ref="AC13">INDEX(GMW!$A$2:$HZ$100,MATCH(1,(GMW!$HY$2:$HY$100=AC$3)*(GMW!$HZ$2:$HZ$100=AC$1),0),$B13-1973)</f>
        <v>94133.53</v>
      </c>
      <c r="AD13" cm="1">
        <f t="array" ref="AD13">INDEX(GMW!$A$2:$HZ$100,MATCH(1,(GMW!$HY$2:$HY$100=AD$3)*(GMW!$HZ$2:$HZ$100=AD$1),0),$B13-1973)</f>
        <v>73310</v>
      </c>
      <c r="AE13" cm="1">
        <f t="array" ref="AE13">INDEX(GMW!$A$2:$HZ$100,MATCH(1,(GMW!$HY$2:$HY$100=AE$3)*(GMW!$HZ$2:$HZ$100=AE$1),0),$B13-1973)</f>
        <v>247831.7</v>
      </c>
      <c r="AF13" cm="1">
        <f t="array" ref="AF13">INDEX(GMW!$A$2:$HZ$100,MATCH(1,(GMW!$HY$2:$HY$100=AF$3)*(GMW!$HZ$2:$HZ$100=AF$1),0),$B13-1973)</f>
        <v>30.69342</v>
      </c>
      <c r="AG13" cm="1">
        <f t="array" ref="AG13">INDEX(GMW!$A$2:$HZ$100,MATCH(1,(GMW!$HY$2:$HY$100=AG$3)*(GMW!$HZ$2:$HZ$100=AG$1),0),$B13-1973)</f>
        <v>36.731310000000001</v>
      </c>
      <c r="AH13" cm="1">
        <f t="array" ref="AH13">INDEX(GMW!$A$2:$HZ$100,MATCH(1,(GMW!$HY$2:$HY$100=AH$3)*(GMW!$HZ$2:$HZ$100=AH$1),0),$B13-1973)</f>
        <v>14</v>
      </c>
      <c r="AI13" cm="1">
        <f t="array" ref="AI13">INDEX(GMW!$A$2:$HZ$100,MATCH(1,(GMW!$HY$2:$HY$100=AI$3)*(GMW!$HZ$2:$HZ$100=AI$1),0),$B13-1973)</f>
        <v>23640.62</v>
      </c>
      <c r="AJ13" cm="1">
        <f t="array" ref="AJ13">INDEX(GMW!$A$2:$HZ$100,MATCH(1,(GMW!$HY$2:$HY$100=AJ$3)*(GMW!$HZ$2:$HZ$100=AJ$1),0),$B13-1973)</f>
        <v>59.5</v>
      </c>
      <c r="AK13" cm="1">
        <f t="array" ref="AK13">INDEX(GMW!$A$2:$HZ$100,MATCH(1,(GMW!$HY$2:$HY$100=AK$3)*(GMW!$HZ$2:$HZ$100=AK$1),0),$B13-1973)</f>
        <v>1E-3</v>
      </c>
      <c r="AL13" cm="1">
        <f t="array" ref="AL13">INDEX(GMW!$A$2:$HZ$100,MATCH(1,(GMW!$HY$2:$HY$100=AL$3)*(GMW!$HZ$2:$HZ$100=AL$1),0),$B13-1973)</f>
        <v>9.9</v>
      </c>
      <c r="AM13" cm="1">
        <f t="array" ref="AM13">INDEX(GMW!$A$2:$HZ$100,MATCH(1,(GMW!$HY$2:$HY$100=AM$3)*(GMW!$HZ$2:$HZ$100=AM$1),0),$B13-1973)</f>
        <v>-3.6931039999999999</v>
      </c>
      <c r="AN13" cm="1">
        <f t="array" ref="AN13">INDEX(GMW!$A$2:$HZ$100,MATCH(1,(GMW!$HY$2:$HY$100=AN$3)*(GMW!$HZ$2:$HZ$100=AN$1),0),$B13-1973)</f>
        <v>56341.25</v>
      </c>
      <c r="AO13" cm="1">
        <f t="array" ref="AO13">INDEX(GMW!$A$2:$HZ$100,MATCH(1,(GMW!$HY$2:$HY$100=AO$3)*(GMW!$HZ$2:$HZ$100=AO$1),0),$B13-1973)</f>
        <v>238846</v>
      </c>
      <c r="AP13" cm="1">
        <f t="array" ref="AP13">INDEX(GMW!$A$2:$HZ$100,MATCH(1,(GMW!$HY$2:$HY$100=AP$3)*(GMW!$HZ$2:$HZ$100=AP$1),0),$B13-1973)</f>
        <v>2967</v>
      </c>
      <c r="AQ13" cm="1">
        <f t="array" ref="AQ13">INDEX(GMW!$A$2:$HZ$100,MATCH(1,(GMW!$HY$2:$HY$100=AQ$3)*(GMW!$HZ$2:$HZ$100=AQ$1),0),$B13-1973)</f>
        <v>-1973</v>
      </c>
      <c r="AR13" cm="1">
        <f t="array" ref="AR13">INDEX(GMW!$A$2:$HZ$100,MATCH(1,(GMW!$HY$2:$HY$100=AR$3)*(GMW!$HZ$2:$HZ$100=AR$1),0),$B13-1973)</f>
        <v>27949</v>
      </c>
      <c r="AS13" cm="1">
        <f t="array" ref="AS13">INDEX(GMW!$A$2:$HZ$100,MATCH(1,(GMW!$HY$2:$HY$100=AS$3)*(GMW!$HZ$2:$HZ$100=AS$1),0),$B13-1973)</f>
        <v>994</v>
      </c>
      <c r="AT13" cm="1">
        <f t="array" ref="AT13">INDEX(GMW!$A$2:$HZ$100,MATCH(1,(GMW!$HY$2:$HY$100=AT$3)*(GMW!$HZ$2:$HZ$100=AT$1),0),$B13-1973)</f>
        <v>3223</v>
      </c>
      <c r="AU13" cm="1">
        <f t="array" ref="AU13">INDEX(GMW!$A$2:$HZ$100,MATCH(1,(GMW!$HY$2:$HY$100=AU$3)*(GMW!$HZ$2:$HZ$100=AU$1),0),$B13-1973)</f>
        <v>29199</v>
      </c>
      <c r="AV13" cm="1">
        <f t="array" ref="AV13">INDEX(GMW!$A$2:$HZ$100,MATCH(1,(GMW!$HY$2:$HY$100=AV$3)*(GMW!$HZ$2:$HZ$100=AV$1),0),$B13-1973)</f>
        <v>94133.53</v>
      </c>
      <c r="AW13" cm="1">
        <f t="array" ref="AW13">INDEX(GMW!$A$2:$HZ$100,MATCH(1,(GMW!$HY$2:$HY$100=AW$3)*(GMW!$HZ$2:$HZ$100=AW$1),0),$B13-1973)</f>
        <v>73310</v>
      </c>
      <c r="AX13" cm="1">
        <f t="array" ref="AX13">INDEX(GMW!$A$2:$HZ$100,MATCH(1,(GMW!$HY$2:$HY$100=AX$3)*(GMW!$HZ$2:$HZ$100=AX$1),0),$B13-1973)</f>
        <v>247831.7</v>
      </c>
      <c r="AY13" cm="1">
        <f t="array" ref="AY13">INDEX(GMW!$A$2:$HZ$100,MATCH(1,(GMW!$HY$2:$HY$100=AY$3)*(GMW!$HZ$2:$HZ$100=AY$1),0),$B13-1973)</f>
        <v>30.69342</v>
      </c>
      <c r="AZ13" cm="1">
        <f t="array" ref="AZ13">INDEX(GMW!$A$2:$HZ$100,MATCH(1,(GMW!$HY$2:$HY$100=AZ$3)*(GMW!$HZ$2:$HZ$100=AZ$1),0),$B13-1973)</f>
        <v>36.731310000000001</v>
      </c>
      <c r="BA13" cm="1">
        <f t="array" ref="BA13">INDEX(GMW!$A$2:$HZ$100,MATCH(1,(GMW!$HY$2:$HY$100=BA$3)*(GMW!$HZ$2:$HZ$100=BA$1),0),$B13-1973)</f>
        <v>14</v>
      </c>
      <c r="BB13" cm="1">
        <f t="array" ref="BB13">INDEX(GMW!$A$2:$HZ$100,MATCH(1,(GMW!$HY$2:$HY$100=BB$3)*(GMW!$HZ$2:$HZ$100=BB$1),0),$B13-1973)</f>
        <v>23640.62</v>
      </c>
      <c r="BC13" cm="1">
        <f t="array" ref="BC13">INDEX(GMW!$A$2:$HZ$100,MATCH(1,(GMW!$HY$2:$HY$100=BC$3)*(GMW!$HZ$2:$HZ$100=BC$1),0),$B13-1973)</f>
        <v>59.5</v>
      </c>
      <c r="BD13" cm="1">
        <f t="array" ref="BD13">INDEX(GMW!$A$2:$HZ$100,MATCH(1,(GMW!$HY$2:$HY$100=BD$3)*(GMW!$HZ$2:$HZ$100=BD$1),0),$B13-1973)</f>
        <v>1E-3</v>
      </c>
      <c r="BE13" cm="1">
        <f t="array" ref="BE13">INDEX(GMW!$A$2:$HZ$100,MATCH(1,(GMW!$HY$2:$HY$100=BE$3)*(GMW!$HZ$2:$HZ$100=BE$1),0),$B13-1973)</f>
        <v>9.9</v>
      </c>
      <c r="BF13" cm="1">
        <f t="array" ref="BF13">INDEX(GMW!$A$2:$HZ$100,MATCH(1,(GMW!$HY$2:$HY$100=BF$3)*(GMW!$HZ$2:$HZ$100=BF$1),0),$B13-1973)</f>
        <v>-3.6931039999999999</v>
      </c>
      <c r="BG13" cm="1">
        <f t="array" ref="BG13">INDEX(GMW!$A$2:$HZ$100,MATCH(1,(GMW!$HY$2:$HY$100=BG$3)*(GMW!$HZ$2:$HZ$100=BG$1),0),$B13-1973)</f>
        <v>56341.25</v>
      </c>
      <c r="BJ13">
        <f t="shared" ref="BJ13:BJ76" si="67">+BJ9+1</f>
        <v>1981</v>
      </c>
      <c r="BM13">
        <f t="shared" si="65"/>
        <v>1986</v>
      </c>
      <c r="BN13">
        <f t="shared" si="66"/>
        <v>198601</v>
      </c>
      <c r="BO13" s="9">
        <f t="shared" si="7"/>
        <v>1118364</v>
      </c>
      <c r="BP13" s="9">
        <f t="shared" si="8"/>
        <v>8740</v>
      </c>
      <c r="BQ13" s="9">
        <f t="shared" si="9"/>
        <v>-4493</v>
      </c>
      <c r="BR13" s="9">
        <f t="shared" si="10"/>
        <v>158890</v>
      </c>
      <c r="BS13" s="9">
        <f t="shared" si="11"/>
        <v>4247</v>
      </c>
      <c r="BT13" s="9">
        <f t="shared" si="12"/>
        <v>15860</v>
      </c>
      <c r="BU13" s="9">
        <f t="shared" si="13"/>
        <v>170257</v>
      </c>
      <c r="BV13" s="9">
        <f t="shared" si="14"/>
        <v>118539.7</v>
      </c>
      <c r="BW13" s="9">
        <f t="shared" si="15"/>
        <v>455983</v>
      </c>
      <c r="BX13" s="9">
        <f t="shared" si="16"/>
        <v>1111237.2</v>
      </c>
      <c r="BY13" s="10">
        <f t="shared" si="17"/>
        <v>40.764627500000003</v>
      </c>
      <c r="BZ13" s="10">
        <f t="shared" si="18"/>
        <v>46.761385000000004</v>
      </c>
      <c r="CA13" s="10">
        <f t="shared" si="19"/>
        <v>10.125</v>
      </c>
      <c r="CB13" s="9">
        <f t="shared" si="62"/>
        <v>104175.67000000001</v>
      </c>
      <c r="CC13" s="10">
        <f t="shared" si="20"/>
        <v>68.174999999999997</v>
      </c>
      <c r="CD13" s="9">
        <f t="shared" si="63"/>
        <v>4.0000000000000001E-3</v>
      </c>
      <c r="CE13" s="10">
        <f t="shared" si="21"/>
        <v>11.275</v>
      </c>
      <c r="CF13" s="11">
        <f t="shared" si="22"/>
        <v>1.349545</v>
      </c>
      <c r="CG13" s="11">
        <f t="shared" si="23"/>
        <v>56774</v>
      </c>
      <c r="CH13" s="9">
        <f t="shared" si="24"/>
        <v>1118364</v>
      </c>
      <c r="CI13" s="9">
        <f t="shared" si="25"/>
        <v>8740</v>
      </c>
      <c r="CJ13" s="9">
        <f t="shared" si="26"/>
        <v>-4493</v>
      </c>
      <c r="CK13" s="9">
        <f t="shared" si="27"/>
        <v>158890</v>
      </c>
      <c r="CL13" s="9">
        <f t="shared" si="28"/>
        <v>4247</v>
      </c>
      <c r="CM13" s="9">
        <f t="shared" si="29"/>
        <v>15860</v>
      </c>
      <c r="CN13" s="9">
        <f t="shared" si="30"/>
        <v>170257</v>
      </c>
      <c r="CO13" s="9">
        <f t="shared" si="31"/>
        <v>118539.7</v>
      </c>
      <c r="CP13" s="9">
        <f t="shared" si="32"/>
        <v>455983</v>
      </c>
      <c r="CQ13" s="9">
        <f t="shared" si="33"/>
        <v>1111237.2</v>
      </c>
      <c r="CR13" s="10">
        <f t="shared" si="34"/>
        <v>40.764627500000003</v>
      </c>
      <c r="CS13" s="10">
        <f t="shared" si="35"/>
        <v>46.761385000000004</v>
      </c>
      <c r="CT13" s="10">
        <f t="shared" si="36"/>
        <v>10.125</v>
      </c>
      <c r="CU13" s="9">
        <f t="shared" si="37"/>
        <v>104175.67000000001</v>
      </c>
      <c r="CV13" s="10">
        <f t="shared" si="38"/>
        <v>68.174999999999997</v>
      </c>
      <c r="CW13" s="9">
        <f t="shared" si="39"/>
        <v>4.0000000000000001E-3</v>
      </c>
      <c r="CX13" s="10">
        <f t="shared" si="40"/>
        <v>11.275</v>
      </c>
      <c r="CY13" s="11">
        <f t="shared" si="41"/>
        <v>1.349545</v>
      </c>
      <c r="CZ13" s="11">
        <f t="shared" si="42"/>
        <v>56774</v>
      </c>
      <c r="DA13" s="9">
        <f t="shared" si="43"/>
        <v>1118364</v>
      </c>
      <c r="DB13" s="9">
        <f t="shared" si="44"/>
        <v>8740</v>
      </c>
      <c r="DC13" s="9">
        <f t="shared" si="45"/>
        <v>-4493</v>
      </c>
      <c r="DD13" s="9">
        <f t="shared" si="46"/>
        <v>158890</v>
      </c>
      <c r="DE13" s="9">
        <f t="shared" si="47"/>
        <v>4247</v>
      </c>
      <c r="DF13" s="9">
        <f t="shared" si="48"/>
        <v>15860</v>
      </c>
      <c r="DG13" s="9">
        <f t="shared" si="49"/>
        <v>170257</v>
      </c>
      <c r="DH13" s="9">
        <f t="shared" si="50"/>
        <v>118539.7</v>
      </c>
      <c r="DI13" s="9">
        <f t="shared" si="51"/>
        <v>455983</v>
      </c>
      <c r="DJ13" s="9">
        <f t="shared" si="52"/>
        <v>1111237.2</v>
      </c>
      <c r="DK13" s="10">
        <f t="shared" si="53"/>
        <v>40.764627500000003</v>
      </c>
      <c r="DL13" s="10">
        <f t="shared" si="54"/>
        <v>46.761385000000004</v>
      </c>
      <c r="DM13" s="10">
        <f t="shared" si="55"/>
        <v>10.125</v>
      </c>
      <c r="DN13" s="9">
        <f t="shared" si="56"/>
        <v>104175.67000000001</v>
      </c>
      <c r="DO13" s="10">
        <f t="shared" si="57"/>
        <v>68.174999999999997</v>
      </c>
      <c r="DP13" s="9">
        <f t="shared" si="58"/>
        <v>4.0000000000000001E-3</v>
      </c>
      <c r="DQ13" s="10">
        <f t="shared" si="59"/>
        <v>11.275</v>
      </c>
      <c r="DR13" s="11">
        <f t="shared" si="60"/>
        <v>1.349545</v>
      </c>
      <c r="DS13" s="11">
        <f t="shared" si="61"/>
        <v>56774</v>
      </c>
    </row>
    <row r="14" spans="1:123">
      <c r="B14">
        <f t="shared" si="64"/>
        <v>1987</v>
      </c>
      <c r="C14" cm="1">
        <f t="array" ref="C14">INDEX(GMW!$A$2:$HZ$100,MATCH(1,(GMW!$HY$2:$HY$100=C$3)*(GMW!$HZ$2:$HZ$100=C$1),0),$B14-1973)</f>
        <v>239131</v>
      </c>
      <c r="D14" cm="1">
        <f t="array" ref="D14">INDEX(GMW!$A$2:$HZ$100,MATCH(1,(GMW!$HY$2:$HY$100=D$3)*(GMW!$HZ$2:$HZ$100=D$1),0),$B14-1973)</f>
        <v>-990.99990000000003</v>
      </c>
      <c r="E14" cm="1">
        <f t="array" ref="E14">INDEX(GMW!$A$2:$HZ$100,MATCH(1,(GMW!$HY$2:$HY$100=E$3)*(GMW!$HZ$2:$HZ$100=E$1),0),$B14-1973)</f>
        <v>1855</v>
      </c>
      <c r="F14" cm="1">
        <f t="array" ref="F14">INDEX(GMW!$A$2:$HZ$100,MATCH(1,(GMW!$HY$2:$HY$100=F$3)*(GMW!$HZ$2:$HZ$100=F$1),0),$B14-1973)</f>
        <v>26934</v>
      </c>
      <c r="G14" cm="1">
        <f t="array" ref="G14">INDEX(GMW!$A$2:$HZ$100,MATCH(1,(GMW!$HY$2:$HY$100=G$3)*(GMW!$HZ$2:$HZ$100=G$1),0),$B14-1973)</f>
        <v>864</v>
      </c>
      <c r="H14" cm="1">
        <f t="array" ref="H14">INDEX(GMW!$A$2:$HZ$100,MATCH(1,(GMW!$HY$2:$HY$100=H$3)*(GMW!$HZ$2:$HZ$100=H$1),0),$B14-1973)</f>
        <v>3274</v>
      </c>
      <c r="I14" cm="1">
        <f t="array" ref="I14">INDEX(GMW!$A$2:$HZ$100,MATCH(1,(GMW!$HY$2:$HY$100=I$3)*(GMW!$HZ$2:$HZ$100=I$1),0),$B14-1973)</f>
        <v>32063</v>
      </c>
      <c r="J14" cm="1">
        <f t="array" ref="J14">INDEX(GMW!$A$2:$HZ$100,MATCH(1,(GMW!$HY$2:$HY$100=J$3)*(GMW!$HZ$2:$HZ$100=J$1),0),$B14-1973)</f>
        <v>95587.21</v>
      </c>
      <c r="K14" cm="1">
        <f t="array" ref="K14">INDEX(GMW!$A$2:$HZ$100,MATCH(1,(GMW!$HY$2:$HY$100=K$3)*(GMW!$HZ$2:$HZ$100=K$1),0),$B14-1973)</f>
        <v>75597</v>
      </c>
      <c r="L14" cm="1">
        <f t="array" ref="L14">INDEX(GMW!$A$2:$HZ$100,MATCH(1,(GMW!$HY$2:$HY$100=L$3)*(GMW!$HZ$2:$HZ$100=L$1),0),$B14-1973)</f>
        <v>248016</v>
      </c>
      <c r="M14" cm="1">
        <f t="array" ref="M14">INDEX(GMW!$A$2:$HZ$100,MATCH(1,(GMW!$HY$2:$HY$100=M$3)*(GMW!$HZ$2:$HZ$100=M$1),0),$B14-1973)</f>
        <v>31.613219999999998</v>
      </c>
      <c r="N14" cm="1">
        <f t="array" ref="N14">INDEX(GMW!$A$2:$HZ$100,MATCH(1,(GMW!$HY$2:$HY$100=N$3)*(GMW!$HZ$2:$HZ$100=N$1),0),$B14-1973)</f>
        <v>37.435180000000003</v>
      </c>
      <c r="O14" cm="1">
        <f t="array" ref="O14">INDEX(GMW!$A$2:$HZ$100,MATCH(1,(GMW!$HY$2:$HY$100=O$3)*(GMW!$HZ$2:$HZ$100=O$1),0),$B14-1973)</f>
        <v>14.375</v>
      </c>
      <c r="P14" cm="1">
        <f t="array" ref="P14">INDEX(GMW!$A$2:$HZ$100,MATCH(1,(GMW!$HY$2:$HY$100=P$3)*(GMW!$HZ$2:$HZ$100=P$1),0),$B14-1973)</f>
        <v>23640.62</v>
      </c>
      <c r="Q14" cm="1">
        <f t="array" ref="Q14">INDEX(GMW!$A$2:$HZ$100,MATCH(1,(GMW!$HY$2:$HY$100=Q$3)*(GMW!$HZ$2:$HZ$100=Q$1),0),$B14-1973)</f>
        <v>60.2</v>
      </c>
      <c r="R14" cm="1">
        <f t="array" ref="R14">INDEX(GMW!$A$2:$HZ$100,MATCH(1,(GMW!$HY$2:$HY$100=R$3)*(GMW!$HZ$2:$HZ$100=R$1),0),$B14-1973)</f>
        <v>1E-3</v>
      </c>
      <c r="S14" cm="1">
        <f t="array" ref="S14">INDEX(GMW!$A$2:$HZ$100,MATCH(1,(GMW!$HY$2:$HY$100=S$3)*(GMW!$HZ$2:$HZ$100=S$1),0),$B14-1973)</f>
        <v>10.199999999999999</v>
      </c>
      <c r="T14" cm="1">
        <f t="array" ref="T14">INDEX(GMW!$A$2:$HZ$100,MATCH(1,(GMW!$HY$2:$HY$100=T$3)*(GMW!$HZ$2:$HZ$100=T$1),0),$B14-1973)</f>
        <v>-3.6481859999999999</v>
      </c>
      <c r="U14" cm="1">
        <f t="array" ref="U14">INDEX(GMW!$A$2:$HZ$100,MATCH(1,(GMW!$HY$2:$HY$100=U$3)*(GMW!$HZ$2:$HZ$100=U$1),0),$B14-1973)</f>
        <v>56324.5</v>
      </c>
      <c r="V14" cm="1">
        <f t="array" ref="V14">INDEX(GMW!$A$2:$HZ$100,MATCH(1,(GMW!$HY$2:$HY$100=V$3)*(GMW!$HZ$2:$HZ$100=V$1),0),$B14-1973)</f>
        <v>239131</v>
      </c>
      <c r="W14" cm="1">
        <f t="array" ref="W14">INDEX(GMW!$A$2:$HZ$100,MATCH(1,(GMW!$HY$2:$HY$100=W$3)*(GMW!$HZ$2:$HZ$100=W$1),0),$B14-1973)</f>
        <v>-990.99990000000003</v>
      </c>
      <c r="X14" cm="1">
        <f t="array" ref="X14">INDEX(GMW!$A$2:$HZ$100,MATCH(1,(GMW!$HY$2:$HY$100=X$3)*(GMW!$HZ$2:$HZ$100=X$1),0),$B14-1973)</f>
        <v>1855</v>
      </c>
      <c r="Y14" cm="1">
        <f t="array" ref="Y14">INDEX(GMW!$A$2:$HZ$100,MATCH(1,(GMW!$HY$2:$HY$100=Y$3)*(GMW!$HZ$2:$HZ$100=Y$1),0),$B14-1973)</f>
        <v>26934</v>
      </c>
      <c r="Z14" cm="1">
        <f t="array" ref="Z14">INDEX(GMW!$A$2:$HZ$100,MATCH(1,(GMW!$HY$2:$HY$100=Z$3)*(GMW!$HZ$2:$HZ$100=Z$1),0),$B14-1973)</f>
        <v>864</v>
      </c>
      <c r="AA14" cm="1">
        <f t="array" ref="AA14">INDEX(GMW!$A$2:$HZ$100,MATCH(1,(GMW!$HY$2:$HY$100=AA$3)*(GMW!$HZ$2:$HZ$100=AA$1),0),$B14-1973)</f>
        <v>3274</v>
      </c>
      <c r="AB14" cm="1">
        <f t="array" ref="AB14">INDEX(GMW!$A$2:$HZ$100,MATCH(1,(GMW!$HY$2:$HY$100=AB$3)*(GMW!$HZ$2:$HZ$100=AB$1),0),$B14-1973)</f>
        <v>32063</v>
      </c>
      <c r="AC14" cm="1">
        <f t="array" ref="AC14">INDEX(GMW!$A$2:$HZ$100,MATCH(1,(GMW!$HY$2:$HY$100=AC$3)*(GMW!$HZ$2:$HZ$100=AC$1),0),$B14-1973)</f>
        <v>95587.21</v>
      </c>
      <c r="AD14" cm="1">
        <f t="array" ref="AD14">INDEX(GMW!$A$2:$HZ$100,MATCH(1,(GMW!$HY$2:$HY$100=AD$3)*(GMW!$HZ$2:$HZ$100=AD$1),0),$B14-1973)</f>
        <v>75597</v>
      </c>
      <c r="AE14" cm="1">
        <f t="array" ref="AE14">INDEX(GMW!$A$2:$HZ$100,MATCH(1,(GMW!$HY$2:$HY$100=AE$3)*(GMW!$HZ$2:$HZ$100=AE$1),0),$B14-1973)</f>
        <v>248016</v>
      </c>
      <c r="AF14" cm="1">
        <f t="array" ref="AF14">INDEX(GMW!$A$2:$HZ$100,MATCH(1,(GMW!$HY$2:$HY$100=AF$3)*(GMW!$HZ$2:$HZ$100=AF$1),0),$B14-1973)</f>
        <v>31.613219999999998</v>
      </c>
      <c r="AG14" cm="1">
        <f t="array" ref="AG14">INDEX(GMW!$A$2:$HZ$100,MATCH(1,(GMW!$HY$2:$HY$100=AG$3)*(GMW!$HZ$2:$HZ$100=AG$1),0),$B14-1973)</f>
        <v>37.435180000000003</v>
      </c>
      <c r="AH14" cm="1">
        <f t="array" ref="AH14">INDEX(GMW!$A$2:$HZ$100,MATCH(1,(GMW!$HY$2:$HY$100=AH$3)*(GMW!$HZ$2:$HZ$100=AH$1),0),$B14-1973)</f>
        <v>14.375</v>
      </c>
      <c r="AI14" cm="1">
        <f t="array" ref="AI14">INDEX(GMW!$A$2:$HZ$100,MATCH(1,(GMW!$HY$2:$HY$100=AI$3)*(GMW!$HZ$2:$HZ$100=AI$1),0),$B14-1973)</f>
        <v>23640.62</v>
      </c>
      <c r="AJ14" cm="1">
        <f t="array" ref="AJ14">INDEX(GMW!$A$2:$HZ$100,MATCH(1,(GMW!$HY$2:$HY$100=AJ$3)*(GMW!$HZ$2:$HZ$100=AJ$1),0),$B14-1973)</f>
        <v>60.2</v>
      </c>
      <c r="AK14" cm="1">
        <f t="array" ref="AK14">INDEX(GMW!$A$2:$HZ$100,MATCH(1,(GMW!$HY$2:$HY$100=AK$3)*(GMW!$HZ$2:$HZ$100=AK$1),0),$B14-1973)</f>
        <v>1E-3</v>
      </c>
      <c r="AL14" cm="1">
        <f t="array" ref="AL14">INDEX(GMW!$A$2:$HZ$100,MATCH(1,(GMW!$HY$2:$HY$100=AL$3)*(GMW!$HZ$2:$HZ$100=AL$1),0),$B14-1973)</f>
        <v>10.199999999999999</v>
      </c>
      <c r="AM14" cm="1">
        <f t="array" ref="AM14">INDEX(GMW!$A$2:$HZ$100,MATCH(1,(GMW!$HY$2:$HY$100=AM$3)*(GMW!$HZ$2:$HZ$100=AM$1),0),$B14-1973)</f>
        <v>-3.6481859999999999</v>
      </c>
      <c r="AN14" cm="1">
        <f t="array" ref="AN14">INDEX(GMW!$A$2:$HZ$100,MATCH(1,(GMW!$HY$2:$HY$100=AN$3)*(GMW!$HZ$2:$HZ$100=AN$1),0),$B14-1973)</f>
        <v>56324.5</v>
      </c>
      <c r="AO14" cm="1">
        <f t="array" ref="AO14">INDEX(GMW!$A$2:$HZ$100,MATCH(1,(GMW!$HY$2:$HY$100=AO$3)*(GMW!$HZ$2:$HZ$100=AO$1),0),$B14-1973)</f>
        <v>239131</v>
      </c>
      <c r="AP14" cm="1">
        <f t="array" ref="AP14">INDEX(GMW!$A$2:$HZ$100,MATCH(1,(GMW!$HY$2:$HY$100=AP$3)*(GMW!$HZ$2:$HZ$100=AP$1),0),$B14-1973)</f>
        <v>-990.99990000000003</v>
      </c>
      <c r="AQ14" cm="1">
        <f t="array" ref="AQ14">INDEX(GMW!$A$2:$HZ$100,MATCH(1,(GMW!$HY$2:$HY$100=AQ$3)*(GMW!$HZ$2:$HZ$100=AQ$1),0),$B14-1973)</f>
        <v>1855</v>
      </c>
      <c r="AR14" cm="1">
        <f t="array" ref="AR14">INDEX(GMW!$A$2:$HZ$100,MATCH(1,(GMW!$HY$2:$HY$100=AR$3)*(GMW!$HZ$2:$HZ$100=AR$1),0),$B14-1973)</f>
        <v>26934</v>
      </c>
      <c r="AS14" cm="1">
        <f t="array" ref="AS14">INDEX(GMW!$A$2:$HZ$100,MATCH(1,(GMW!$HY$2:$HY$100=AS$3)*(GMW!$HZ$2:$HZ$100=AS$1),0),$B14-1973)</f>
        <v>864</v>
      </c>
      <c r="AT14" cm="1">
        <f t="array" ref="AT14">INDEX(GMW!$A$2:$HZ$100,MATCH(1,(GMW!$HY$2:$HY$100=AT$3)*(GMW!$HZ$2:$HZ$100=AT$1),0),$B14-1973)</f>
        <v>3274</v>
      </c>
      <c r="AU14" cm="1">
        <f t="array" ref="AU14">INDEX(GMW!$A$2:$HZ$100,MATCH(1,(GMW!$HY$2:$HY$100=AU$3)*(GMW!$HZ$2:$HZ$100=AU$1),0),$B14-1973)</f>
        <v>32063</v>
      </c>
      <c r="AV14" cm="1">
        <f t="array" ref="AV14">INDEX(GMW!$A$2:$HZ$100,MATCH(1,(GMW!$HY$2:$HY$100=AV$3)*(GMW!$HZ$2:$HZ$100=AV$1),0),$B14-1973)</f>
        <v>95587.21</v>
      </c>
      <c r="AW14" cm="1">
        <f t="array" ref="AW14">INDEX(GMW!$A$2:$HZ$100,MATCH(1,(GMW!$HY$2:$HY$100=AW$3)*(GMW!$HZ$2:$HZ$100=AW$1),0),$B14-1973)</f>
        <v>75597</v>
      </c>
      <c r="AX14" cm="1">
        <f t="array" ref="AX14">INDEX(GMW!$A$2:$HZ$100,MATCH(1,(GMW!$HY$2:$HY$100=AX$3)*(GMW!$HZ$2:$HZ$100=AX$1),0),$B14-1973)</f>
        <v>248016</v>
      </c>
      <c r="AY14" cm="1">
        <f t="array" ref="AY14">INDEX(GMW!$A$2:$HZ$100,MATCH(1,(GMW!$HY$2:$HY$100=AY$3)*(GMW!$HZ$2:$HZ$100=AY$1),0),$B14-1973)</f>
        <v>31.613219999999998</v>
      </c>
      <c r="AZ14" cm="1">
        <f t="array" ref="AZ14">INDEX(GMW!$A$2:$HZ$100,MATCH(1,(GMW!$HY$2:$HY$100=AZ$3)*(GMW!$HZ$2:$HZ$100=AZ$1),0),$B14-1973)</f>
        <v>37.435180000000003</v>
      </c>
      <c r="BA14" cm="1">
        <f t="array" ref="BA14">INDEX(GMW!$A$2:$HZ$100,MATCH(1,(GMW!$HY$2:$HY$100=BA$3)*(GMW!$HZ$2:$HZ$100=BA$1),0),$B14-1973)</f>
        <v>14.375</v>
      </c>
      <c r="BB14" cm="1">
        <f t="array" ref="BB14">INDEX(GMW!$A$2:$HZ$100,MATCH(1,(GMW!$HY$2:$HY$100=BB$3)*(GMW!$HZ$2:$HZ$100=BB$1),0),$B14-1973)</f>
        <v>23640.62</v>
      </c>
      <c r="BC14" cm="1">
        <f t="array" ref="BC14">INDEX(GMW!$A$2:$HZ$100,MATCH(1,(GMW!$HY$2:$HY$100=BC$3)*(GMW!$HZ$2:$HZ$100=BC$1),0),$B14-1973)</f>
        <v>60.2</v>
      </c>
      <c r="BD14" cm="1">
        <f t="array" ref="BD14">INDEX(GMW!$A$2:$HZ$100,MATCH(1,(GMW!$HY$2:$HY$100=BD$3)*(GMW!$HZ$2:$HZ$100=BD$1),0),$B14-1973)</f>
        <v>1E-3</v>
      </c>
      <c r="BE14" cm="1">
        <f t="array" ref="BE14">INDEX(GMW!$A$2:$HZ$100,MATCH(1,(GMW!$HY$2:$HY$100=BE$3)*(GMW!$HZ$2:$HZ$100=BE$1),0),$B14-1973)</f>
        <v>10.199999999999999</v>
      </c>
      <c r="BF14" cm="1">
        <f t="array" ref="BF14">INDEX(GMW!$A$2:$HZ$100,MATCH(1,(GMW!$HY$2:$HY$100=BF$3)*(GMW!$HZ$2:$HZ$100=BF$1),0),$B14-1973)</f>
        <v>-3.6481859999999999</v>
      </c>
      <c r="BG14" cm="1">
        <f t="array" ref="BG14">INDEX(GMW!$A$2:$HZ$100,MATCH(1,(GMW!$HY$2:$HY$100=BG$3)*(GMW!$HZ$2:$HZ$100=BG$1),0),$B14-1973)</f>
        <v>56324.5</v>
      </c>
      <c r="BJ14">
        <f t="shared" si="67"/>
        <v>1981</v>
      </c>
      <c r="BM14">
        <f t="shared" si="65"/>
        <v>1987</v>
      </c>
      <c r="BN14">
        <f t="shared" si="66"/>
        <v>198701</v>
      </c>
      <c r="BO14" s="9">
        <f t="shared" si="7"/>
        <v>1186431</v>
      </c>
      <c r="BP14" s="9">
        <f t="shared" si="8"/>
        <v>5074</v>
      </c>
      <c r="BQ14" s="9">
        <f t="shared" si="9"/>
        <v>-3577</v>
      </c>
      <c r="BR14" s="9">
        <f t="shared" si="10"/>
        <v>170159</v>
      </c>
      <c r="BS14" s="9">
        <f t="shared" si="11"/>
        <v>1497</v>
      </c>
      <c r="BT14" s="9">
        <f t="shared" si="12"/>
        <v>18486</v>
      </c>
      <c r="BU14" s="9">
        <f t="shared" si="13"/>
        <v>185068</v>
      </c>
      <c r="BV14" s="9">
        <f t="shared" si="14"/>
        <v>111566.39999999999</v>
      </c>
      <c r="BW14" s="9">
        <f t="shared" si="15"/>
        <v>511956</v>
      </c>
      <c r="BX14" s="9">
        <f t="shared" si="16"/>
        <v>1144975.6000000001</v>
      </c>
      <c r="BY14" s="10">
        <f t="shared" si="17"/>
        <v>43.13937</v>
      </c>
      <c r="BZ14" s="10">
        <f t="shared" si="18"/>
        <v>48.182147499999999</v>
      </c>
      <c r="CA14" s="10">
        <f t="shared" si="19"/>
        <v>8.875</v>
      </c>
      <c r="CB14" s="9">
        <f t="shared" si="62"/>
        <v>110257.49</v>
      </c>
      <c r="CC14" s="10">
        <f t="shared" si="20"/>
        <v>71.125</v>
      </c>
      <c r="CD14" s="9">
        <f t="shared" si="63"/>
        <v>4.0000000000000001E-3</v>
      </c>
      <c r="CE14" s="10">
        <f t="shared" si="21"/>
        <v>9.9499999999999993</v>
      </c>
      <c r="CF14" s="11">
        <f t="shared" si="22"/>
        <v>4.5965189999999998</v>
      </c>
      <c r="CG14" s="11">
        <f t="shared" si="23"/>
        <v>56888</v>
      </c>
      <c r="CH14" s="9">
        <f t="shared" si="24"/>
        <v>1186431</v>
      </c>
      <c r="CI14" s="9">
        <f t="shared" si="25"/>
        <v>5074</v>
      </c>
      <c r="CJ14" s="9">
        <f t="shared" si="26"/>
        <v>-3577</v>
      </c>
      <c r="CK14" s="9">
        <f t="shared" si="27"/>
        <v>170159</v>
      </c>
      <c r="CL14" s="9">
        <f t="shared" si="28"/>
        <v>1497</v>
      </c>
      <c r="CM14" s="9">
        <f t="shared" si="29"/>
        <v>18486</v>
      </c>
      <c r="CN14" s="9">
        <f t="shared" si="30"/>
        <v>185068</v>
      </c>
      <c r="CO14" s="9">
        <f t="shared" si="31"/>
        <v>111566.39999999999</v>
      </c>
      <c r="CP14" s="9">
        <f t="shared" si="32"/>
        <v>511956</v>
      </c>
      <c r="CQ14" s="9">
        <f t="shared" si="33"/>
        <v>1144975.6000000001</v>
      </c>
      <c r="CR14" s="10">
        <f t="shared" si="34"/>
        <v>43.13937</v>
      </c>
      <c r="CS14" s="10">
        <f t="shared" si="35"/>
        <v>48.182147499999999</v>
      </c>
      <c r="CT14" s="10">
        <f t="shared" si="36"/>
        <v>8.875</v>
      </c>
      <c r="CU14" s="9">
        <f t="shared" si="37"/>
        <v>110257.49</v>
      </c>
      <c r="CV14" s="10">
        <f t="shared" si="38"/>
        <v>71.125</v>
      </c>
      <c r="CW14" s="9">
        <f t="shared" si="39"/>
        <v>4.0000000000000001E-3</v>
      </c>
      <c r="CX14" s="10">
        <f t="shared" si="40"/>
        <v>9.9499999999999993</v>
      </c>
      <c r="CY14" s="11">
        <f t="shared" si="41"/>
        <v>4.5965189999999998</v>
      </c>
      <c r="CZ14" s="11">
        <f t="shared" si="42"/>
        <v>56888</v>
      </c>
      <c r="DA14" s="9">
        <f t="shared" si="43"/>
        <v>1186431</v>
      </c>
      <c r="DB14" s="9">
        <f t="shared" si="44"/>
        <v>5074</v>
      </c>
      <c r="DC14" s="9">
        <f t="shared" si="45"/>
        <v>-3577</v>
      </c>
      <c r="DD14" s="9">
        <f t="shared" si="46"/>
        <v>170159</v>
      </c>
      <c r="DE14" s="9">
        <f t="shared" si="47"/>
        <v>1497</v>
      </c>
      <c r="DF14" s="9">
        <f t="shared" si="48"/>
        <v>18486</v>
      </c>
      <c r="DG14" s="9">
        <f t="shared" si="49"/>
        <v>185068</v>
      </c>
      <c r="DH14" s="9">
        <f t="shared" si="50"/>
        <v>111566.39999999999</v>
      </c>
      <c r="DI14" s="9">
        <f t="shared" si="51"/>
        <v>511956</v>
      </c>
      <c r="DJ14" s="9">
        <f t="shared" si="52"/>
        <v>1144975.6000000001</v>
      </c>
      <c r="DK14" s="10">
        <f t="shared" si="53"/>
        <v>43.13937</v>
      </c>
      <c r="DL14" s="10">
        <f t="shared" si="54"/>
        <v>48.182147499999999</v>
      </c>
      <c r="DM14" s="10">
        <f t="shared" si="55"/>
        <v>8.875</v>
      </c>
      <c r="DN14" s="9">
        <f t="shared" si="56"/>
        <v>110257.49</v>
      </c>
      <c r="DO14" s="10">
        <f t="shared" si="57"/>
        <v>71.125</v>
      </c>
      <c r="DP14" s="9">
        <f t="shared" si="58"/>
        <v>4.0000000000000001E-3</v>
      </c>
      <c r="DQ14" s="10">
        <f t="shared" si="59"/>
        <v>9.9499999999999993</v>
      </c>
      <c r="DR14" s="11">
        <f t="shared" si="60"/>
        <v>4.5965189999999998</v>
      </c>
      <c r="DS14" s="11">
        <f t="shared" si="61"/>
        <v>56888</v>
      </c>
    </row>
    <row r="15" spans="1:123">
      <c r="A15">
        <v>1982</v>
      </c>
      <c r="B15">
        <f t="shared" si="64"/>
        <v>1988</v>
      </c>
      <c r="C15" cm="1">
        <f t="array" ref="C15">INDEX(GMW!$A$2:$HZ$100,MATCH(1,(GMW!$HY$2:$HY$100=C$3)*(GMW!$HZ$2:$HZ$100=C$1),0),$B15-1973)</f>
        <v>239578</v>
      </c>
      <c r="D15" cm="1">
        <f t="array" ref="D15">INDEX(GMW!$A$2:$HZ$100,MATCH(1,(GMW!$HY$2:$HY$100=D$3)*(GMW!$HZ$2:$HZ$100=D$1),0),$B15-1973)</f>
        <v>344</v>
      </c>
      <c r="E15" cm="1">
        <f t="array" ref="E15">INDEX(GMW!$A$2:$HZ$100,MATCH(1,(GMW!$HY$2:$HY$100=E$3)*(GMW!$HZ$2:$HZ$100=E$1),0),$B15-1973)</f>
        <v>1451</v>
      </c>
      <c r="F15" cm="1">
        <f t="array" ref="F15">INDEX(GMW!$A$2:$HZ$100,MATCH(1,(GMW!$HY$2:$HY$100=F$3)*(GMW!$HZ$2:$HZ$100=F$1),0),$B15-1973)</f>
        <v>29501</v>
      </c>
      <c r="G15" cm="1">
        <f t="array" ref="G15">INDEX(GMW!$A$2:$HZ$100,MATCH(1,(GMW!$HY$2:$HY$100=G$3)*(GMW!$HZ$2:$HZ$100=G$1),0),$B15-1973)</f>
        <v>1795</v>
      </c>
      <c r="H15" cm="1">
        <f t="array" ref="H15">INDEX(GMW!$A$2:$HZ$100,MATCH(1,(GMW!$HY$2:$HY$100=H$3)*(GMW!$HZ$2:$HZ$100=H$1),0),$B15-1973)</f>
        <v>3306</v>
      </c>
      <c r="I15" cm="1">
        <f t="array" ref="I15">INDEX(GMW!$A$2:$HZ$100,MATCH(1,(GMW!$HY$2:$HY$100=I$3)*(GMW!$HZ$2:$HZ$100=I$1),0),$B15-1973)</f>
        <v>34258</v>
      </c>
      <c r="J15" cm="1">
        <f t="array" ref="J15">INDEX(GMW!$A$2:$HZ$100,MATCH(1,(GMW!$HY$2:$HY$100=J$3)*(GMW!$HZ$2:$HZ$100=J$1),0),$B15-1973)</f>
        <v>96841.12</v>
      </c>
      <c r="K15" cm="1">
        <f t="array" ref="K15">INDEX(GMW!$A$2:$HZ$100,MATCH(1,(GMW!$HY$2:$HY$100=K$3)*(GMW!$HZ$2:$HZ$100=K$1),0),$B15-1973)</f>
        <v>77468</v>
      </c>
      <c r="L15" cm="1">
        <f t="array" ref="L15">INDEX(GMW!$A$2:$HZ$100,MATCH(1,(GMW!$HY$2:$HY$100=L$3)*(GMW!$HZ$2:$HZ$100=L$1),0),$B15-1973)</f>
        <v>248324.8</v>
      </c>
      <c r="M15" cm="1">
        <f t="array" ref="M15">INDEX(GMW!$A$2:$HZ$100,MATCH(1,(GMW!$HY$2:$HY$100=M$3)*(GMW!$HZ$2:$HZ$100=M$1),0),$B15-1973)</f>
        <v>32.335189999999997</v>
      </c>
      <c r="N15" cm="1">
        <f t="array" ref="N15">INDEX(GMW!$A$2:$HZ$100,MATCH(1,(GMW!$HY$2:$HY$100=N$3)*(GMW!$HZ$2:$HZ$100=N$1),0),$B15-1973)</f>
        <v>37.878349999999998</v>
      </c>
      <c r="O15" cm="1">
        <f t="array" ref="O15">INDEX(GMW!$A$2:$HZ$100,MATCH(1,(GMW!$HY$2:$HY$100=O$3)*(GMW!$HZ$2:$HZ$100=O$1),0),$B15-1973)</f>
        <v>13.25</v>
      </c>
      <c r="P15" cm="1">
        <f t="array" ref="P15">INDEX(GMW!$A$2:$HZ$100,MATCH(1,(GMW!$HY$2:$HY$100=P$3)*(GMW!$HZ$2:$HZ$100=P$1),0),$B15-1973)</f>
        <v>23591.57</v>
      </c>
      <c r="Q15" cm="1">
        <f t="array" ref="Q15">INDEX(GMW!$A$2:$HZ$100,MATCH(1,(GMW!$HY$2:$HY$100=Q$3)*(GMW!$HZ$2:$HZ$100=Q$1),0),$B15-1973)</f>
        <v>59.6</v>
      </c>
      <c r="R15" cm="1">
        <f t="array" ref="R15">INDEX(GMW!$A$2:$HZ$100,MATCH(1,(GMW!$HY$2:$HY$100=R$3)*(GMW!$HZ$2:$HZ$100=R$1),0),$B15-1973)</f>
        <v>1E-3</v>
      </c>
      <c r="S15" cm="1">
        <f t="array" ref="S15">INDEX(GMW!$A$2:$HZ$100,MATCH(1,(GMW!$HY$2:$HY$100=S$3)*(GMW!$HZ$2:$HZ$100=S$1),0),$B15-1973)</f>
        <v>10.4</v>
      </c>
      <c r="T15" cm="1">
        <f t="array" ref="T15">INDEX(GMW!$A$2:$HZ$100,MATCH(1,(GMW!$HY$2:$HY$100=T$3)*(GMW!$HZ$2:$HZ$100=T$1),0),$B15-1973)</f>
        <v>-3.5859109999999998</v>
      </c>
      <c r="U15" cm="1">
        <f t="array" ref="U15">INDEX(GMW!$A$2:$HZ$100,MATCH(1,(GMW!$HY$2:$HY$100=U$3)*(GMW!$HZ$2:$HZ$100=U$1),0),$B15-1973)</f>
        <v>56307.75</v>
      </c>
      <c r="V15" cm="1">
        <f t="array" ref="V15">INDEX(GMW!$A$2:$HZ$100,MATCH(1,(GMW!$HY$2:$HY$100=V$3)*(GMW!$HZ$2:$HZ$100=V$1),0),$B15-1973)</f>
        <v>239578</v>
      </c>
      <c r="W15" cm="1">
        <f t="array" ref="W15">INDEX(GMW!$A$2:$HZ$100,MATCH(1,(GMW!$HY$2:$HY$100=W$3)*(GMW!$HZ$2:$HZ$100=W$1),0),$B15-1973)</f>
        <v>344</v>
      </c>
      <c r="X15" cm="1">
        <f t="array" ref="X15">INDEX(GMW!$A$2:$HZ$100,MATCH(1,(GMW!$HY$2:$HY$100=X$3)*(GMW!$HZ$2:$HZ$100=X$1),0),$B15-1973)</f>
        <v>1451</v>
      </c>
      <c r="Y15" cm="1">
        <f t="array" ref="Y15">INDEX(GMW!$A$2:$HZ$100,MATCH(1,(GMW!$HY$2:$HY$100=Y$3)*(GMW!$HZ$2:$HZ$100=Y$1),0),$B15-1973)</f>
        <v>29501</v>
      </c>
      <c r="Z15" cm="1">
        <f t="array" ref="Z15">INDEX(GMW!$A$2:$HZ$100,MATCH(1,(GMW!$HY$2:$HY$100=Z$3)*(GMW!$HZ$2:$HZ$100=Z$1),0),$B15-1973)</f>
        <v>1795</v>
      </c>
      <c r="AA15" cm="1">
        <f t="array" ref="AA15">INDEX(GMW!$A$2:$HZ$100,MATCH(1,(GMW!$HY$2:$HY$100=AA$3)*(GMW!$HZ$2:$HZ$100=AA$1),0),$B15-1973)</f>
        <v>3306</v>
      </c>
      <c r="AB15" cm="1">
        <f t="array" ref="AB15">INDEX(GMW!$A$2:$HZ$100,MATCH(1,(GMW!$HY$2:$HY$100=AB$3)*(GMW!$HZ$2:$HZ$100=AB$1),0),$B15-1973)</f>
        <v>34258</v>
      </c>
      <c r="AC15" cm="1">
        <f t="array" ref="AC15">INDEX(GMW!$A$2:$HZ$100,MATCH(1,(GMW!$HY$2:$HY$100=AC$3)*(GMW!$HZ$2:$HZ$100=AC$1),0),$B15-1973)</f>
        <v>96841.12</v>
      </c>
      <c r="AD15" cm="1">
        <f t="array" ref="AD15">INDEX(GMW!$A$2:$HZ$100,MATCH(1,(GMW!$HY$2:$HY$100=AD$3)*(GMW!$HZ$2:$HZ$100=AD$1),0),$B15-1973)</f>
        <v>77468</v>
      </c>
      <c r="AE15" cm="1">
        <f t="array" ref="AE15">INDEX(GMW!$A$2:$HZ$100,MATCH(1,(GMW!$HY$2:$HY$100=AE$3)*(GMW!$HZ$2:$HZ$100=AE$1),0),$B15-1973)</f>
        <v>248324.8</v>
      </c>
      <c r="AF15" cm="1">
        <f t="array" ref="AF15">INDEX(GMW!$A$2:$HZ$100,MATCH(1,(GMW!$HY$2:$HY$100=AF$3)*(GMW!$HZ$2:$HZ$100=AF$1),0),$B15-1973)</f>
        <v>32.335189999999997</v>
      </c>
      <c r="AG15" cm="1">
        <f t="array" ref="AG15">INDEX(GMW!$A$2:$HZ$100,MATCH(1,(GMW!$HY$2:$HY$100=AG$3)*(GMW!$HZ$2:$HZ$100=AG$1),0),$B15-1973)</f>
        <v>37.878349999999998</v>
      </c>
      <c r="AH15" cm="1">
        <f t="array" ref="AH15">INDEX(GMW!$A$2:$HZ$100,MATCH(1,(GMW!$HY$2:$HY$100=AH$3)*(GMW!$HZ$2:$HZ$100=AH$1),0),$B15-1973)</f>
        <v>13.25</v>
      </c>
      <c r="AI15" cm="1">
        <f t="array" ref="AI15">INDEX(GMW!$A$2:$HZ$100,MATCH(1,(GMW!$HY$2:$HY$100=AI$3)*(GMW!$HZ$2:$HZ$100=AI$1),0),$B15-1973)</f>
        <v>23591.57</v>
      </c>
      <c r="AJ15" cm="1">
        <f t="array" ref="AJ15">INDEX(GMW!$A$2:$HZ$100,MATCH(1,(GMW!$HY$2:$HY$100=AJ$3)*(GMW!$HZ$2:$HZ$100=AJ$1),0),$B15-1973)</f>
        <v>59.6</v>
      </c>
      <c r="AK15" cm="1">
        <f t="array" ref="AK15">INDEX(GMW!$A$2:$HZ$100,MATCH(1,(GMW!$HY$2:$HY$100=AK$3)*(GMW!$HZ$2:$HZ$100=AK$1),0),$B15-1973)</f>
        <v>1E-3</v>
      </c>
      <c r="AL15" cm="1">
        <f t="array" ref="AL15">INDEX(GMW!$A$2:$HZ$100,MATCH(1,(GMW!$HY$2:$HY$100=AL$3)*(GMW!$HZ$2:$HZ$100=AL$1),0),$B15-1973)</f>
        <v>10.4</v>
      </c>
      <c r="AM15" cm="1">
        <f t="array" ref="AM15">INDEX(GMW!$A$2:$HZ$100,MATCH(1,(GMW!$HY$2:$HY$100=AM$3)*(GMW!$HZ$2:$HZ$100=AM$1),0),$B15-1973)</f>
        <v>-3.5859109999999998</v>
      </c>
      <c r="AN15" cm="1">
        <f t="array" ref="AN15">INDEX(GMW!$A$2:$HZ$100,MATCH(1,(GMW!$HY$2:$HY$100=AN$3)*(GMW!$HZ$2:$HZ$100=AN$1),0),$B15-1973)</f>
        <v>56307.75</v>
      </c>
      <c r="AO15" cm="1">
        <f t="array" ref="AO15">INDEX(GMW!$A$2:$HZ$100,MATCH(1,(GMW!$HY$2:$HY$100=AO$3)*(GMW!$HZ$2:$HZ$100=AO$1),0),$B15-1973)</f>
        <v>239578</v>
      </c>
      <c r="AP15" cm="1">
        <f t="array" ref="AP15">INDEX(GMW!$A$2:$HZ$100,MATCH(1,(GMW!$HY$2:$HY$100=AP$3)*(GMW!$HZ$2:$HZ$100=AP$1),0),$B15-1973)</f>
        <v>344</v>
      </c>
      <c r="AQ15" cm="1">
        <f t="array" ref="AQ15">INDEX(GMW!$A$2:$HZ$100,MATCH(1,(GMW!$HY$2:$HY$100=AQ$3)*(GMW!$HZ$2:$HZ$100=AQ$1),0),$B15-1973)</f>
        <v>1451</v>
      </c>
      <c r="AR15" cm="1">
        <f t="array" ref="AR15">INDEX(GMW!$A$2:$HZ$100,MATCH(1,(GMW!$HY$2:$HY$100=AR$3)*(GMW!$HZ$2:$HZ$100=AR$1),0),$B15-1973)</f>
        <v>29501</v>
      </c>
      <c r="AS15" cm="1">
        <f t="array" ref="AS15">INDEX(GMW!$A$2:$HZ$100,MATCH(1,(GMW!$HY$2:$HY$100=AS$3)*(GMW!$HZ$2:$HZ$100=AS$1),0),$B15-1973)</f>
        <v>1795</v>
      </c>
      <c r="AT15" cm="1">
        <f t="array" ref="AT15">INDEX(GMW!$A$2:$HZ$100,MATCH(1,(GMW!$HY$2:$HY$100=AT$3)*(GMW!$HZ$2:$HZ$100=AT$1),0),$B15-1973)</f>
        <v>3306</v>
      </c>
      <c r="AU15" cm="1">
        <f t="array" ref="AU15">INDEX(GMW!$A$2:$HZ$100,MATCH(1,(GMW!$HY$2:$HY$100=AU$3)*(GMW!$HZ$2:$HZ$100=AU$1),0),$B15-1973)</f>
        <v>34258</v>
      </c>
      <c r="AV15" cm="1">
        <f t="array" ref="AV15">INDEX(GMW!$A$2:$HZ$100,MATCH(1,(GMW!$HY$2:$HY$100=AV$3)*(GMW!$HZ$2:$HZ$100=AV$1),0),$B15-1973)</f>
        <v>96841.12</v>
      </c>
      <c r="AW15" cm="1">
        <f t="array" ref="AW15">INDEX(GMW!$A$2:$HZ$100,MATCH(1,(GMW!$HY$2:$HY$100=AW$3)*(GMW!$HZ$2:$HZ$100=AW$1),0),$B15-1973)</f>
        <v>77468</v>
      </c>
      <c r="AX15" cm="1">
        <f t="array" ref="AX15">INDEX(GMW!$A$2:$HZ$100,MATCH(1,(GMW!$HY$2:$HY$100=AX$3)*(GMW!$HZ$2:$HZ$100=AX$1),0),$B15-1973)</f>
        <v>248324.8</v>
      </c>
      <c r="AY15" cm="1">
        <f t="array" ref="AY15">INDEX(GMW!$A$2:$HZ$100,MATCH(1,(GMW!$HY$2:$HY$100=AY$3)*(GMW!$HZ$2:$HZ$100=AY$1),0),$B15-1973)</f>
        <v>32.335189999999997</v>
      </c>
      <c r="AZ15" cm="1">
        <f t="array" ref="AZ15">INDEX(GMW!$A$2:$HZ$100,MATCH(1,(GMW!$HY$2:$HY$100=AZ$3)*(GMW!$HZ$2:$HZ$100=AZ$1),0),$B15-1973)</f>
        <v>37.878349999999998</v>
      </c>
      <c r="BA15" cm="1">
        <f t="array" ref="BA15">INDEX(GMW!$A$2:$HZ$100,MATCH(1,(GMW!$HY$2:$HY$100=BA$3)*(GMW!$HZ$2:$HZ$100=BA$1),0),$B15-1973)</f>
        <v>13.25</v>
      </c>
      <c r="BB15" cm="1">
        <f t="array" ref="BB15">INDEX(GMW!$A$2:$HZ$100,MATCH(1,(GMW!$HY$2:$HY$100=BB$3)*(GMW!$HZ$2:$HZ$100=BB$1),0),$B15-1973)</f>
        <v>23591.57</v>
      </c>
      <c r="BC15" cm="1">
        <f t="array" ref="BC15">INDEX(GMW!$A$2:$HZ$100,MATCH(1,(GMW!$HY$2:$HY$100=BC$3)*(GMW!$HZ$2:$HZ$100=BC$1),0),$B15-1973)</f>
        <v>59.6</v>
      </c>
      <c r="BD15" cm="1">
        <f t="array" ref="BD15">INDEX(GMW!$A$2:$HZ$100,MATCH(1,(GMW!$HY$2:$HY$100=BD$3)*(GMW!$HZ$2:$HZ$100=BD$1),0),$B15-1973)</f>
        <v>1E-3</v>
      </c>
      <c r="BE15" cm="1">
        <f t="array" ref="BE15">INDEX(GMW!$A$2:$HZ$100,MATCH(1,(GMW!$HY$2:$HY$100=BE$3)*(GMW!$HZ$2:$HZ$100=BE$1),0),$B15-1973)</f>
        <v>10.4</v>
      </c>
      <c r="BF15" cm="1">
        <f t="array" ref="BF15">INDEX(GMW!$A$2:$HZ$100,MATCH(1,(GMW!$HY$2:$HY$100=BF$3)*(GMW!$HZ$2:$HZ$100=BF$1),0),$B15-1973)</f>
        <v>-3.5859109999999998</v>
      </c>
      <c r="BG15" cm="1">
        <f t="array" ref="BG15">INDEX(GMW!$A$2:$HZ$100,MATCH(1,(GMW!$HY$2:$HY$100=BG$3)*(GMW!$HZ$2:$HZ$100=BG$1),0),$B15-1973)</f>
        <v>56307.75</v>
      </c>
      <c r="BJ15">
        <f t="shared" si="67"/>
        <v>1981</v>
      </c>
      <c r="BK15" t="str">
        <f t="shared" ref="BK15" si="68">BJ15&amp;"01"</f>
        <v>198101</v>
      </c>
      <c r="BM15">
        <f t="shared" si="65"/>
        <v>1988</v>
      </c>
      <c r="BN15">
        <f t="shared" si="66"/>
        <v>198801</v>
      </c>
      <c r="BO15" s="9">
        <f t="shared" si="7"/>
        <v>1239035</v>
      </c>
      <c r="BP15" s="9">
        <f t="shared" si="8"/>
        <v>-5530</v>
      </c>
      <c r="BQ15" s="9">
        <f t="shared" si="9"/>
        <v>5845</v>
      </c>
      <c r="BR15" s="9">
        <f t="shared" si="10"/>
        <v>177051</v>
      </c>
      <c r="BS15" s="9">
        <f t="shared" si="11"/>
        <v>315</v>
      </c>
      <c r="BT15" s="9">
        <f t="shared" si="12"/>
        <v>19789</v>
      </c>
      <c r="BU15" s="9">
        <f t="shared" si="13"/>
        <v>202685</v>
      </c>
      <c r="BV15" s="9">
        <f t="shared" si="14"/>
        <v>97603.77</v>
      </c>
      <c r="BW15" s="9">
        <f t="shared" si="15"/>
        <v>571023</v>
      </c>
      <c r="BX15" s="9">
        <f t="shared" si="16"/>
        <v>1186568.7000000002</v>
      </c>
      <c r="BY15" s="10">
        <f t="shared" si="17"/>
        <v>46.076650000000001</v>
      </c>
      <c r="BZ15" s="10">
        <f t="shared" si="18"/>
        <v>50.2166675</v>
      </c>
      <c r="CA15" s="10">
        <f t="shared" si="19"/>
        <v>11.625</v>
      </c>
      <c r="CB15" s="9">
        <f t="shared" si="62"/>
        <v>117908.82</v>
      </c>
      <c r="CC15" s="10">
        <f t="shared" si="20"/>
        <v>74.275000000000006</v>
      </c>
      <c r="CD15" s="9">
        <f t="shared" si="63"/>
        <v>4.0000000000000001E-3</v>
      </c>
      <c r="CE15" s="10">
        <f t="shared" si="21"/>
        <v>8.1750000000000007</v>
      </c>
      <c r="CF15" s="11">
        <f t="shared" si="22"/>
        <v>3.945732</v>
      </c>
      <c r="CG15" s="11">
        <f t="shared" si="23"/>
        <v>57036.75</v>
      </c>
      <c r="CH15" s="9">
        <f t="shared" si="24"/>
        <v>1239035</v>
      </c>
      <c r="CI15" s="9">
        <f t="shared" si="25"/>
        <v>-5530</v>
      </c>
      <c r="CJ15" s="9">
        <f t="shared" si="26"/>
        <v>5845</v>
      </c>
      <c r="CK15" s="9">
        <f t="shared" si="27"/>
        <v>177051</v>
      </c>
      <c r="CL15" s="9">
        <f t="shared" si="28"/>
        <v>315</v>
      </c>
      <c r="CM15" s="9">
        <f t="shared" si="29"/>
        <v>19789</v>
      </c>
      <c r="CN15" s="9">
        <f t="shared" si="30"/>
        <v>202685</v>
      </c>
      <c r="CO15" s="9">
        <f t="shared" si="31"/>
        <v>97603.77</v>
      </c>
      <c r="CP15" s="9">
        <f t="shared" si="32"/>
        <v>571023</v>
      </c>
      <c r="CQ15" s="9">
        <f t="shared" si="33"/>
        <v>1186568.7000000002</v>
      </c>
      <c r="CR15" s="10">
        <f t="shared" si="34"/>
        <v>46.076650000000001</v>
      </c>
      <c r="CS15" s="10">
        <f t="shared" si="35"/>
        <v>50.2166675</v>
      </c>
      <c r="CT15" s="10">
        <f t="shared" si="36"/>
        <v>11.625</v>
      </c>
      <c r="CU15" s="9">
        <f t="shared" si="37"/>
        <v>117908.82</v>
      </c>
      <c r="CV15" s="10">
        <f t="shared" si="38"/>
        <v>74.275000000000006</v>
      </c>
      <c r="CW15" s="9">
        <f t="shared" si="39"/>
        <v>4.0000000000000001E-3</v>
      </c>
      <c r="CX15" s="10">
        <f t="shared" si="40"/>
        <v>8.1750000000000007</v>
      </c>
      <c r="CY15" s="11">
        <f t="shared" si="41"/>
        <v>3.945732</v>
      </c>
      <c r="CZ15" s="11">
        <f t="shared" si="42"/>
        <v>57036.75</v>
      </c>
      <c r="DA15" s="9">
        <f t="shared" si="43"/>
        <v>1239035</v>
      </c>
      <c r="DB15" s="9">
        <f t="shared" si="44"/>
        <v>-5530</v>
      </c>
      <c r="DC15" s="9">
        <f t="shared" si="45"/>
        <v>5845</v>
      </c>
      <c r="DD15" s="9">
        <f t="shared" si="46"/>
        <v>177051</v>
      </c>
      <c r="DE15" s="9">
        <f t="shared" si="47"/>
        <v>315</v>
      </c>
      <c r="DF15" s="9">
        <f t="shared" si="48"/>
        <v>19789</v>
      </c>
      <c r="DG15" s="9">
        <f t="shared" si="49"/>
        <v>202685</v>
      </c>
      <c r="DH15" s="9">
        <f t="shared" si="50"/>
        <v>97603.77</v>
      </c>
      <c r="DI15" s="9">
        <f t="shared" si="51"/>
        <v>571023</v>
      </c>
      <c r="DJ15" s="9">
        <f t="shared" si="52"/>
        <v>1186568.7000000002</v>
      </c>
      <c r="DK15" s="10">
        <f t="shared" si="53"/>
        <v>46.076650000000001</v>
      </c>
      <c r="DL15" s="10">
        <f t="shared" si="54"/>
        <v>50.2166675</v>
      </c>
      <c r="DM15" s="10">
        <f t="shared" si="55"/>
        <v>11.625</v>
      </c>
      <c r="DN15" s="9">
        <f t="shared" si="56"/>
        <v>117908.82</v>
      </c>
      <c r="DO15" s="10">
        <f t="shared" si="57"/>
        <v>74.275000000000006</v>
      </c>
      <c r="DP15" s="9">
        <f t="shared" si="58"/>
        <v>4.0000000000000001E-3</v>
      </c>
      <c r="DQ15" s="10">
        <f t="shared" si="59"/>
        <v>8.1750000000000007</v>
      </c>
      <c r="DR15" s="11">
        <f t="shared" si="60"/>
        <v>3.945732</v>
      </c>
      <c r="DS15" s="11">
        <f t="shared" si="61"/>
        <v>57036.75</v>
      </c>
    </row>
    <row r="16" spans="1:123">
      <c r="B16">
        <f t="shared" si="64"/>
        <v>1989</v>
      </c>
      <c r="C16" cm="1">
        <f t="array" ref="C16">INDEX(GMW!$A$2:$HZ$100,MATCH(1,(GMW!$HY$2:$HY$100=C$3)*(GMW!$HZ$2:$HZ$100=C$1),0),$B16-1973)</f>
        <v>242095</v>
      </c>
      <c r="D16" cm="1">
        <f t="array" ref="D16">INDEX(GMW!$A$2:$HZ$100,MATCH(1,(GMW!$HY$2:$HY$100=D$3)*(GMW!$HZ$2:$HZ$100=D$1),0),$B16-1973)</f>
        <v>2938</v>
      </c>
      <c r="E16" cm="1">
        <f t="array" ref="E16">INDEX(GMW!$A$2:$HZ$100,MATCH(1,(GMW!$HY$2:$HY$100=E$3)*(GMW!$HZ$2:$HZ$100=E$1),0),$B16-1973)</f>
        <v>-2280</v>
      </c>
      <c r="F16" cm="1">
        <f t="array" ref="F16">INDEX(GMW!$A$2:$HZ$100,MATCH(1,(GMW!$HY$2:$HY$100=F$3)*(GMW!$HZ$2:$HZ$100=F$1),0),$B16-1973)</f>
        <v>28856</v>
      </c>
      <c r="G16" cm="1">
        <f t="array" ref="G16">INDEX(GMW!$A$2:$HZ$100,MATCH(1,(GMW!$HY$2:$HY$100=G$3)*(GMW!$HZ$2:$HZ$100=G$1),0),$B16-1973)</f>
        <v>658</v>
      </c>
      <c r="H16" cm="1">
        <f t="array" ref="H16">INDEX(GMW!$A$2:$HZ$100,MATCH(1,(GMW!$HY$2:$HY$100=H$3)*(GMW!$HZ$2:$HZ$100=H$1),0),$B16-1973)</f>
        <v>3350</v>
      </c>
      <c r="I16" cm="1">
        <f t="array" ref="I16">INDEX(GMW!$A$2:$HZ$100,MATCH(1,(GMW!$HY$2:$HY$100=I$3)*(GMW!$HZ$2:$HZ$100=I$1),0),$B16-1973)</f>
        <v>29926</v>
      </c>
      <c r="J16" cm="1">
        <f t="array" ref="J16">INDEX(GMW!$A$2:$HZ$100,MATCH(1,(GMW!$HY$2:$HY$100=J$3)*(GMW!$HZ$2:$HZ$100=J$1),0),$B16-1973)</f>
        <v>98489.59</v>
      </c>
      <c r="K16" cm="1">
        <f t="array" ref="K16">INDEX(GMW!$A$2:$HZ$100,MATCH(1,(GMW!$HY$2:$HY$100=K$3)*(GMW!$HZ$2:$HZ$100=K$1),0),$B16-1973)</f>
        <v>78993</v>
      </c>
      <c r="L16" cm="1">
        <f t="array" ref="L16">INDEX(GMW!$A$2:$HZ$100,MATCH(1,(GMW!$HY$2:$HY$100=L$3)*(GMW!$HZ$2:$HZ$100=L$1),0),$B16-1973)</f>
        <v>248808.1</v>
      </c>
      <c r="M16" cm="1">
        <f t="array" ref="M16">INDEX(GMW!$A$2:$HZ$100,MATCH(1,(GMW!$HY$2:$HY$100=M$3)*(GMW!$HZ$2:$HZ$100=M$1),0),$B16-1973)</f>
        <v>32.628929999999997</v>
      </c>
      <c r="N16" cm="1">
        <f t="array" ref="N16">INDEX(GMW!$A$2:$HZ$100,MATCH(1,(GMW!$HY$2:$HY$100=N$3)*(GMW!$HZ$2:$HZ$100=N$1),0),$B16-1973)</f>
        <v>39.181800000000003</v>
      </c>
      <c r="O16" cm="1">
        <f t="array" ref="O16">INDEX(GMW!$A$2:$HZ$100,MATCH(1,(GMW!$HY$2:$HY$100=O$3)*(GMW!$HZ$2:$HZ$100=O$1),0),$B16-1973)</f>
        <v>12.625</v>
      </c>
      <c r="P16" cm="1">
        <f t="array" ref="P16">INDEX(GMW!$A$2:$HZ$100,MATCH(1,(GMW!$HY$2:$HY$100=P$3)*(GMW!$HZ$2:$HZ$100=P$1),0),$B16-1973)</f>
        <v>23591.57</v>
      </c>
      <c r="Q16" cm="1">
        <f t="array" ref="Q16">INDEX(GMW!$A$2:$HZ$100,MATCH(1,(GMW!$HY$2:$HY$100=Q$3)*(GMW!$HZ$2:$HZ$100=Q$1),0),$B16-1973)</f>
        <v>60.7</v>
      </c>
      <c r="R16" cm="1">
        <f t="array" ref="R16">INDEX(GMW!$A$2:$HZ$100,MATCH(1,(GMW!$HY$2:$HY$100=R$3)*(GMW!$HZ$2:$HZ$100=R$1),0),$B16-1973)</f>
        <v>1E-3</v>
      </c>
      <c r="S16" cm="1">
        <f t="array" ref="S16">INDEX(GMW!$A$2:$HZ$100,MATCH(1,(GMW!$HY$2:$HY$100=S$3)*(GMW!$HZ$2:$HZ$100=S$1),0),$B16-1973)</f>
        <v>10.6</v>
      </c>
      <c r="T16" cm="1">
        <f t="array" ref="T16">INDEX(GMW!$A$2:$HZ$100,MATCH(1,(GMW!$HY$2:$HY$100=T$3)*(GMW!$HZ$2:$HZ$100=T$1),0),$B16-1973)</f>
        <v>-2.735233</v>
      </c>
      <c r="U16" cm="1">
        <f t="array" ref="U16">INDEX(GMW!$A$2:$HZ$100,MATCH(1,(GMW!$HY$2:$HY$100=U$3)*(GMW!$HZ$2:$HZ$100=U$1),0),$B16-1973)</f>
        <v>56291</v>
      </c>
      <c r="V16" cm="1">
        <f t="array" ref="V16">INDEX(GMW!$A$2:$HZ$100,MATCH(1,(GMW!$HY$2:$HY$100=V$3)*(GMW!$HZ$2:$HZ$100=V$1),0),$B16-1973)</f>
        <v>242095</v>
      </c>
      <c r="W16" cm="1">
        <f t="array" ref="W16">INDEX(GMW!$A$2:$HZ$100,MATCH(1,(GMW!$HY$2:$HY$100=W$3)*(GMW!$HZ$2:$HZ$100=W$1),0),$B16-1973)</f>
        <v>2938</v>
      </c>
      <c r="X16" cm="1">
        <f t="array" ref="X16">INDEX(GMW!$A$2:$HZ$100,MATCH(1,(GMW!$HY$2:$HY$100=X$3)*(GMW!$HZ$2:$HZ$100=X$1),0),$B16-1973)</f>
        <v>-2280</v>
      </c>
      <c r="Y16" cm="1">
        <f t="array" ref="Y16">INDEX(GMW!$A$2:$HZ$100,MATCH(1,(GMW!$HY$2:$HY$100=Y$3)*(GMW!$HZ$2:$HZ$100=Y$1),0),$B16-1973)</f>
        <v>28856</v>
      </c>
      <c r="Z16" cm="1">
        <f t="array" ref="Z16">INDEX(GMW!$A$2:$HZ$100,MATCH(1,(GMW!$HY$2:$HY$100=Z$3)*(GMW!$HZ$2:$HZ$100=Z$1),0),$B16-1973)</f>
        <v>658</v>
      </c>
      <c r="AA16" cm="1">
        <f t="array" ref="AA16">INDEX(GMW!$A$2:$HZ$100,MATCH(1,(GMW!$HY$2:$HY$100=AA$3)*(GMW!$HZ$2:$HZ$100=AA$1),0),$B16-1973)</f>
        <v>3350</v>
      </c>
      <c r="AB16" cm="1">
        <f t="array" ref="AB16">INDEX(GMW!$A$2:$HZ$100,MATCH(1,(GMW!$HY$2:$HY$100=AB$3)*(GMW!$HZ$2:$HZ$100=AB$1),0),$B16-1973)</f>
        <v>29926</v>
      </c>
      <c r="AC16" cm="1">
        <f t="array" ref="AC16">INDEX(GMW!$A$2:$HZ$100,MATCH(1,(GMW!$HY$2:$HY$100=AC$3)*(GMW!$HZ$2:$HZ$100=AC$1),0),$B16-1973)</f>
        <v>98489.59</v>
      </c>
      <c r="AD16" cm="1">
        <f t="array" ref="AD16">INDEX(GMW!$A$2:$HZ$100,MATCH(1,(GMW!$HY$2:$HY$100=AD$3)*(GMW!$HZ$2:$HZ$100=AD$1),0),$B16-1973)</f>
        <v>78993</v>
      </c>
      <c r="AE16" cm="1">
        <f t="array" ref="AE16">INDEX(GMW!$A$2:$HZ$100,MATCH(1,(GMW!$HY$2:$HY$100=AE$3)*(GMW!$HZ$2:$HZ$100=AE$1),0),$B16-1973)</f>
        <v>248808.1</v>
      </c>
      <c r="AF16" cm="1">
        <f t="array" ref="AF16">INDEX(GMW!$A$2:$HZ$100,MATCH(1,(GMW!$HY$2:$HY$100=AF$3)*(GMW!$HZ$2:$HZ$100=AF$1),0),$B16-1973)</f>
        <v>32.628929999999997</v>
      </c>
      <c r="AG16" cm="1">
        <f t="array" ref="AG16">INDEX(GMW!$A$2:$HZ$100,MATCH(1,(GMW!$HY$2:$HY$100=AG$3)*(GMW!$HZ$2:$HZ$100=AG$1),0),$B16-1973)</f>
        <v>39.181800000000003</v>
      </c>
      <c r="AH16" cm="1">
        <f t="array" ref="AH16">INDEX(GMW!$A$2:$HZ$100,MATCH(1,(GMW!$HY$2:$HY$100=AH$3)*(GMW!$HZ$2:$HZ$100=AH$1),0),$B16-1973)</f>
        <v>12.625</v>
      </c>
      <c r="AI16" cm="1">
        <f t="array" ref="AI16">INDEX(GMW!$A$2:$HZ$100,MATCH(1,(GMW!$HY$2:$HY$100=AI$3)*(GMW!$HZ$2:$HZ$100=AI$1),0),$B16-1973)</f>
        <v>23591.57</v>
      </c>
      <c r="AJ16" cm="1">
        <f t="array" ref="AJ16">INDEX(GMW!$A$2:$HZ$100,MATCH(1,(GMW!$HY$2:$HY$100=AJ$3)*(GMW!$HZ$2:$HZ$100=AJ$1),0),$B16-1973)</f>
        <v>60.7</v>
      </c>
      <c r="AK16" cm="1">
        <f t="array" ref="AK16">INDEX(GMW!$A$2:$HZ$100,MATCH(1,(GMW!$HY$2:$HY$100=AK$3)*(GMW!$HZ$2:$HZ$100=AK$1),0),$B16-1973)</f>
        <v>1E-3</v>
      </c>
      <c r="AL16" cm="1">
        <f t="array" ref="AL16">INDEX(GMW!$A$2:$HZ$100,MATCH(1,(GMW!$HY$2:$HY$100=AL$3)*(GMW!$HZ$2:$HZ$100=AL$1),0),$B16-1973)</f>
        <v>10.6</v>
      </c>
      <c r="AM16" cm="1">
        <f t="array" ref="AM16">INDEX(GMW!$A$2:$HZ$100,MATCH(1,(GMW!$HY$2:$HY$100=AM$3)*(GMW!$HZ$2:$HZ$100=AM$1),0),$B16-1973)</f>
        <v>-2.735233</v>
      </c>
      <c r="AN16" cm="1">
        <f t="array" ref="AN16">INDEX(GMW!$A$2:$HZ$100,MATCH(1,(GMW!$HY$2:$HY$100=AN$3)*(GMW!$HZ$2:$HZ$100=AN$1),0),$B16-1973)</f>
        <v>56291</v>
      </c>
      <c r="AO16" cm="1">
        <f t="array" ref="AO16">INDEX(GMW!$A$2:$HZ$100,MATCH(1,(GMW!$HY$2:$HY$100=AO$3)*(GMW!$HZ$2:$HZ$100=AO$1),0),$B16-1973)</f>
        <v>242095</v>
      </c>
      <c r="AP16" cm="1">
        <f t="array" ref="AP16">INDEX(GMW!$A$2:$HZ$100,MATCH(1,(GMW!$HY$2:$HY$100=AP$3)*(GMW!$HZ$2:$HZ$100=AP$1),0),$B16-1973)</f>
        <v>2938</v>
      </c>
      <c r="AQ16" cm="1">
        <f t="array" ref="AQ16">INDEX(GMW!$A$2:$HZ$100,MATCH(1,(GMW!$HY$2:$HY$100=AQ$3)*(GMW!$HZ$2:$HZ$100=AQ$1),0),$B16-1973)</f>
        <v>-2280</v>
      </c>
      <c r="AR16" cm="1">
        <f t="array" ref="AR16">INDEX(GMW!$A$2:$HZ$100,MATCH(1,(GMW!$HY$2:$HY$100=AR$3)*(GMW!$HZ$2:$HZ$100=AR$1),0),$B16-1973)</f>
        <v>28856</v>
      </c>
      <c r="AS16" cm="1">
        <f t="array" ref="AS16">INDEX(GMW!$A$2:$HZ$100,MATCH(1,(GMW!$HY$2:$HY$100=AS$3)*(GMW!$HZ$2:$HZ$100=AS$1),0),$B16-1973)</f>
        <v>658</v>
      </c>
      <c r="AT16" cm="1">
        <f t="array" ref="AT16">INDEX(GMW!$A$2:$HZ$100,MATCH(1,(GMW!$HY$2:$HY$100=AT$3)*(GMW!$HZ$2:$HZ$100=AT$1),0),$B16-1973)</f>
        <v>3350</v>
      </c>
      <c r="AU16" cm="1">
        <f t="array" ref="AU16">INDEX(GMW!$A$2:$HZ$100,MATCH(1,(GMW!$HY$2:$HY$100=AU$3)*(GMW!$HZ$2:$HZ$100=AU$1),0),$B16-1973)</f>
        <v>29926</v>
      </c>
      <c r="AV16" cm="1">
        <f t="array" ref="AV16">INDEX(GMW!$A$2:$HZ$100,MATCH(1,(GMW!$HY$2:$HY$100=AV$3)*(GMW!$HZ$2:$HZ$100=AV$1),0),$B16-1973)</f>
        <v>98489.59</v>
      </c>
      <c r="AW16" cm="1">
        <f t="array" ref="AW16">INDEX(GMW!$A$2:$HZ$100,MATCH(1,(GMW!$HY$2:$HY$100=AW$3)*(GMW!$HZ$2:$HZ$100=AW$1),0),$B16-1973)</f>
        <v>78993</v>
      </c>
      <c r="AX16" cm="1">
        <f t="array" ref="AX16">INDEX(GMW!$A$2:$HZ$100,MATCH(1,(GMW!$HY$2:$HY$100=AX$3)*(GMW!$HZ$2:$HZ$100=AX$1),0),$B16-1973)</f>
        <v>248808.1</v>
      </c>
      <c r="AY16" cm="1">
        <f t="array" ref="AY16">INDEX(GMW!$A$2:$HZ$100,MATCH(1,(GMW!$HY$2:$HY$100=AY$3)*(GMW!$HZ$2:$HZ$100=AY$1),0),$B16-1973)</f>
        <v>32.628929999999997</v>
      </c>
      <c r="AZ16" cm="1">
        <f t="array" ref="AZ16">INDEX(GMW!$A$2:$HZ$100,MATCH(1,(GMW!$HY$2:$HY$100=AZ$3)*(GMW!$HZ$2:$HZ$100=AZ$1),0),$B16-1973)</f>
        <v>39.181800000000003</v>
      </c>
      <c r="BA16" cm="1">
        <f t="array" ref="BA16">INDEX(GMW!$A$2:$HZ$100,MATCH(1,(GMW!$HY$2:$HY$100=BA$3)*(GMW!$HZ$2:$HZ$100=BA$1),0),$B16-1973)</f>
        <v>12.625</v>
      </c>
      <c r="BB16" cm="1">
        <f t="array" ref="BB16">INDEX(GMW!$A$2:$HZ$100,MATCH(1,(GMW!$HY$2:$HY$100=BB$3)*(GMW!$HZ$2:$HZ$100=BB$1),0),$B16-1973)</f>
        <v>23591.57</v>
      </c>
      <c r="BC16" cm="1">
        <f t="array" ref="BC16">INDEX(GMW!$A$2:$HZ$100,MATCH(1,(GMW!$HY$2:$HY$100=BC$3)*(GMW!$HZ$2:$HZ$100=BC$1),0),$B16-1973)</f>
        <v>60.7</v>
      </c>
      <c r="BD16" cm="1">
        <f t="array" ref="BD16">INDEX(GMW!$A$2:$HZ$100,MATCH(1,(GMW!$HY$2:$HY$100=BD$3)*(GMW!$HZ$2:$HZ$100=BD$1),0),$B16-1973)</f>
        <v>1E-3</v>
      </c>
      <c r="BE16" cm="1">
        <f t="array" ref="BE16">INDEX(GMW!$A$2:$HZ$100,MATCH(1,(GMW!$HY$2:$HY$100=BE$3)*(GMW!$HZ$2:$HZ$100=BE$1),0),$B16-1973)</f>
        <v>10.6</v>
      </c>
      <c r="BF16" cm="1">
        <f t="array" ref="BF16">INDEX(GMW!$A$2:$HZ$100,MATCH(1,(GMW!$HY$2:$HY$100=BF$3)*(GMW!$HZ$2:$HZ$100=BF$1),0),$B16-1973)</f>
        <v>-2.735233</v>
      </c>
      <c r="BG16" cm="1">
        <f t="array" ref="BG16">INDEX(GMW!$A$2:$HZ$100,MATCH(1,(GMW!$HY$2:$HY$100=BG$3)*(GMW!$HZ$2:$HZ$100=BG$1),0),$B16-1973)</f>
        <v>56291</v>
      </c>
      <c r="BJ16">
        <f t="shared" si="67"/>
        <v>1982</v>
      </c>
      <c r="BM16">
        <f t="shared" si="65"/>
        <v>1989</v>
      </c>
      <c r="BN16">
        <f t="shared" si="66"/>
        <v>198901</v>
      </c>
      <c r="BO16" s="9">
        <f t="shared" si="7"/>
        <v>1263225</v>
      </c>
      <c r="BP16" s="9">
        <f t="shared" si="8"/>
        <v>124</v>
      </c>
      <c r="BQ16" s="9">
        <f t="shared" si="9"/>
        <v>4785</v>
      </c>
      <c r="BR16" s="9">
        <f t="shared" si="10"/>
        <v>192223</v>
      </c>
      <c r="BS16" s="9">
        <f t="shared" si="11"/>
        <v>4909</v>
      </c>
      <c r="BT16" s="9">
        <f t="shared" si="12"/>
        <v>21622</v>
      </c>
      <c r="BU16" s="9">
        <f t="shared" si="13"/>
        <v>218630</v>
      </c>
      <c r="BV16" s="9">
        <f t="shared" si="14"/>
        <v>97206.61</v>
      </c>
      <c r="BW16" s="9">
        <f t="shared" si="15"/>
        <v>629064</v>
      </c>
      <c r="BX16" s="9">
        <f t="shared" si="16"/>
        <v>1226805.8</v>
      </c>
      <c r="BY16" s="10">
        <f t="shared" si="17"/>
        <v>49.795542499999996</v>
      </c>
      <c r="BZ16" s="10">
        <f t="shared" si="18"/>
        <v>52.950002499999997</v>
      </c>
      <c r="CA16" s="10">
        <f t="shared" si="19"/>
        <v>14.3125</v>
      </c>
      <c r="CB16" s="9">
        <f t="shared" si="62"/>
        <v>120949.72</v>
      </c>
      <c r="CC16" s="10">
        <f t="shared" si="20"/>
        <v>75.174999999999997</v>
      </c>
      <c r="CD16" s="9">
        <f t="shared" si="63"/>
        <v>34046.002999999997</v>
      </c>
      <c r="CE16" s="10">
        <f t="shared" si="21"/>
        <v>7.0500000000000007</v>
      </c>
      <c r="CF16" s="11">
        <f t="shared" si="22"/>
        <v>2.3304939999999998</v>
      </c>
      <c r="CG16" s="11">
        <f t="shared" si="23"/>
        <v>57197.75</v>
      </c>
      <c r="CH16" s="9">
        <f t="shared" si="24"/>
        <v>1263225</v>
      </c>
      <c r="CI16" s="9">
        <f t="shared" si="25"/>
        <v>124</v>
      </c>
      <c r="CJ16" s="9">
        <f t="shared" si="26"/>
        <v>4785</v>
      </c>
      <c r="CK16" s="9">
        <f t="shared" si="27"/>
        <v>192223</v>
      </c>
      <c r="CL16" s="9">
        <f t="shared" si="28"/>
        <v>4909</v>
      </c>
      <c r="CM16" s="9">
        <f t="shared" si="29"/>
        <v>21622</v>
      </c>
      <c r="CN16" s="9">
        <f t="shared" si="30"/>
        <v>218630</v>
      </c>
      <c r="CO16" s="9">
        <f t="shared" si="31"/>
        <v>97206.61</v>
      </c>
      <c r="CP16" s="9">
        <f t="shared" si="32"/>
        <v>629064</v>
      </c>
      <c r="CQ16" s="9">
        <f t="shared" si="33"/>
        <v>1226805.8</v>
      </c>
      <c r="CR16" s="10">
        <f t="shared" si="34"/>
        <v>49.795542499999996</v>
      </c>
      <c r="CS16" s="10">
        <f t="shared" si="35"/>
        <v>52.950002499999997</v>
      </c>
      <c r="CT16" s="10">
        <f t="shared" si="36"/>
        <v>14.3125</v>
      </c>
      <c r="CU16" s="9">
        <f t="shared" si="37"/>
        <v>120949.72</v>
      </c>
      <c r="CV16" s="10">
        <f t="shared" si="38"/>
        <v>75.174999999999997</v>
      </c>
      <c r="CW16" s="9">
        <f t="shared" si="39"/>
        <v>34046.002999999997</v>
      </c>
      <c r="CX16" s="10">
        <f t="shared" si="40"/>
        <v>7.0500000000000007</v>
      </c>
      <c r="CY16" s="11">
        <f t="shared" si="41"/>
        <v>2.3304939999999998</v>
      </c>
      <c r="CZ16" s="11">
        <f t="shared" si="42"/>
        <v>57197.75</v>
      </c>
      <c r="DA16" s="9">
        <f t="shared" si="43"/>
        <v>1263225</v>
      </c>
      <c r="DB16" s="9">
        <f t="shared" si="44"/>
        <v>124</v>
      </c>
      <c r="DC16" s="9">
        <f t="shared" si="45"/>
        <v>4785</v>
      </c>
      <c r="DD16" s="9">
        <f t="shared" si="46"/>
        <v>192223</v>
      </c>
      <c r="DE16" s="9">
        <f t="shared" si="47"/>
        <v>4909</v>
      </c>
      <c r="DF16" s="9">
        <f t="shared" si="48"/>
        <v>21622</v>
      </c>
      <c r="DG16" s="9">
        <f t="shared" si="49"/>
        <v>218630</v>
      </c>
      <c r="DH16" s="9">
        <f t="shared" si="50"/>
        <v>97206.61</v>
      </c>
      <c r="DI16" s="9">
        <f t="shared" si="51"/>
        <v>629064</v>
      </c>
      <c r="DJ16" s="9">
        <f t="shared" si="52"/>
        <v>1226805.8</v>
      </c>
      <c r="DK16" s="10">
        <f t="shared" si="53"/>
        <v>49.795542499999996</v>
      </c>
      <c r="DL16" s="10">
        <f t="shared" si="54"/>
        <v>52.950002499999997</v>
      </c>
      <c r="DM16" s="10">
        <f t="shared" si="55"/>
        <v>14.3125</v>
      </c>
      <c r="DN16" s="9">
        <f t="shared" si="56"/>
        <v>120949.72</v>
      </c>
      <c r="DO16" s="10">
        <f t="shared" si="57"/>
        <v>75.174999999999997</v>
      </c>
      <c r="DP16" s="9">
        <f t="shared" si="58"/>
        <v>34046.002999999997</v>
      </c>
      <c r="DQ16" s="10">
        <f t="shared" si="59"/>
        <v>7.0500000000000007</v>
      </c>
      <c r="DR16" s="11">
        <f t="shared" si="60"/>
        <v>2.3304939999999998</v>
      </c>
      <c r="DS16" s="11">
        <f t="shared" si="61"/>
        <v>57197.75</v>
      </c>
    </row>
    <row r="17" spans="1:123">
      <c r="B17">
        <f t="shared" si="64"/>
        <v>1990</v>
      </c>
      <c r="C17" cm="1">
        <f t="array" ref="C17">INDEX(GMW!$A$2:$HZ$100,MATCH(1,(GMW!$HY$2:$HY$100=C$3)*(GMW!$HZ$2:$HZ$100=C$1),0),$B17-1973)</f>
        <v>242639</v>
      </c>
      <c r="D17" cm="1">
        <f t="array" ref="D17">INDEX(GMW!$A$2:$HZ$100,MATCH(1,(GMW!$HY$2:$HY$100=D$3)*(GMW!$HZ$2:$HZ$100=D$1),0),$B17-1973)</f>
        <v>2421</v>
      </c>
      <c r="E17" cm="1">
        <f t="array" ref="E17">INDEX(GMW!$A$2:$HZ$100,MATCH(1,(GMW!$HY$2:$HY$100=E$3)*(GMW!$HZ$2:$HZ$100=E$1),0),$B17-1973)</f>
        <v>-1135</v>
      </c>
      <c r="F17" cm="1">
        <f t="array" ref="F17">INDEX(GMW!$A$2:$HZ$100,MATCH(1,(GMW!$HY$2:$HY$100=F$3)*(GMW!$HZ$2:$HZ$100=F$1),0),$B17-1973)</f>
        <v>30155</v>
      </c>
      <c r="G17" cm="1">
        <f t="array" ref="G17">INDEX(GMW!$A$2:$HZ$100,MATCH(1,(GMW!$HY$2:$HY$100=G$3)*(GMW!$HZ$2:$HZ$100=G$1),0),$B17-1973)</f>
        <v>1286</v>
      </c>
      <c r="H17" cm="1">
        <f t="array" ref="H17">INDEX(GMW!$A$2:$HZ$100,MATCH(1,(GMW!$HY$2:$HY$100=H$3)*(GMW!$HZ$2:$HZ$100=H$1),0),$B17-1973)</f>
        <v>3397</v>
      </c>
      <c r="I17" cm="1">
        <f t="array" ref="I17">INDEX(GMW!$A$2:$HZ$100,MATCH(1,(GMW!$HY$2:$HY$100=I$3)*(GMW!$HZ$2:$HZ$100=I$1),0),$B17-1973)</f>
        <v>32417</v>
      </c>
      <c r="J17" cm="1">
        <f t="array" ref="J17">INDEX(GMW!$A$2:$HZ$100,MATCH(1,(GMW!$HY$2:$HY$100=J$3)*(GMW!$HZ$2:$HZ$100=J$1),0),$B17-1973)</f>
        <v>100607.5</v>
      </c>
      <c r="K17" cm="1">
        <f t="array" ref="K17">INDEX(GMW!$A$2:$HZ$100,MATCH(1,(GMW!$HY$2:$HY$100=K$3)*(GMW!$HZ$2:$HZ$100=K$1),0),$B17-1973)</f>
        <v>80430</v>
      </c>
      <c r="L17" cm="1">
        <f t="array" ref="L17">INDEX(GMW!$A$2:$HZ$100,MATCH(1,(GMW!$HY$2:$HY$100=L$3)*(GMW!$HZ$2:$HZ$100=L$1),0),$B17-1973)</f>
        <v>249190.5</v>
      </c>
      <c r="M17" cm="1">
        <f t="array" ref="M17">INDEX(GMW!$A$2:$HZ$100,MATCH(1,(GMW!$HY$2:$HY$100=M$3)*(GMW!$HZ$2:$HZ$100=M$1),0),$B17-1973)</f>
        <v>33.148009999999999</v>
      </c>
      <c r="N17" cm="1">
        <f t="array" ref="N17">INDEX(GMW!$A$2:$HZ$100,MATCH(1,(GMW!$HY$2:$HY$100=N$3)*(GMW!$HZ$2:$HZ$100=N$1),0),$B17-1973)</f>
        <v>39.416420000000002</v>
      </c>
      <c r="O17" cm="1">
        <f t="array" ref="O17">INDEX(GMW!$A$2:$HZ$100,MATCH(1,(GMW!$HY$2:$HY$100=O$3)*(GMW!$HZ$2:$HZ$100=O$1),0),$B17-1973)</f>
        <v>10.125</v>
      </c>
      <c r="P17" cm="1">
        <f t="array" ref="P17">INDEX(GMW!$A$2:$HZ$100,MATCH(1,(GMW!$HY$2:$HY$100=P$3)*(GMW!$HZ$2:$HZ$100=P$1),0),$B17-1973)</f>
        <v>23346.34</v>
      </c>
      <c r="Q17" cm="1">
        <f t="array" ref="Q17">INDEX(GMW!$A$2:$HZ$100,MATCH(1,(GMW!$HY$2:$HY$100=Q$3)*(GMW!$HZ$2:$HZ$100=Q$1),0),$B17-1973)</f>
        <v>60.7</v>
      </c>
      <c r="R17" cm="1">
        <f t="array" ref="R17">INDEX(GMW!$A$2:$HZ$100,MATCH(1,(GMW!$HY$2:$HY$100=R$3)*(GMW!$HZ$2:$HZ$100=R$1),0),$B17-1973)</f>
        <v>1E-3</v>
      </c>
      <c r="S17" cm="1">
        <f t="array" ref="S17">INDEX(GMW!$A$2:$HZ$100,MATCH(1,(GMW!$HY$2:$HY$100=S$3)*(GMW!$HZ$2:$HZ$100=S$1),0),$B17-1973)</f>
        <v>10.8</v>
      </c>
      <c r="T17" cm="1">
        <f t="array" ref="T17">INDEX(GMW!$A$2:$HZ$100,MATCH(1,(GMW!$HY$2:$HY$100=T$3)*(GMW!$HZ$2:$HZ$100=T$1),0),$B17-1973)</f>
        <v>-2.6642800000000002</v>
      </c>
      <c r="U17" cm="1">
        <f t="array" ref="U17">INDEX(GMW!$A$2:$HZ$100,MATCH(1,(GMW!$HY$2:$HY$100=U$3)*(GMW!$HZ$2:$HZ$100=U$1),0),$B17-1973)</f>
        <v>56297.25</v>
      </c>
      <c r="V17" cm="1">
        <f t="array" ref="V17">INDEX(GMW!$A$2:$HZ$100,MATCH(1,(GMW!$HY$2:$HY$100=V$3)*(GMW!$HZ$2:$HZ$100=V$1),0),$B17-1973)</f>
        <v>242639</v>
      </c>
      <c r="W17" cm="1">
        <f t="array" ref="W17">INDEX(GMW!$A$2:$HZ$100,MATCH(1,(GMW!$HY$2:$HY$100=W$3)*(GMW!$HZ$2:$HZ$100=W$1),0),$B17-1973)</f>
        <v>2421</v>
      </c>
      <c r="X17" cm="1">
        <f t="array" ref="X17">INDEX(GMW!$A$2:$HZ$100,MATCH(1,(GMW!$HY$2:$HY$100=X$3)*(GMW!$HZ$2:$HZ$100=X$1),0),$B17-1973)</f>
        <v>-1135</v>
      </c>
      <c r="Y17" cm="1">
        <f t="array" ref="Y17">INDEX(GMW!$A$2:$HZ$100,MATCH(1,(GMW!$HY$2:$HY$100=Y$3)*(GMW!$HZ$2:$HZ$100=Y$1),0),$B17-1973)</f>
        <v>30155</v>
      </c>
      <c r="Z17" cm="1">
        <f t="array" ref="Z17">INDEX(GMW!$A$2:$HZ$100,MATCH(1,(GMW!$HY$2:$HY$100=Z$3)*(GMW!$HZ$2:$HZ$100=Z$1),0),$B17-1973)</f>
        <v>1286</v>
      </c>
      <c r="AA17" cm="1">
        <f t="array" ref="AA17">INDEX(GMW!$A$2:$HZ$100,MATCH(1,(GMW!$HY$2:$HY$100=AA$3)*(GMW!$HZ$2:$HZ$100=AA$1),0),$B17-1973)</f>
        <v>3397</v>
      </c>
      <c r="AB17" cm="1">
        <f t="array" ref="AB17">INDEX(GMW!$A$2:$HZ$100,MATCH(1,(GMW!$HY$2:$HY$100=AB$3)*(GMW!$HZ$2:$HZ$100=AB$1),0),$B17-1973)</f>
        <v>32417</v>
      </c>
      <c r="AC17" cm="1">
        <f t="array" ref="AC17">INDEX(GMW!$A$2:$HZ$100,MATCH(1,(GMW!$HY$2:$HY$100=AC$3)*(GMW!$HZ$2:$HZ$100=AC$1),0),$B17-1973)</f>
        <v>100607.5</v>
      </c>
      <c r="AD17" cm="1">
        <f t="array" ref="AD17">INDEX(GMW!$A$2:$HZ$100,MATCH(1,(GMW!$HY$2:$HY$100=AD$3)*(GMW!$HZ$2:$HZ$100=AD$1),0),$B17-1973)</f>
        <v>80430</v>
      </c>
      <c r="AE17" cm="1">
        <f t="array" ref="AE17">INDEX(GMW!$A$2:$HZ$100,MATCH(1,(GMW!$HY$2:$HY$100=AE$3)*(GMW!$HZ$2:$HZ$100=AE$1),0),$B17-1973)</f>
        <v>249190.5</v>
      </c>
      <c r="AF17" cm="1">
        <f t="array" ref="AF17">INDEX(GMW!$A$2:$HZ$100,MATCH(1,(GMW!$HY$2:$HY$100=AF$3)*(GMW!$HZ$2:$HZ$100=AF$1),0),$B17-1973)</f>
        <v>33.148009999999999</v>
      </c>
      <c r="AG17" cm="1">
        <f t="array" ref="AG17">INDEX(GMW!$A$2:$HZ$100,MATCH(1,(GMW!$HY$2:$HY$100=AG$3)*(GMW!$HZ$2:$HZ$100=AG$1),0),$B17-1973)</f>
        <v>39.416420000000002</v>
      </c>
      <c r="AH17" cm="1">
        <f t="array" ref="AH17">INDEX(GMW!$A$2:$HZ$100,MATCH(1,(GMW!$HY$2:$HY$100=AH$3)*(GMW!$HZ$2:$HZ$100=AH$1),0),$B17-1973)</f>
        <v>10.125</v>
      </c>
      <c r="AI17" cm="1">
        <f t="array" ref="AI17">INDEX(GMW!$A$2:$HZ$100,MATCH(1,(GMW!$HY$2:$HY$100=AI$3)*(GMW!$HZ$2:$HZ$100=AI$1),0),$B17-1973)</f>
        <v>23346.34</v>
      </c>
      <c r="AJ17" cm="1">
        <f t="array" ref="AJ17">INDEX(GMW!$A$2:$HZ$100,MATCH(1,(GMW!$HY$2:$HY$100=AJ$3)*(GMW!$HZ$2:$HZ$100=AJ$1),0),$B17-1973)</f>
        <v>60.7</v>
      </c>
      <c r="AK17" cm="1">
        <f t="array" ref="AK17">INDEX(GMW!$A$2:$HZ$100,MATCH(1,(GMW!$HY$2:$HY$100=AK$3)*(GMW!$HZ$2:$HZ$100=AK$1),0),$B17-1973)</f>
        <v>1E-3</v>
      </c>
      <c r="AL17" cm="1">
        <f t="array" ref="AL17">INDEX(GMW!$A$2:$HZ$100,MATCH(1,(GMW!$HY$2:$HY$100=AL$3)*(GMW!$HZ$2:$HZ$100=AL$1),0),$B17-1973)</f>
        <v>10.8</v>
      </c>
      <c r="AM17" cm="1">
        <f t="array" ref="AM17">INDEX(GMW!$A$2:$HZ$100,MATCH(1,(GMW!$HY$2:$HY$100=AM$3)*(GMW!$HZ$2:$HZ$100=AM$1),0),$B17-1973)</f>
        <v>-2.6642800000000002</v>
      </c>
      <c r="AN17" cm="1">
        <f t="array" ref="AN17">INDEX(GMW!$A$2:$HZ$100,MATCH(1,(GMW!$HY$2:$HY$100=AN$3)*(GMW!$HZ$2:$HZ$100=AN$1),0),$B17-1973)</f>
        <v>56297.25</v>
      </c>
      <c r="AO17" cm="1">
        <f t="array" ref="AO17">INDEX(GMW!$A$2:$HZ$100,MATCH(1,(GMW!$HY$2:$HY$100=AO$3)*(GMW!$HZ$2:$HZ$100=AO$1),0),$B17-1973)</f>
        <v>242639</v>
      </c>
      <c r="AP17" cm="1">
        <f t="array" ref="AP17">INDEX(GMW!$A$2:$HZ$100,MATCH(1,(GMW!$HY$2:$HY$100=AP$3)*(GMW!$HZ$2:$HZ$100=AP$1),0),$B17-1973)</f>
        <v>2421</v>
      </c>
      <c r="AQ17" cm="1">
        <f t="array" ref="AQ17">INDEX(GMW!$A$2:$HZ$100,MATCH(1,(GMW!$HY$2:$HY$100=AQ$3)*(GMW!$HZ$2:$HZ$100=AQ$1),0),$B17-1973)</f>
        <v>-1135</v>
      </c>
      <c r="AR17" cm="1">
        <f t="array" ref="AR17">INDEX(GMW!$A$2:$HZ$100,MATCH(1,(GMW!$HY$2:$HY$100=AR$3)*(GMW!$HZ$2:$HZ$100=AR$1),0),$B17-1973)</f>
        <v>30155</v>
      </c>
      <c r="AS17" cm="1">
        <f t="array" ref="AS17">INDEX(GMW!$A$2:$HZ$100,MATCH(1,(GMW!$HY$2:$HY$100=AS$3)*(GMW!$HZ$2:$HZ$100=AS$1),0),$B17-1973)</f>
        <v>1286</v>
      </c>
      <c r="AT17" cm="1">
        <f t="array" ref="AT17">INDEX(GMW!$A$2:$HZ$100,MATCH(1,(GMW!$HY$2:$HY$100=AT$3)*(GMW!$HZ$2:$HZ$100=AT$1),0),$B17-1973)</f>
        <v>3397</v>
      </c>
      <c r="AU17" cm="1">
        <f t="array" ref="AU17">INDEX(GMW!$A$2:$HZ$100,MATCH(1,(GMW!$HY$2:$HY$100=AU$3)*(GMW!$HZ$2:$HZ$100=AU$1),0),$B17-1973)</f>
        <v>32417</v>
      </c>
      <c r="AV17" cm="1">
        <f t="array" ref="AV17">INDEX(GMW!$A$2:$HZ$100,MATCH(1,(GMW!$HY$2:$HY$100=AV$3)*(GMW!$HZ$2:$HZ$100=AV$1),0),$B17-1973)</f>
        <v>100607.5</v>
      </c>
      <c r="AW17" cm="1">
        <f t="array" ref="AW17">INDEX(GMW!$A$2:$HZ$100,MATCH(1,(GMW!$HY$2:$HY$100=AW$3)*(GMW!$HZ$2:$HZ$100=AW$1),0),$B17-1973)</f>
        <v>80430</v>
      </c>
      <c r="AX17" cm="1">
        <f t="array" ref="AX17">INDEX(GMW!$A$2:$HZ$100,MATCH(1,(GMW!$HY$2:$HY$100=AX$3)*(GMW!$HZ$2:$HZ$100=AX$1),0),$B17-1973)</f>
        <v>249190.5</v>
      </c>
      <c r="AY17" cm="1">
        <f t="array" ref="AY17">INDEX(GMW!$A$2:$HZ$100,MATCH(1,(GMW!$HY$2:$HY$100=AY$3)*(GMW!$HZ$2:$HZ$100=AY$1),0),$B17-1973)</f>
        <v>33.148009999999999</v>
      </c>
      <c r="AZ17" cm="1">
        <f t="array" ref="AZ17">INDEX(GMW!$A$2:$HZ$100,MATCH(1,(GMW!$HY$2:$HY$100=AZ$3)*(GMW!$HZ$2:$HZ$100=AZ$1),0),$B17-1973)</f>
        <v>39.416420000000002</v>
      </c>
      <c r="BA17" cm="1">
        <f t="array" ref="BA17">INDEX(GMW!$A$2:$HZ$100,MATCH(1,(GMW!$HY$2:$HY$100=BA$3)*(GMW!$HZ$2:$HZ$100=BA$1),0),$B17-1973)</f>
        <v>10.125</v>
      </c>
      <c r="BB17" cm="1">
        <f t="array" ref="BB17">INDEX(GMW!$A$2:$HZ$100,MATCH(1,(GMW!$HY$2:$HY$100=BB$3)*(GMW!$HZ$2:$HZ$100=BB$1),0),$B17-1973)</f>
        <v>23346.34</v>
      </c>
      <c r="BC17" cm="1">
        <f t="array" ref="BC17">INDEX(GMW!$A$2:$HZ$100,MATCH(1,(GMW!$HY$2:$HY$100=BC$3)*(GMW!$HZ$2:$HZ$100=BC$1),0),$B17-1973)</f>
        <v>60.7</v>
      </c>
      <c r="BD17" cm="1">
        <f t="array" ref="BD17">INDEX(GMW!$A$2:$HZ$100,MATCH(1,(GMW!$HY$2:$HY$100=BD$3)*(GMW!$HZ$2:$HZ$100=BD$1),0),$B17-1973)</f>
        <v>1E-3</v>
      </c>
      <c r="BE17" cm="1">
        <f t="array" ref="BE17">INDEX(GMW!$A$2:$HZ$100,MATCH(1,(GMW!$HY$2:$HY$100=BE$3)*(GMW!$HZ$2:$HZ$100=BE$1),0),$B17-1973)</f>
        <v>10.8</v>
      </c>
      <c r="BF17" cm="1">
        <f t="array" ref="BF17">INDEX(GMW!$A$2:$HZ$100,MATCH(1,(GMW!$HY$2:$HY$100=BF$3)*(GMW!$HZ$2:$HZ$100=BF$1),0),$B17-1973)</f>
        <v>-2.6642800000000002</v>
      </c>
      <c r="BG17" cm="1">
        <f t="array" ref="BG17">INDEX(GMW!$A$2:$HZ$100,MATCH(1,(GMW!$HY$2:$HY$100=BG$3)*(GMW!$HZ$2:$HZ$100=BG$1),0),$B17-1973)</f>
        <v>56297.25</v>
      </c>
      <c r="BJ17">
        <f t="shared" si="67"/>
        <v>1982</v>
      </c>
      <c r="BM17">
        <f t="shared" si="65"/>
        <v>1990</v>
      </c>
      <c r="BN17">
        <f t="shared" si="66"/>
        <v>199001</v>
      </c>
      <c r="BO17" s="9">
        <f t="shared" si="7"/>
        <v>1261727</v>
      </c>
      <c r="BP17" s="9">
        <f t="shared" si="8"/>
        <v>7315</v>
      </c>
      <c r="BQ17" s="9">
        <f t="shared" si="9"/>
        <v>-641</v>
      </c>
      <c r="BR17" s="9">
        <f t="shared" si="10"/>
        <v>209589</v>
      </c>
      <c r="BS17" s="9">
        <f t="shared" si="11"/>
        <v>6674</v>
      </c>
      <c r="BT17" s="9">
        <f t="shared" si="12"/>
        <v>21429</v>
      </c>
      <c r="BU17" s="9">
        <f t="shared" si="13"/>
        <v>230377</v>
      </c>
      <c r="BV17" s="9">
        <f t="shared" si="14"/>
        <v>100297.1</v>
      </c>
      <c r="BW17" s="9">
        <f t="shared" si="15"/>
        <v>680933</v>
      </c>
      <c r="BX17" s="9">
        <f t="shared" si="16"/>
        <v>1256318.7</v>
      </c>
      <c r="BY17" s="10">
        <f t="shared" si="17"/>
        <v>53.977305000000001</v>
      </c>
      <c r="BZ17" s="10">
        <f t="shared" si="18"/>
        <v>56.783335000000001</v>
      </c>
      <c r="CA17" s="10">
        <f t="shared" si="19"/>
        <v>14</v>
      </c>
      <c r="CB17" s="9">
        <f t="shared" si="62"/>
        <v>119574</v>
      </c>
      <c r="CC17" s="10">
        <f t="shared" si="20"/>
        <v>74.5</v>
      </c>
      <c r="CD17" s="9">
        <f t="shared" si="63"/>
        <v>130557</v>
      </c>
      <c r="CE17" s="10">
        <f t="shared" si="21"/>
        <v>7.375</v>
      </c>
      <c r="CF17" s="11">
        <f t="shared" si="22"/>
        <v>-0.93164440000000004</v>
      </c>
      <c r="CG17" s="11">
        <f t="shared" si="23"/>
        <v>57388.75</v>
      </c>
      <c r="CH17" s="9">
        <f t="shared" si="24"/>
        <v>1261727</v>
      </c>
      <c r="CI17" s="9">
        <f t="shared" si="25"/>
        <v>7315</v>
      </c>
      <c r="CJ17" s="9">
        <f t="shared" si="26"/>
        <v>-641</v>
      </c>
      <c r="CK17" s="9">
        <f t="shared" si="27"/>
        <v>209589</v>
      </c>
      <c r="CL17" s="9">
        <f t="shared" si="28"/>
        <v>6674</v>
      </c>
      <c r="CM17" s="9">
        <f t="shared" si="29"/>
        <v>21429</v>
      </c>
      <c r="CN17" s="9">
        <f t="shared" si="30"/>
        <v>230377</v>
      </c>
      <c r="CO17" s="9">
        <f t="shared" si="31"/>
        <v>100297.1</v>
      </c>
      <c r="CP17" s="9">
        <f t="shared" si="32"/>
        <v>680933</v>
      </c>
      <c r="CQ17" s="9">
        <f t="shared" si="33"/>
        <v>1256318.7</v>
      </c>
      <c r="CR17" s="10">
        <f t="shared" si="34"/>
        <v>53.977305000000001</v>
      </c>
      <c r="CS17" s="10">
        <f t="shared" si="35"/>
        <v>56.783335000000001</v>
      </c>
      <c r="CT17" s="10">
        <f t="shared" si="36"/>
        <v>14</v>
      </c>
      <c r="CU17" s="9">
        <f t="shared" si="37"/>
        <v>119574</v>
      </c>
      <c r="CV17" s="10">
        <f t="shared" si="38"/>
        <v>74.5</v>
      </c>
      <c r="CW17" s="9">
        <f t="shared" si="39"/>
        <v>130557</v>
      </c>
      <c r="CX17" s="10">
        <f t="shared" si="40"/>
        <v>7.375</v>
      </c>
      <c r="CY17" s="11">
        <f t="shared" si="41"/>
        <v>-0.93164440000000004</v>
      </c>
      <c r="CZ17" s="11">
        <f t="shared" si="42"/>
        <v>57388.75</v>
      </c>
      <c r="DA17" s="9">
        <f t="shared" si="43"/>
        <v>1261727</v>
      </c>
      <c r="DB17" s="9">
        <f t="shared" si="44"/>
        <v>7315</v>
      </c>
      <c r="DC17" s="9">
        <f t="shared" si="45"/>
        <v>-641</v>
      </c>
      <c r="DD17" s="9">
        <f t="shared" si="46"/>
        <v>209589</v>
      </c>
      <c r="DE17" s="9">
        <f t="shared" si="47"/>
        <v>6674</v>
      </c>
      <c r="DF17" s="9">
        <f t="shared" si="48"/>
        <v>21429</v>
      </c>
      <c r="DG17" s="9">
        <f t="shared" si="49"/>
        <v>230377</v>
      </c>
      <c r="DH17" s="9">
        <f t="shared" si="50"/>
        <v>100297.1</v>
      </c>
      <c r="DI17" s="9">
        <f t="shared" si="51"/>
        <v>680933</v>
      </c>
      <c r="DJ17" s="9">
        <f t="shared" si="52"/>
        <v>1256318.7</v>
      </c>
      <c r="DK17" s="10">
        <f t="shared" si="53"/>
        <v>53.977305000000001</v>
      </c>
      <c r="DL17" s="10">
        <f t="shared" si="54"/>
        <v>56.783335000000001</v>
      </c>
      <c r="DM17" s="10">
        <f t="shared" si="55"/>
        <v>14</v>
      </c>
      <c r="DN17" s="9">
        <f t="shared" si="56"/>
        <v>119574</v>
      </c>
      <c r="DO17" s="10">
        <f t="shared" si="57"/>
        <v>74.5</v>
      </c>
      <c r="DP17" s="9">
        <f t="shared" si="58"/>
        <v>130557</v>
      </c>
      <c r="DQ17" s="10">
        <f t="shared" si="59"/>
        <v>7.375</v>
      </c>
      <c r="DR17" s="11">
        <f t="shared" si="60"/>
        <v>-0.93164440000000004</v>
      </c>
      <c r="DS17" s="11">
        <f t="shared" si="61"/>
        <v>57388.75</v>
      </c>
    </row>
    <row r="18" spans="1:123">
      <c r="B18">
        <f t="shared" si="64"/>
        <v>1991</v>
      </c>
      <c r="C18" cm="1">
        <f t="array" ref="C18">INDEX(GMW!$A$2:$HZ$100,MATCH(1,(GMW!$HY$2:$HY$100=C$3)*(GMW!$HZ$2:$HZ$100=C$1),0),$B18-1973)</f>
        <v>244317</v>
      </c>
      <c r="D18" cm="1">
        <f t="array" ref="D18">INDEX(GMW!$A$2:$HZ$100,MATCH(1,(GMW!$HY$2:$HY$100=D$3)*(GMW!$HZ$2:$HZ$100=D$1),0),$B18-1973)</f>
        <v>1656</v>
      </c>
      <c r="E18" cm="1">
        <f t="array" ref="E18">INDEX(GMW!$A$2:$HZ$100,MATCH(1,(GMW!$HY$2:$HY$100=E$3)*(GMW!$HZ$2:$HZ$100=E$1),0),$B18-1973)</f>
        <v>-255</v>
      </c>
      <c r="F18" cm="1">
        <f t="array" ref="F18">INDEX(GMW!$A$2:$HZ$100,MATCH(1,(GMW!$HY$2:$HY$100=F$3)*(GMW!$HZ$2:$HZ$100=F$1),0),$B18-1973)</f>
        <v>30212</v>
      </c>
      <c r="G18" cm="1">
        <f t="array" ref="G18">INDEX(GMW!$A$2:$HZ$100,MATCH(1,(GMW!$HY$2:$HY$100=G$3)*(GMW!$HZ$2:$HZ$100=G$1),0),$B18-1973)</f>
        <v>1401</v>
      </c>
      <c r="H18" cm="1">
        <f t="array" ref="H18">INDEX(GMW!$A$2:$HZ$100,MATCH(1,(GMW!$HY$2:$HY$100=H$3)*(GMW!$HZ$2:$HZ$100=H$1),0),$B18-1973)</f>
        <v>3447</v>
      </c>
      <c r="I18" cm="1">
        <f t="array" ref="I18">INDEX(GMW!$A$2:$HZ$100,MATCH(1,(GMW!$HY$2:$HY$100=I$3)*(GMW!$HZ$2:$HZ$100=I$1),0),$B18-1973)</f>
        <v>33404</v>
      </c>
      <c r="J18" cm="1">
        <f t="array" ref="J18">INDEX(GMW!$A$2:$HZ$100,MATCH(1,(GMW!$HY$2:$HY$100=J$3)*(GMW!$HZ$2:$HZ$100=J$1),0),$B18-1973)</f>
        <v>103194.7</v>
      </c>
      <c r="K18" cm="1">
        <f t="array" ref="K18">INDEX(GMW!$A$2:$HZ$100,MATCH(1,(GMW!$HY$2:$HY$100=K$3)*(GMW!$HZ$2:$HZ$100=K$1),0),$B18-1973)</f>
        <v>82667</v>
      </c>
      <c r="L18" cm="1">
        <f t="array" ref="L18">INDEX(GMW!$A$2:$HZ$100,MATCH(1,(GMW!$HY$2:$HY$100=L$3)*(GMW!$HZ$2:$HZ$100=L$1),0),$B18-1973)</f>
        <v>249681.5</v>
      </c>
      <c r="M18" cm="1">
        <f t="array" ref="M18">INDEX(GMW!$A$2:$HZ$100,MATCH(1,(GMW!$HY$2:$HY$100=M$3)*(GMW!$HZ$2:$HZ$100=M$1),0),$B18-1973)</f>
        <v>33.83596</v>
      </c>
      <c r="N18" cm="1">
        <f t="array" ref="N18">INDEX(GMW!$A$2:$HZ$100,MATCH(1,(GMW!$HY$2:$HY$100=N$3)*(GMW!$HZ$2:$HZ$100=N$1),0),$B18-1973)</f>
        <v>39.885669999999998</v>
      </c>
      <c r="O18" cm="1">
        <f t="array" ref="O18">INDEX(GMW!$A$2:$HZ$100,MATCH(1,(GMW!$HY$2:$HY$100=O$3)*(GMW!$HZ$2:$HZ$100=O$1),0),$B18-1973)</f>
        <v>10</v>
      </c>
      <c r="P18" cm="1">
        <f t="array" ref="P18">INDEX(GMW!$A$2:$HZ$100,MATCH(1,(GMW!$HY$2:$HY$100=P$3)*(GMW!$HZ$2:$HZ$100=P$1),0),$B18-1973)</f>
        <v>23101.1</v>
      </c>
      <c r="Q18" cm="1">
        <f t="array" ref="Q18">INDEX(GMW!$A$2:$HZ$100,MATCH(1,(GMW!$HY$2:$HY$100=Q$3)*(GMW!$HZ$2:$HZ$100=Q$1),0),$B18-1973)</f>
        <v>60.1</v>
      </c>
      <c r="R18" cm="1">
        <f t="array" ref="R18">INDEX(GMW!$A$2:$HZ$100,MATCH(1,(GMW!$HY$2:$HY$100=R$3)*(GMW!$HZ$2:$HZ$100=R$1),0),$B18-1973)</f>
        <v>1E-3</v>
      </c>
      <c r="S18" cm="1">
        <f t="array" ref="S18">INDEX(GMW!$A$2:$HZ$100,MATCH(1,(GMW!$HY$2:$HY$100=S$3)*(GMW!$HZ$2:$HZ$100=S$1),0),$B18-1973)</f>
        <v>11.1</v>
      </c>
      <c r="T18" cm="1">
        <f t="array" ref="T18">INDEX(GMW!$A$2:$HZ$100,MATCH(1,(GMW!$HY$2:$HY$100=T$3)*(GMW!$HZ$2:$HZ$100=T$1),0),$B18-1973)</f>
        <v>-2.1719930000000001</v>
      </c>
      <c r="U18" cm="1">
        <f t="array" ref="U18">INDEX(GMW!$A$2:$HZ$100,MATCH(1,(GMW!$HY$2:$HY$100=U$3)*(GMW!$HZ$2:$HZ$100=U$1),0),$B18-1973)</f>
        <v>56303.5</v>
      </c>
      <c r="V18" cm="1">
        <f t="array" ref="V18">INDEX(GMW!$A$2:$HZ$100,MATCH(1,(GMW!$HY$2:$HY$100=V$3)*(GMW!$HZ$2:$HZ$100=V$1),0),$B18-1973)</f>
        <v>244317</v>
      </c>
      <c r="W18" cm="1">
        <f t="array" ref="W18">INDEX(GMW!$A$2:$HZ$100,MATCH(1,(GMW!$HY$2:$HY$100=W$3)*(GMW!$HZ$2:$HZ$100=W$1),0),$B18-1973)</f>
        <v>1656</v>
      </c>
      <c r="X18" cm="1">
        <f t="array" ref="X18">INDEX(GMW!$A$2:$HZ$100,MATCH(1,(GMW!$HY$2:$HY$100=X$3)*(GMW!$HZ$2:$HZ$100=X$1),0),$B18-1973)</f>
        <v>-255</v>
      </c>
      <c r="Y18" cm="1">
        <f t="array" ref="Y18">INDEX(GMW!$A$2:$HZ$100,MATCH(1,(GMW!$HY$2:$HY$100=Y$3)*(GMW!$HZ$2:$HZ$100=Y$1),0),$B18-1973)</f>
        <v>30212</v>
      </c>
      <c r="Z18" cm="1">
        <f t="array" ref="Z18">INDEX(GMW!$A$2:$HZ$100,MATCH(1,(GMW!$HY$2:$HY$100=Z$3)*(GMW!$HZ$2:$HZ$100=Z$1),0),$B18-1973)</f>
        <v>1401</v>
      </c>
      <c r="AA18" cm="1">
        <f t="array" ref="AA18">INDEX(GMW!$A$2:$HZ$100,MATCH(1,(GMW!$HY$2:$HY$100=AA$3)*(GMW!$HZ$2:$HZ$100=AA$1),0),$B18-1973)</f>
        <v>3447</v>
      </c>
      <c r="AB18" cm="1">
        <f t="array" ref="AB18">INDEX(GMW!$A$2:$HZ$100,MATCH(1,(GMW!$HY$2:$HY$100=AB$3)*(GMW!$HZ$2:$HZ$100=AB$1),0),$B18-1973)</f>
        <v>33404</v>
      </c>
      <c r="AC18" cm="1">
        <f t="array" ref="AC18">INDEX(GMW!$A$2:$HZ$100,MATCH(1,(GMW!$HY$2:$HY$100=AC$3)*(GMW!$HZ$2:$HZ$100=AC$1),0),$B18-1973)</f>
        <v>103194.7</v>
      </c>
      <c r="AD18" cm="1">
        <f t="array" ref="AD18">INDEX(GMW!$A$2:$HZ$100,MATCH(1,(GMW!$HY$2:$HY$100=AD$3)*(GMW!$HZ$2:$HZ$100=AD$1),0),$B18-1973)</f>
        <v>82667</v>
      </c>
      <c r="AE18" cm="1">
        <f t="array" ref="AE18">INDEX(GMW!$A$2:$HZ$100,MATCH(1,(GMW!$HY$2:$HY$100=AE$3)*(GMW!$HZ$2:$HZ$100=AE$1),0),$B18-1973)</f>
        <v>249681.5</v>
      </c>
      <c r="AF18" cm="1">
        <f t="array" ref="AF18">INDEX(GMW!$A$2:$HZ$100,MATCH(1,(GMW!$HY$2:$HY$100=AF$3)*(GMW!$HZ$2:$HZ$100=AF$1),0),$B18-1973)</f>
        <v>33.83596</v>
      </c>
      <c r="AG18" cm="1">
        <f t="array" ref="AG18">INDEX(GMW!$A$2:$HZ$100,MATCH(1,(GMW!$HY$2:$HY$100=AG$3)*(GMW!$HZ$2:$HZ$100=AG$1),0),$B18-1973)</f>
        <v>39.885669999999998</v>
      </c>
      <c r="AH18" cm="1">
        <f t="array" ref="AH18">INDEX(GMW!$A$2:$HZ$100,MATCH(1,(GMW!$HY$2:$HY$100=AH$3)*(GMW!$HZ$2:$HZ$100=AH$1),0),$B18-1973)</f>
        <v>10</v>
      </c>
      <c r="AI18" cm="1">
        <f t="array" ref="AI18">INDEX(GMW!$A$2:$HZ$100,MATCH(1,(GMW!$HY$2:$HY$100=AI$3)*(GMW!$HZ$2:$HZ$100=AI$1),0),$B18-1973)</f>
        <v>23101.1</v>
      </c>
      <c r="AJ18" cm="1">
        <f t="array" ref="AJ18">INDEX(GMW!$A$2:$HZ$100,MATCH(1,(GMW!$HY$2:$HY$100=AJ$3)*(GMW!$HZ$2:$HZ$100=AJ$1),0),$B18-1973)</f>
        <v>60.1</v>
      </c>
      <c r="AK18" cm="1">
        <f t="array" ref="AK18">INDEX(GMW!$A$2:$HZ$100,MATCH(1,(GMW!$HY$2:$HY$100=AK$3)*(GMW!$HZ$2:$HZ$100=AK$1),0),$B18-1973)</f>
        <v>1E-3</v>
      </c>
      <c r="AL18" cm="1">
        <f t="array" ref="AL18">INDEX(GMW!$A$2:$HZ$100,MATCH(1,(GMW!$HY$2:$HY$100=AL$3)*(GMW!$HZ$2:$HZ$100=AL$1),0),$B18-1973)</f>
        <v>11.1</v>
      </c>
      <c r="AM18" cm="1">
        <f t="array" ref="AM18">INDEX(GMW!$A$2:$HZ$100,MATCH(1,(GMW!$HY$2:$HY$100=AM$3)*(GMW!$HZ$2:$HZ$100=AM$1),0),$B18-1973)</f>
        <v>-2.1719930000000001</v>
      </c>
      <c r="AN18" cm="1">
        <f t="array" ref="AN18">INDEX(GMW!$A$2:$HZ$100,MATCH(1,(GMW!$HY$2:$HY$100=AN$3)*(GMW!$HZ$2:$HZ$100=AN$1),0),$B18-1973)</f>
        <v>56303.5</v>
      </c>
      <c r="AO18" cm="1">
        <f t="array" ref="AO18">INDEX(GMW!$A$2:$HZ$100,MATCH(1,(GMW!$HY$2:$HY$100=AO$3)*(GMW!$HZ$2:$HZ$100=AO$1),0),$B18-1973)</f>
        <v>244317</v>
      </c>
      <c r="AP18" cm="1">
        <f t="array" ref="AP18">INDEX(GMW!$A$2:$HZ$100,MATCH(1,(GMW!$HY$2:$HY$100=AP$3)*(GMW!$HZ$2:$HZ$100=AP$1),0),$B18-1973)</f>
        <v>1656</v>
      </c>
      <c r="AQ18" cm="1">
        <f t="array" ref="AQ18">INDEX(GMW!$A$2:$HZ$100,MATCH(1,(GMW!$HY$2:$HY$100=AQ$3)*(GMW!$HZ$2:$HZ$100=AQ$1),0),$B18-1973)</f>
        <v>-255</v>
      </c>
      <c r="AR18" cm="1">
        <f t="array" ref="AR18">INDEX(GMW!$A$2:$HZ$100,MATCH(1,(GMW!$HY$2:$HY$100=AR$3)*(GMW!$HZ$2:$HZ$100=AR$1),0),$B18-1973)</f>
        <v>30212</v>
      </c>
      <c r="AS18" cm="1">
        <f t="array" ref="AS18">INDEX(GMW!$A$2:$HZ$100,MATCH(1,(GMW!$HY$2:$HY$100=AS$3)*(GMW!$HZ$2:$HZ$100=AS$1),0),$B18-1973)</f>
        <v>1401</v>
      </c>
      <c r="AT18" cm="1">
        <f t="array" ref="AT18">INDEX(GMW!$A$2:$HZ$100,MATCH(1,(GMW!$HY$2:$HY$100=AT$3)*(GMW!$HZ$2:$HZ$100=AT$1),0),$B18-1973)</f>
        <v>3447</v>
      </c>
      <c r="AU18" cm="1">
        <f t="array" ref="AU18">INDEX(GMW!$A$2:$HZ$100,MATCH(1,(GMW!$HY$2:$HY$100=AU$3)*(GMW!$HZ$2:$HZ$100=AU$1),0),$B18-1973)</f>
        <v>33404</v>
      </c>
      <c r="AV18" cm="1">
        <f t="array" ref="AV18">INDEX(GMW!$A$2:$HZ$100,MATCH(1,(GMW!$HY$2:$HY$100=AV$3)*(GMW!$HZ$2:$HZ$100=AV$1),0),$B18-1973)</f>
        <v>103194.7</v>
      </c>
      <c r="AW18" cm="1">
        <f t="array" ref="AW18">INDEX(GMW!$A$2:$HZ$100,MATCH(1,(GMW!$HY$2:$HY$100=AW$3)*(GMW!$HZ$2:$HZ$100=AW$1),0),$B18-1973)</f>
        <v>82667</v>
      </c>
      <c r="AX18" cm="1">
        <f t="array" ref="AX18">INDEX(GMW!$A$2:$HZ$100,MATCH(1,(GMW!$HY$2:$HY$100=AX$3)*(GMW!$HZ$2:$HZ$100=AX$1),0),$B18-1973)</f>
        <v>249681.5</v>
      </c>
      <c r="AY18" cm="1">
        <f t="array" ref="AY18">INDEX(GMW!$A$2:$HZ$100,MATCH(1,(GMW!$HY$2:$HY$100=AY$3)*(GMW!$HZ$2:$HZ$100=AY$1),0),$B18-1973)</f>
        <v>33.83596</v>
      </c>
      <c r="AZ18" cm="1">
        <f t="array" ref="AZ18">INDEX(GMW!$A$2:$HZ$100,MATCH(1,(GMW!$HY$2:$HY$100=AZ$3)*(GMW!$HZ$2:$HZ$100=AZ$1),0),$B18-1973)</f>
        <v>39.885669999999998</v>
      </c>
      <c r="BA18" cm="1">
        <f t="array" ref="BA18">INDEX(GMW!$A$2:$HZ$100,MATCH(1,(GMW!$HY$2:$HY$100=BA$3)*(GMW!$HZ$2:$HZ$100=BA$1),0),$B18-1973)</f>
        <v>10</v>
      </c>
      <c r="BB18" cm="1">
        <f t="array" ref="BB18">INDEX(GMW!$A$2:$HZ$100,MATCH(1,(GMW!$HY$2:$HY$100=BB$3)*(GMW!$HZ$2:$HZ$100=BB$1),0),$B18-1973)</f>
        <v>23101.1</v>
      </c>
      <c r="BC18" cm="1">
        <f t="array" ref="BC18">INDEX(GMW!$A$2:$HZ$100,MATCH(1,(GMW!$HY$2:$HY$100=BC$3)*(GMW!$HZ$2:$HZ$100=BC$1),0),$B18-1973)</f>
        <v>60.1</v>
      </c>
      <c r="BD18" cm="1">
        <f t="array" ref="BD18">INDEX(GMW!$A$2:$HZ$100,MATCH(1,(GMW!$HY$2:$HY$100=BD$3)*(GMW!$HZ$2:$HZ$100=BD$1),0),$B18-1973)</f>
        <v>1E-3</v>
      </c>
      <c r="BE18" cm="1">
        <f t="array" ref="BE18">INDEX(GMW!$A$2:$HZ$100,MATCH(1,(GMW!$HY$2:$HY$100=BE$3)*(GMW!$HZ$2:$HZ$100=BE$1),0),$B18-1973)</f>
        <v>11.1</v>
      </c>
      <c r="BF18" cm="1">
        <f t="array" ref="BF18">INDEX(GMW!$A$2:$HZ$100,MATCH(1,(GMW!$HY$2:$HY$100=BF$3)*(GMW!$HZ$2:$HZ$100=BF$1),0),$B18-1973)</f>
        <v>-2.1719930000000001</v>
      </c>
      <c r="BG18" cm="1">
        <f t="array" ref="BG18">INDEX(GMW!$A$2:$HZ$100,MATCH(1,(GMW!$HY$2:$HY$100=BG$3)*(GMW!$HZ$2:$HZ$100=BG$1),0),$B18-1973)</f>
        <v>56303.5</v>
      </c>
      <c r="BJ18">
        <f t="shared" si="67"/>
        <v>1982</v>
      </c>
      <c r="BM18">
        <f t="shared" si="65"/>
        <v>1991</v>
      </c>
      <c r="BN18">
        <f t="shared" si="66"/>
        <v>199101</v>
      </c>
      <c r="BO18" s="9">
        <f t="shared" si="7"/>
        <v>1247769</v>
      </c>
      <c r="BP18" s="9">
        <f t="shared" si="8"/>
        <v>23764</v>
      </c>
      <c r="BQ18" s="9">
        <f t="shared" si="9"/>
        <v>-14698</v>
      </c>
      <c r="BR18" s="9">
        <f t="shared" si="10"/>
        <v>233675</v>
      </c>
      <c r="BS18" s="9">
        <f t="shared" si="11"/>
        <v>9066</v>
      </c>
      <c r="BT18" s="9">
        <f t="shared" si="12"/>
        <v>20656</v>
      </c>
      <c r="BU18" s="9">
        <f t="shared" si="13"/>
        <v>239633</v>
      </c>
      <c r="BV18" s="9">
        <f t="shared" si="14"/>
        <v>131212.79999999999</v>
      </c>
      <c r="BW18" s="9">
        <f t="shared" si="15"/>
        <v>714130</v>
      </c>
      <c r="BX18" s="9">
        <f t="shared" si="16"/>
        <v>1272868.8</v>
      </c>
      <c r="BY18" s="10">
        <f t="shared" si="17"/>
        <v>57.232687499999997</v>
      </c>
      <c r="BZ18" s="10">
        <f t="shared" si="18"/>
        <v>61.066667499999994</v>
      </c>
      <c r="CA18" s="10">
        <f t="shared" si="19"/>
        <v>10.625</v>
      </c>
      <c r="CB18" s="9">
        <f t="shared" si="62"/>
        <v>114068</v>
      </c>
      <c r="CC18" s="10">
        <f t="shared" si="20"/>
        <v>72.25</v>
      </c>
      <c r="CD18" s="9">
        <f t="shared" si="63"/>
        <v>122315</v>
      </c>
      <c r="CE18" s="10">
        <f t="shared" si="21"/>
        <v>9.2749999999999986</v>
      </c>
      <c r="CF18" s="11">
        <f t="shared" si="22"/>
        <v>-2.7214999999999998</v>
      </c>
      <c r="CG18" s="11">
        <f t="shared" si="23"/>
        <v>57548.5</v>
      </c>
      <c r="CH18" s="9">
        <f t="shared" si="24"/>
        <v>1247769</v>
      </c>
      <c r="CI18" s="9">
        <f t="shared" si="25"/>
        <v>23764</v>
      </c>
      <c r="CJ18" s="9">
        <f t="shared" si="26"/>
        <v>-14698</v>
      </c>
      <c r="CK18" s="9">
        <f t="shared" si="27"/>
        <v>233675</v>
      </c>
      <c r="CL18" s="9">
        <f t="shared" si="28"/>
        <v>9066</v>
      </c>
      <c r="CM18" s="9">
        <f t="shared" si="29"/>
        <v>20656</v>
      </c>
      <c r="CN18" s="9">
        <f t="shared" si="30"/>
        <v>239633</v>
      </c>
      <c r="CO18" s="9">
        <f t="shared" si="31"/>
        <v>131212.79999999999</v>
      </c>
      <c r="CP18" s="9">
        <f t="shared" si="32"/>
        <v>714130</v>
      </c>
      <c r="CQ18" s="9">
        <f t="shared" si="33"/>
        <v>1272868.8</v>
      </c>
      <c r="CR18" s="10">
        <f t="shared" si="34"/>
        <v>57.232687499999997</v>
      </c>
      <c r="CS18" s="10">
        <f t="shared" si="35"/>
        <v>61.066667499999994</v>
      </c>
      <c r="CT18" s="10">
        <f t="shared" si="36"/>
        <v>10.625</v>
      </c>
      <c r="CU18" s="9">
        <f t="shared" si="37"/>
        <v>114068</v>
      </c>
      <c r="CV18" s="10">
        <f t="shared" si="38"/>
        <v>72.25</v>
      </c>
      <c r="CW18" s="9">
        <f t="shared" si="39"/>
        <v>122315</v>
      </c>
      <c r="CX18" s="10">
        <f t="shared" si="40"/>
        <v>9.2749999999999986</v>
      </c>
      <c r="CY18" s="11">
        <f t="shared" si="41"/>
        <v>-2.7214999999999998</v>
      </c>
      <c r="CZ18" s="11">
        <f t="shared" si="42"/>
        <v>57548.5</v>
      </c>
      <c r="DA18" s="9">
        <f t="shared" si="43"/>
        <v>1247769</v>
      </c>
      <c r="DB18" s="9">
        <f t="shared" si="44"/>
        <v>23764</v>
      </c>
      <c r="DC18" s="9">
        <f t="shared" si="45"/>
        <v>-14698</v>
      </c>
      <c r="DD18" s="9">
        <f t="shared" si="46"/>
        <v>233675</v>
      </c>
      <c r="DE18" s="9">
        <f t="shared" si="47"/>
        <v>9066</v>
      </c>
      <c r="DF18" s="9">
        <f t="shared" si="48"/>
        <v>20656</v>
      </c>
      <c r="DG18" s="9">
        <f t="shared" si="49"/>
        <v>239633</v>
      </c>
      <c r="DH18" s="9">
        <f t="shared" si="50"/>
        <v>131212.79999999999</v>
      </c>
      <c r="DI18" s="9">
        <f t="shared" si="51"/>
        <v>714130</v>
      </c>
      <c r="DJ18" s="9">
        <f t="shared" si="52"/>
        <v>1272868.8</v>
      </c>
      <c r="DK18" s="10">
        <f t="shared" si="53"/>
        <v>57.232687499999997</v>
      </c>
      <c r="DL18" s="10">
        <f t="shared" si="54"/>
        <v>61.066667499999994</v>
      </c>
      <c r="DM18" s="10">
        <f t="shared" si="55"/>
        <v>10.625</v>
      </c>
      <c r="DN18" s="9">
        <f t="shared" si="56"/>
        <v>114068</v>
      </c>
      <c r="DO18" s="10">
        <f t="shared" si="57"/>
        <v>72.25</v>
      </c>
      <c r="DP18" s="9">
        <f t="shared" si="58"/>
        <v>122315</v>
      </c>
      <c r="DQ18" s="10">
        <f t="shared" si="59"/>
        <v>9.2749999999999986</v>
      </c>
      <c r="DR18" s="11">
        <f t="shared" si="60"/>
        <v>-2.7214999999999998</v>
      </c>
      <c r="DS18" s="11">
        <f t="shared" si="61"/>
        <v>57548.5</v>
      </c>
    </row>
    <row r="19" spans="1:123">
      <c r="A19">
        <v>1983</v>
      </c>
      <c r="B19">
        <f t="shared" si="64"/>
        <v>1992</v>
      </c>
      <c r="C19" cm="1">
        <f t="array" ref="C19">INDEX(GMW!$A$2:$HZ$100,MATCH(1,(GMW!$HY$2:$HY$100=C$3)*(GMW!$HZ$2:$HZ$100=C$1),0),$B19-1973)</f>
        <v>249032</v>
      </c>
      <c r="D19" cm="1">
        <f t="array" ref="D19">INDEX(GMW!$A$2:$HZ$100,MATCH(1,(GMW!$HY$2:$HY$100=D$3)*(GMW!$HZ$2:$HZ$100=D$1),0),$B19-1973)</f>
        <v>1527</v>
      </c>
      <c r="E19" cm="1">
        <f t="array" ref="E19">INDEX(GMW!$A$2:$HZ$100,MATCH(1,(GMW!$HY$2:$HY$100=E$3)*(GMW!$HZ$2:$HZ$100=E$1),0),$B19-1973)</f>
        <v>1465</v>
      </c>
      <c r="F19" cm="1">
        <f t="array" ref="F19">INDEX(GMW!$A$2:$HZ$100,MATCH(1,(GMW!$HY$2:$HY$100=F$3)*(GMW!$HZ$2:$HZ$100=F$1),0),$B19-1973)</f>
        <v>32213</v>
      </c>
      <c r="G19" cm="1">
        <f t="array" ref="G19">INDEX(GMW!$A$2:$HZ$100,MATCH(1,(GMW!$HY$2:$HY$100=G$3)*(GMW!$HZ$2:$HZ$100=G$1),0),$B19-1973)</f>
        <v>2992</v>
      </c>
      <c r="H19" cm="1">
        <f t="array" ref="H19">INDEX(GMW!$A$2:$HZ$100,MATCH(1,(GMW!$HY$2:$HY$100=H$3)*(GMW!$HZ$2:$HZ$100=H$1),0),$B19-1973)</f>
        <v>3454</v>
      </c>
      <c r="I19" cm="1">
        <f t="array" ref="I19">INDEX(GMW!$A$2:$HZ$100,MATCH(1,(GMW!$HY$2:$HY$100=I$3)*(GMW!$HZ$2:$HZ$100=I$1),0),$B19-1973)</f>
        <v>37132</v>
      </c>
      <c r="J19" cm="1">
        <f t="array" ref="J19">INDEX(GMW!$A$2:$HZ$100,MATCH(1,(GMW!$HY$2:$HY$100=J$3)*(GMW!$HZ$2:$HZ$100=J$1),0),$B19-1973)</f>
        <v>107892.9</v>
      </c>
      <c r="K19" cm="1">
        <f t="array" ref="K19">INDEX(GMW!$A$2:$HZ$100,MATCH(1,(GMW!$HY$2:$HY$100=K$3)*(GMW!$HZ$2:$HZ$100=K$1),0),$B19-1973)</f>
        <v>85727</v>
      </c>
      <c r="L19" cm="1">
        <f t="array" ref="L19">INDEX(GMW!$A$2:$HZ$100,MATCH(1,(GMW!$HY$2:$HY$100=L$3)*(GMW!$HZ$2:$HZ$100=L$1),0),$B19-1973)</f>
        <v>250267</v>
      </c>
      <c r="M19" cm="1">
        <f t="array" ref="M19">INDEX(GMW!$A$2:$HZ$100,MATCH(1,(GMW!$HY$2:$HY$100=M$3)*(GMW!$HZ$2:$HZ$100=M$1),0),$B19-1973)</f>
        <v>34.42409</v>
      </c>
      <c r="N19" cm="1">
        <f t="array" ref="N19">INDEX(GMW!$A$2:$HZ$100,MATCH(1,(GMW!$HY$2:$HY$100=N$3)*(GMW!$HZ$2:$HZ$100=N$1),0),$B19-1973)</f>
        <v>40.172429999999999</v>
      </c>
      <c r="O19" cm="1">
        <f t="array" ref="O19">INDEX(GMW!$A$2:$HZ$100,MATCH(1,(GMW!$HY$2:$HY$100=O$3)*(GMW!$HZ$2:$HZ$100=O$1),0),$B19-1973)</f>
        <v>10.5625</v>
      </c>
      <c r="P19" cm="1">
        <f t="array" ref="P19">INDEX(GMW!$A$2:$HZ$100,MATCH(1,(GMW!$HY$2:$HY$100=P$3)*(GMW!$HZ$2:$HZ$100=P$1),0),$B19-1973)</f>
        <v>23640.62</v>
      </c>
      <c r="Q19" cm="1">
        <f t="array" ref="Q19">INDEX(GMW!$A$2:$HZ$100,MATCH(1,(GMW!$HY$2:$HY$100=Q$3)*(GMW!$HZ$2:$HZ$100=Q$1),0),$B19-1973)</f>
        <v>61.4</v>
      </c>
      <c r="R19" cm="1">
        <f t="array" ref="R19">INDEX(GMW!$A$2:$HZ$100,MATCH(1,(GMW!$HY$2:$HY$100=R$3)*(GMW!$HZ$2:$HZ$100=R$1),0),$B19-1973)</f>
        <v>1E-3</v>
      </c>
      <c r="S19" cm="1">
        <f t="array" ref="S19">INDEX(GMW!$A$2:$HZ$100,MATCH(1,(GMW!$HY$2:$HY$100=S$3)*(GMW!$HZ$2:$HZ$100=S$1),0),$B19-1973)</f>
        <v>11.3</v>
      </c>
      <c r="T19" cm="1">
        <f t="array" ref="T19">INDEX(GMW!$A$2:$HZ$100,MATCH(1,(GMW!$HY$2:$HY$100=T$3)*(GMW!$HZ$2:$HZ$100=T$1),0),$B19-1973)</f>
        <v>-0.49467090000000002</v>
      </c>
      <c r="U19" cm="1">
        <f t="array" ref="U19">INDEX(GMW!$A$2:$HZ$100,MATCH(1,(GMW!$HY$2:$HY$100=U$3)*(GMW!$HZ$2:$HZ$100=U$1),0),$B19-1973)</f>
        <v>56309.75</v>
      </c>
      <c r="V19" cm="1">
        <f t="array" ref="V19">INDEX(GMW!$A$2:$HZ$100,MATCH(1,(GMW!$HY$2:$HY$100=V$3)*(GMW!$HZ$2:$HZ$100=V$1),0),$B19-1973)</f>
        <v>249032</v>
      </c>
      <c r="W19" cm="1">
        <f t="array" ref="W19">INDEX(GMW!$A$2:$HZ$100,MATCH(1,(GMW!$HY$2:$HY$100=W$3)*(GMW!$HZ$2:$HZ$100=W$1),0),$B19-1973)</f>
        <v>1527</v>
      </c>
      <c r="X19" cm="1">
        <f t="array" ref="X19">INDEX(GMW!$A$2:$HZ$100,MATCH(1,(GMW!$HY$2:$HY$100=X$3)*(GMW!$HZ$2:$HZ$100=X$1),0),$B19-1973)</f>
        <v>1465</v>
      </c>
      <c r="Y19" cm="1">
        <f t="array" ref="Y19">INDEX(GMW!$A$2:$HZ$100,MATCH(1,(GMW!$HY$2:$HY$100=Y$3)*(GMW!$HZ$2:$HZ$100=Y$1),0),$B19-1973)</f>
        <v>32213</v>
      </c>
      <c r="Z19" cm="1">
        <f t="array" ref="Z19">INDEX(GMW!$A$2:$HZ$100,MATCH(1,(GMW!$HY$2:$HY$100=Z$3)*(GMW!$HZ$2:$HZ$100=Z$1),0),$B19-1973)</f>
        <v>2992</v>
      </c>
      <c r="AA19" cm="1">
        <f t="array" ref="AA19">INDEX(GMW!$A$2:$HZ$100,MATCH(1,(GMW!$HY$2:$HY$100=AA$3)*(GMW!$HZ$2:$HZ$100=AA$1),0),$B19-1973)</f>
        <v>3454</v>
      </c>
      <c r="AB19" cm="1">
        <f t="array" ref="AB19">INDEX(GMW!$A$2:$HZ$100,MATCH(1,(GMW!$HY$2:$HY$100=AB$3)*(GMW!$HZ$2:$HZ$100=AB$1),0),$B19-1973)</f>
        <v>37132</v>
      </c>
      <c r="AC19" cm="1">
        <f t="array" ref="AC19">INDEX(GMW!$A$2:$HZ$100,MATCH(1,(GMW!$HY$2:$HY$100=AC$3)*(GMW!$HZ$2:$HZ$100=AC$1),0),$B19-1973)</f>
        <v>107892.9</v>
      </c>
      <c r="AD19" cm="1">
        <f t="array" ref="AD19">INDEX(GMW!$A$2:$HZ$100,MATCH(1,(GMW!$HY$2:$HY$100=AD$3)*(GMW!$HZ$2:$HZ$100=AD$1),0),$B19-1973)</f>
        <v>85727</v>
      </c>
      <c r="AE19" cm="1">
        <f t="array" ref="AE19">INDEX(GMW!$A$2:$HZ$100,MATCH(1,(GMW!$HY$2:$HY$100=AE$3)*(GMW!$HZ$2:$HZ$100=AE$1),0),$B19-1973)</f>
        <v>250267</v>
      </c>
      <c r="AF19" cm="1">
        <f t="array" ref="AF19">INDEX(GMW!$A$2:$HZ$100,MATCH(1,(GMW!$HY$2:$HY$100=AF$3)*(GMW!$HZ$2:$HZ$100=AF$1),0),$B19-1973)</f>
        <v>34.42409</v>
      </c>
      <c r="AG19" cm="1">
        <f t="array" ref="AG19">INDEX(GMW!$A$2:$HZ$100,MATCH(1,(GMW!$HY$2:$HY$100=AG$3)*(GMW!$HZ$2:$HZ$100=AG$1),0),$B19-1973)</f>
        <v>40.172429999999999</v>
      </c>
      <c r="AH19" cm="1">
        <f t="array" ref="AH19">INDEX(GMW!$A$2:$HZ$100,MATCH(1,(GMW!$HY$2:$HY$100=AH$3)*(GMW!$HZ$2:$HZ$100=AH$1),0),$B19-1973)</f>
        <v>10.5625</v>
      </c>
      <c r="AI19" cm="1">
        <f t="array" ref="AI19">INDEX(GMW!$A$2:$HZ$100,MATCH(1,(GMW!$HY$2:$HY$100=AI$3)*(GMW!$HZ$2:$HZ$100=AI$1),0),$B19-1973)</f>
        <v>23640.62</v>
      </c>
      <c r="AJ19" cm="1">
        <f t="array" ref="AJ19">INDEX(GMW!$A$2:$HZ$100,MATCH(1,(GMW!$HY$2:$HY$100=AJ$3)*(GMW!$HZ$2:$HZ$100=AJ$1),0),$B19-1973)</f>
        <v>61.4</v>
      </c>
      <c r="AK19" cm="1">
        <f t="array" ref="AK19">INDEX(GMW!$A$2:$HZ$100,MATCH(1,(GMW!$HY$2:$HY$100=AK$3)*(GMW!$HZ$2:$HZ$100=AK$1),0),$B19-1973)</f>
        <v>1E-3</v>
      </c>
      <c r="AL19" cm="1">
        <f t="array" ref="AL19">INDEX(GMW!$A$2:$HZ$100,MATCH(1,(GMW!$HY$2:$HY$100=AL$3)*(GMW!$HZ$2:$HZ$100=AL$1),0),$B19-1973)</f>
        <v>11.3</v>
      </c>
      <c r="AM19" cm="1">
        <f t="array" ref="AM19">INDEX(GMW!$A$2:$HZ$100,MATCH(1,(GMW!$HY$2:$HY$100=AM$3)*(GMW!$HZ$2:$HZ$100=AM$1),0),$B19-1973)</f>
        <v>-0.49467090000000002</v>
      </c>
      <c r="AN19" cm="1">
        <f t="array" ref="AN19">INDEX(GMW!$A$2:$HZ$100,MATCH(1,(GMW!$HY$2:$HY$100=AN$3)*(GMW!$HZ$2:$HZ$100=AN$1),0),$B19-1973)</f>
        <v>56309.75</v>
      </c>
      <c r="AO19" cm="1">
        <f t="array" ref="AO19">INDEX(GMW!$A$2:$HZ$100,MATCH(1,(GMW!$HY$2:$HY$100=AO$3)*(GMW!$HZ$2:$HZ$100=AO$1),0),$B19-1973)</f>
        <v>249032</v>
      </c>
      <c r="AP19" cm="1">
        <f t="array" ref="AP19">INDEX(GMW!$A$2:$HZ$100,MATCH(1,(GMW!$HY$2:$HY$100=AP$3)*(GMW!$HZ$2:$HZ$100=AP$1),0),$B19-1973)</f>
        <v>1527</v>
      </c>
      <c r="AQ19" cm="1">
        <f t="array" ref="AQ19">INDEX(GMW!$A$2:$HZ$100,MATCH(1,(GMW!$HY$2:$HY$100=AQ$3)*(GMW!$HZ$2:$HZ$100=AQ$1),0),$B19-1973)</f>
        <v>1465</v>
      </c>
      <c r="AR19" cm="1">
        <f t="array" ref="AR19">INDEX(GMW!$A$2:$HZ$100,MATCH(1,(GMW!$HY$2:$HY$100=AR$3)*(GMW!$HZ$2:$HZ$100=AR$1),0),$B19-1973)</f>
        <v>32213</v>
      </c>
      <c r="AS19" cm="1">
        <f t="array" ref="AS19">INDEX(GMW!$A$2:$HZ$100,MATCH(1,(GMW!$HY$2:$HY$100=AS$3)*(GMW!$HZ$2:$HZ$100=AS$1),0),$B19-1973)</f>
        <v>2992</v>
      </c>
      <c r="AT19" cm="1">
        <f t="array" ref="AT19">INDEX(GMW!$A$2:$HZ$100,MATCH(1,(GMW!$HY$2:$HY$100=AT$3)*(GMW!$HZ$2:$HZ$100=AT$1),0),$B19-1973)</f>
        <v>3454</v>
      </c>
      <c r="AU19" cm="1">
        <f t="array" ref="AU19">INDEX(GMW!$A$2:$HZ$100,MATCH(1,(GMW!$HY$2:$HY$100=AU$3)*(GMW!$HZ$2:$HZ$100=AU$1),0),$B19-1973)</f>
        <v>37132</v>
      </c>
      <c r="AV19" cm="1">
        <f t="array" ref="AV19">INDEX(GMW!$A$2:$HZ$100,MATCH(1,(GMW!$HY$2:$HY$100=AV$3)*(GMW!$HZ$2:$HZ$100=AV$1),0),$B19-1973)</f>
        <v>107892.9</v>
      </c>
      <c r="AW19" cm="1">
        <f t="array" ref="AW19">INDEX(GMW!$A$2:$HZ$100,MATCH(1,(GMW!$HY$2:$HY$100=AW$3)*(GMW!$HZ$2:$HZ$100=AW$1),0),$B19-1973)</f>
        <v>85727</v>
      </c>
      <c r="AX19" cm="1">
        <f t="array" ref="AX19">INDEX(GMW!$A$2:$HZ$100,MATCH(1,(GMW!$HY$2:$HY$100=AX$3)*(GMW!$HZ$2:$HZ$100=AX$1),0),$B19-1973)</f>
        <v>250267</v>
      </c>
      <c r="AY19" cm="1">
        <f t="array" ref="AY19">INDEX(GMW!$A$2:$HZ$100,MATCH(1,(GMW!$HY$2:$HY$100=AY$3)*(GMW!$HZ$2:$HZ$100=AY$1),0),$B19-1973)</f>
        <v>34.42409</v>
      </c>
      <c r="AZ19" cm="1">
        <f t="array" ref="AZ19">INDEX(GMW!$A$2:$HZ$100,MATCH(1,(GMW!$HY$2:$HY$100=AZ$3)*(GMW!$HZ$2:$HZ$100=AZ$1),0),$B19-1973)</f>
        <v>40.172429999999999</v>
      </c>
      <c r="BA19" cm="1">
        <f t="array" ref="BA19">INDEX(GMW!$A$2:$HZ$100,MATCH(1,(GMW!$HY$2:$HY$100=BA$3)*(GMW!$HZ$2:$HZ$100=BA$1),0),$B19-1973)</f>
        <v>10.5625</v>
      </c>
      <c r="BB19" cm="1">
        <f t="array" ref="BB19">INDEX(GMW!$A$2:$HZ$100,MATCH(1,(GMW!$HY$2:$HY$100=BB$3)*(GMW!$HZ$2:$HZ$100=BB$1),0),$B19-1973)</f>
        <v>23640.62</v>
      </c>
      <c r="BC19" cm="1">
        <f t="array" ref="BC19">INDEX(GMW!$A$2:$HZ$100,MATCH(1,(GMW!$HY$2:$HY$100=BC$3)*(GMW!$HZ$2:$HZ$100=BC$1),0),$B19-1973)</f>
        <v>61.4</v>
      </c>
      <c r="BD19" cm="1">
        <f t="array" ref="BD19">INDEX(GMW!$A$2:$HZ$100,MATCH(1,(GMW!$HY$2:$HY$100=BD$3)*(GMW!$HZ$2:$HZ$100=BD$1),0),$B19-1973)</f>
        <v>1E-3</v>
      </c>
      <c r="BE19" cm="1">
        <f t="array" ref="BE19">INDEX(GMW!$A$2:$HZ$100,MATCH(1,(GMW!$HY$2:$HY$100=BE$3)*(GMW!$HZ$2:$HZ$100=BE$1),0),$B19-1973)</f>
        <v>11.3</v>
      </c>
      <c r="BF19" cm="1">
        <f t="array" ref="BF19">INDEX(GMW!$A$2:$HZ$100,MATCH(1,(GMW!$HY$2:$HY$100=BF$3)*(GMW!$HZ$2:$HZ$100=BF$1),0),$B19-1973)</f>
        <v>-0.49467090000000002</v>
      </c>
      <c r="BG19" cm="1">
        <f t="array" ref="BG19">INDEX(GMW!$A$2:$HZ$100,MATCH(1,(GMW!$HY$2:$HY$100=BG$3)*(GMW!$HZ$2:$HZ$100=BG$1),0),$B19-1973)</f>
        <v>56309.75</v>
      </c>
      <c r="BJ19">
        <f t="shared" si="67"/>
        <v>1982</v>
      </c>
      <c r="BK19" t="str">
        <f t="shared" ref="BK19" si="69">BJ19&amp;"01"</f>
        <v>198201</v>
      </c>
      <c r="BM19">
        <f t="shared" si="65"/>
        <v>1992</v>
      </c>
      <c r="BN19">
        <f t="shared" si="66"/>
        <v>199201</v>
      </c>
      <c r="BO19" s="9">
        <f t="shared" si="7"/>
        <v>1256503</v>
      </c>
      <c r="BP19" s="9">
        <f t="shared" si="8"/>
        <v>46347</v>
      </c>
      <c r="BQ19" s="9">
        <f t="shared" si="9"/>
        <v>-38528</v>
      </c>
      <c r="BR19" s="9">
        <f t="shared" si="10"/>
        <v>254584</v>
      </c>
      <c r="BS19" s="9">
        <f t="shared" si="11"/>
        <v>7819</v>
      </c>
      <c r="BT19" s="9">
        <f t="shared" si="12"/>
        <v>20849</v>
      </c>
      <c r="BU19" s="9">
        <f t="shared" si="13"/>
        <v>236905</v>
      </c>
      <c r="BV19" s="9">
        <f t="shared" si="14"/>
        <v>201900</v>
      </c>
      <c r="BW19" s="9">
        <f t="shared" si="15"/>
        <v>739015</v>
      </c>
      <c r="BX19" s="9">
        <f t="shared" si="16"/>
        <v>1289319.2000000002</v>
      </c>
      <c r="BY19" s="10">
        <f t="shared" si="17"/>
        <v>58.811799999999998</v>
      </c>
      <c r="BZ19" s="10">
        <f t="shared" si="18"/>
        <v>62.974999999999994</v>
      </c>
      <c r="CA19" s="10">
        <f t="shared" si="19"/>
        <v>7.875</v>
      </c>
      <c r="CB19" s="9">
        <f t="shared" si="62"/>
        <v>115041</v>
      </c>
      <c r="CC19" s="10">
        <f t="shared" si="20"/>
        <v>72.95</v>
      </c>
      <c r="CD19" s="9">
        <f t="shared" si="63"/>
        <v>116618</v>
      </c>
      <c r="CE19" s="10">
        <f t="shared" si="21"/>
        <v>10.175000000000001</v>
      </c>
      <c r="CF19" s="11">
        <f t="shared" si="22"/>
        <v>-2.3445130000000001</v>
      </c>
      <c r="CG19" s="11">
        <f t="shared" si="23"/>
        <v>57681.75</v>
      </c>
      <c r="CH19" s="9">
        <f t="shared" si="24"/>
        <v>1256503</v>
      </c>
      <c r="CI19" s="9">
        <f t="shared" si="25"/>
        <v>46347</v>
      </c>
      <c r="CJ19" s="9">
        <f t="shared" si="26"/>
        <v>-38528</v>
      </c>
      <c r="CK19" s="9">
        <f t="shared" si="27"/>
        <v>254584</v>
      </c>
      <c r="CL19" s="9">
        <f t="shared" si="28"/>
        <v>7819</v>
      </c>
      <c r="CM19" s="9">
        <f t="shared" si="29"/>
        <v>20849</v>
      </c>
      <c r="CN19" s="9">
        <f t="shared" si="30"/>
        <v>236905</v>
      </c>
      <c r="CO19" s="9">
        <f t="shared" si="31"/>
        <v>201900</v>
      </c>
      <c r="CP19" s="9">
        <f t="shared" si="32"/>
        <v>739015</v>
      </c>
      <c r="CQ19" s="9">
        <f t="shared" si="33"/>
        <v>1289319.2000000002</v>
      </c>
      <c r="CR19" s="10">
        <f t="shared" si="34"/>
        <v>58.811799999999998</v>
      </c>
      <c r="CS19" s="10">
        <f t="shared" si="35"/>
        <v>62.974999999999994</v>
      </c>
      <c r="CT19" s="10">
        <f t="shared" si="36"/>
        <v>7.875</v>
      </c>
      <c r="CU19" s="9">
        <f t="shared" si="37"/>
        <v>115041</v>
      </c>
      <c r="CV19" s="10">
        <f t="shared" si="38"/>
        <v>72.95</v>
      </c>
      <c r="CW19" s="9">
        <f t="shared" si="39"/>
        <v>116618</v>
      </c>
      <c r="CX19" s="10">
        <f t="shared" si="40"/>
        <v>10.175000000000001</v>
      </c>
      <c r="CY19" s="11">
        <f t="shared" si="41"/>
        <v>-2.3445130000000001</v>
      </c>
      <c r="CZ19" s="11">
        <f t="shared" si="42"/>
        <v>57681.75</v>
      </c>
      <c r="DA19" s="9">
        <f t="shared" si="43"/>
        <v>1256503</v>
      </c>
      <c r="DB19" s="9">
        <f t="shared" si="44"/>
        <v>46347</v>
      </c>
      <c r="DC19" s="9">
        <f t="shared" si="45"/>
        <v>-38528</v>
      </c>
      <c r="DD19" s="9">
        <f t="shared" si="46"/>
        <v>254584</v>
      </c>
      <c r="DE19" s="9">
        <f t="shared" si="47"/>
        <v>7819</v>
      </c>
      <c r="DF19" s="9">
        <f t="shared" si="48"/>
        <v>20849</v>
      </c>
      <c r="DG19" s="9">
        <f t="shared" si="49"/>
        <v>236905</v>
      </c>
      <c r="DH19" s="9">
        <f t="shared" si="50"/>
        <v>201900</v>
      </c>
      <c r="DI19" s="9">
        <f t="shared" si="51"/>
        <v>739015</v>
      </c>
      <c r="DJ19" s="9">
        <f t="shared" si="52"/>
        <v>1289319.2000000002</v>
      </c>
      <c r="DK19" s="10">
        <f t="shared" si="53"/>
        <v>58.811799999999998</v>
      </c>
      <c r="DL19" s="10">
        <f t="shared" si="54"/>
        <v>62.974999999999994</v>
      </c>
      <c r="DM19" s="10">
        <f t="shared" si="55"/>
        <v>7.875</v>
      </c>
      <c r="DN19" s="9">
        <f t="shared" si="56"/>
        <v>115041</v>
      </c>
      <c r="DO19" s="10">
        <f t="shared" si="57"/>
        <v>72.95</v>
      </c>
      <c r="DP19" s="9">
        <f t="shared" si="58"/>
        <v>116618</v>
      </c>
      <c r="DQ19" s="10">
        <f t="shared" si="59"/>
        <v>10.175000000000001</v>
      </c>
      <c r="DR19" s="11">
        <f t="shared" si="60"/>
        <v>-2.3445130000000001</v>
      </c>
      <c r="DS19" s="11">
        <f t="shared" si="61"/>
        <v>57681.75</v>
      </c>
    </row>
    <row r="20" spans="1:123">
      <c r="B20">
        <f t="shared" si="64"/>
        <v>1993</v>
      </c>
      <c r="C20" cm="1">
        <f t="array" ref="C20">INDEX(GMW!$A$2:$HZ$100,MATCH(1,(GMW!$HY$2:$HY$100=C$3)*(GMW!$HZ$2:$HZ$100=C$1),0),$B20-1973)</f>
        <v>250761</v>
      </c>
      <c r="D20" cm="1">
        <f t="array" ref="D20">INDEX(GMW!$A$2:$HZ$100,MATCH(1,(GMW!$HY$2:$HY$100=D$3)*(GMW!$HZ$2:$HZ$100=D$1),0),$B20-1973)</f>
        <v>4050</v>
      </c>
      <c r="E20" cm="1">
        <f t="array" ref="E20">INDEX(GMW!$A$2:$HZ$100,MATCH(1,(GMW!$HY$2:$HY$100=E$3)*(GMW!$HZ$2:$HZ$100=E$1),0),$B20-1973)</f>
        <v>-2799</v>
      </c>
      <c r="F20" cm="1">
        <f t="array" ref="F20">INDEX(GMW!$A$2:$HZ$100,MATCH(1,(GMW!$HY$2:$HY$100=F$3)*(GMW!$HZ$2:$HZ$100=F$1),0),$B20-1973)</f>
        <v>31312</v>
      </c>
      <c r="G20" cm="1">
        <f t="array" ref="G20">INDEX(GMW!$A$2:$HZ$100,MATCH(1,(GMW!$HY$2:$HY$100=G$3)*(GMW!$HZ$2:$HZ$100=G$1),0),$B20-1973)</f>
        <v>1251</v>
      </c>
      <c r="H20" cm="1">
        <f t="array" ref="H20">INDEX(GMW!$A$2:$HZ$100,MATCH(1,(GMW!$HY$2:$HY$100=H$3)*(GMW!$HZ$2:$HZ$100=H$1),0),$B20-1973)</f>
        <v>3494</v>
      </c>
      <c r="I20" cm="1">
        <f t="array" ref="I20">INDEX(GMW!$A$2:$HZ$100,MATCH(1,(GMW!$HY$2:$HY$100=I$3)*(GMW!$HZ$2:$HZ$100=I$1),0),$B20-1973)</f>
        <v>32007</v>
      </c>
      <c r="J20" cm="1">
        <f t="array" ref="J20">INDEX(GMW!$A$2:$HZ$100,MATCH(1,(GMW!$HY$2:$HY$100=J$3)*(GMW!$HZ$2:$HZ$100=J$1),0),$B20-1973)</f>
        <v>112350.39999999999</v>
      </c>
      <c r="K20" cm="1">
        <f t="array" ref="K20">INDEX(GMW!$A$2:$HZ$100,MATCH(1,(GMW!$HY$2:$HY$100=K$3)*(GMW!$HZ$2:$HZ$100=K$1),0),$B20-1973)</f>
        <v>86288</v>
      </c>
      <c r="L20" cm="1">
        <f t="array" ref="L20">INDEX(GMW!$A$2:$HZ$100,MATCH(1,(GMW!$HY$2:$HY$100=L$3)*(GMW!$HZ$2:$HZ$100=L$1),0),$B20-1973)</f>
        <v>251576.8</v>
      </c>
      <c r="M20" cm="1">
        <f t="array" ref="M20">INDEX(GMW!$A$2:$HZ$100,MATCH(1,(GMW!$HY$2:$HY$100=M$3)*(GMW!$HZ$2:$HZ$100=M$1),0),$B20-1973)</f>
        <v>34.410449999999997</v>
      </c>
      <c r="N20" cm="1">
        <f t="array" ref="N20">INDEX(GMW!$A$2:$HZ$100,MATCH(1,(GMW!$HY$2:$HY$100=N$3)*(GMW!$HZ$2:$HZ$100=N$1),0),$B20-1973)</f>
        <v>40.85022</v>
      </c>
      <c r="O20" cm="1">
        <f t="array" ref="O20">INDEX(GMW!$A$2:$HZ$100,MATCH(1,(GMW!$HY$2:$HY$100=O$3)*(GMW!$HZ$2:$HZ$100=O$1),0),$B20-1973)</f>
        <v>9.5625</v>
      </c>
      <c r="P20" cm="1">
        <f t="array" ref="P20">INDEX(GMW!$A$2:$HZ$100,MATCH(1,(GMW!$HY$2:$HY$100=P$3)*(GMW!$HZ$2:$HZ$100=P$1),0),$B20-1973)</f>
        <v>23689.67</v>
      </c>
      <c r="Q20" cm="1">
        <f t="array" ref="Q20">INDEX(GMW!$A$2:$HZ$100,MATCH(1,(GMW!$HY$2:$HY$100=Q$3)*(GMW!$HZ$2:$HZ$100=Q$1),0),$B20-1973)</f>
        <v>62</v>
      </c>
      <c r="R20" cm="1">
        <f t="array" ref="R20">INDEX(GMW!$A$2:$HZ$100,MATCH(1,(GMW!$HY$2:$HY$100=R$3)*(GMW!$HZ$2:$HZ$100=R$1),0),$B20-1973)</f>
        <v>1E-3</v>
      </c>
      <c r="S20" cm="1">
        <f t="array" ref="S20">INDEX(GMW!$A$2:$HZ$100,MATCH(1,(GMW!$HY$2:$HY$100=S$3)*(GMW!$HZ$2:$HZ$100=S$1),0),$B20-1973)</f>
        <v>11.4</v>
      </c>
      <c r="T20" cm="1">
        <f t="array" ref="T20">INDEX(GMW!$A$2:$HZ$100,MATCH(1,(GMW!$HY$2:$HY$100=T$3)*(GMW!$HZ$2:$HZ$100=T$1),0),$B20-1973)</f>
        <v>-0.32482149999999999</v>
      </c>
      <c r="U20" cm="1">
        <f t="array" ref="U20">INDEX(GMW!$A$2:$HZ$100,MATCH(1,(GMW!$HY$2:$HY$100=U$3)*(GMW!$HZ$2:$HZ$100=U$1),0),$B20-1973)</f>
        <v>56316</v>
      </c>
      <c r="V20" cm="1">
        <f t="array" ref="V20">INDEX(GMW!$A$2:$HZ$100,MATCH(1,(GMW!$HY$2:$HY$100=V$3)*(GMW!$HZ$2:$HZ$100=V$1),0),$B20-1973)</f>
        <v>250761</v>
      </c>
      <c r="W20" cm="1">
        <f t="array" ref="W20">INDEX(GMW!$A$2:$HZ$100,MATCH(1,(GMW!$HY$2:$HY$100=W$3)*(GMW!$HZ$2:$HZ$100=W$1),0),$B20-1973)</f>
        <v>4050</v>
      </c>
      <c r="X20" cm="1">
        <f t="array" ref="X20">INDEX(GMW!$A$2:$HZ$100,MATCH(1,(GMW!$HY$2:$HY$100=X$3)*(GMW!$HZ$2:$HZ$100=X$1),0),$B20-1973)</f>
        <v>-2799</v>
      </c>
      <c r="Y20" cm="1">
        <f t="array" ref="Y20">INDEX(GMW!$A$2:$HZ$100,MATCH(1,(GMW!$HY$2:$HY$100=Y$3)*(GMW!$HZ$2:$HZ$100=Y$1),0),$B20-1973)</f>
        <v>31312</v>
      </c>
      <c r="Z20" cm="1">
        <f t="array" ref="Z20">INDEX(GMW!$A$2:$HZ$100,MATCH(1,(GMW!$HY$2:$HY$100=Z$3)*(GMW!$HZ$2:$HZ$100=Z$1),0),$B20-1973)</f>
        <v>1251</v>
      </c>
      <c r="AA20" cm="1">
        <f t="array" ref="AA20">INDEX(GMW!$A$2:$HZ$100,MATCH(1,(GMW!$HY$2:$HY$100=AA$3)*(GMW!$HZ$2:$HZ$100=AA$1),0),$B20-1973)</f>
        <v>3494</v>
      </c>
      <c r="AB20" cm="1">
        <f t="array" ref="AB20">INDEX(GMW!$A$2:$HZ$100,MATCH(1,(GMW!$HY$2:$HY$100=AB$3)*(GMW!$HZ$2:$HZ$100=AB$1),0),$B20-1973)</f>
        <v>32007</v>
      </c>
      <c r="AC20" cm="1">
        <f t="array" ref="AC20">INDEX(GMW!$A$2:$HZ$100,MATCH(1,(GMW!$HY$2:$HY$100=AC$3)*(GMW!$HZ$2:$HZ$100=AC$1),0),$B20-1973)</f>
        <v>112350.39999999999</v>
      </c>
      <c r="AD20" cm="1">
        <f t="array" ref="AD20">INDEX(GMW!$A$2:$HZ$100,MATCH(1,(GMW!$HY$2:$HY$100=AD$3)*(GMW!$HZ$2:$HZ$100=AD$1),0),$B20-1973)</f>
        <v>86288</v>
      </c>
      <c r="AE20" cm="1">
        <f t="array" ref="AE20">INDEX(GMW!$A$2:$HZ$100,MATCH(1,(GMW!$HY$2:$HY$100=AE$3)*(GMW!$HZ$2:$HZ$100=AE$1),0),$B20-1973)</f>
        <v>251576.8</v>
      </c>
      <c r="AF20" cm="1">
        <f t="array" ref="AF20">INDEX(GMW!$A$2:$HZ$100,MATCH(1,(GMW!$HY$2:$HY$100=AF$3)*(GMW!$HZ$2:$HZ$100=AF$1),0),$B20-1973)</f>
        <v>34.410449999999997</v>
      </c>
      <c r="AG20" cm="1">
        <f t="array" ref="AG20">INDEX(GMW!$A$2:$HZ$100,MATCH(1,(GMW!$HY$2:$HY$100=AG$3)*(GMW!$HZ$2:$HZ$100=AG$1),0),$B20-1973)</f>
        <v>40.85022</v>
      </c>
      <c r="AH20" cm="1">
        <f t="array" ref="AH20">INDEX(GMW!$A$2:$HZ$100,MATCH(1,(GMW!$HY$2:$HY$100=AH$3)*(GMW!$HZ$2:$HZ$100=AH$1),0),$B20-1973)</f>
        <v>9.5625</v>
      </c>
      <c r="AI20" cm="1">
        <f t="array" ref="AI20">INDEX(GMW!$A$2:$HZ$100,MATCH(1,(GMW!$HY$2:$HY$100=AI$3)*(GMW!$HZ$2:$HZ$100=AI$1),0),$B20-1973)</f>
        <v>23689.67</v>
      </c>
      <c r="AJ20" cm="1">
        <f t="array" ref="AJ20">INDEX(GMW!$A$2:$HZ$100,MATCH(1,(GMW!$HY$2:$HY$100=AJ$3)*(GMW!$HZ$2:$HZ$100=AJ$1),0),$B20-1973)</f>
        <v>62</v>
      </c>
      <c r="AK20" cm="1">
        <f t="array" ref="AK20">INDEX(GMW!$A$2:$HZ$100,MATCH(1,(GMW!$HY$2:$HY$100=AK$3)*(GMW!$HZ$2:$HZ$100=AK$1),0),$B20-1973)</f>
        <v>1E-3</v>
      </c>
      <c r="AL20" cm="1">
        <f t="array" ref="AL20">INDEX(GMW!$A$2:$HZ$100,MATCH(1,(GMW!$HY$2:$HY$100=AL$3)*(GMW!$HZ$2:$HZ$100=AL$1),0),$B20-1973)</f>
        <v>11.4</v>
      </c>
      <c r="AM20" cm="1">
        <f t="array" ref="AM20">INDEX(GMW!$A$2:$HZ$100,MATCH(1,(GMW!$HY$2:$HY$100=AM$3)*(GMW!$HZ$2:$HZ$100=AM$1),0),$B20-1973)</f>
        <v>-0.32482149999999999</v>
      </c>
      <c r="AN20" cm="1">
        <f t="array" ref="AN20">INDEX(GMW!$A$2:$HZ$100,MATCH(1,(GMW!$HY$2:$HY$100=AN$3)*(GMW!$HZ$2:$HZ$100=AN$1),0),$B20-1973)</f>
        <v>56316</v>
      </c>
      <c r="AO20" cm="1">
        <f t="array" ref="AO20">INDEX(GMW!$A$2:$HZ$100,MATCH(1,(GMW!$HY$2:$HY$100=AO$3)*(GMW!$HZ$2:$HZ$100=AO$1),0),$B20-1973)</f>
        <v>250761</v>
      </c>
      <c r="AP20" cm="1">
        <f t="array" ref="AP20">INDEX(GMW!$A$2:$HZ$100,MATCH(1,(GMW!$HY$2:$HY$100=AP$3)*(GMW!$HZ$2:$HZ$100=AP$1),0),$B20-1973)</f>
        <v>4050</v>
      </c>
      <c r="AQ20" cm="1">
        <f t="array" ref="AQ20">INDEX(GMW!$A$2:$HZ$100,MATCH(1,(GMW!$HY$2:$HY$100=AQ$3)*(GMW!$HZ$2:$HZ$100=AQ$1),0),$B20-1973)</f>
        <v>-2799</v>
      </c>
      <c r="AR20" cm="1">
        <f t="array" ref="AR20">INDEX(GMW!$A$2:$HZ$100,MATCH(1,(GMW!$HY$2:$HY$100=AR$3)*(GMW!$HZ$2:$HZ$100=AR$1),0),$B20-1973)</f>
        <v>31312</v>
      </c>
      <c r="AS20" cm="1">
        <f t="array" ref="AS20">INDEX(GMW!$A$2:$HZ$100,MATCH(1,(GMW!$HY$2:$HY$100=AS$3)*(GMW!$HZ$2:$HZ$100=AS$1),0),$B20-1973)</f>
        <v>1251</v>
      </c>
      <c r="AT20" cm="1">
        <f t="array" ref="AT20">INDEX(GMW!$A$2:$HZ$100,MATCH(1,(GMW!$HY$2:$HY$100=AT$3)*(GMW!$HZ$2:$HZ$100=AT$1),0),$B20-1973)</f>
        <v>3494</v>
      </c>
      <c r="AU20" cm="1">
        <f t="array" ref="AU20">INDEX(GMW!$A$2:$HZ$100,MATCH(1,(GMW!$HY$2:$HY$100=AU$3)*(GMW!$HZ$2:$HZ$100=AU$1),0),$B20-1973)</f>
        <v>32007</v>
      </c>
      <c r="AV20" cm="1">
        <f t="array" ref="AV20">INDEX(GMW!$A$2:$HZ$100,MATCH(1,(GMW!$HY$2:$HY$100=AV$3)*(GMW!$HZ$2:$HZ$100=AV$1),0),$B20-1973)</f>
        <v>112350.39999999999</v>
      </c>
      <c r="AW20" cm="1">
        <f t="array" ref="AW20">INDEX(GMW!$A$2:$HZ$100,MATCH(1,(GMW!$HY$2:$HY$100=AW$3)*(GMW!$HZ$2:$HZ$100=AW$1),0),$B20-1973)</f>
        <v>86288</v>
      </c>
      <c r="AX20" cm="1">
        <f t="array" ref="AX20">INDEX(GMW!$A$2:$HZ$100,MATCH(1,(GMW!$HY$2:$HY$100=AX$3)*(GMW!$HZ$2:$HZ$100=AX$1),0),$B20-1973)</f>
        <v>251576.8</v>
      </c>
      <c r="AY20" cm="1">
        <f t="array" ref="AY20">INDEX(GMW!$A$2:$HZ$100,MATCH(1,(GMW!$HY$2:$HY$100=AY$3)*(GMW!$HZ$2:$HZ$100=AY$1),0),$B20-1973)</f>
        <v>34.410449999999997</v>
      </c>
      <c r="AZ20" cm="1">
        <f t="array" ref="AZ20">INDEX(GMW!$A$2:$HZ$100,MATCH(1,(GMW!$HY$2:$HY$100=AZ$3)*(GMW!$HZ$2:$HZ$100=AZ$1),0),$B20-1973)</f>
        <v>40.85022</v>
      </c>
      <c r="BA20" cm="1">
        <f t="array" ref="BA20">INDEX(GMW!$A$2:$HZ$100,MATCH(1,(GMW!$HY$2:$HY$100=BA$3)*(GMW!$HZ$2:$HZ$100=BA$1),0),$B20-1973)</f>
        <v>9.5625</v>
      </c>
      <c r="BB20" cm="1">
        <f t="array" ref="BB20">INDEX(GMW!$A$2:$HZ$100,MATCH(1,(GMW!$HY$2:$HY$100=BB$3)*(GMW!$HZ$2:$HZ$100=BB$1),0),$B20-1973)</f>
        <v>23689.67</v>
      </c>
      <c r="BC20" cm="1">
        <f t="array" ref="BC20">INDEX(GMW!$A$2:$HZ$100,MATCH(1,(GMW!$HY$2:$HY$100=BC$3)*(GMW!$HZ$2:$HZ$100=BC$1),0),$B20-1973)</f>
        <v>62</v>
      </c>
      <c r="BD20" cm="1">
        <f t="array" ref="BD20">INDEX(GMW!$A$2:$HZ$100,MATCH(1,(GMW!$HY$2:$HY$100=BD$3)*(GMW!$HZ$2:$HZ$100=BD$1),0),$B20-1973)</f>
        <v>1E-3</v>
      </c>
      <c r="BE20" cm="1">
        <f t="array" ref="BE20">INDEX(GMW!$A$2:$HZ$100,MATCH(1,(GMW!$HY$2:$HY$100=BE$3)*(GMW!$HZ$2:$HZ$100=BE$1),0),$B20-1973)</f>
        <v>11.4</v>
      </c>
      <c r="BF20" cm="1">
        <f t="array" ref="BF20">INDEX(GMW!$A$2:$HZ$100,MATCH(1,(GMW!$HY$2:$HY$100=BF$3)*(GMW!$HZ$2:$HZ$100=BF$1),0),$B20-1973)</f>
        <v>-0.32482149999999999</v>
      </c>
      <c r="BG20" cm="1">
        <f t="array" ref="BG20">INDEX(GMW!$A$2:$HZ$100,MATCH(1,(GMW!$HY$2:$HY$100=BG$3)*(GMW!$HZ$2:$HZ$100=BG$1),0),$B20-1973)</f>
        <v>56316</v>
      </c>
      <c r="BJ20">
        <f t="shared" si="67"/>
        <v>1983</v>
      </c>
      <c r="BM20">
        <f t="shared" si="65"/>
        <v>1993</v>
      </c>
      <c r="BN20">
        <f t="shared" si="66"/>
        <v>199301</v>
      </c>
      <c r="BO20" s="9">
        <f t="shared" si="7"/>
        <v>1289505</v>
      </c>
      <c r="BP20" s="9">
        <f t="shared" si="8"/>
        <v>51342</v>
      </c>
      <c r="BQ20" s="9">
        <f t="shared" si="9"/>
        <v>-45188.998999999996</v>
      </c>
      <c r="BR20" s="9">
        <f t="shared" si="10"/>
        <v>268660</v>
      </c>
      <c r="BS20" s="9">
        <f t="shared" si="11"/>
        <v>6153</v>
      </c>
      <c r="BT20" s="9">
        <f t="shared" si="12"/>
        <v>21237</v>
      </c>
      <c r="BU20" s="9">
        <f t="shared" si="13"/>
        <v>244708</v>
      </c>
      <c r="BV20" s="9">
        <f t="shared" si="14"/>
        <v>249800</v>
      </c>
      <c r="BW20" s="9">
        <f t="shared" si="15"/>
        <v>780073</v>
      </c>
      <c r="BX20" s="9">
        <f t="shared" si="16"/>
        <v>1313607.1000000001</v>
      </c>
      <c r="BY20" s="10">
        <f t="shared" si="17"/>
        <v>60.488497500000001</v>
      </c>
      <c r="BZ20" s="10">
        <f t="shared" si="18"/>
        <v>64.591665000000006</v>
      </c>
      <c r="CA20" s="10">
        <f t="shared" si="19"/>
        <v>5.5625</v>
      </c>
      <c r="CB20" s="9">
        <f t="shared" si="62"/>
        <v>116936</v>
      </c>
      <c r="CC20" s="10">
        <f t="shared" si="20"/>
        <v>75.025000000000006</v>
      </c>
      <c r="CD20" s="9">
        <f t="shared" si="63"/>
        <v>112917</v>
      </c>
      <c r="CE20" s="10">
        <f t="shared" si="21"/>
        <v>10.200000000000001</v>
      </c>
      <c r="CF20" s="11">
        <f t="shared" si="22"/>
        <v>-1.5326500000000001</v>
      </c>
      <c r="CG20" s="11">
        <f t="shared" si="23"/>
        <v>57825</v>
      </c>
      <c r="CH20" s="9">
        <f t="shared" si="24"/>
        <v>1289505</v>
      </c>
      <c r="CI20" s="9">
        <f t="shared" si="25"/>
        <v>51342</v>
      </c>
      <c r="CJ20" s="9">
        <f t="shared" si="26"/>
        <v>-45188.998999999996</v>
      </c>
      <c r="CK20" s="9">
        <f t="shared" si="27"/>
        <v>268660</v>
      </c>
      <c r="CL20" s="9">
        <f t="shared" si="28"/>
        <v>6153</v>
      </c>
      <c r="CM20" s="9">
        <f t="shared" si="29"/>
        <v>21237</v>
      </c>
      <c r="CN20" s="9">
        <f t="shared" si="30"/>
        <v>244708</v>
      </c>
      <c r="CO20" s="9">
        <f t="shared" si="31"/>
        <v>249800</v>
      </c>
      <c r="CP20" s="9">
        <f t="shared" si="32"/>
        <v>780073</v>
      </c>
      <c r="CQ20" s="9">
        <f t="shared" si="33"/>
        <v>1313607.1000000001</v>
      </c>
      <c r="CR20" s="10">
        <f t="shared" si="34"/>
        <v>60.488497500000001</v>
      </c>
      <c r="CS20" s="10">
        <f t="shared" si="35"/>
        <v>64.591665000000006</v>
      </c>
      <c r="CT20" s="10">
        <f t="shared" si="36"/>
        <v>5.5625</v>
      </c>
      <c r="CU20" s="9">
        <f t="shared" si="37"/>
        <v>116936</v>
      </c>
      <c r="CV20" s="10">
        <f t="shared" si="38"/>
        <v>75.025000000000006</v>
      </c>
      <c r="CW20" s="9">
        <f t="shared" si="39"/>
        <v>112917</v>
      </c>
      <c r="CX20" s="10">
        <f t="shared" si="40"/>
        <v>10.200000000000001</v>
      </c>
      <c r="CY20" s="11">
        <f t="shared" si="41"/>
        <v>-1.5326500000000001</v>
      </c>
      <c r="CZ20" s="11">
        <f t="shared" si="42"/>
        <v>57825</v>
      </c>
      <c r="DA20" s="9">
        <f t="shared" si="43"/>
        <v>1289505</v>
      </c>
      <c r="DB20" s="9">
        <f t="shared" si="44"/>
        <v>51342</v>
      </c>
      <c r="DC20" s="9">
        <f t="shared" si="45"/>
        <v>-45188.998999999996</v>
      </c>
      <c r="DD20" s="9">
        <f t="shared" si="46"/>
        <v>268660</v>
      </c>
      <c r="DE20" s="9">
        <f t="shared" si="47"/>
        <v>6153</v>
      </c>
      <c r="DF20" s="9">
        <f t="shared" si="48"/>
        <v>21237</v>
      </c>
      <c r="DG20" s="9">
        <f t="shared" si="49"/>
        <v>244708</v>
      </c>
      <c r="DH20" s="9">
        <f t="shared" si="50"/>
        <v>249800</v>
      </c>
      <c r="DI20" s="9">
        <f t="shared" si="51"/>
        <v>780073</v>
      </c>
      <c r="DJ20" s="9">
        <f t="shared" si="52"/>
        <v>1313607.1000000001</v>
      </c>
      <c r="DK20" s="10">
        <f t="shared" si="53"/>
        <v>60.488497500000001</v>
      </c>
      <c r="DL20" s="10">
        <f t="shared" si="54"/>
        <v>64.591665000000006</v>
      </c>
      <c r="DM20" s="10">
        <f t="shared" si="55"/>
        <v>5.5625</v>
      </c>
      <c r="DN20" s="9">
        <f t="shared" si="56"/>
        <v>116936</v>
      </c>
      <c r="DO20" s="10">
        <f t="shared" si="57"/>
        <v>75.025000000000006</v>
      </c>
      <c r="DP20" s="9">
        <f t="shared" si="58"/>
        <v>112917</v>
      </c>
      <c r="DQ20" s="10">
        <f t="shared" si="59"/>
        <v>10.200000000000001</v>
      </c>
      <c r="DR20" s="11">
        <f t="shared" si="60"/>
        <v>-1.5326500000000001</v>
      </c>
      <c r="DS20" s="11">
        <f t="shared" si="61"/>
        <v>57825</v>
      </c>
    </row>
    <row r="21" spans="1:123">
      <c r="B21">
        <f t="shared" si="64"/>
        <v>1994</v>
      </c>
      <c r="C21" cm="1">
        <f t="array" ref="C21">INDEX(GMW!$A$2:$HZ$100,MATCH(1,(GMW!$HY$2:$HY$100=C$3)*(GMW!$HZ$2:$HZ$100=C$1),0),$B21-1973)</f>
        <v>253655</v>
      </c>
      <c r="D21" cm="1">
        <f t="array" ref="D21">INDEX(GMW!$A$2:$HZ$100,MATCH(1,(GMW!$HY$2:$HY$100=D$3)*(GMW!$HZ$2:$HZ$100=D$1),0),$B21-1973)</f>
        <v>4112</v>
      </c>
      <c r="E21" cm="1">
        <f t="array" ref="E21">INDEX(GMW!$A$2:$HZ$100,MATCH(1,(GMW!$HY$2:$HY$100=E$3)*(GMW!$HZ$2:$HZ$100=E$1),0),$B21-1973)</f>
        <v>-2262</v>
      </c>
      <c r="F21" cm="1">
        <f t="array" ref="F21">INDEX(GMW!$A$2:$HZ$100,MATCH(1,(GMW!$HY$2:$HY$100=F$3)*(GMW!$HZ$2:$HZ$100=F$1),0),$B21-1973)</f>
        <v>32277</v>
      </c>
      <c r="G21" cm="1">
        <f t="array" ref="G21">INDEX(GMW!$A$2:$HZ$100,MATCH(1,(GMW!$HY$2:$HY$100=G$3)*(GMW!$HZ$2:$HZ$100=G$1),0),$B21-1973)</f>
        <v>1850</v>
      </c>
      <c r="H21" cm="1">
        <f t="array" ref="H21">INDEX(GMW!$A$2:$HZ$100,MATCH(1,(GMW!$HY$2:$HY$100=H$3)*(GMW!$HZ$2:$HZ$100=H$1),0),$B21-1973)</f>
        <v>3549</v>
      </c>
      <c r="I21" cm="1">
        <f t="array" ref="I21">INDEX(GMW!$A$2:$HZ$100,MATCH(1,(GMW!$HY$2:$HY$100=I$3)*(GMW!$HZ$2:$HZ$100=I$1),0),$B21-1973)</f>
        <v>33564</v>
      </c>
      <c r="J21" cm="1">
        <f t="array" ref="J21">INDEX(GMW!$A$2:$HZ$100,MATCH(1,(GMW!$HY$2:$HY$100=J$3)*(GMW!$HZ$2:$HZ$100=J$1),0),$B21-1973)</f>
        <v>111617.2</v>
      </c>
      <c r="K21" cm="1">
        <f t="array" ref="K21">INDEX(GMW!$A$2:$HZ$100,MATCH(1,(GMW!$HY$2:$HY$100=K$3)*(GMW!$HZ$2:$HZ$100=K$1),0),$B21-1973)</f>
        <v>88637</v>
      </c>
      <c r="L21" cm="1">
        <f t="array" ref="L21">INDEX(GMW!$A$2:$HZ$100,MATCH(1,(GMW!$HY$2:$HY$100=L$3)*(GMW!$HZ$2:$HZ$100=L$1),0),$B21-1973)</f>
        <v>253997</v>
      </c>
      <c r="M21" cm="1">
        <f t="array" ref="M21">INDEX(GMW!$A$2:$HZ$100,MATCH(1,(GMW!$HY$2:$HY$100=M$3)*(GMW!$HZ$2:$HZ$100=M$1),0),$B21-1973)</f>
        <v>34.943919999999999</v>
      </c>
      <c r="N21" cm="1">
        <f t="array" ref="N21">INDEX(GMW!$A$2:$HZ$100,MATCH(1,(GMW!$HY$2:$HY$100=N$3)*(GMW!$HZ$2:$HZ$100=N$1),0),$B21-1973)</f>
        <v>41.293399999999998</v>
      </c>
      <c r="O21" cm="1">
        <f t="array" ref="O21">INDEX(GMW!$A$2:$HZ$100,MATCH(1,(GMW!$HY$2:$HY$100=O$3)*(GMW!$HZ$2:$HZ$100=O$1),0),$B21-1973)</f>
        <v>9.5625</v>
      </c>
      <c r="P21" cm="1">
        <f t="array" ref="P21">INDEX(GMW!$A$2:$HZ$100,MATCH(1,(GMW!$HY$2:$HY$100=P$3)*(GMW!$HZ$2:$HZ$100=P$1),0),$B21-1973)</f>
        <v>23983.95</v>
      </c>
      <c r="Q21" cm="1">
        <f t="array" ref="Q21">INDEX(GMW!$A$2:$HZ$100,MATCH(1,(GMW!$HY$2:$HY$100=Q$3)*(GMW!$HZ$2:$HZ$100=Q$1),0),$B21-1973)</f>
        <v>62.8</v>
      </c>
      <c r="R21" cm="1">
        <f t="array" ref="R21">INDEX(GMW!$A$2:$HZ$100,MATCH(1,(GMW!$HY$2:$HY$100=R$3)*(GMW!$HZ$2:$HZ$100=R$1),0),$B21-1973)</f>
        <v>1E-3</v>
      </c>
      <c r="S21" cm="1">
        <f t="array" ref="S21">INDEX(GMW!$A$2:$HZ$100,MATCH(1,(GMW!$HY$2:$HY$100=S$3)*(GMW!$HZ$2:$HZ$100=S$1),0),$B21-1973)</f>
        <v>11.5</v>
      </c>
      <c r="T21" cm="1">
        <f t="array" ref="T21">INDEX(GMW!$A$2:$HZ$100,MATCH(1,(GMW!$HY$2:$HY$100=T$3)*(GMW!$HZ$2:$HZ$100=T$1),0),$B21-1973)</f>
        <v>-0.13475419999999999</v>
      </c>
      <c r="U21" cm="1">
        <f t="array" ref="U21">INDEX(GMW!$A$2:$HZ$100,MATCH(1,(GMW!$HY$2:$HY$100=U$3)*(GMW!$HZ$2:$HZ$100=U$1),0),$B21-1973)</f>
        <v>56339.25</v>
      </c>
      <c r="V21" cm="1">
        <f t="array" ref="V21">INDEX(GMW!$A$2:$HZ$100,MATCH(1,(GMW!$HY$2:$HY$100=V$3)*(GMW!$HZ$2:$HZ$100=V$1),0),$B21-1973)</f>
        <v>253655</v>
      </c>
      <c r="W21" cm="1">
        <f t="array" ref="W21">INDEX(GMW!$A$2:$HZ$100,MATCH(1,(GMW!$HY$2:$HY$100=W$3)*(GMW!$HZ$2:$HZ$100=W$1),0),$B21-1973)</f>
        <v>4112</v>
      </c>
      <c r="X21" cm="1">
        <f t="array" ref="X21">INDEX(GMW!$A$2:$HZ$100,MATCH(1,(GMW!$HY$2:$HY$100=X$3)*(GMW!$HZ$2:$HZ$100=X$1),0),$B21-1973)</f>
        <v>-2262</v>
      </c>
      <c r="Y21" cm="1">
        <f t="array" ref="Y21">INDEX(GMW!$A$2:$HZ$100,MATCH(1,(GMW!$HY$2:$HY$100=Y$3)*(GMW!$HZ$2:$HZ$100=Y$1),0),$B21-1973)</f>
        <v>32277</v>
      </c>
      <c r="Z21" cm="1">
        <f t="array" ref="Z21">INDEX(GMW!$A$2:$HZ$100,MATCH(1,(GMW!$HY$2:$HY$100=Z$3)*(GMW!$HZ$2:$HZ$100=Z$1),0),$B21-1973)</f>
        <v>1850</v>
      </c>
      <c r="AA21" cm="1">
        <f t="array" ref="AA21">INDEX(GMW!$A$2:$HZ$100,MATCH(1,(GMW!$HY$2:$HY$100=AA$3)*(GMW!$HZ$2:$HZ$100=AA$1),0),$B21-1973)</f>
        <v>3549</v>
      </c>
      <c r="AB21" cm="1">
        <f t="array" ref="AB21">INDEX(GMW!$A$2:$HZ$100,MATCH(1,(GMW!$HY$2:$HY$100=AB$3)*(GMW!$HZ$2:$HZ$100=AB$1),0),$B21-1973)</f>
        <v>33564</v>
      </c>
      <c r="AC21" cm="1">
        <f t="array" ref="AC21">INDEX(GMW!$A$2:$HZ$100,MATCH(1,(GMW!$HY$2:$HY$100=AC$3)*(GMW!$HZ$2:$HZ$100=AC$1),0),$B21-1973)</f>
        <v>111617.2</v>
      </c>
      <c r="AD21" cm="1">
        <f t="array" ref="AD21">INDEX(GMW!$A$2:$HZ$100,MATCH(1,(GMW!$HY$2:$HY$100=AD$3)*(GMW!$HZ$2:$HZ$100=AD$1),0),$B21-1973)</f>
        <v>88637</v>
      </c>
      <c r="AE21" cm="1">
        <f t="array" ref="AE21">INDEX(GMW!$A$2:$HZ$100,MATCH(1,(GMW!$HY$2:$HY$100=AE$3)*(GMW!$HZ$2:$HZ$100=AE$1),0),$B21-1973)</f>
        <v>253997</v>
      </c>
      <c r="AF21" cm="1">
        <f t="array" ref="AF21">INDEX(GMW!$A$2:$HZ$100,MATCH(1,(GMW!$HY$2:$HY$100=AF$3)*(GMW!$HZ$2:$HZ$100=AF$1),0),$B21-1973)</f>
        <v>34.943919999999999</v>
      </c>
      <c r="AG21" cm="1">
        <f t="array" ref="AG21">INDEX(GMW!$A$2:$HZ$100,MATCH(1,(GMW!$HY$2:$HY$100=AG$3)*(GMW!$HZ$2:$HZ$100=AG$1),0),$B21-1973)</f>
        <v>41.293399999999998</v>
      </c>
      <c r="AH21" cm="1">
        <f t="array" ref="AH21">INDEX(GMW!$A$2:$HZ$100,MATCH(1,(GMW!$HY$2:$HY$100=AH$3)*(GMW!$HZ$2:$HZ$100=AH$1),0),$B21-1973)</f>
        <v>9.5625</v>
      </c>
      <c r="AI21" cm="1">
        <f t="array" ref="AI21">INDEX(GMW!$A$2:$HZ$100,MATCH(1,(GMW!$HY$2:$HY$100=AI$3)*(GMW!$HZ$2:$HZ$100=AI$1),0),$B21-1973)</f>
        <v>23983.95</v>
      </c>
      <c r="AJ21" cm="1">
        <f t="array" ref="AJ21">INDEX(GMW!$A$2:$HZ$100,MATCH(1,(GMW!$HY$2:$HY$100=AJ$3)*(GMW!$HZ$2:$HZ$100=AJ$1),0),$B21-1973)</f>
        <v>62.8</v>
      </c>
      <c r="AK21" cm="1">
        <f t="array" ref="AK21">INDEX(GMW!$A$2:$HZ$100,MATCH(1,(GMW!$HY$2:$HY$100=AK$3)*(GMW!$HZ$2:$HZ$100=AK$1),0),$B21-1973)</f>
        <v>1E-3</v>
      </c>
      <c r="AL21" cm="1">
        <f t="array" ref="AL21">INDEX(GMW!$A$2:$HZ$100,MATCH(1,(GMW!$HY$2:$HY$100=AL$3)*(GMW!$HZ$2:$HZ$100=AL$1),0),$B21-1973)</f>
        <v>11.5</v>
      </c>
      <c r="AM21" cm="1">
        <f t="array" ref="AM21">INDEX(GMW!$A$2:$HZ$100,MATCH(1,(GMW!$HY$2:$HY$100=AM$3)*(GMW!$HZ$2:$HZ$100=AM$1),0),$B21-1973)</f>
        <v>-0.13475419999999999</v>
      </c>
      <c r="AN21" cm="1">
        <f t="array" ref="AN21">INDEX(GMW!$A$2:$HZ$100,MATCH(1,(GMW!$HY$2:$HY$100=AN$3)*(GMW!$HZ$2:$HZ$100=AN$1),0),$B21-1973)</f>
        <v>56339.25</v>
      </c>
      <c r="AO21" cm="1">
        <f t="array" ref="AO21">INDEX(GMW!$A$2:$HZ$100,MATCH(1,(GMW!$HY$2:$HY$100=AO$3)*(GMW!$HZ$2:$HZ$100=AO$1),0),$B21-1973)</f>
        <v>253655</v>
      </c>
      <c r="AP21" cm="1">
        <f t="array" ref="AP21">INDEX(GMW!$A$2:$HZ$100,MATCH(1,(GMW!$HY$2:$HY$100=AP$3)*(GMW!$HZ$2:$HZ$100=AP$1),0),$B21-1973)</f>
        <v>4112</v>
      </c>
      <c r="AQ21" cm="1">
        <f t="array" ref="AQ21">INDEX(GMW!$A$2:$HZ$100,MATCH(1,(GMW!$HY$2:$HY$100=AQ$3)*(GMW!$HZ$2:$HZ$100=AQ$1),0),$B21-1973)</f>
        <v>-2262</v>
      </c>
      <c r="AR21" cm="1">
        <f t="array" ref="AR21">INDEX(GMW!$A$2:$HZ$100,MATCH(1,(GMW!$HY$2:$HY$100=AR$3)*(GMW!$HZ$2:$HZ$100=AR$1),0),$B21-1973)</f>
        <v>32277</v>
      </c>
      <c r="AS21" cm="1">
        <f t="array" ref="AS21">INDEX(GMW!$A$2:$HZ$100,MATCH(1,(GMW!$HY$2:$HY$100=AS$3)*(GMW!$HZ$2:$HZ$100=AS$1),0),$B21-1973)</f>
        <v>1850</v>
      </c>
      <c r="AT21" cm="1">
        <f t="array" ref="AT21">INDEX(GMW!$A$2:$HZ$100,MATCH(1,(GMW!$HY$2:$HY$100=AT$3)*(GMW!$HZ$2:$HZ$100=AT$1),0),$B21-1973)</f>
        <v>3549</v>
      </c>
      <c r="AU21" cm="1">
        <f t="array" ref="AU21">INDEX(GMW!$A$2:$HZ$100,MATCH(1,(GMW!$HY$2:$HY$100=AU$3)*(GMW!$HZ$2:$HZ$100=AU$1),0),$B21-1973)</f>
        <v>33564</v>
      </c>
      <c r="AV21" cm="1">
        <f t="array" ref="AV21">INDEX(GMW!$A$2:$HZ$100,MATCH(1,(GMW!$HY$2:$HY$100=AV$3)*(GMW!$HZ$2:$HZ$100=AV$1),0),$B21-1973)</f>
        <v>111617.2</v>
      </c>
      <c r="AW21" cm="1">
        <f t="array" ref="AW21">INDEX(GMW!$A$2:$HZ$100,MATCH(1,(GMW!$HY$2:$HY$100=AW$3)*(GMW!$HZ$2:$HZ$100=AW$1),0),$B21-1973)</f>
        <v>88637</v>
      </c>
      <c r="AX21" cm="1">
        <f t="array" ref="AX21">INDEX(GMW!$A$2:$HZ$100,MATCH(1,(GMW!$HY$2:$HY$100=AX$3)*(GMW!$HZ$2:$HZ$100=AX$1),0),$B21-1973)</f>
        <v>253997</v>
      </c>
      <c r="AY21" cm="1">
        <f t="array" ref="AY21">INDEX(GMW!$A$2:$HZ$100,MATCH(1,(GMW!$HY$2:$HY$100=AY$3)*(GMW!$HZ$2:$HZ$100=AY$1),0),$B21-1973)</f>
        <v>34.943919999999999</v>
      </c>
      <c r="AZ21" cm="1">
        <f t="array" ref="AZ21">INDEX(GMW!$A$2:$HZ$100,MATCH(1,(GMW!$HY$2:$HY$100=AZ$3)*(GMW!$HZ$2:$HZ$100=AZ$1),0),$B21-1973)</f>
        <v>41.293399999999998</v>
      </c>
      <c r="BA21" cm="1">
        <f t="array" ref="BA21">INDEX(GMW!$A$2:$HZ$100,MATCH(1,(GMW!$HY$2:$HY$100=BA$3)*(GMW!$HZ$2:$HZ$100=BA$1),0),$B21-1973)</f>
        <v>9.5625</v>
      </c>
      <c r="BB21" cm="1">
        <f t="array" ref="BB21">INDEX(GMW!$A$2:$HZ$100,MATCH(1,(GMW!$HY$2:$HY$100=BB$3)*(GMW!$HZ$2:$HZ$100=BB$1),0),$B21-1973)</f>
        <v>23983.95</v>
      </c>
      <c r="BC21" cm="1">
        <f t="array" ref="BC21">INDEX(GMW!$A$2:$HZ$100,MATCH(1,(GMW!$HY$2:$HY$100=BC$3)*(GMW!$HZ$2:$HZ$100=BC$1),0),$B21-1973)</f>
        <v>62.8</v>
      </c>
      <c r="BD21" cm="1">
        <f t="array" ref="BD21">INDEX(GMW!$A$2:$HZ$100,MATCH(1,(GMW!$HY$2:$HY$100=BD$3)*(GMW!$HZ$2:$HZ$100=BD$1),0),$B21-1973)</f>
        <v>1E-3</v>
      </c>
      <c r="BE21" cm="1">
        <f t="array" ref="BE21">INDEX(GMW!$A$2:$HZ$100,MATCH(1,(GMW!$HY$2:$HY$100=BE$3)*(GMW!$HZ$2:$HZ$100=BE$1),0),$B21-1973)</f>
        <v>11.5</v>
      </c>
      <c r="BF21" cm="1">
        <f t="array" ref="BF21">INDEX(GMW!$A$2:$HZ$100,MATCH(1,(GMW!$HY$2:$HY$100=BF$3)*(GMW!$HZ$2:$HZ$100=BF$1),0),$B21-1973)</f>
        <v>-0.13475419999999999</v>
      </c>
      <c r="BG21" cm="1">
        <f t="array" ref="BG21">INDEX(GMW!$A$2:$HZ$100,MATCH(1,(GMW!$HY$2:$HY$100=BG$3)*(GMW!$HZ$2:$HZ$100=BG$1),0),$B21-1973)</f>
        <v>56339.25</v>
      </c>
      <c r="BJ21">
        <f t="shared" si="67"/>
        <v>1983</v>
      </c>
      <c r="BM21">
        <f t="shared" si="65"/>
        <v>1994</v>
      </c>
      <c r="BN21">
        <f t="shared" si="66"/>
        <v>199401</v>
      </c>
      <c r="BO21" s="9">
        <f t="shared" si="7"/>
        <v>1332948</v>
      </c>
      <c r="BP21" s="9">
        <f t="shared" si="8"/>
        <v>43924</v>
      </c>
      <c r="BQ21" s="9">
        <f t="shared" si="9"/>
        <v>-37204</v>
      </c>
      <c r="BR21" s="9">
        <f t="shared" si="10"/>
        <v>280356</v>
      </c>
      <c r="BS21" s="9">
        <f t="shared" si="11"/>
        <v>6720</v>
      </c>
      <c r="BT21" s="9">
        <f t="shared" si="12"/>
        <v>21401</v>
      </c>
      <c r="BU21" s="9">
        <f t="shared" si="13"/>
        <v>264553</v>
      </c>
      <c r="BV21" s="9">
        <f t="shared" si="14"/>
        <v>290000</v>
      </c>
      <c r="BW21" s="9">
        <f t="shared" si="15"/>
        <v>819654</v>
      </c>
      <c r="BX21" s="9">
        <f t="shared" si="16"/>
        <v>1349067.1</v>
      </c>
      <c r="BY21" s="10">
        <f t="shared" si="17"/>
        <v>61.48845</v>
      </c>
      <c r="BZ21" s="10">
        <f t="shared" si="18"/>
        <v>65.866667500000005</v>
      </c>
      <c r="CA21" s="10">
        <f t="shared" si="19"/>
        <v>5.875</v>
      </c>
      <c r="CB21" s="9">
        <f t="shared" si="62"/>
        <v>122631</v>
      </c>
      <c r="CC21" s="10">
        <f t="shared" si="20"/>
        <v>78.875</v>
      </c>
      <c r="CD21" s="9">
        <f t="shared" si="63"/>
        <v>110827</v>
      </c>
      <c r="CE21" s="10">
        <f t="shared" si="21"/>
        <v>9.25</v>
      </c>
      <c r="CF21" s="11">
        <f t="shared" si="22"/>
        <v>-1.254845</v>
      </c>
      <c r="CG21" s="11">
        <f t="shared" si="23"/>
        <v>57984.25</v>
      </c>
      <c r="CH21" s="9">
        <f t="shared" si="24"/>
        <v>1332948</v>
      </c>
      <c r="CI21" s="9">
        <f t="shared" si="25"/>
        <v>43924</v>
      </c>
      <c r="CJ21" s="9">
        <f t="shared" si="26"/>
        <v>-37204</v>
      </c>
      <c r="CK21" s="9">
        <f t="shared" si="27"/>
        <v>280356</v>
      </c>
      <c r="CL21" s="9">
        <f t="shared" si="28"/>
        <v>6720</v>
      </c>
      <c r="CM21" s="9">
        <f t="shared" si="29"/>
        <v>21401</v>
      </c>
      <c r="CN21" s="9">
        <f t="shared" si="30"/>
        <v>264553</v>
      </c>
      <c r="CO21" s="9">
        <f t="shared" si="31"/>
        <v>290000</v>
      </c>
      <c r="CP21" s="9">
        <f t="shared" si="32"/>
        <v>819654</v>
      </c>
      <c r="CQ21" s="9">
        <f t="shared" si="33"/>
        <v>1349067.1</v>
      </c>
      <c r="CR21" s="10">
        <f t="shared" si="34"/>
        <v>61.48845</v>
      </c>
      <c r="CS21" s="10">
        <f t="shared" si="35"/>
        <v>65.866667500000005</v>
      </c>
      <c r="CT21" s="10">
        <f t="shared" si="36"/>
        <v>5.875</v>
      </c>
      <c r="CU21" s="9">
        <f t="shared" si="37"/>
        <v>122631</v>
      </c>
      <c r="CV21" s="10">
        <f t="shared" si="38"/>
        <v>78.875</v>
      </c>
      <c r="CW21" s="9">
        <f t="shared" si="39"/>
        <v>110827</v>
      </c>
      <c r="CX21" s="10">
        <f t="shared" si="40"/>
        <v>9.25</v>
      </c>
      <c r="CY21" s="11">
        <f t="shared" si="41"/>
        <v>-1.254845</v>
      </c>
      <c r="CZ21" s="11">
        <f t="shared" si="42"/>
        <v>57984.25</v>
      </c>
      <c r="DA21" s="9">
        <f t="shared" si="43"/>
        <v>1332948</v>
      </c>
      <c r="DB21" s="9">
        <f t="shared" si="44"/>
        <v>43924</v>
      </c>
      <c r="DC21" s="9">
        <f t="shared" si="45"/>
        <v>-37204</v>
      </c>
      <c r="DD21" s="9">
        <f t="shared" si="46"/>
        <v>280356</v>
      </c>
      <c r="DE21" s="9">
        <f t="shared" si="47"/>
        <v>6720</v>
      </c>
      <c r="DF21" s="9">
        <f t="shared" si="48"/>
        <v>21401</v>
      </c>
      <c r="DG21" s="9">
        <f t="shared" si="49"/>
        <v>264553</v>
      </c>
      <c r="DH21" s="9">
        <f t="shared" si="50"/>
        <v>290000</v>
      </c>
      <c r="DI21" s="9">
        <f t="shared" si="51"/>
        <v>819654</v>
      </c>
      <c r="DJ21" s="9">
        <f t="shared" si="52"/>
        <v>1349067.1</v>
      </c>
      <c r="DK21" s="10">
        <f t="shared" si="53"/>
        <v>61.48845</v>
      </c>
      <c r="DL21" s="10">
        <f t="shared" si="54"/>
        <v>65.866667500000005</v>
      </c>
      <c r="DM21" s="10">
        <f t="shared" si="55"/>
        <v>5.875</v>
      </c>
      <c r="DN21" s="9">
        <f t="shared" si="56"/>
        <v>122631</v>
      </c>
      <c r="DO21" s="10">
        <f t="shared" si="57"/>
        <v>78.875</v>
      </c>
      <c r="DP21" s="9">
        <f t="shared" si="58"/>
        <v>110827</v>
      </c>
      <c r="DQ21" s="10">
        <f t="shared" si="59"/>
        <v>9.25</v>
      </c>
      <c r="DR21" s="11">
        <f t="shared" si="60"/>
        <v>-1.254845</v>
      </c>
      <c r="DS21" s="11">
        <f t="shared" si="61"/>
        <v>57984.25</v>
      </c>
    </row>
    <row r="22" spans="1:123">
      <c r="B22">
        <f t="shared" si="64"/>
        <v>1995</v>
      </c>
      <c r="C22" cm="1">
        <f t="array" ref="C22">INDEX(GMW!$A$2:$HZ$100,MATCH(1,(GMW!$HY$2:$HY$100=C$3)*(GMW!$HZ$2:$HZ$100=C$1),0),$B22-1973)</f>
        <v>255533</v>
      </c>
      <c r="D22" cm="1">
        <f t="array" ref="D22">INDEX(GMW!$A$2:$HZ$100,MATCH(1,(GMW!$HY$2:$HY$100=D$3)*(GMW!$HZ$2:$HZ$100=D$1),0),$B22-1973)</f>
        <v>893</v>
      </c>
      <c r="E22" cm="1">
        <f t="array" ref="E22">INDEX(GMW!$A$2:$HZ$100,MATCH(1,(GMW!$HY$2:$HY$100=E$3)*(GMW!$HZ$2:$HZ$100=E$1),0),$B22-1973)</f>
        <v>1020</v>
      </c>
      <c r="F22" cm="1">
        <f t="array" ref="F22">INDEX(GMW!$A$2:$HZ$100,MATCH(1,(GMW!$HY$2:$HY$100=F$3)*(GMW!$HZ$2:$HZ$100=F$1),0),$B22-1973)</f>
        <v>32618</v>
      </c>
      <c r="G22" cm="1">
        <f t="array" ref="G22">INDEX(GMW!$A$2:$HZ$100,MATCH(1,(GMW!$HY$2:$HY$100=G$3)*(GMW!$HZ$2:$HZ$100=G$1),0),$B22-1973)</f>
        <v>1913</v>
      </c>
      <c r="H22" cm="1">
        <f t="array" ref="H22">INDEX(GMW!$A$2:$HZ$100,MATCH(1,(GMW!$HY$2:$HY$100=H$3)*(GMW!$HZ$2:$HZ$100=H$1),0),$B22-1973)</f>
        <v>3619</v>
      </c>
      <c r="I22" cm="1">
        <f t="array" ref="I22">INDEX(GMW!$A$2:$HZ$100,MATCH(1,(GMW!$HY$2:$HY$100=I$3)*(GMW!$HZ$2:$HZ$100=I$1),0),$B22-1973)</f>
        <v>37257</v>
      </c>
      <c r="J22" cm="1">
        <f t="array" ref="J22">INDEX(GMW!$A$2:$HZ$100,MATCH(1,(GMW!$HY$2:$HY$100=J$3)*(GMW!$HZ$2:$HZ$100=J$1),0),$B22-1973)</f>
        <v>105693.5</v>
      </c>
      <c r="K22" cm="1">
        <f t="array" ref="K22">INDEX(GMW!$A$2:$HZ$100,MATCH(1,(GMW!$HY$2:$HY$100=K$3)*(GMW!$HZ$2:$HZ$100=K$1),0),$B22-1973)</f>
        <v>90695</v>
      </c>
      <c r="L22" cm="1">
        <f t="array" ref="L22">INDEX(GMW!$A$2:$HZ$100,MATCH(1,(GMW!$HY$2:$HY$100=L$3)*(GMW!$HZ$2:$HZ$100=L$1),0),$B22-1973)</f>
        <v>256574.8</v>
      </c>
      <c r="M22" cm="1">
        <f t="array" ref="M22">INDEX(GMW!$A$2:$HZ$100,MATCH(1,(GMW!$HY$2:$HY$100=M$3)*(GMW!$HZ$2:$HZ$100=M$1),0),$B22-1973)</f>
        <v>35.49248</v>
      </c>
      <c r="N22" cm="1">
        <f t="array" ref="N22">INDEX(GMW!$A$2:$HZ$100,MATCH(1,(GMW!$HY$2:$HY$100=N$3)*(GMW!$HZ$2:$HZ$100=N$1),0),$B22-1973)</f>
        <v>41.762639999999998</v>
      </c>
      <c r="O22" cm="1">
        <f t="array" ref="O22">INDEX(GMW!$A$2:$HZ$100,MATCH(1,(GMW!$HY$2:$HY$100=O$3)*(GMW!$HZ$2:$HZ$100=O$1),0),$B22-1973)</f>
        <v>9.0625</v>
      </c>
      <c r="P22" cm="1">
        <f t="array" ref="P22">INDEX(GMW!$A$2:$HZ$100,MATCH(1,(GMW!$HY$2:$HY$100=P$3)*(GMW!$HZ$2:$HZ$100=P$1),0),$B22-1973)</f>
        <v>24327.279999999999</v>
      </c>
      <c r="Q22" cm="1">
        <f t="array" ref="Q22">INDEX(GMW!$A$2:$HZ$100,MATCH(1,(GMW!$HY$2:$HY$100=Q$3)*(GMW!$HZ$2:$HZ$100=Q$1),0),$B22-1973)</f>
        <v>63.7</v>
      </c>
      <c r="R22" cm="1">
        <f t="array" ref="R22">INDEX(GMW!$A$2:$HZ$100,MATCH(1,(GMW!$HY$2:$HY$100=R$3)*(GMW!$HZ$2:$HZ$100=R$1),0),$B22-1973)</f>
        <v>1E-3</v>
      </c>
      <c r="S22" cm="1">
        <f t="array" ref="S22">INDEX(GMW!$A$2:$HZ$100,MATCH(1,(GMW!$HY$2:$HY$100=S$3)*(GMW!$HZ$2:$HZ$100=S$1),0),$B22-1973)</f>
        <v>11.7</v>
      </c>
      <c r="T22" cm="1">
        <f t="array" ref="T22">INDEX(GMW!$A$2:$HZ$100,MATCH(1,(GMW!$HY$2:$HY$100=T$3)*(GMW!$HZ$2:$HZ$100=T$1),0),$B22-1973)</f>
        <v>-0.40683750000000002</v>
      </c>
      <c r="U22" cm="1">
        <f t="array" ref="U22">INDEX(GMW!$A$2:$HZ$100,MATCH(1,(GMW!$HY$2:$HY$100=U$3)*(GMW!$HZ$2:$HZ$100=U$1),0),$B22-1973)</f>
        <v>56362.5</v>
      </c>
      <c r="V22" cm="1">
        <f t="array" ref="V22">INDEX(GMW!$A$2:$HZ$100,MATCH(1,(GMW!$HY$2:$HY$100=V$3)*(GMW!$HZ$2:$HZ$100=V$1),0),$B22-1973)</f>
        <v>255533</v>
      </c>
      <c r="W22" cm="1">
        <f t="array" ref="W22">INDEX(GMW!$A$2:$HZ$100,MATCH(1,(GMW!$HY$2:$HY$100=W$3)*(GMW!$HZ$2:$HZ$100=W$1),0),$B22-1973)</f>
        <v>893</v>
      </c>
      <c r="X22" cm="1">
        <f t="array" ref="X22">INDEX(GMW!$A$2:$HZ$100,MATCH(1,(GMW!$HY$2:$HY$100=X$3)*(GMW!$HZ$2:$HZ$100=X$1),0),$B22-1973)</f>
        <v>1020</v>
      </c>
      <c r="Y22" cm="1">
        <f t="array" ref="Y22">INDEX(GMW!$A$2:$HZ$100,MATCH(1,(GMW!$HY$2:$HY$100=Y$3)*(GMW!$HZ$2:$HZ$100=Y$1),0),$B22-1973)</f>
        <v>32618</v>
      </c>
      <c r="Z22" cm="1">
        <f t="array" ref="Z22">INDEX(GMW!$A$2:$HZ$100,MATCH(1,(GMW!$HY$2:$HY$100=Z$3)*(GMW!$HZ$2:$HZ$100=Z$1),0),$B22-1973)</f>
        <v>1913</v>
      </c>
      <c r="AA22" cm="1">
        <f t="array" ref="AA22">INDEX(GMW!$A$2:$HZ$100,MATCH(1,(GMW!$HY$2:$HY$100=AA$3)*(GMW!$HZ$2:$HZ$100=AA$1),0),$B22-1973)</f>
        <v>3619</v>
      </c>
      <c r="AB22" cm="1">
        <f t="array" ref="AB22">INDEX(GMW!$A$2:$HZ$100,MATCH(1,(GMW!$HY$2:$HY$100=AB$3)*(GMW!$HZ$2:$HZ$100=AB$1),0),$B22-1973)</f>
        <v>37257</v>
      </c>
      <c r="AC22" cm="1">
        <f t="array" ref="AC22">INDEX(GMW!$A$2:$HZ$100,MATCH(1,(GMW!$HY$2:$HY$100=AC$3)*(GMW!$HZ$2:$HZ$100=AC$1),0),$B22-1973)</f>
        <v>105693.5</v>
      </c>
      <c r="AD22" cm="1">
        <f t="array" ref="AD22">INDEX(GMW!$A$2:$HZ$100,MATCH(1,(GMW!$HY$2:$HY$100=AD$3)*(GMW!$HZ$2:$HZ$100=AD$1),0),$B22-1973)</f>
        <v>90695</v>
      </c>
      <c r="AE22" cm="1">
        <f t="array" ref="AE22">INDEX(GMW!$A$2:$HZ$100,MATCH(1,(GMW!$HY$2:$HY$100=AE$3)*(GMW!$HZ$2:$HZ$100=AE$1),0),$B22-1973)</f>
        <v>256574.8</v>
      </c>
      <c r="AF22" cm="1">
        <f t="array" ref="AF22">INDEX(GMW!$A$2:$HZ$100,MATCH(1,(GMW!$HY$2:$HY$100=AF$3)*(GMW!$HZ$2:$HZ$100=AF$1),0),$B22-1973)</f>
        <v>35.49248</v>
      </c>
      <c r="AG22" cm="1">
        <f t="array" ref="AG22">INDEX(GMW!$A$2:$HZ$100,MATCH(1,(GMW!$HY$2:$HY$100=AG$3)*(GMW!$HZ$2:$HZ$100=AG$1),0),$B22-1973)</f>
        <v>41.762639999999998</v>
      </c>
      <c r="AH22" cm="1">
        <f t="array" ref="AH22">INDEX(GMW!$A$2:$HZ$100,MATCH(1,(GMW!$HY$2:$HY$100=AH$3)*(GMW!$HZ$2:$HZ$100=AH$1),0),$B22-1973)</f>
        <v>9.0625</v>
      </c>
      <c r="AI22" cm="1">
        <f t="array" ref="AI22">INDEX(GMW!$A$2:$HZ$100,MATCH(1,(GMW!$HY$2:$HY$100=AI$3)*(GMW!$HZ$2:$HZ$100=AI$1),0),$B22-1973)</f>
        <v>24327.279999999999</v>
      </c>
      <c r="AJ22" cm="1">
        <f t="array" ref="AJ22">INDEX(GMW!$A$2:$HZ$100,MATCH(1,(GMW!$HY$2:$HY$100=AJ$3)*(GMW!$HZ$2:$HZ$100=AJ$1),0),$B22-1973)</f>
        <v>63.7</v>
      </c>
      <c r="AK22" cm="1">
        <f t="array" ref="AK22">INDEX(GMW!$A$2:$HZ$100,MATCH(1,(GMW!$HY$2:$HY$100=AK$3)*(GMW!$HZ$2:$HZ$100=AK$1),0),$B22-1973)</f>
        <v>1E-3</v>
      </c>
      <c r="AL22" cm="1">
        <f t="array" ref="AL22">INDEX(GMW!$A$2:$HZ$100,MATCH(1,(GMW!$HY$2:$HY$100=AL$3)*(GMW!$HZ$2:$HZ$100=AL$1),0),$B22-1973)</f>
        <v>11.7</v>
      </c>
      <c r="AM22" cm="1">
        <f t="array" ref="AM22">INDEX(GMW!$A$2:$HZ$100,MATCH(1,(GMW!$HY$2:$HY$100=AM$3)*(GMW!$HZ$2:$HZ$100=AM$1),0),$B22-1973)</f>
        <v>-0.40683750000000002</v>
      </c>
      <c r="AN22" cm="1">
        <f t="array" ref="AN22">INDEX(GMW!$A$2:$HZ$100,MATCH(1,(GMW!$HY$2:$HY$100=AN$3)*(GMW!$HZ$2:$HZ$100=AN$1),0),$B22-1973)</f>
        <v>56362.5</v>
      </c>
      <c r="AO22" cm="1">
        <f t="array" ref="AO22">INDEX(GMW!$A$2:$HZ$100,MATCH(1,(GMW!$HY$2:$HY$100=AO$3)*(GMW!$HZ$2:$HZ$100=AO$1),0),$B22-1973)</f>
        <v>255533</v>
      </c>
      <c r="AP22" cm="1">
        <f t="array" ref="AP22">INDEX(GMW!$A$2:$HZ$100,MATCH(1,(GMW!$HY$2:$HY$100=AP$3)*(GMW!$HZ$2:$HZ$100=AP$1),0),$B22-1973)</f>
        <v>893</v>
      </c>
      <c r="AQ22" cm="1">
        <f t="array" ref="AQ22">INDEX(GMW!$A$2:$HZ$100,MATCH(1,(GMW!$HY$2:$HY$100=AQ$3)*(GMW!$HZ$2:$HZ$100=AQ$1),0),$B22-1973)</f>
        <v>1020</v>
      </c>
      <c r="AR22" cm="1">
        <f t="array" ref="AR22">INDEX(GMW!$A$2:$HZ$100,MATCH(1,(GMW!$HY$2:$HY$100=AR$3)*(GMW!$HZ$2:$HZ$100=AR$1),0),$B22-1973)</f>
        <v>32618</v>
      </c>
      <c r="AS22" cm="1">
        <f t="array" ref="AS22">INDEX(GMW!$A$2:$HZ$100,MATCH(1,(GMW!$HY$2:$HY$100=AS$3)*(GMW!$HZ$2:$HZ$100=AS$1),0),$B22-1973)</f>
        <v>1913</v>
      </c>
      <c r="AT22" cm="1">
        <f t="array" ref="AT22">INDEX(GMW!$A$2:$HZ$100,MATCH(1,(GMW!$HY$2:$HY$100=AT$3)*(GMW!$HZ$2:$HZ$100=AT$1),0),$B22-1973)</f>
        <v>3619</v>
      </c>
      <c r="AU22" cm="1">
        <f t="array" ref="AU22">INDEX(GMW!$A$2:$HZ$100,MATCH(1,(GMW!$HY$2:$HY$100=AU$3)*(GMW!$HZ$2:$HZ$100=AU$1),0),$B22-1973)</f>
        <v>37257</v>
      </c>
      <c r="AV22" cm="1">
        <f t="array" ref="AV22">INDEX(GMW!$A$2:$HZ$100,MATCH(1,(GMW!$HY$2:$HY$100=AV$3)*(GMW!$HZ$2:$HZ$100=AV$1),0),$B22-1973)</f>
        <v>105693.5</v>
      </c>
      <c r="AW22" cm="1">
        <f t="array" ref="AW22">INDEX(GMW!$A$2:$HZ$100,MATCH(1,(GMW!$HY$2:$HY$100=AW$3)*(GMW!$HZ$2:$HZ$100=AW$1),0),$B22-1973)</f>
        <v>90695</v>
      </c>
      <c r="AX22" cm="1">
        <f t="array" ref="AX22">INDEX(GMW!$A$2:$HZ$100,MATCH(1,(GMW!$HY$2:$HY$100=AX$3)*(GMW!$HZ$2:$HZ$100=AX$1),0),$B22-1973)</f>
        <v>256574.8</v>
      </c>
      <c r="AY22" cm="1">
        <f t="array" ref="AY22">INDEX(GMW!$A$2:$HZ$100,MATCH(1,(GMW!$HY$2:$HY$100=AY$3)*(GMW!$HZ$2:$HZ$100=AY$1),0),$B22-1973)</f>
        <v>35.49248</v>
      </c>
      <c r="AZ22" cm="1">
        <f t="array" ref="AZ22">INDEX(GMW!$A$2:$HZ$100,MATCH(1,(GMW!$HY$2:$HY$100=AZ$3)*(GMW!$HZ$2:$HZ$100=AZ$1),0),$B22-1973)</f>
        <v>41.762639999999998</v>
      </c>
      <c r="BA22" cm="1">
        <f t="array" ref="BA22">INDEX(GMW!$A$2:$HZ$100,MATCH(1,(GMW!$HY$2:$HY$100=BA$3)*(GMW!$HZ$2:$HZ$100=BA$1),0),$B22-1973)</f>
        <v>9.0625</v>
      </c>
      <c r="BB22" cm="1">
        <f t="array" ref="BB22">INDEX(GMW!$A$2:$HZ$100,MATCH(1,(GMW!$HY$2:$HY$100=BB$3)*(GMW!$HZ$2:$HZ$100=BB$1),0),$B22-1973)</f>
        <v>24327.279999999999</v>
      </c>
      <c r="BC22" cm="1">
        <f t="array" ref="BC22">INDEX(GMW!$A$2:$HZ$100,MATCH(1,(GMW!$HY$2:$HY$100=BC$3)*(GMW!$HZ$2:$HZ$100=BC$1),0),$B22-1973)</f>
        <v>63.7</v>
      </c>
      <c r="BD22" cm="1">
        <f t="array" ref="BD22">INDEX(GMW!$A$2:$HZ$100,MATCH(1,(GMW!$HY$2:$HY$100=BD$3)*(GMW!$HZ$2:$HZ$100=BD$1),0),$B22-1973)</f>
        <v>1E-3</v>
      </c>
      <c r="BE22" cm="1">
        <f t="array" ref="BE22">INDEX(GMW!$A$2:$HZ$100,MATCH(1,(GMW!$HY$2:$HY$100=BE$3)*(GMW!$HZ$2:$HZ$100=BE$1),0),$B22-1973)</f>
        <v>11.7</v>
      </c>
      <c r="BF22" cm="1">
        <f t="array" ref="BF22">INDEX(GMW!$A$2:$HZ$100,MATCH(1,(GMW!$HY$2:$HY$100=BF$3)*(GMW!$HZ$2:$HZ$100=BF$1),0),$B22-1973)</f>
        <v>-0.40683750000000002</v>
      </c>
      <c r="BG22" cm="1">
        <f t="array" ref="BG22">INDEX(GMW!$A$2:$HZ$100,MATCH(1,(GMW!$HY$2:$HY$100=BG$3)*(GMW!$HZ$2:$HZ$100=BG$1),0),$B22-1973)</f>
        <v>56362.5</v>
      </c>
      <c r="BJ22">
        <f t="shared" si="67"/>
        <v>1983</v>
      </c>
      <c r="BM22">
        <f t="shared" si="65"/>
        <v>1995</v>
      </c>
      <c r="BN22">
        <f t="shared" si="66"/>
        <v>199501</v>
      </c>
      <c r="BO22" s="9">
        <f t="shared" si="7"/>
        <v>1362792</v>
      </c>
      <c r="BP22" s="9">
        <f t="shared" si="8"/>
        <v>35535</v>
      </c>
      <c r="BQ22" s="9">
        <f t="shared" si="9"/>
        <v>-28924.999</v>
      </c>
      <c r="BR22" s="9">
        <f t="shared" si="10"/>
        <v>294289</v>
      </c>
      <c r="BS22" s="9">
        <f t="shared" si="11"/>
        <v>6610</v>
      </c>
      <c r="BT22" s="9">
        <f t="shared" si="12"/>
        <v>21936</v>
      </c>
      <c r="BU22" s="9">
        <f t="shared" si="13"/>
        <v>287300</v>
      </c>
      <c r="BV22" s="9">
        <f t="shared" si="14"/>
        <v>322100</v>
      </c>
      <c r="BW22" s="9">
        <f t="shared" si="15"/>
        <v>864621</v>
      </c>
      <c r="BX22" s="9">
        <f t="shared" si="16"/>
        <v>1383443.7</v>
      </c>
      <c r="BY22" s="10">
        <f t="shared" si="17"/>
        <v>63.439862500000004</v>
      </c>
      <c r="BZ22" s="10">
        <f t="shared" si="18"/>
        <v>67.625</v>
      </c>
      <c r="CA22" s="10">
        <f t="shared" si="19"/>
        <v>6.390625</v>
      </c>
      <c r="CB22" s="9">
        <f t="shared" si="62"/>
        <v>124109</v>
      </c>
      <c r="CC22" s="10">
        <f t="shared" si="20"/>
        <v>80.099999999999994</v>
      </c>
      <c r="CD22" s="9">
        <f t="shared" si="63"/>
        <v>111588</v>
      </c>
      <c r="CE22" s="10">
        <f t="shared" si="21"/>
        <v>8.4499999999999993</v>
      </c>
      <c r="CF22" s="11">
        <f t="shared" si="22"/>
        <v>-1.464558</v>
      </c>
      <c r="CG22" s="11">
        <f t="shared" si="23"/>
        <v>58129.25</v>
      </c>
      <c r="CH22" s="9">
        <f t="shared" si="24"/>
        <v>1362792</v>
      </c>
      <c r="CI22" s="9">
        <f t="shared" si="25"/>
        <v>35535</v>
      </c>
      <c r="CJ22" s="9">
        <f t="shared" si="26"/>
        <v>-28924.999</v>
      </c>
      <c r="CK22" s="9">
        <f t="shared" si="27"/>
        <v>294289</v>
      </c>
      <c r="CL22" s="9">
        <f t="shared" si="28"/>
        <v>6610</v>
      </c>
      <c r="CM22" s="9">
        <f t="shared" si="29"/>
        <v>21936</v>
      </c>
      <c r="CN22" s="9">
        <f t="shared" si="30"/>
        <v>287300</v>
      </c>
      <c r="CO22" s="9">
        <f t="shared" si="31"/>
        <v>322100</v>
      </c>
      <c r="CP22" s="9">
        <f t="shared" si="32"/>
        <v>864621</v>
      </c>
      <c r="CQ22" s="9">
        <f t="shared" si="33"/>
        <v>1383443.7</v>
      </c>
      <c r="CR22" s="10">
        <f t="shared" si="34"/>
        <v>63.439862500000004</v>
      </c>
      <c r="CS22" s="10">
        <f t="shared" si="35"/>
        <v>67.625</v>
      </c>
      <c r="CT22" s="10">
        <f t="shared" si="36"/>
        <v>6.390625</v>
      </c>
      <c r="CU22" s="9">
        <f t="shared" si="37"/>
        <v>124109</v>
      </c>
      <c r="CV22" s="10">
        <f t="shared" si="38"/>
        <v>80.099999999999994</v>
      </c>
      <c r="CW22" s="9">
        <f t="shared" si="39"/>
        <v>111588</v>
      </c>
      <c r="CX22" s="10">
        <f t="shared" si="40"/>
        <v>8.4499999999999993</v>
      </c>
      <c r="CY22" s="11">
        <f t="shared" si="41"/>
        <v>-1.464558</v>
      </c>
      <c r="CZ22" s="11">
        <f t="shared" si="42"/>
        <v>58129.25</v>
      </c>
      <c r="DA22" s="9">
        <f t="shared" si="43"/>
        <v>1362792</v>
      </c>
      <c r="DB22" s="9">
        <f t="shared" si="44"/>
        <v>35535</v>
      </c>
      <c r="DC22" s="9">
        <f t="shared" si="45"/>
        <v>-28924.999</v>
      </c>
      <c r="DD22" s="9">
        <f t="shared" si="46"/>
        <v>294289</v>
      </c>
      <c r="DE22" s="9">
        <f t="shared" si="47"/>
        <v>6610</v>
      </c>
      <c r="DF22" s="9">
        <f t="shared" si="48"/>
        <v>21936</v>
      </c>
      <c r="DG22" s="9">
        <f t="shared" si="49"/>
        <v>287300</v>
      </c>
      <c r="DH22" s="9">
        <f t="shared" si="50"/>
        <v>322100</v>
      </c>
      <c r="DI22" s="9">
        <f t="shared" si="51"/>
        <v>864621</v>
      </c>
      <c r="DJ22" s="9">
        <f t="shared" si="52"/>
        <v>1383443.7</v>
      </c>
      <c r="DK22" s="10">
        <f t="shared" si="53"/>
        <v>63.439862500000004</v>
      </c>
      <c r="DL22" s="10">
        <f t="shared" si="54"/>
        <v>67.625</v>
      </c>
      <c r="DM22" s="10">
        <f t="shared" si="55"/>
        <v>6.390625</v>
      </c>
      <c r="DN22" s="9">
        <f t="shared" si="56"/>
        <v>124109</v>
      </c>
      <c r="DO22" s="10">
        <f t="shared" si="57"/>
        <v>80.099999999999994</v>
      </c>
      <c r="DP22" s="9">
        <f t="shared" si="58"/>
        <v>111588</v>
      </c>
      <c r="DQ22" s="10">
        <f t="shared" si="59"/>
        <v>8.4499999999999993</v>
      </c>
      <c r="DR22" s="11">
        <f t="shared" si="60"/>
        <v>-1.464558</v>
      </c>
      <c r="DS22" s="11">
        <f t="shared" si="61"/>
        <v>58129.25</v>
      </c>
    </row>
    <row r="23" spans="1:123">
      <c r="A23">
        <v>1984</v>
      </c>
      <c r="B23">
        <f t="shared" si="64"/>
        <v>1996</v>
      </c>
      <c r="C23" cm="1">
        <f t="array" ref="C23">INDEX(GMW!$A$2:$HZ$100,MATCH(1,(GMW!$HY$2:$HY$100=C$3)*(GMW!$HZ$2:$HZ$100=C$1),0),$B23-1973)</f>
        <v>257683</v>
      </c>
      <c r="D23" cm="1">
        <f t="array" ref="D23">INDEX(GMW!$A$2:$HZ$100,MATCH(1,(GMW!$HY$2:$HY$100=D$3)*(GMW!$HZ$2:$HZ$100=D$1),0),$B23-1973)</f>
        <v>2747</v>
      </c>
      <c r="E23" cm="1">
        <f t="array" ref="E23">INDEX(GMW!$A$2:$HZ$100,MATCH(1,(GMW!$HY$2:$HY$100=E$3)*(GMW!$HZ$2:$HZ$100=E$1),0),$B23-1973)</f>
        <v>69</v>
      </c>
      <c r="F23" cm="1">
        <f t="array" ref="F23">INDEX(GMW!$A$2:$HZ$100,MATCH(1,(GMW!$HY$2:$HY$100=F$3)*(GMW!$HZ$2:$HZ$100=F$1),0),$B23-1973)</f>
        <v>34820</v>
      </c>
      <c r="G23" cm="1">
        <f t="array" ref="G23">INDEX(GMW!$A$2:$HZ$100,MATCH(1,(GMW!$HY$2:$HY$100=G$3)*(GMW!$HZ$2:$HZ$100=G$1),0),$B23-1973)</f>
        <v>2816</v>
      </c>
      <c r="H23" cm="1">
        <f t="array" ref="H23">INDEX(GMW!$A$2:$HZ$100,MATCH(1,(GMW!$HY$2:$HY$100=H$3)*(GMW!$HZ$2:$HZ$100=H$1),0),$B23-1973)</f>
        <v>3644</v>
      </c>
      <c r="I23" cm="1">
        <f t="array" ref="I23">INDEX(GMW!$A$2:$HZ$100,MATCH(1,(GMW!$HY$2:$HY$100=I$3)*(GMW!$HZ$2:$HZ$100=I$1),0),$B23-1973)</f>
        <v>38533</v>
      </c>
      <c r="J23" cm="1">
        <f t="array" ref="J23">INDEX(GMW!$A$2:$HZ$100,MATCH(1,(GMW!$HY$2:$HY$100=J$3)*(GMW!$HZ$2:$HZ$100=J$1),0),$B23-1973)</f>
        <v>97493.3</v>
      </c>
      <c r="K23" cm="1">
        <f t="array" ref="K23">INDEX(GMW!$A$2:$HZ$100,MATCH(1,(GMW!$HY$2:$HY$100=K$3)*(GMW!$HZ$2:$HZ$100=K$1),0),$B23-1973)</f>
        <v>91663</v>
      </c>
      <c r="L23" cm="1">
        <f t="array" ref="L23">INDEX(GMW!$A$2:$HZ$100,MATCH(1,(GMW!$HY$2:$HY$100=L$3)*(GMW!$HZ$2:$HZ$100=L$1),0),$B23-1973)</f>
        <v>258931.4</v>
      </c>
      <c r="M23" cm="1">
        <f t="array" ref="M23">INDEX(GMW!$A$2:$HZ$100,MATCH(1,(GMW!$HY$2:$HY$100=M$3)*(GMW!$HZ$2:$HZ$100=M$1),0),$B23-1973)</f>
        <v>35.572000000000003</v>
      </c>
      <c r="N23" cm="1">
        <f t="array" ref="N23">INDEX(GMW!$A$2:$HZ$100,MATCH(1,(GMW!$HY$2:$HY$100=N$3)*(GMW!$HZ$2:$HZ$100=N$1),0),$B23-1973)</f>
        <v>41.86692</v>
      </c>
      <c r="O23" cm="1">
        <f t="array" ref="O23">INDEX(GMW!$A$2:$HZ$100,MATCH(1,(GMW!$HY$2:$HY$100=O$3)*(GMW!$HZ$2:$HZ$100=O$1),0),$B23-1973)</f>
        <v>8.5625</v>
      </c>
      <c r="P23" cm="1">
        <f t="array" ref="P23">INDEX(GMW!$A$2:$HZ$100,MATCH(1,(GMW!$HY$2:$HY$100=P$3)*(GMW!$HZ$2:$HZ$100=P$1),0),$B23-1973)</f>
        <v>24719.65</v>
      </c>
      <c r="Q23" cm="1">
        <f t="array" ref="Q23">INDEX(GMW!$A$2:$HZ$100,MATCH(1,(GMW!$HY$2:$HY$100=Q$3)*(GMW!$HZ$2:$HZ$100=Q$1),0),$B23-1973)</f>
        <v>64.099999999999994</v>
      </c>
      <c r="R23" cm="1">
        <f t="array" ref="R23">INDEX(GMW!$A$2:$HZ$100,MATCH(1,(GMW!$HY$2:$HY$100=R$3)*(GMW!$HZ$2:$HZ$100=R$1),0),$B23-1973)</f>
        <v>1E-3</v>
      </c>
      <c r="S23" cm="1">
        <f t="array" ref="S23">INDEX(GMW!$A$2:$HZ$100,MATCH(1,(GMW!$HY$2:$HY$100=S$3)*(GMW!$HZ$2:$HZ$100=S$1),0),$B23-1973)</f>
        <v>11.8</v>
      </c>
      <c r="T23" cm="1">
        <f t="array" ref="T23">INDEX(GMW!$A$2:$HZ$100,MATCH(1,(GMW!$HY$2:$HY$100=T$3)*(GMW!$HZ$2:$HZ$100=T$1),0),$B23-1973)</f>
        <v>-0.48332209999999998</v>
      </c>
      <c r="U23" cm="1">
        <f t="array" ref="U23">INDEX(GMW!$A$2:$HZ$100,MATCH(1,(GMW!$HY$2:$HY$100=U$3)*(GMW!$HZ$2:$HZ$100=U$1),0),$B23-1973)</f>
        <v>56385.75</v>
      </c>
      <c r="V23" cm="1">
        <f t="array" ref="V23">INDEX(GMW!$A$2:$HZ$100,MATCH(1,(GMW!$HY$2:$HY$100=V$3)*(GMW!$HZ$2:$HZ$100=V$1),0),$B23-1973)</f>
        <v>257683</v>
      </c>
      <c r="W23" cm="1">
        <f t="array" ref="W23">INDEX(GMW!$A$2:$HZ$100,MATCH(1,(GMW!$HY$2:$HY$100=W$3)*(GMW!$HZ$2:$HZ$100=W$1),0),$B23-1973)</f>
        <v>2747</v>
      </c>
      <c r="X23" cm="1">
        <f t="array" ref="X23">INDEX(GMW!$A$2:$HZ$100,MATCH(1,(GMW!$HY$2:$HY$100=X$3)*(GMW!$HZ$2:$HZ$100=X$1),0),$B23-1973)</f>
        <v>69</v>
      </c>
      <c r="Y23" cm="1">
        <f t="array" ref="Y23">INDEX(GMW!$A$2:$HZ$100,MATCH(1,(GMW!$HY$2:$HY$100=Y$3)*(GMW!$HZ$2:$HZ$100=Y$1),0),$B23-1973)</f>
        <v>34820</v>
      </c>
      <c r="Z23" cm="1">
        <f t="array" ref="Z23">INDEX(GMW!$A$2:$HZ$100,MATCH(1,(GMW!$HY$2:$HY$100=Z$3)*(GMW!$HZ$2:$HZ$100=Z$1),0),$B23-1973)</f>
        <v>2816</v>
      </c>
      <c r="AA23" cm="1">
        <f t="array" ref="AA23">INDEX(GMW!$A$2:$HZ$100,MATCH(1,(GMW!$HY$2:$HY$100=AA$3)*(GMW!$HZ$2:$HZ$100=AA$1),0),$B23-1973)</f>
        <v>3644</v>
      </c>
      <c r="AB23" cm="1">
        <f t="array" ref="AB23">INDEX(GMW!$A$2:$HZ$100,MATCH(1,(GMW!$HY$2:$HY$100=AB$3)*(GMW!$HZ$2:$HZ$100=AB$1),0),$B23-1973)</f>
        <v>38533</v>
      </c>
      <c r="AC23" cm="1">
        <f t="array" ref="AC23">INDEX(GMW!$A$2:$HZ$100,MATCH(1,(GMW!$HY$2:$HY$100=AC$3)*(GMW!$HZ$2:$HZ$100=AC$1),0),$B23-1973)</f>
        <v>97493.3</v>
      </c>
      <c r="AD23" cm="1">
        <f t="array" ref="AD23">INDEX(GMW!$A$2:$HZ$100,MATCH(1,(GMW!$HY$2:$HY$100=AD$3)*(GMW!$HZ$2:$HZ$100=AD$1),0),$B23-1973)</f>
        <v>91663</v>
      </c>
      <c r="AE23" cm="1">
        <f t="array" ref="AE23">INDEX(GMW!$A$2:$HZ$100,MATCH(1,(GMW!$HY$2:$HY$100=AE$3)*(GMW!$HZ$2:$HZ$100=AE$1),0),$B23-1973)</f>
        <v>258931.4</v>
      </c>
      <c r="AF23" cm="1">
        <f t="array" ref="AF23">INDEX(GMW!$A$2:$HZ$100,MATCH(1,(GMW!$HY$2:$HY$100=AF$3)*(GMW!$HZ$2:$HZ$100=AF$1),0),$B23-1973)</f>
        <v>35.572000000000003</v>
      </c>
      <c r="AG23" cm="1">
        <f t="array" ref="AG23">INDEX(GMW!$A$2:$HZ$100,MATCH(1,(GMW!$HY$2:$HY$100=AG$3)*(GMW!$HZ$2:$HZ$100=AG$1),0),$B23-1973)</f>
        <v>41.86692</v>
      </c>
      <c r="AH23" cm="1">
        <f t="array" ref="AH23">INDEX(GMW!$A$2:$HZ$100,MATCH(1,(GMW!$HY$2:$HY$100=AH$3)*(GMW!$HZ$2:$HZ$100=AH$1),0),$B23-1973)</f>
        <v>8.5625</v>
      </c>
      <c r="AI23" cm="1">
        <f t="array" ref="AI23">INDEX(GMW!$A$2:$HZ$100,MATCH(1,(GMW!$HY$2:$HY$100=AI$3)*(GMW!$HZ$2:$HZ$100=AI$1),0),$B23-1973)</f>
        <v>24719.65</v>
      </c>
      <c r="AJ23" cm="1">
        <f t="array" ref="AJ23">INDEX(GMW!$A$2:$HZ$100,MATCH(1,(GMW!$HY$2:$HY$100=AJ$3)*(GMW!$HZ$2:$HZ$100=AJ$1),0),$B23-1973)</f>
        <v>64.099999999999994</v>
      </c>
      <c r="AK23" cm="1">
        <f t="array" ref="AK23">INDEX(GMW!$A$2:$HZ$100,MATCH(1,(GMW!$HY$2:$HY$100=AK$3)*(GMW!$HZ$2:$HZ$100=AK$1),0),$B23-1973)</f>
        <v>1E-3</v>
      </c>
      <c r="AL23" cm="1">
        <f t="array" ref="AL23">INDEX(GMW!$A$2:$HZ$100,MATCH(1,(GMW!$HY$2:$HY$100=AL$3)*(GMW!$HZ$2:$HZ$100=AL$1),0),$B23-1973)</f>
        <v>11.8</v>
      </c>
      <c r="AM23" cm="1">
        <f t="array" ref="AM23">INDEX(GMW!$A$2:$HZ$100,MATCH(1,(GMW!$HY$2:$HY$100=AM$3)*(GMW!$HZ$2:$HZ$100=AM$1),0),$B23-1973)</f>
        <v>-0.48332209999999998</v>
      </c>
      <c r="AN23" cm="1">
        <f t="array" ref="AN23">INDEX(GMW!$A$2:$HZ$100,MATCH(1,(GMW!$HY$2:$HY$100=AN$3)*(GMW!$HZ$2:$HZ$100=AN$1),0),$B23-1973)</f>
        <v>56385.75</v>
      </c>
      <c r="AO23" cm="1">
        <f t="array" ref="AO23">INDEX(GMW!$A$2:$HZ$100,MATCH(1,(GMW!$HY$2:$HY$100=AO$3)*(GMW!$HZ$2:$HZ$100=AO$1),0),$B23-1973)</f>
        <v>257683</v>
      </c>
      <c r="AP23" cm="1">
        <f t="array" ref="AP23">INDEX(GMW!$A$2:$HZ$100,MATCH(1,(GMW!$HY$2:$HY$100=AP$3)*(GMW!$HZ$2:$HZ$100=AP$1),0),$B23-1973)</f>
        <v>2747</v>
      </c>
      <c r="AQ23" cm="1">
        <f t="array" ref="AQ23">INDEX(GMW!$A$2:$HZ$100,MATCH(1,(GMW!$HY$2:$HY$100=AQ$3)*(GMW!$HZ$2:$HZ$100=AQ$1),0),$B23-1973)</f>
        <v>69</v>
      </c>
      <c r="AR23" cm="1">
        <f t="array" ref="AR23">INDEX(GMW!$A$2:$HZ$100,MATCH(1,(GMW!$HY$2:$HY$100=AR$3)*(GMW!$HZ$2:$HZ$100=AR$1),0),$B23-1973)</f>
        <v>34820</v>
      </c>
      <c r="AS23" cm="1">
        <f t="array" ref="AS23">INDEX(GMW!$A$2:$HZ$100,MATCH(1,(GMW!$HY$2:$HY$100=AS$3)*(GMW!$HZ$2:$HZ$100=AS$1),0),$B23-1973)</f>
        <v>2816</v>
      </c>
      <c r="AT23" cm="1">
        <f t="array" ref="AT23">INDEX(GMW!$A$2:$HZ$100,MATCH(1,(GMW!$HY$2:$HY$100=AT$3)*(GMW!$HZ$2:$HZ$100=AT$1),0),$B23-1973)</f>
        <v>3644</v>
      </c>
      <c r="AU23" cm="1">
        <f t="array" ref="AU23">INDEX(GMW!$A$2:$HZ$100,MATCH(1,(GMW!$HY$2:$HY$100=AU$3)*(GMW!$HZ$2:$HZ$100=AU$1),0),$B23-1973)</f>
        <v>38533</v>
      </c>
      <c r="AV23" cm="1">
        <f t="array" ref="AV23">INDEX(GMW!$A$2:$HZ$100,MATCH(1,(GMW!$HY$2:$HY$100=AV$3)*(GMW!$HZ$2:$HZ$100=AV$1),0),$B23-1973)</f>
        <v>97493.3</v>
      </c>
      <c r="AW23" cm="1">
        <f t="array" ref="AW23">INDEX(GMW!$A$2:$HZ$100,MATCH(1,(GMW!$HY$2:$HY$100=AW$3)*(GMW!$HZ$2:$HZ$100=AW$1),0),$B23-1973)</f>
        <v>91663</v>
      </c>
      <c r="AX23" cm="1">
        <f t="array" ref="AX23">INDEX(GMW!$A$2:$HZ$100,MATCH(1,(GMW!$HY$2:$HY$100=AX$3)*(GMW!$HZ$2:$HZ$100=AX$1),0),$B23-1973)</f>
        <v>258931.4</v>
      </c>
      <c r="AY23" cm="1">
        <f t="array" ref="AY23">INDEX(GMW!$A$2:$HZ$100,MATCH(1,(GMW!$HY$2:$HY$100=AY$3)*(GMW!$HZ$2:$HZ$100=AY$1),0),$B23-1973)</f>
        <v>35.572000000000003</v>
      </c>
      <c r="AZ23" cm="1">
        <f t="array" ref="AZ23">INDEX(GMW!$A$2:$HZ$100,MATCH(1,(GMW!$HY$2:$HY$100=AZ$3)*(GMW!$HZ$2:$HZ$100=AZ$1),0),$B23-1973)</f>
        <v>41.86692</v>
      </c>
      <c r="BA23" cm="1">
        <f t="array" ref="BA23">INDEX(GMW!$A$2:$HZ$100,MATCH(1,(GMW!$HY$2:$HY$100=BA$3)*(GMW!$HZ$2:$HZ$100=BA$1),0),$B23-1973)</f>
        <v>8.5625</v>
      </c>
      <c r="BB23" cm="1">
        <f t="array" ref="BB23">INDEX(GMW!$A$2:$HZ$100,MATCH(1,(GMW!$HY$2:$HY$100=BB$3)*(GMW!$HZ$2:$HZ$100=BB$1),0),$B23-1973)</f>
        <v>24719.65</v>
      </c>
      <c r="BC23" cm="1">
        <f t="array" ref="BC23">INDEX(GMW!$A$2:$HZ$100,MATCH(1,(GMW!$HY$2:$HY$100=BC$3)*(GMW!$HZ$2:$HZ$100=BC$1),0),$B23-1973)</f>
        <v>64.099999999999994</v>
      </c>
      <c r="BD23" cm="1">
        <f t="array" ref="BD23">INDEX(GMW!$A$2:$HZ$100,MATCH(1,(GMW!$HY$2:$HY$100=BD$3)*(GMW!$HZ$2:$HZ$100=BD$1),0),$B23-1973)</f>
        <v>1E-3</v>
      </c>
      <c r="BE23" cm="1">
        <f t="array" ref="BE23">INDEX(GMW!$A$2:$HZ$100,MATCH(1,(GMW!$HY$2:$HY$100=BE$3)*(GMW!$HZ$2:$HZ$100=BE$1),0),$B23-1973)</f>
        <v>11.8</v>
      </c>
      <c r="BF23" cm="1">
        <f t="array" ref="BF23">INDEX(GMW!$A$2:$HZ$100,MATCH(1,(GMW!$HY$2:$HY$100=BF$3)*(GMW!$HZ$2:$HZ$100=BF$1),0),$B23-1973)</f>
        <v>-0.48332209999999998</v>
      </c>
      <c r="BG23" cm="1">
        <f t="array" ref="BG23">INDEX(GMW!$A$2:$HZ$100,MATCH(1,(GMW!$HY$2:$HY$100=BG$3)*(GMW!$HZ$2:$HZ$100=BG$1),0),$B23-1973)</f>
        <v>56385.75</v>
      </c>
      <c r="BJ23">
        <f t="shared" si="67"/>
        <v>1983</v>
      </c>
      <c r="BK23" t="str">
        <f t="shared" ref="BK23" si="70">BJ23&amp;"01"</f>
        <v>198301</v>
      </c>
      <c r="BM23">
        <f t="shared" si="65"/>
        <v>1996</v>
      </c>
      <c r="BN23">
        <f t="shared" si="66"/>
        <v>199601</v>
      </c>
      <c r="BO23" s="9">
        <f t="shared" si="7"/>
        <v>1404762</v>
      </c>
      <c r="BP23" s="9">
        <f t="shared" si="8"/>
        <v>28924</v>
      </c>
      <c r="BQ23" s="9">
        <f t="shared" si="9"/>
        <v>-25625</v>
      </c>
      <c r="BR23" s="9">
        <f t="shared" si="10"/>
        <v>303467</v>
      </c>
      <c r="BS23" s="9">
        <f t="shared" si="11"/>
        <v>3299</v>
      </c>
      <c r="BT23" s="9">
        <f t="shared" si="12"/>
        <v>21669</v>
      </c>
      <c r="BU23" s="9">
        <f t="shared" si="13"/>
        <v>299511</v>
      </c>
      <c r="BV23" s="9">
        <f t="shared" si="14"/>
        <v>347000</v>
      </c>
      <c r="BW23" s="9">
        <f t="shared" si="15"/>
        <v>921289</v>
      </c>
      <c r="BX23" s="9">
        <f t="shared" si="16"/>
        <v>1422150.3</v>
      </c>
      <c r="BY23" s="10">
        <f t="shared" si="17"/>
        <v>65.587414999999993</v>
      </c>
      <c r="BZ23" s="10">
        <f t="shared" si="18"/>
        <v>69.133335000000002</v>
      </c>
      <c r="CA23" s="10">
        <f t="shared" si="19"/>
        <v>5.8125</v>
      </c>
      <c r="CB23" s="9">
        <f t="shared" si="62"/>
        <v>125033</v>
      </c>
      <c r="CC23" s="10">
        <f t="shared" si="20"/>
        <v>80.95</v>
      </c>
      <c r="CD23" s="9">
        <f t="shared" si="63"/>
        <v>113358</v>
      </c>
      <c r="CE23" s="10">
        <f t="shared" si="21"/>
        <v>7.875</v>
      </c>
      <c r="CF23" s="11">
        <f t="shared" si="22"/>
        <v>-0.18596650000000001</v>
      </c>
      <c r="CG23" s="11">
        <f t="shared" si="23"/>
        <v>58276.5</v>
      </c>
      <c r="CH23" s="9">
        <f t="shared" si="24"/>
        <v>1404762</v>
      </c>
      <c r="CI23" s="9">
        <f t="shared" si="25"/>
        <v>28924</v>
      </c>
      <c r="CJ23" s="9">
        <f t="shared" si="26"/>
        <v>-25625</v>
      </c>
      <c r="CK23" s="9">
        <f t="shared" si="27"/>
        <v>303467</v>
      </c>
      <c r="CL23" s="9">
        <f t="shared" si="28"/>
        <v>3299</v>
      </c>
      <c r="CM23" s="9">
        <f t="shared" si="29"/>
        <v>21669</v>
      </c>
      <c r="CN23" s="9">
        <f t="shared" si="30"/>
        <v>299511</v>
      </c>
      <c r="CO23" s="9">
        <f t="shared" si="31"/>
        <v>347000</v>
      </c>
      <c r="CP23" s="9">
        <f t="shared" si="32"/>
        <v>921289</v>
      </c>
      <c r="CQ23" s="9">
        <f t="shared" si="33"/>
        <v>1422150.3</v>
      </c>
      <c r="CR23" s="10">
        <f t="shared" si="34"/>
        <v>65.587414999999993</v>
      </c>
      <c r="CS23" s="10">
        <f t="shared" si="35"/>
        <v>69.133335000000002</v>
      </c>
      <c r="CT23" s="10">
        <f t="shared" si="36"/>
        <v>5.8125</v>
      </c>
      <c r="CU23" s="9">
        <f t="shared" si="37"/>
        <v>125033</v>
      </c>
      <c r="CV23" s="10">
        <f t="shared" si="38"/>
        <v>80.95</v>
      </c>
      <c r="CW23" s="9">
        <f t="shared" si="39"/>
        <v>113358</v>
      </c>
      <c r="CX23" s="10">
        <f t="shared" si="40"/>
        <v>7.875</v>
      </c>
      <c r="CY23" s="11">
        <f t="shared" si="41"/>
        <v>-0.18596650000000001</v>
      </c>
      <c r="CZ23" s="11">
        <f t="shared" si="42"/>
        <v>58276.5</v>
      </c>
      <c r="DA23" s="9">
        <f t="shared" si="43"/>
        <v>1404762</v>
      </c>
      <c r="DB23" s="9">
        <f t="shared" si="44"/>
        <v>28924</v>
      </c>
      <c r="DC23" s="9">
        <f t="shared" si="45"/>
        <v>-25625</v>
      </c>
      <c r="DD23" s="9">
        <f t="shared" si="46"/>
        <v>303467</v>
      </c>
      <c r="DE23" s="9">
        <f t="shared" si="47"/>
        <v>3299</v>
      </c>
      <c r="DF23" s="9">
        <f t="shared" si="48"/>
        <v>21669</v>
      </c>
      <c r="DG23" s="9">
        <f t="shared" si="49"/>
        <v>299511</v>
      </c>
      <c r="DH23" s="9">
        <f t="shared" si="50"/>
        <v>347000</v>
      </c>
      <c r="DI23" s="9">
        <f t="shared" si="51"/>
        <v>921289</v>
      </c>
      <c r="DJ23" s="9">
        <f t="shared" si="52"/>
        <v>1422150.3</v>
      </c>
      <c r="DK23" s="10">
        <f t="shared" si="53"/>
        <v>65.587414999999993</v>
      </c>
      <c r="DL23" s="10">
        <f t="shared" si="54"/>
        <v>69.133335000000002</v>
      </c>
      <c r="DM23" s="10">
        <f t="shared" si="55"/>
        <v>5.8125</v>
      </c>
      <c r="DN23" s="9">
        <f t="shared" si="56"/>
        <v>125033</v>
      </c>
      <c r="DO23" s="10">
        <f t="shared" si="57"/>
        <v>80.95</v>
      </c>
      <c r="DP23" s="9">
        <f t="shared" si="58"/>
        <v>113358</v>
      </c>
      <c r="DQ23" s="10">
        <f t="shared" si="59"/>
        <v>7.875</v>
      </c>
      <c r="DR23" s="11">
        <f t="shared" si="60"/>
        <v>-0.18596650000000001</v>
      </c>
      <c r="DS23" s="11">
        <f t="shared" si="61"/>
        <v>58276.5</v>
      </c>
    </row>
    <row r="24" spans="1:123">
      <c r="B24">
        <f t="shared" si="64"/>
        <v>1997</v>
      </c>
      <c r="C24" cm="1">
        <f t="array" ref="C24">INDEX(GMW!$A$2:$HZ$100,MATCH(1,(GMW!$HY$2:$HY$100=C$3)*(GMW!$HZ$2:$HZ$100=C$1),0),$B24-1973)</f>
        <v>255100</v>
      </c>
      <c r="D24" cm="1">
        <f t="array" ref="D24">INDEX(GMW!$A$2:$HZ$100,MATCH(1,(GMW!$HY$2:$HY$100=D$3)*(GMW!$HZ$2:$HZ$100=D$1),0),$B24-1973)</f>
        <v>4927</v>
      </c>
      <c r="E24" cm="1">
        <f t="array" ref="E24">INDEX(GMW!$A$2:$HZ$100,MATCH(1,(GMW!$HY$2:$HY$100=E$3)*(GMW!$HZ$2:$HZ$100=E$1),0),$B24-1973)</f>
        <v>-4056</v>
      </c>
      <c r="F24" cm="1">
        <f t="array" ref="F24">INDEX(GMW!$A$2:$HZ$100,MATCH(1,(GMW!$HY$2:$HY$100=F$3)*(GMW!$HZ$2:$HZ$100=F$1),0),$B24-1973)</f>
        <v>33897</v>
      </c>
      <c r="G24" cm="1">
        <f t="array" ref="G24">INDEX(GMW!$A$2:$HZ$100,MATCH(1,(GMW!$HY$2:$HY$100=G$3)*(GMW!$HZ$2:$HZ$100=G$1),0),$B24-1973)</f>
        <v>871</v>
      </c>
      <c r="H24" cm="1">
        <f t="array" ref="H24">INDEX(GMW!$A$2:$HZ$100,MATCH(1,(GMW!$HY$2:$HY$100=H$3)*(GMW!$HZ$2:$HZ$100=H$1),0),$B24-1973)</f>
        <v>3709</v>
      </c>
      <c r="I24" cm="1">
        <f t="array" ref="I24">INDEX(GMW!$A$2:$HZ$100,MATCH(1,(GMW!$HY$2:$HY$100=I$3)*(GMW!$HZ$2:$HZ$100=I$1),0),$B24-1973)</f>
        <v>33550</v>
      </c>
      <c r="J24" cm="1">
        <f t="array" ref="J24">INDEX(GMW!$A$2:$HZ$100,MATCH(1,(GMW!$HY$2:$HY$100=J$3)*(GMW!$HZ$2:$HZ$100=J$1),0),$B24-1973)</f>
        <v>91452.49</v>
      </c>
      <c r="K24" cm="1">
        <f t="array" ref="K24">INDEX(GMW!$A$2:$HZ$100,MATCH(1,(GMW!$HY$2:$HY$100=K$3)*(GMW!$HZ$2:$HZ$100=K$1),0),$B24-1973)</f>
        <v>93433</v>
      </c>
      <c r="L24" cm="1">
        <f t="array" ref="L24">INDEX(GMW!$A$2:$HZ$100,MATCH(1,(GMW!$HY$2:$HY$100=L$3)*(GMW!$HZ$2:$HZ$100=L$1),0),$B24-1973)</f>
        <v>261085.8</v>
      </c>
      <c r="M24" cm="1">
        <f t="array" ref="M24">INDEX(GMW!$A$2:$HZ$100,MATCH(1,(GMW!$HY$2:$HY$100=M$3)*(GMW!$HZ$2:$HZ$100=M$1),0),$B24-1973)</f>
        <v>36.62603</v>
      </c>
      <c r="N24" cm="1">
        <f t="array" ref="N24">INDEX(GMW!$A$2:$HZ$100,MATCH(1,(GMW!$HY$2:$HY$100=N$3)*(GMW!$HZ$2:$HZ$100=N$1),0),$B24-1973)</f>
        <v>42.779339999999998</v>
      </c>
      <c r="O24" cm="1">
        <f t="array" ref="O24">INDEX(GMW!$A$2:$HZ$100,MATCH(1,(GMW!$HY$2:$HY$100=O$3)*(GMW!$HZ$2:$HZ$100=O$1),0),$B24-1973)</f>
        <v>8.875</v>
      </c>
      <c r="P24" cm="1">
        <f t="array" ref="P24">INDEX(GMW!$A$2:$HZ$100,MATCH(1,(GMW!$HY$2:$HY$100=P$3)*(GMW!$HZ$2:$HZ$100=P$1),0),$B24-1973)</f>
        <v>24670.6</v>
      </c>
      <c r="Q24" cm="1">
        <f t="array" ref="Q24">INDEX(GMW!$A$2:$HZ$100,MATCH(1,(GMW!$HY$2:$HY$100=Q$3)*(GMW!$HZ$2:$HZ$100=Q$1),0),$B24-1973)</f>
        <v>62</v>
      </c>
      <c r="R24" cm="1">
        <f t="array" ref="R24">INDEX(GMW!$A$2:$HZ$100,MATCH(1,(GMW!$HY$2:$HY$100=R$3)*(GMW!$HZ$2:$HZ$100=R$1),0),$B24-1973)</f>
        <v>1E-3</v>
      </c>
      <c r="S24" cm="1">
        <f t="array" ref="S24">INDEX(GMW!$A$2:$HZ$100,MATCH(1,(GMW!$HY$2:$HY$100=S$3)*(GMW!$HZ$2:$HZ$100=S$1),0),$B24-1973)</f>
        <v>11.9</v>
      </c>
      <c r="T24" cm="1">
        <f t="array" ref="T24">INDEX(GMW!$A$2:$HZ$100,MATCH(1,(GMW!$HY$2:$HY$100=T$3)*(GMW!$HZ$2:$HZ$100=T$1),0),$B24-1973)</f>
        <v>-2.3194309999999998</v>
      </c>
      <c r="U24" cm="1">
        <f t="array" ref="U24">INDEX(GMW!$A$2:$HZ$100,MATCH(1,(GMW!$HY$2:$HY$100=U$3)*(GMW!$HZ$2:$HZ$100=U$1),0),$B24-1973)</f>
        <v>56409</v>
      </c>
      <c r="V24" cm="1">
        <f t="array" ref="V24">INDEX(GMW!$A$2:$HZ$100,MATCH(1,(GMW!$HY$2:$HY$100=V$3)*(GMW!$HZ$2:$HZ$100=V$1),0),$B24-1973)</f>
        <v>255100</v>
      </c>
      <c r="W24" cm="1">
        <f t="array" ref="W24">INDEX(GMW!$A$2:$HZ$100,MATCH(1,(GMW!$HY$2:$HY$100=W$3)*(GMW!$HZ$2:$HZ$100=W$1),0),$B24-1973)</f>
        <v>4927</v>
      </c>
      <c r="X24" cm="1">
        <f t="array" ref="X24">INDEX(GMW!$A$2:$HZ$100,MATCH(1,(GMW!$HY$2:$HY$100=X$3)*(GMW!$HZ$2:$HZ$100=X$1),0),$B24-1973)</f>
        <v>-4056</v>
      </c>
      <c r="Y24" cm="1">
        <f t="array" ref="Y24">INDEX(GMW!$A$2:$HZ$100,MATCH(1,(GMW!$HY$2:$HY$100=Y$3)*(GMW!$HZ$2:$HZ$100=Y$1),0),$B24-1973)</f>
        <v>33897</v>
      </c>
      <c r="Z24" cm="1">
        <f t="array" ref="Z24">INDEX(GMW!$A$2:$HZ$100,MATCH(1,(GMW!$HY$2:$HY$100=Z$3)*(GMW!$HZ$2:$HZ$100=Z$1),0),$B24-1973)</f>
        <v>871</v>
      </c>
      <c r="AA24" cm="1">
        <f t="array" ref="AA24">INDEX(GMW!$A$2:$HZ$100,MATCH(1,(GMW!$HY$2:$HY$100=AA$3)*(GMW!$HZ$2:$HZ$100=AA$1),0),$B24-1973)</f>
        <v>3709</v>
      </c>
      <c r="AB24" cm="1">
        <f t="array" ref="AB24">INDEX(GMW!$A$2:$HZ$100,MATCH(1,(GMW!$HY$2:$HY$100=AB$3)*(GMW!$HZ$2:$HZ$100=AB$1),0),$B24-1973)</f>
        <v>33550</v>
      </c>
      <c r="AC24" cm="1">
        <f t="array" ref="AC24">INDEX(GMW!$A$2:$HZ$100,MATCH(1,(GMW!$HY$2:$HY$100=AC$3)*(GMW!$HZ$2:$HZ$100=AC$1),0),$B24-1973)</f>
        <v>91452.49</v>
      </c>
      <c r="AD24" cm="1">
        <f t="array" ref="AD24">INDEX(GMW!$A$2:$HZ$100,MATCH(1,(GMW!$HY$2:$HY$100=AD$3)*(GMW!$HZ$2:$HZ$100=AD$1),0),$B24-1973)</f>
        <v>93433</v>
      </c>
      <c r="AE24" cm="1">
        <f t="array" ref="AE24">INDEX(GMW!$A$2:$HZ$100,MATCH(1,(GMW!$HY$2:$HY$100=AE$3)*(GMW!$HZ$2:$HZ$100=AE$1),0),$B24-1973)</f>
        <v>261085.8</v>
      </c>
      <c r="AF24" cm="1">
        <f t="array" ref="AF24">INDEX(GMW!$A$2:$HZ$100,MATCH(1,(GMW!$HY$2:$HY$100=AF$3)*(GMW!$HZ$2:$HZ$100=AF$1),0),$B24-1973)</f>
        <v>36.62603</v>
      </c>
      <c r="AG24" cm="1">
        <f t="array" ref="AG24">INDEX(GMW!$A$2:$HZ$100,MATCH(1,(GMW!$HY$2:$HY$100=AG$3)*(GMW!$HZ$2:$HZ$100=AG$1),0),$B24-1973)</f>
        <v>42.779339999999998</v>
      </c>
      <c r="AH24" cm="1">
        <f t="array" ref="AH24">INDEX(GMW!$A$2:$HZ$100,MATCH(1,(GMW!$HY$2:$HY$100=AH$3)*(GMW!$HZ$2:$HZ$100=AH$1),0),$B24-1973)</f>
        <v>8.875</v>
      </c>
      <c r="AI24" cm="1">
        <f t="array" ref="AI24">INDEX(GMW!$A$2:$HZ$100,MATCH(1,(GMW!$HY$2:$HY$100=AI$3)*(GMW!$HZ$2:$HZ$100=AI$1),0),$B24-1973)</f>
        <v>24670.6</v>
      </c>
      <c r="AJ24" cm="1">
        <f t="array" ref="AJ24">INDEX(GMW!$A$2:$HZ$100,MATCH(1,(GMW!$HY$2:$HY$100=AJ$3)*(GMW!$HZ$2:$HZ$100=AJ$1),0),$B24-1973)</f>
        <v>62</v>
      </c>
      <c r="AK24" cm="1">
        <f t="array" ref="AK24">INDEX(GMW!$A$2:$HZ$100,MATCH(1,(GMW!$HY$2:$HY$100=AK$3)*(GMW!$HZ$2:$HZ$100=AK$1),0),$B24-1973)</f>
        <v>1E-3</v>
      </c>
      <c r="AL24" cm="1">
        <f t="array" ref="AL24">INDEX(GMW!$A$2:$HZ$100,MATCH(1,(GMW!$HY$2:$HY$100=AL$3)*(GMW!$HZ$2:$HZ$100=AL$1),0),$B24-1973)</f>
        <v>11.9</v>
      </c>
      <c r="AM24" cm="1">
        <f t="array" ref="AM24">INDEX(GMW!$A$2:$HZ$100,MATCH(1,(GMW!$HY$2:$HY$100=AM$3)*(GMW!$HZ$2:$HZ$100=AM$1),0),$B24-1973)</f>
        <v>-2.3194309999999998</v>
      </c>
      <c r="AN24" cm="1">
        <f t="array" ref="AN24">INDEX(GMW!$A$2:$HZ$100,MATCH(1,(GMW!$HY$2:$HY$100=AN$3)*(GMW!$HZ$2:$HZ$100=AN$1),0),$B24-1973)</f>
        <v>56409</v>
      </c>
      <c r="AO24" cm="1">
        <f t="array" ref="AO24">INDEX(GMW!$A$2:$HZ$100,MATCH(1,(GMW!$HY$2:$HY$100=AO$3)*(GMW!$HZ$2:$HZ$100=AO$1),0),$B24-1973)</f>
        <v>255100</v>
      </c>
      <c r="AP24" cm="1">
        <f t="array" ref="AP24">INDEX(GMW!$A$2:$HZ$100,MATCH(1,(GMW!$HY$2:$HY$100=AP$3)*(GMW!$HZ$2:$HZ$100=AP$1),0),$B24-1973)</f>
        <v>4927</v>
      </c>
      <c r="AQ24" cm="1">
        <f t="array" ref="AQ24">INDEX(GMW!$A$2:$HZ$100,MATCH(1,(GMW!$HY$2:$HY$100=AQ$3)*(GMW!$HZ$2:$HZ$100=AQ$1),0),$B24-1973)</f>
        <v>-4056</v>
      </c>
      <c r="AR24" cm="1">
        <f t="array" ref="AR24">INDEX(GMW!$A$2:$HZ$100,MATCH(1,(GMW!$HY$2:$HY$100=AR$3)*(GMW!$HZ$2:$HZ$100=AR$1),0),$B24-1973)</f>
        <v>33897</v>
      </c>
      <c r="AS24" cm="1">
        <f t="array" ref="AS24">INDEX(GMW!$A$2:$HZ$100,MATCH(1,(GMW!$HY$2:$HY$100=AS$3)*(GMW!$HZ$2:$HZ$100=AS$1),0),$B24-1973)</f>
        <v>871</v>
      </c>
      <c r="AT24" cm="1">
        <f t="array" ref="AT24">INDEX(GMW!$A$2:$HZ$100,MATCH(1,(GMW!$HY$2:$HY$100=AT$3)*(GMW!$HZ$2:$HZ$100=AT$1),0),$B24-1973)</f>
        <v>3709</v>
      </c>
      <c r="AU24" cm="1">
        <f t="array" ref="AU24">INDEX(GMW!$A$2:$HZ$100,MATCH(1,(GMW!$HY$2:$HY$100=AU$3)*(GMW!$HZ$2:$HZ$100=AU$1),0),$B24-1973)</f>
        <v>33550</v>
      </c>
      <c r="AV24" cm="1">
        <f t="array" ref="AV24">INDEX(GMW!$A$2:$HZ$100,MATCH(1,(GMW!$HY$2:$HY$100=AV$3)*(GMW!$HZ$2:$HZ$100=AV$1),0),$B24-1973)</f>
        <v>91452.49</v>
      </c>
      <c r="AW24" cm="1">
        <f t="array" ref="AW24">INDEX(GMW!$A$2:$HZ$100,MATCH(1,(GMW!$HY$2:$HY$100=AW$3)*(GMW!$HZ$2:$HZ$100=AW$1),0),$B24-1973)</f>
        <v>93433</v>
      </c>
      <c r="AX24" cm="1">
        <f t="array" ref="AX24">INDEX(GMW!$A$2:$HZ$100,MATCH(1,(GMW!$HY$2:$HY$100=AX$3)*(GMW!$HZ$2:$HZ$100=AX$1),0),$B24-1973)</f>
        <v>261085.8</v>
      </c>
      <c r="AY24" cm="1">
        <f t="array" ref="AY24">INDEX(GMW!$A$2:$HZ$100,MATCH(1,(GMW!$HY$2:$HY$100=AY$3)*(GMW!$HZ$2:$HZ$100=AY$1),0),$B24-1973)</f>
        <v>36.62603</v>
      </c>
      <c r="AZ24" cm="1">
        <f t="array" ref="AZ24">INDEX(GMW!$A$2:$HZ$100,MATCH(1,(GMW!$HY$2:$HY$100=AZ$3)*(GMW!$HZ$2:$HZ$100=AZ$1),0),$B24-1973)</f>
        <v>42.779339999999998</v>
      </c>
      <c r="BA24" cm="1">
        <f t="array" ref="BA24">INDEX(GMW!$A$2:$HZ$100,MATCH(1,(GMW!$HY$2:$HY$100=BA$3)*(GMW!$HZ$2:$HZ$100=BA$1),0),$B24-1973)</f>
        <v>8.875</v>
      </c>
      <c r="BB24" cm="1">
        <f t="array" ref="BB24">INDEX(GMW!$A$2:$HZ$100,MATCH(1,(GMW!$HY$2:$HY$100=BB$3)*(GMW!$HZ$2:$HZ$100=BB$1),0),$B24-1973)</f>
        <v>24670.6</v>
      </c>
      <c r="BC24" cm="1">
        <f t="array" ref="BC24">INDEX(GMW!$A$2:$HZ$100,MATCH(1,(GMW!$HY$2:$HY$100=BC$3)*(GMW!$HZ$2:$HZ$100=BC$1),0),$B24-1973)</f>
        <v>62</v>
      </c>
      <c r="BD24" cm="1">
        <f t="array" ref="BD24">INDEX(GMW!$A$2:$HZ$100,MATCH(1,(GMW!$HY$2:$HY$100=BD$3)*(GMW!$HZ$2:$HZ$100=BD$1),0),$B24-1973)</f>
        <v>1E-3</v>
      </c>
      <c r="BE24" cm="1">
        <f t="array" ref="BE24">INDEX(GMW!$A$2:$HZ$100,MATCH(1,(GMW!$HY$2:$HY$100=BE$3)*(GMW!$HZ$2:$HZ$100=BE$1),0),$B24-1973)</f>
        <v>11.9</v>
      </c>
      <c r="BF24" cm="1">
        <f t="array" ref="BF24">INDEX(GMW!$A$2:$HZ$100,MATCH(1,(GMW!$HY$2:$HY$100=BF$3)*(GMW!$HZ$2:$HZ$100=BF$1),0),$B24-1973)</f>
        <v>-2.3194309999999998</v>
      </c>
      <c r="BG24" cm="1">
        <f t="array" ref="BG24">INDEX(GMW!$A$2:$HZ$100,MATCH(1,(GMW!$HY$2:$HY$100=BG$3)*(GMW!$HZ$2:$HZ$100=BG$1),0),$B24-1973)</f>
        <v>56409</v>
      </c>
      <c r="BJ24">
        <f t="shared" si="67"/>
        <v>1984</v>
      </c>
      <c r="BM24">
        <f t="shared" si="65"/>
        <v>1997</v>
      </c>
      <c r="BN24">
        <f t="shared" si="66"/>
        <v>199701</v>
      </c>
      <c r="BO24" s="9">
        <f t="shared" si="7"/>
        <v>1473893</v>
      </c>
      <c r="BP24" s="9">
        <f t="shared" si="8"/>
        <v>10505</v>
      </c>
      <c r="BQ24" s="9">
        <f t="shared" si="9"/>
        <v>-5700</v>
      </c>
      <c r="BR24" s="9">
        <f t="shared" si="10"/>
        <v>317368</v>
      </c>
      <c r="BS24" s="9">
        <f t="shared" si="11"/>
        <v>4805</v>
      </c>
      <c r="BT24" s="9">
        <f t="shared" si="12"/>
        <v>22347</v>
      </c>
      <c r="BU24" s="9">
        <f t="shared" si="13"/>
        <v>334015</v>
      </c>
      <c r="BV24" s="9">
        <f t="shared" si="14"/>
        <v>360400</v>
      </c>
      <c r="BW24" s="9">
        <f t="shared" si="15"/>
        <v>966520</v>
      </c>
      <c r="BX24" s="9">
        <f t="shared" si="16"/>
        <v>1459562.7</v>
      </c>
      <c r="BY24" s="10">
        <f t="shared" si="17"/>
        <v>65.576262499999999</v>
      </c>
      <c r="BZ24" s="10">
        <f t="shared" si="18"/>
        <v>70.349999999999994</v>
      </c>
      <c r="CA24" s="10">
        <f t="shared" si="19"/>
        <v>7</v>
      </c>
      <c r="CB24" s="9">
        <f t="shared" si="62"/>
        <v>132013</v>
      </c>
      <c r="CC24" s="10">
        <f t="shared" si="20"/>
        <v>84.5</v>
      </c>
      <c r="CD24" s="9">
        <f t="shared" si="63"/>
        <v>117858</v>
      </c>
      <c r="CE24" s="10">
        <f t="shared" si="21"/>
        <v>6.7249999999999996</v>
      </c>
      <c r="CF24" s="11">
        <f t="shared" si="22"/>
        <v>1.7119409999999999</v>
      </c>
      <c r="CG24" s="11">
        <f t="shared" si="23"/>
        <v>58434.75</v>
      </c>
      <c r="CH24" s="9">
        <f t="shared" si="24"/>
        <v>1473893</v>
      </c>
      <c r="CI24" s="9">
        <f t="shared" si="25"/>
        <v>10505</v>
      </c>
      <c r="CJ24" s="9">
        <f t="shared" si="26"/>
        <v>-5700</v>
      </c>
      <c r="CK24" s="9">
        <f t="shared" si="27"/>
        <v>317368</v>
      </c>
      <c r="CL24" s="9">
        <f t="shared" si="28"/>
        <v>4805</v>
      </c>
      <c r="CM24" s="9">
        <f t="shared" si="29"/>
        <v>22347</v>
      </c>
      <c r="CN24" s="9">
        <f t="shared" si="30"/>
        <v>334015</v>
      </c>
      <c r="CO24" s="9">
        <f t="shared" si="31"/>
        <v>360400</v>
      </c>
      <c r="CP24" s="9">
        <f t="shared" si="32"/>
        <v>966520</v>
      </c>
      <c r="CQ24" s="9">
        <f t="shared" si="33"/>
        <v>1459562.7</v>
      </c>
      <c r="CR24" s="10">
        <f t="shared" si="34"/>
        <v>65.576262499999999</v>
      </c>
      <c r="CS24" s="10">
        <f t="shared" si="35"/>
        <v>70.349999999999994</v>
      </c>
      <c r="CT24" s="10">
        <f t="shared" si="36"/>
        <v>7</v>
      </c>
      <c r="CU24" s="9">
        <f t="shared" si="37"/>
        <v>132013</v>
      </c>
      <c r="CV24" s="10">
        <f t="shared" si="38"/>
        <v>84.5</v>
      </c>
      <c r="CW24" s="9">
        <f t="shared" si="39"/>
        <v>117858</v>
      </c>
      <c r="CX24" s="10">
        <f t="shared" si="40"/>
        <v>6.7249999999999996</v>
      </c>
      <c r="CY24" s="11">
        <f t="shared" si="41"/>
        <v>1.7119409999999999</v>
      </c>
      <c r="CZ24" s="11">
        <f t="shared" si="42"/>
        <v>58434.75</v>
      </c>
      <c r="DA24" s="9">
        <f t="shared" si="43"/>
        <v>1473893</v>
      </c>
      <c r="DB24" s="9">
        <f t="shared" si="44"/>
        <v>10505</v>
      </c>
      <c r="DC24" s="9">
        <f t="shared" si="45"/>
        <v>-5700</v>
      </c>
      <c r="DD24" s="9">
        <f t="shared" si="46"/>
        <v>317368</v>
      </c>
      <c r="DE24" s="9">
        <f t="shared" si="47"/>
        <v>4805</v>
      </c>
      <c r="DF24" s="9">
        <f t="shared" si="48"/>
        <v>22347</v>
      </c>
      <c r="DG24" s="9">
        <f t="shared" si="49"/>
        <v>334015</v>
      </c>
      <c r="DH24" s="9">
        <f t="shared" si="50"/>
        <v>360400</v>
      </c>
      <c r="DI24" s="9">
        <f t="shared" si="51"/>
        <v>966520</v>
      </c>
      <c r="DJ24" s="9">
        <f t="shared" si="52"/>
        <v>1459562.7</v>
      </c>
      <c r="DK24" s="10">
        <f t="shared" si="53"/>
        <v>65.576262499999999</v>
      </c>
      <c r="DL24" s="10">
        <f t="shared" si="54"/>
        <v>70.349999999999994</v>
      </c>
      <c r="DM24" s="10">
        <f t="shared" si="55"/>
        <v>7</v>
      </c>
      <c r="DN24" s="9">
        <f t="shared" si="56"/>
        <v>132013</v>
      </c>
      <c r="DO24" s="10">
        <f t="shared" si="57"/>
        <v>84.5</v>
      </c>
      <c r="DP24" s="9">
        <f t="shared" si="58"/>
        <v>117858</v>
      </c>
      <c r="DQ24" s="10">
        <f t="shared" si="59"/>
        <v>6.7249999999999996</v>
      </c>
      <c r="DR24" s="11">
        <f t="shared" si="60"/>
        <v>1.7119409999999999</v>
      </c>
      <c r="DS24" s="11">
        <f t="shared" si="61"/>
        <v>58434.75</v>
      </c>
    </row>
    <row r="25" spans="1:123">
      <c r="B25">
        <f t="shared" si="64"/>
        <v>1998</v>
      </c>
      <c r="C25" cm="1">
        <f t="array" ref="C25">INDEX(GMW!$A$2:$HZ$100,MATCH(1,(GMW!$HY$2:$HY$100=C$3)*(GMW!$HZ$2:$HZ$100=C$1),0),$B25-1973)</f>
        <v>256975</v>
      </c>
      <c r="D25" cm="1">
        <f t="array" ref="D25">INDEX(GMW!$A$2:$HZ$100,MATCH(1,(GMW!$HY$2:$HY$100=D$3)*(GMW!$HZ$2:$HZ$100=D$1),0),$B25-1973)</f>
        <v>2934</v>
      </c>
      <c r="E25" cm="1">
        <f t="array" ref="E25">INDEX(GMW!$A$2:$HZ$100,MATCH(1,(GMW!$HY$2:$HY$100=E$3)*(GMW!$HZ$2:$HZ$100=E$1),0),$B25-1973)</f>
        <v>-1335</v>
      </c>
      <c r="F25" cm="1">
        <f t="array" ref="F25">INDEX(GMW!$A$2:$HZ$100,MATCH(1,(GMW!$HY$2:$HY$100=F$3)*(GMW!$HZ$2:$HZ$100=F$1),0),$B25-1973)</f>
        <v>34360</v>
      </c>
      <c r="G25" cm="1">
        <f t="array" ref="G25">INDEX(GMW!$A$2:$HZ$100,MATCH(1,(GMW!$HY$2:$HY$100=G$3)*(GMW!$HZ$2:$HZ$100=G$1),0),$B25-1973)</f>
        <v>1599</v>
      </c>
      <c r="H25" cm="1">
        <f t="array" ref="H25">INDEX(GMW!$A$2:$HZ$100,MATCH(1,(GMW!$HY$2:$HY$100=H$3)*(GMW!$HZ$2:$HZ$100=H$1),0),$B25-1973)</f>
        <v>3776</v>
      </c>
      <c r="I25" cm="1">
        <f t="array" ref="I25">INDEX(GMW!$A$2:$HZ$100,MATCH(1,(GMW!$HY$2:$HY$100=I$3)*(GMW!$HZ$2:$HZ$100=I$1),0),$B25-1973)</f>
        <v>36801</v>
      </c>
      <c r="J25" cm="1">
        <f t="array" ref="J25">INDEX(GMW!$A$2:$HZ$100,MATCH(1,(GMW!$HY$2:$HY$100=J$3)*(GMW!$HZ$2:$HZ$100=J$1),0),$B25-1973)</f>
        <v>90897.73</v>
      </c>
      <c r="K25" cm="1">
        <f t="array" ref="K25">INDEX(GMW!$A$2:$HZ$100,MATCH(1,(GMW!$HY$2:$HY$100=K$3)*(GMW!$HZ$2:$HZ$100=K$1),0),$B25-1973)</f>
        <v>94862</v>
      </c>
      <c r="L25" cm="1">
        <f t="array" ref="L25">INDEX(GMW!$A$2:$HZ$100,MATCH(1,(GMW!$HY$2:$HY$100=L$3)*(GMW!$HZ$2:$HZ$100=L$1),0),$B25-1973)</f>
        <v>262927.59999999998</v>
      </c>
      <c r="M25" cm="1">
        <f t="array" ref="M25">INDEX(GMW!$A$2:$HZ$100,MATCH(1,(GMW!$HY$2:$HY$100=M$3)*(GMW!$HZ$2:$HZ$100=M$1),0),$B25-1973)</f>
        <v>36.914879999999997</v>
      </c>
      <c r="N25" cm="1">
        <f t="array" ref="N25">INDEX(GMW!$A$2:$HZ$100,MATCH(1,(GMW!$HY$2:$HY$100=N$3)*(GMW!$HZ$2:$HZ$100=N$1),0),$B25-1973)</f>
        <v>42.98789</v>
      </c>
      <c r="O25" cm="1">
        <f t="array" ref="O25">INDEX(GMW!$A$2:$HZ$100,MATCH(1,(GMW!$HY$2:$HY$100=O$3)*(GMW!$HZ$2:$HZ$100=O$1),0),$B25-1973)</f>
        <v>10.5</v>
      </c>
      <c r="P25" cm="1">
        <f t="array" ref="P25">INDEX(GMW!$A$2:$HZ$100,MATCH(1,(GMW!$HY$2:$HY$100=P$3)*(GMW!$HZ$2:$HZ$100=P$1),0),$B25-1973)</f>
        <v>24866.79</v>
      </c>
      <c r="Q25" cm="1">
        <f t="array" ref="Q25">INDEX(GMW!$A$2:$HZ$100,MATCH(1,(GMW!$HY$2:$HY$100=Q$3)*(GMW!$HZ$2:$HZ$100=Q$1),0),$B25-1973)</f>
        <v>61.5</v>
      </c>
      <c r="R25" cm="1">
        <f t="array" ref="R25">INDEX(GMW!$A$2:$HZ$100,MATCH(1,(GMW!$HY$2:$HY$100=R$3)*(GMW!$HZ$2:$HZ$100=R$1),0),$B25-1973)</f>
        <v>1E-3</v>
      </c>
      <c r="S25" cm="1">
        <f t="array" ref="S25">INDEX(GMW!$A$2:$HZ$100,MATCH(1,(GMW!$HY$2:$HY$100=S$3)*(GMW!$HZ$2:$HZ$100=S$1),0),$B25-1973)</f>
        <v>11.7</v>
      </c>
      <c r="T25" cm="1">
        <f t="array" ref="T25">INDEX(GMW!$A$2:$HZ$100,MATCH(1,(GMW!$HY$2:$HY$100=T$3)*(GMW!$HZ$2:$HZ$100=T$1),0),$B25-1973)</f>
        <v>-2.2900580000000001</v>
      </c>
      <c r="U25" cm="1">
        <f t="array" ref="U25">INDEX(GMW!$A$2:$HZ$100,MATCH(1,(GMW!$HY$2:$HY$100=U$3)*(GMW!$HZ$2:$HZ$100=U$1),0),$B25-1973)</f>
        <v>56445.25</v>
      </c>
      <c r="V25" cm="1">
        <f t="array" ref="V25">INDEX(GMW!$A$2:$HZ$100,MATCH(1,(GMW!$HY$2:$HY$100=V$3)*(GMW!$HZ$2:$HZ$100=V$1),0),$B25-1973)</f>
        <v>256975</v>
      </c>
      <c r="W25" cm="1">
        <f t="array" ref="W25">INDEX(GMW!$A$2:$HZ$100,MATCH(1,(GMW!$HY$2:$HY$100=W$3)*(GMW!$HZ$2:$HZ$100=W$1),0),$B25-1973)</f>
        <v>2934</v>
      </c>
      <c r="X25" cm="1">
        <f t="array" ref="X25">INDEX(GMW!$A$2:$HZ$100,MATCH(1,(GMW!$HY$2:$HY$100=X$3)*(GMW!$HZ$2:$HZ$100=X$1),0),$B25-1973)</f>
        <v>-1335</v>
      </c>
      <c r="Y25" cm="1">
        <f t="array" ref="Y25">INDEX(GMW!$A$2:$HZ$100,MATCH(1,(GMW!$HY$2:$HY$100=Y$3)*(GMW!$HZ$2:$HZ$100=Y$1),0),$B25-1973)</f>
        <v>34360</v>
      </c>
      <c r="Z25" cm="1">
        <f t="array" ref="Z25">INDEX(GMW!$A$2:$HZ$100,MATCH(1,(GMW!$HY$2:$HY$100=Z$3)*(GMW!$HZ$2:$HZ$100=Z$1),0),$B25-1973)</f>
        <v>1599</v>
      </c>
      <c r="AA25" cm="1">
        <f t="array" ref="AA25">INDEX(GMW!$A$2:$HZ$100,MATCH(1,(GMW!$HY$2:$HY$100=AA$3)*(GMW!$HZ$2:$HZ$100=AA$1),0),$B25-1973)</f>
        <v>3776</v>
      </c>
      <c r="AB25" cm="1">
        <f t="array" ref="AB25">INDEX(GMW!$A$2:$HZ$100,MATCH(1,(GMW!$HY$2:$HY$100=AB$3)*(GMW!$HZ$2:$HZ$100=AB$1),0),$B25-1973)</f>
        <v>36801</v>
      </c>
      <c r="AC25" cm="1">
        <f t="array" ref="AC25">INDEX(GMW!$A$2:$HZ$100,MATCH(1,(GMW!$HY$2:$HY$100=AC$3)*(GMW!$HZ$2:$HZ$100=AC$1),0),$B25-1973)</f>
        <v>90897.73</v>
      </c>
      <c r="AD25" cm="1">
        <f t="array" ref="AD25">INDEX(GMW!$A$2:$HZ$100,MATCH(1,(GMW!$HY$2:$HY$100=AD$3)*(GMW!$HZ$2:$HZ$100=AD$1),0),$B25-1973)</f>
        <v>94862</v>
      </c>
      <c r="AE25" cm="1">
        <f t="array" ref="AE25">INDEX(GMW!$A$2:$HZ$100,MATCH(1,(GMW!$HY$2:$HY$100=AE$3)*(GMW!$HZ$2:$HZ$100=AE$1),0),$B25-1973)</f>
        <v>262927.59999999998</v>
      </c>
      <c r="AF25" cm="1">
        <f t="array" ref="AF25">INDEX(GMW!$A$2:$HZ$100,MATCH(1,(GMW!$HY$2:$HY$100=AF$3)*(GMW!$HZ$2:$HZ$100=AF$1),0),$B25-1973)</f>
        <v>36.914879999999997</v>
      </c>
      <c r="AG25" cm="1">
        <f t="array" ref="AG25">INDEX(GMW!$A$2:$HZ$100,MATCH(1,(GMW!$HY$2:$HY$100=AG$3)*(GMW!$HZ$2:$HZ$100=AG$1),0),$B25-1973)</f>
        <v>42.98789</v>
      </c>
      <c r="AH25" cm="1">
        <f t="array" ref="AH25">INDEX(GMW!$A$2:$HZ$100,MATCH(1,(GMW!$HY$2:$HY$100=AH$3)*(GMW!$HZ$2:$HZ$100=AH$1),0),$B25-1973)</f>
        <v>10.5</v>
      </c>
      <c r="AI25" cm="1">
        <f t="array" ref="AI25">INDEX(GMW!$A$2:$HZ$100,MATCH(1,(GMW!$HY$2:$HY$100=AI$3)*(GMW!$HZ$2:$HZ$100=AI$1),0),$B25-1973)</f>
        <v>24866.79</v>
      </c>
      <c r="AJ25" cm="1">
        <f t="array" ref="AJ25">INDEX(GMW!$A$2:$HZ$100,MATCH(1,(GMW!$HY$2:$HY$100=AJ$3)*(GMW!$HZ$2:$HZ$100=AJ$1),0),$B25-1973)</f>
        <v>61.5</v>
      </c>
      <c r="AK25" cm="1">
        <f t="array" ref="AK25">INDEX(GMW!$A$2:$HZ$100,MATCH(1,(GMW!$HY$2:$HY$100=AK$3)*(GMW!$HZ$2:$HZ$100=AK$1),0),$B25-1973)</f>
        <v>1E-3</v>
      </c>
      <c r="AL25" cm="1">
        <f t="array" ref="AL25">INDEX(GMW!$A$2:$HZ$100,MATCH(1,(GMW!$HY$2:$HY$100=AL$3)*(GMW!$HZ$2:$HZ$100=AL$1),0),$B25-1973)</f>
        <v>11.7</v>
      </c>
      <c r="AM25" cm="1">
        <f t="array" ref="AM25">INDEX(GMW!$A$2:$HZ$100,MATCH(1,(GMW!$HY$2:$HY$100=AM$3)*(GMW!$HZ$2:$HZ$100=AM$1),0),$B25-1973)</f>
        <v>-2.2900580000000001</v>
      </c>
      <c r="AN25" cm="1">
        <f t="array" ref="AN25">INDEX(GMW!$A$2:$HZ$100,MATCH(1,(GMW!$HY$2:$HY$100=AN$3)*(GMW!$HZ$2:$HZ$100=AN$1),0),$B25-1973)</f>
        <v>56445.25</v>
      </c>
      <c r="AO25" cm="1">
        <f t="array" ref="AO25">INDEX(GMW!$A$2:$HZ$100,MATCH(1,(GMW!$HY$2:$HY$100=AO$3)*(GMW!$HZ$2:$HZ$100=AO$1),0),$B25-1973)</f>
        <v>256975</v>
      </c>
      <c r="AP25" cm="1">
        <f t="array" ref="AP25">INDEX(GMW!$A$2:$HZ$100,MATCH(1,(GMW!$HY$2:$HY$100=AP$3)*(GMW!$HZ$2:$HZ$100=AP$1),0),$B25-1973)</f>
        <v>2934</v>
      </c>
      <c r="AQ25" cm="1">
        <f t="array" ref="AQ25">INDEX(GMW!$A$2:$HZ$100,MATCH(1,(GMW!$HY$2:$HY$100=AQ$3)*(GMW!$HZ$2:$HZ$100=AQ$1),0),$B25-1973)</f>
        <v>-1335</v>
      </c>
      <c r="AR25" cm="1">
        <f t="array" ref="AR25">INDEX(GMW!$A$2:$HZ$100,MATCH(1,(GMW!$HY$2:$HY$100=AR$3)*(GMW!$HZ$2:$HZ$100=AR$1),0),$B25-1973)</f>
        <v>34360</v>
      </c>
      <c r="AS25" cm="1">
        <f t="array" ref="AS25">INDEX(GMW!$A$2:$HZ$100,MATCH(1,(GMW!$HY$2:$HY$100=AS$3)*(GMW!$HZ$2:$HZ$100=AS$1),0),$B25-1973)</f>
        <v>1599</v>
      </c>
      <c r="AT25" cm="1">
        <f t="array" ref="AT25">INDEX(GMW!$A$2:$HZ$100,MATCH(1,(GMW!$HY$2:$HY$100=AT$3)*(GMW!$HZ$2:$HZ$100=AT$1),0),$B25-1973)</f>
        <v>3776</v>
      </c>
      <c r="AU25" cm="1">
        <f t="array" ref="AU25">INDEX(GMW!$A$2:$HZ$100,MATCH(1,(GMW!$HY$2:$HY$100=AU$3)*(GMW!$HZ$2:$HZ$100=AU$1),0),$B25-1973)</f>
        <v>36801</v>
      </c>
      <c r="AV25" cm="1">
        <f t="array" ref="AV25">INDEX(GMW!$A$2:$HZ$100,MATCH(1,(GMW!$HY$2:$HY$100=AV$3)*(GMW!$HZ$2:$HZ$100=AV$1),0),$B25-1973)</f>
        <v>90897.73</v>
      </c>
      <c r="AW25" cm="1">
        <f t="array" ref="AW25">INDEX(GMW!$A$2:$HZ$100,MATCH(1,(GMW!$HY$2:$HY$100=AW$3)*(GMW!$HZ$2:$HZ$100=AW$1),0),$B25-1973)</f>
        <v>94862</v>
      </c>
      <c r="AX25" cm="1">
        <f t="array" ref="AX25">INDEX(GMW!$A$2:$HZ$100,MATCH(1,(GMW!$HY$2:$HY$100=AX$3)*(GMW!$HZ$2:$HZ$100=AX$1),0),$B25-1973)</f>
        <v>262927.59999999998</v>
      </c>
      <c r="AY25" cm="1">
        <f t="array" ref="AY25">INDEX(GMW!$A$2:$HZ$100,MATCH(1,(GMW!$HY$2:$HY$100=AY$3)*(GMW!$HZ$2:$HZ$100=AY$1),0),$B25-1973)</f>
        <v>36.914879999999997</v>
      </c>
      <c r="AZ25" cm="1">
        <f t="array" ref="AZ25">INDEX(GMW!$A$2:$HZ$100,MATCH(1,(GMW!$HY$2:$HY$100=AZ$3)*(GMW!$HZ$2:$HZ$100=AZ$1),0),$B25-1973)</f>
        <v>42.98789</v>
      </c>
      <c r="BA25" cm="1">
        <f t="array" ref="BA25">INDEX(GMW!$A$2:$HZ$100,MATCH(1,(GMW!$HY$2:$HY$100=BA$3)*(GMW!$HZ$2:$HZ$100=BA$1),0),$B25-1973)</f>
        <v>10.5</v>
      </c>
      <c r="BB25" cm="1">
        <f t="array" ref="BB25">INDEX(GMW!$A$2:$HZ$100,MATCH(1,(GMW!$HY$2:$HY$100=BB$3)*(GMW!$HZ$2:$HZ$100=BB$1),0),$B25-1973)</f>
        <v>24866.79</v>
      </c>
      <c r="BC25" cm="1">
        <f t="array" ref="BC25">INDEX(GMW!$A$2:$HZ$100,MATCH(1,(GMW!$HY$2:$HY$100=BC$3)*(GMW!$HZ$2:$HZ$100=BC$1),0),$B25-1973)</f>
        <v>61.5</v>
      </c>
      <c r="BD25" cm="1">
        <f t="array" ref="BD25">INDEX(GMW!$A$2:$HZ$100,MATCH(1,(GMW!$HY$2:$HY$100=BD$3)*(GMW!$HZ$2:$HZ$100=BD$1),0),$B25-1973)</f>
        <v>1E-3</v>
      </c>
      <c r="BE25" cm="1">
        <f t="array" ref="BE25">INDEX(GMW!$A$2:$HZ$100,MATCH(1,(GMW!$HY$2:$HY$100=BE$3)*(GMW!$HZ$2:$HZ$100=BE$1),0),$B25-1973)</f>
        <v>11.7</v>
      </c>
      <c r="BF25" cm="1">
        <f t="array" ref="BF25">INDEX(GMW!$A$2:$HZ$100,MATCH(1,(GMW!$HY$2:$HY$100=BF$3)*(GMW!$HZ$2:$HZ$100=BF$1),0),$B25-1973)</f>
        <v>-2.2900580000000001</v>
      </c>
      <c r="BG25" cm="1">
        <f t="array" ref="BG25">INDEX(GMW!$A$2:$HZ$100,MATCH(1,(GMW!$HY$2:$HY$100=BG$3)*(GMW!$HZ$2:$HZ$100=BG$1),0),$B25-1973)</f>
        <v>56445.25</v>
      </c>
      <c r="BJ25">
        <f t="shared" si="67"/>
        <v>1984</v>
      </c>
      <c r="BM25">
        <f t="shared" si="65"/>
        <v>1998</v>
      </c>
      <c r="BN25">
        <f t="shared" si="66"/>
        <v>199801</v>
      </c>
      <c r="BO25" s="9">
        <f t="shared" si="7"/>
        <v>1517015</v>
      </c>
      <c r="BP25" s="9">
        <f t="shared" si="8"/>
        <v>274</v>
      </c>
      <c r="BQ25" s="9">
        <f t="shared" si="9"/>
        <v>4899</v>
      </c>
      <c r="BR25" s="9">
        <f t="shared" si="10"/>
        <v>327095</v>
      </c>
      <c r="BS25" s="9">
        <f t="shared" si="11"/>
        <v>5173</v>
      </c>
      <c r="BT25" s="9">
        <f t="shared" si="12"/>
        <v>23011</v>
      </c>
      <c r="BU25" s="9">
        <f t="shared" si="13"/>
        <v>355005</v>
      </c>
      <c r="BV25" s="9">
        <f t="shared" si="14"/>
        <v>363100</v>
      </c>
      <c r="BW25" s="9">
        <f t="shared" si="15"/>
        <v>1008430</v>
      </c>
      <c r="BX25" s="9">
        <f t="shared" si="16"/>
        <v>1490682.5</v>
      </c>
      <c r="BY25" s="10">
        <f t="shared" si="17"/>
        <v>66.472502500000004</v>
      </c>
      <c r="BZ25" s="10">
        <f t="shared" si="18"/>
        <v>71.433332500000006</v>
      </c>
      <c r="CA25" s="10">
        <f t="shared" si="19"/>
        <v>6.6875</v>
      </c>
      <c r="CB25" s="9">
        <f t="shared" si="62"/>
        <v>137869</v>
      </c>
      <c r="CC25" s="10">
        <f t="shared" si="20"/>
        <v>87.574999999999989</v>
      </c>
      <c r="CD25" s="9">
        <f t="shared" si="63"/>
        <v>121862</v>
      </c>
      <c r="CE25" s="10">
        <f t="shared" si="21"/>
        <v>6.2</v>
      </c>
      <c r="CF25" s="11">
        <f t="shared" si="22"/>
        <v>1.710224</v>
      </c>
      <c r="CG25" s="11">
        <f t="shared" si="23"/>
        <v>58631.75</v>
      </c>
      <c r="CH25" s="9">
        <f t="shared" si="24"/>
        <v>1517015</v>
      </c>
      <c r="CI25" s="9">
        <f t="shared" si="25"/>
        <v>274</v>
      </c>
      <c r="CJ25" s="9">
        <f t="shared" si="26"/>
        <v>4899</v>
      </c>
      <c r="CK25" s="9">
        <f t="shared" si="27"/>
        <v>327095</v>
      </c>
      <c r="CL25" s="9">
        <f t="shared" si="28"/>
        <v>5173</v>
      </c>
      <c r="CM25" s="9">
        <f t="shared" si="29"/>
        <v>23011</v>
      </c>
      <c r="CN25" s="9">
        <f t="shared" si="30"/>
        <v>355005</v>
      </c>
      <c r="CO25" s="9">
        <f t="shared" si="31"/>
        <v>363100</v>
      </c>
      <c r="CP25" s="9">
        <f t="shared" si="32"/>
        <v>1008430</v>
      </c>
      <c r="CQ25" s="9">
        <f t="shared" si="33"/>
        <v>1490682.5</v>
      </c>
      <c r="CR25" s="10">
        <f t="shared" si="34"/>
        <v>66.472502500000004</v>
      </c>
      <c r="CS25" s="10">
        <f t="shared" si="35"/>
        <v>71.433332500000006</v>
      </c>
      <c r="CT25" s="10">
        <f t="shared" si="36"/>
        <v>6.6875</v>
      </c>
      <c r="CU25" s="9">
        <f t="shared" si="37"/>
        <v>137869</v>
      </c>
      <c r="CV25" s="10">
        <f t="shared" si="38"/>
        <v>87.574999999999989</v>
      </c>
      <c r="CW25" s="9">
        <f t="shared" si="39"/>
        <v>121862</v>
      </c>
      <c r="CX25" s="10">
        <f t="shared" si="40"/>
        <v>6.2</v>
      </c>
      <c r="CY25" s="11">
        <f t="shared" si="41"/>
        <v>1.710224</v>
      </c>
      <c r="CZ25" s="11">
        <f t="shared" si="42"/>
        <v>58631.75</v>
      </c>
      <c r="DA25" s="9">
        <f t="shared" si="43"/>
        <v>1517015</v>
      </c>
      <c r="DB25" s="9">
        <f t="shared" si="44"/>
        <v>274</v>
      </c>
      <c r="DC25" s="9">
        <f t="shared" si="45"/>
        <v>4899</v>
      </c>
      <c r="DD25" s="9">
        <f t="shared" si="46"/>
        <v>327095</v>
      </c>
      <c r="DE25" s="9">
        <f t="shared" si="47"/>
        <v>5173</v>
      </c>
      <c r="DF25" s="9">
        <f t="shared" si="48"/>
        <v>23011</v>
      </c>
      <c r="DG25" s="9">
        <f t="shared" si="49"/>
        <v>355005</v>
      </c>
      <c r="DH25" s="9">
        <f t="shared" si="50"/>
        <v>363100</v>
      </c>
      <c r="DI25" s="9">
        <f t="shared" si="51"/>
        <v>1008430</v>
      </c>
      <c r="DJ25" s="9">
        <f t="shared" si="52"/>
        <v>1490682.5</v>
      </c>
      <c r="DK25" s="10">
        <f t="shared" si="53"/>
        <v>66.472502500000004</v>
      </c>
      <c r="DL25" s="10">
        <f t="shared" si="54"/>
        <v>71.433332500000006</v>
      </c>
      <c r="DM25" s="10">
        <f t="shared" si="55"/>
        <v>6.6875</v>
      </c>
      <c r="DN25" s="9">
        <f t="shared" si="56"/>
        <v>137869</v>
      </c>
      <c r="DO25" s="10">
        <f t="shared" si="57"/>
        <v>87.574999999999989</v>
      </c>
      <c r="DP25" s="9">
        <f t="shared" si="58"/>
        <v>121862</v>
      </c>
      <c r="DQ25" s="10">
        <f t="shared" si="59"/>
        <v>6.2</v>
      </c>
      <c r="DR25" s="11">
        <f t="shared" si="60"/>
        <v>1.710224</v>
      </c>
      <c r="DS25" s="11">
        <f t="shared" si="61"/>
        <v>58631.75</v>
      </c>
    </row>
    <row r="26" spans="1:123">
      <c r="B26">
        <f t="shared" si="64"/>
        <v>1999</v>
      </c>
      <c r="C26" cm="1">
        <f t="array" ref="C26">INDEX(GMW!$A$2:$HZ$100,MATCH(1,(GMW!$HY$2:$HY$100=C$3)*(GMW!$HZ$2:$HZ$100=C$1),0),$B26-1973)</f>
        <v>261627</v>
      </c>
      <c r="D26" cm="1">
        <f t="array" ref="D26">INDEX(GMW!$A$2:$HZ$100,MATCH(1,(GMW!$HY$2:$HY$100=D$3)*(GMW!$HZ$2:$HZ$100=D$1),0),$B26-1973)</f>
        <v>1815</v>
      </c>
      <c r="E26" cm="1">
        <f t="array" ref="E26">INDEX(GMW!$A$2:$HZ$100,MATCH(1,(GMW!$HY$2:$HY$100=E$3)*(GMW!$HZ$2:$HZ$100=E$1),0),$B26-1973)</f>
        <v>174</v>
      </c>
      <c r="F26" cm="1">
        <f t="array" ref="F26">INDEX(GMW!$A$2:$HZ$100,MATCH(1,(GMW!$HY$2:$HY$100=F$3)*(GMW!$HZ$2:$HZ$100=F$1),0),$B26-1973)</f>
        <v>35416</v>
      </c>
      <c r="G26" cm="1">
        <f t="array" ref="G26">INDEX(GMW!$A$2:$HZ$100,MATCH(1,(GMW!$HY$2:$HY$100=G$3)*(GMW!$HZ$2:$HZ$100=G$1),0),$B26-1973)</f>
        <v>1989</v>
      </c>
      <c r="H26" cm="1">
        <f t="array" ref="H26">INDEX(GMW!$A$2:$HZ$100,MATCH(1,(GMW!$HY$2:$HY$100=H$3)*(GMW!$HZ$2:$HZ$100=H$1),0),$B26-1973)</f>
        <v>3688</v>
      </c>
      <c r="I26" cm="1">
        <f t="array" ref="I26">INDEX(GMW!$A$2:$HZ$100,MATCH(1,(GMW!$HY$2:$HY$100=I$3)*(GMW!$HZ$2:$HZ$100=I$1),0),$B26-1973)</f>
        <v>39278</v>
      </c>
      <c r="J26" cm="1">
        <f t="array" ref="J26">INDEX(GMW!$A$2:$HZ$100,MATCH(1,(GMW!$HY$2:$HY$100=J$3)*(GMW!$HZ$2:$HZ$100=J$1),0),$B26-1973)</f>
        <v>95829.01</v>
      </c>
      <c r="K26" cm="1">
        <f t="array" ref="K26">INDEX(GMW!$A$2:$HZ$100,MATCH(1,(GMW!$HY$2:$HY$100=K$3)*(GMW!$HZ$2:$HZ$100=K$1),0),$B26-1973)</f>
        <v>97962</v>
      </c>
      <c r="L26" cm="1">
        <f t="array" ref="L26">INDEX(GMW!$A$2:$HZ$100,MATCH(1,(GMW!$HY$2:$HY$100=L$3)*(GMW!$HZ$2:$HZ$100=L$1),0),$B26-1973)</f>
        <v>264904.2</v>
      </c>
      <c r="M26" cm="1">
        <f t="array" ref="M26">INDEX(GMW!$A$2:$HZ$100,MATCH(1,(GMW!$HY$2:$HY$100=M$3)*(GMW!$HZ$2:$HZ$100=M$1),0),$B26-1973)</f>
        <v>37.443379999999998</v>
      </c>
      <c r="N26" cm="1">
        <f t="array" ref="N26">INDEX(GMW!$A$2:$HZ$100,MATCH(1,(GMW!$HY$2:$HY$100=N$3)*(GMW!$HZ$2:$HZ$100=N$1),0),$B26-1973)</f>
        <v>43.431060000000002</v>
      </c>
      <c r="O26" cm="1">
        <f t="array" ref="O26">INDEX(GMW!$A$2:$HZ$100,MATCH(1,(GMW!$HY$2:$HY$100=O$3)*(GMW!$HZ$2:$HZ$100=O$1),0),$B26-1973)</f>
        <v>9.5</v>
      </c>
      <c r="P26" cm="1">
        <f t="array" ref="P26">INDEX(GMW!$A$2:$HZ$100,MATCH(1,(GMW!$HY$2:$HY$100=P$3)*(GMW!$HZ$2:$HZ$100=P$1),0),$B26-1973)</f>
        <v>24915.84</v>
      </c>
      <c r="Q26" cm="1">
        <f t="array" ref="Q26">INDEX(GMW!$A$2:$HZ$100,MATCH(1,(GMW!$HY$2:$HY$100=Q$3)*(GMW!$HZ$2:$HZ$100=Q$1),0),$B26-1973)</f>
        <v>62.3</v>
      </c>
      <c r="R26" cm="1">
        <f t="array" ref="R26">INDEX(GMW!$A$2:$HZ$100,MATCH(1,(GMW!$HY$2:$HY$100=R$3)*(GMW!$HZ$2:$HZ$100=R$1),0),$B26-1973)</f>
        <v>1E-3</v>
      </c>
      <c r="S26" cm="1">
        <f t="array" ref="S26">INDEX(GMW!$A$2:$HZ$100,MATCH(1,(GMW!$HY$2:$HY$100=S$3)*(GMW!$HZ$2:$HZ$100=S$1),0),$B26-1973)</f>
        <v>11.6</v>
      </c>
      <c r="T26" cm="1">
        <f t="array" ref="T26">INDEX(GMW!$A$2:$HZ$100,MATCH(1,(GMW!$HY$2:$HY$100=T$3)*(GMW!$HZ$2:$HZ$100=T$1),0),$B26-1973)</f>
        <v>-1.244831</v>
      </c>
      <c r="U26" cm="1">
        <f t="array" ref="U26">INDEX(GMW!$A$2:$HZ$100,MATCH(1,(GMW!$HY$2:$HY$100=U$3)*(GMW!$HZ$2:$HZ$100=U$1),0),$B26-1973)</f>
        <v>56481.5</v>
      </c>
      <c r="V26" cm="1">
        <f t="array" ref="V26">INDEX(GMW!$A$2:$HZ$100,MATCH(1,(GMW!$HY$2:$HY$100=V$3)*(GMW!$HZ$2:$HZ$100=V$1),0),$B26-1973)</f>
        <v>261627</v>
      </c>
      <c r="W26" cm="1">
        <f t="array" ref="W26">INDEX(GMW!$A$2:$HZ$100,MATCH(1,(GMW!$HY$2:$HY$100=W$3)*(GMW!$HZ$2:$HZ$100=W$1),0),$B26-1973)</f>
        <v>1815</v>
      </c>
      <c r="X26" cm="1">
        <f t="array" ref="X26">INDEX(GMW!$A$2:$HZ$100,MATCH(1,(GMW!$HY$2:$HY$100=X$3)*(GMW!$HZ$2:$HZ$100=X$1),0),$B26-1973)</f>
        <v>174</v>
      </c>
      <c r="Y26" cm="1">
        <f t="array" ref="Y26">INDEX(GMW!$A$2:$HZ$100,MATCH(1,(GMW!$HY$2:$HY$100=Y$3)*(GMW!$HZ$2:$HZ$100=Y$1),0),$B26-1973)</f>
        <v>35416</v>
      </c>
      <c r="Z26" cm="1">
        <f t="array" ref="Z26">INDEX(GMW!$A$2:$HZ$100,MATCH(1,(GMW!$HY$2:$HY$100=Z$3)*(GMW!$HZ$2:$HZ$100=Z$1),0),$B26-1973)</f>
        <v>1989</v>
      </c>
      <c r="AA26" cm="1">
        <f t="array" ref="AA26">INDEX(GMW!$A$2:$HZ$100,MATCH(1,(GMW!$HY$2:$HY$100=AA$3)*(GMW!$HZ$2:$HZ$100=AA$1),0),$B26-1973)</f>
        <v>3688</v>
      </c>
      <c r="AB26" cm="1">
        <f t="array" ref="AB26">INDEX(GMW!$A$2:$HZ$100,MATCH(1,(GMW!$HY$2:$HY$100=AB$3)*(GMW!$HZ$2:$HZ$100=AB$1),0),$B26-1973)</f>
        <v>39278</v>
      </c>
      <c r="AC26" cm="1">
        <f t="array" ref="AC26">INDEX(GMW!$A$2:$HZ$100,MATCH(1,(GMW!$HY$2:$HY$100=AC$3)*(GMW!$HZ$2:$HZ$100=AC$1),0),$B26-1973)</f>
        <v>95829.01</v>
      </c>
      <c r="AD26" cm="1">
        <f t="array" ref="AD26">INDEX(GMW!$A$2:$HZ$100,MATCH(1,(GMW!$HY$2:$HY$100=AD$3)*(GMW!$HZ$2:$HZ$100=AD$1),0),$B26-1973)</f>
        <v>97962</v>
      </c>
      <c r="AE26" cm="1">
        <f t="array" ref="AE26">INDEX(GMW!$A$2:$HZ$100,MATCH(1,(GMW!$HY$2:$HY$100=AE$3)*(GMW!$HZ$2:$HZ$100=AE$1),0),$B26-1973)</f>
        <v>264904.2</v>
      </c>
      <c r="AF26" cm="1">
        <f t="array" ref="AF26">INDEX(GMW!$A$2:$HZ$100,MATCH(1,(GMW!$HY$2:$HY$100=AF$3)*(GMW!$HZ$2:$HZ$100=AF$1),0),$B26-1973)</f>
        <v>37.443379999999998</v>
      </c>
      <c r="AG26" cm="1">
        <f t="array" ref="AG26">INDEX(GMW!$A$2:$HZ$100,MATCH(1,(GMW!$HY$2:$HY$100=AG$3)*(GMW!$HZ$2:$HZ$100=AG$1),0),$B26-1973)</f>
        <v>43.431060000000002</v>
      </c>
      <c r="AH26" cm="1">
        <f t="array" ref="AH26">INDEX(GMW!$A$2:$HZ$100,MATCH(1,(GMW!$HY$2:$HY$100=AH$3)*(GMW!$HZ$2:$HZ$100=AH$1),0),$B26-1973)</f>
        <v>9.5</v>
      </c>
      <c r="AI26" cm="1">
        <f t="array" ref="AI26">INDEX(GMW!$A$2:$HZ$100,MATCH(1,(GMW!$HY$2:$HY$100=AI$3)*(GMW!$HZ$2:$HZ$100=AI$1),0),$B26-1973)</f>
        <v>24915.84</v>
      </c>
      <c r="AJ26" cm="1">
        <f t="array" ref="AJ26">INDEX(GMW!$A$2:$HZ$100,MATCH(1,(GMW!$HY$2:$HY$100=AJ$3)*(GMW!$HZ$2:$HZ$100=AJ$1),0),$B26-1973)</f>
        <v>62.3</v>
      </c>
      <c r="AK26" cm="1">
        <f t="array" ref="AK26">INDEX(GMW!$A$2:$HZ$100,MATCH(1,(GMW!$HY$2:$HY$100=AK$3)*(GMW!$HZ$2:$HZ$100=AK$1),0),$B26-1973)</f>
        <v>1E-3</v>
      </c>
      <c r="AL26" cm="1">
        <f t="array" ref="AL26">INDEX(GMW!$A$2:$HZ$100,MATCH(1,(GMW!$HY$2:$HY$100=AL$3)*(GMW!$HZ$2:$HZ$100=AL$1),0),$B26-1973)</f>
        <v>11.6</v>
      </c>
      <c r="AM26" cm="1">
        <f t="array" ref="AM26">INDEX(GMW!$A$2:$HZ$100,MATCH(1,(GMW!$HY$2:$HY$100=AM$3)*(GMW!$HZ$2:$HZ$100=AM$1),0),$B26-1973)</f>
        <v>-1.244831</v>
      </c>
      <c r="AN26" cm="1">
        <f t="array" ref="AN26">INDEX(GMW!$A$2:$HZ$100,MATCH(1,(GMW!$HY$2:$HY$100=AN$3)*(GMW!$HZ$2:$HZ$100=AN$1),0),$B26-1973)</f>
        <v>56481.5</v>
      </c>
      <c r="AO26" cm="1">
        <f t="array" ref="AO26">INDEX(GMW!$A$2:$HZ$100,MATCH(1,(GMW!$HY$2:$HY$100=AO$3)*(GMW!$HZ$2:$HZ$100=AO$1),0),$B26-1973)</f>
        <v>261627</v>
      </c>
      <c r="AP26" cm="1">
        <f t="array" ref="AP26">INDEX(GMW!$A$2:$HZ$100,MATCH(1,(GMW!$HY$2:$HY$100=AP$3)*(GMW!$HZ$2:$HZ$100=AP$1),0),$B26-1973)</f>
        <v>1815</v>
      </c>
      <c r="AQ26" cm="1">
        <f t="array" ref="AQ26">INDEX(GMW!$A$2:$HZ$100,MATCH(1,(GMW!$HY$2:$HY$100=AQ$3)*(GMW!$HZ$2:$HZ$100=AQ$1),0),$B26-1973)</f>
        <v>174</v>
      </c>
      <c r="AR26" cm="1">
        <f t="array" ref="AR26">INDEX(GMW!$A$2:$HZ$100,MATCH(1,(GMW!$HY$2:$HY$100=AR$3)*(GMW!$HZ$2:$HZ$100=AR$1),0),$B26-1973)</f>
        <v>35416</v>
      </c>
      <c r="AS26" cm="1">
        <f t="array" ref="AS26">INDEX(GMW!$A$2:$HZ$100,MATCH(1,(GMW!$HY$2:$HY$100=AS$3)*(GMW!$HZ$2:$HZ$100=AS$1),0),$B26-1973)</f>
        <v>1989</v>
      </c>
      <c r="AT26" cm="1">
        <f t="array" ref="AT26">INDEX(GMW!$A$2:$HZ$100,MATCH(1,(GMW!$HY$2:$HY$100=AT$3)*(GMW!$HZ$2:$HZ$100=AT$1),0),$B26-1973)</f>
        <v>3688</v>
      </c>
      <c r="AU26" cm="1">
        <f t="array" ref="AU26">INDEX(GMW!$A$2:$HZ$100,MATCH(1,(GMW!$HY$2:$HY$100=AU$3)*(GMW!$HZ$2:$HZ$100=AU$1),0),$B26-1973)</f>
        <v>39278</v>
      </c>
      <c r="AV26" cm="1">
        <f t="array" ref="AV26">INDEX(GMW!$A$2:$HZ$100,MATCH(1,(GMW!$HY$2:$HY$100=AV$3)*(GMW!$HZ$2:$HZ$100=AV$1),0),$B26-1973)</f>
        <v>95829.01</v>
      </c>
      <c r="AW26" cm="1">
        <f t="array" ref="AW26">INDEX(GMW!$A$2:$HZ$100,MATCH(1,(GMW!$HY$2:$HY$100=AW$3)*(GMW!$HZ$2:$HZ$100=AW$1),0),$B26-1973)</f>
        <v>97962</v>
      </c>
      <c r="AX26" cm="1">
        <f t="array" ref="AX26">INDEX(GMW!$A$2:$HZ$100,MATCH(1,(GMW!$HY$2:$HY$100=AX$3)*(GMW!$HZ$2:$HZ$100=AX$1),0),$B26-1973)</f>
        <v>264904.2</v>
      </c>
      <c r="AY26" cm="1">
        <f t="array" ref="AY26">INDEX(GMW!$A$2:$HZ$100,MATCH(1,(GMW!$HY$2:$HY$100=AY$3)*(GMW!$HZ$2:$HZ$100=AY$1),0),$B26-1973)</f>
        <v>37.443379999999998</v>
      </c>
      <c r="AZ26" cm="1">
        <f t="array" ref="AZ26">INDEX(GMW!$A$2:$HZ$100,MATCH(1,(GMW!$HY$2:$HY$100=AZ$3)*(GMW!$HZ$2:$HZ$100=AZ$1),0),$B26-1973)</f>
        <v>43.431060000000002</v>
      </c>
      <c r="BA26" cm="1">
        <f t="array" ref="BA26">INDEX(GMW!$A$2:$HZ$100,MATCH(1,(GMW!$HY$2:$HY$100=BA$3)*(GMW!$HZ$2:$HZ$100=BA$1),0),$B26-1973)</f>
        <v>9.5</v>
      </c>
      <c r="BB26" cm="1">
        <f t="array" ref="BB26">INDEX(GMW!$A$2:$HZ$100,MATCH(1,(GMW!$HY$2:$HY$100=BB$3)*(GMW!$HZ$2:$HZ$100=BB$1),0),$B26-1973)</f>
        <v>24915.84</v>
      </c>
      <c r="BC26" cm="1">
        <f t="array" ref="BC26">INDEX(GMW!$A$2:$HZ$100,MATCH(1,(GMW!$HY$2:$HY$100=BC$3)*(GMW!$HZ$2:$HZ$100=BC$1),0),$B26-1973)</f>
        <v>62.3</v>
      </c>
      <c r="BD26" cm="1">
        <f t="array" ref="BD26">INDEX(GMW!$A$2:$HZ$100,MATCH(1,(GMW!$HY$2:$HY$100=BD$3)*(GMW!$HZ$2:$HZ$100=BD$1),0),$B26-1973)</f>
        <v>1E-3</v>
      </c>
      <c r="BE26" cm="1">
        <f t="array" ref="BE26">INDEX(GMW!$A$2:$HZ$100,MATCH(1,(GMW!$HY$2:$HY$100=BE$3)*(GMW!$HZ$2:$HZ$100=BE$1),0),$B26-1973)</f>
        <v>11.6</v>
      </c>
      <c r="BF26" cm="1">
        <f t="array" ref="BF26">INDEX(GMW!$A$2:$HZ$100,MATCH(1,(GMW!$HY$2:$HY$100=BF$3)*(GMW!$HZ$2:$HZ$100=BF$1),0),$B26-1973)</f>
        <v>-1.244831</v>
      </c>
      <c r="BG26" cm="1">
        <f t="array" ref="BG26">INDEX(GMW!$A$2:$HZ$100,MATCH(1,(GMW!$HY$2:$HY$100=BG$3)*(GMW!$HZ$2:$HZ$100=BG$1),0),$B26-1973)</f>
        <v>56481.5</v>
      </c>
      <c r="BJ26">
        <f t="shared" si="67"/>
        <v>1984</v>
      </c>
      <c r="BM26">
        <f t="shared" si="65"/>
        <v>1999</v>
      </c>
      <c r="BN26">
        <f t="shared" si="66"/>
        <v>199901</v>
      </c>
      <c r="BO26" s="9">
        <f t="shared" si="7"/>
        <v>1572962</v>
      </c>
      <c r="BP26" s="9">
        <f t="shared" si="8"/>
        <v>-11040</v>
      </c>
      <c r="BQ26" s="9">
        <f t="shared" si="9"/>
        <v>15952</v>
      </c>
      <c r="BR26" s="9">
        <f t="shared" si="10"/>
        <v>338782</v>
      </c>
      <c r="BS26" s="9">
        <f t="shared" si="11"/>
        <v>4912</v>
      </c>
      <c r="BT26" s="9">
        <f t="shared" si="12"/>
        <v>24191</v>
      </c>
      <c r="BU26" s="9">
        <f t="shared" si="13"/>
        <v>378925</v>
      </c>
      <c r="BV26" s="9">
        <f t="shared" si="14"/>
        <v>353300</v>
      </c>
      <c r="BW26" s="9">
        <f t="shared" si="15"/>
        <v>1059608</v>
      </c>
      <c r="BX26" s="9">
        <f t="shared" si="16"/>
        <v>1531755.8</v>
      </c>
      <c r="BY26" s="10">
        <f t="shared" si="17"/>
        <v>67.359349999999992</v>
      </c>
      <c r="BZ26" s="10">
        <f t="shared" si="18"/>
        <v>72.249997500000006</v>
      </c>
      <c r="CA26" s="10">
        <f t="shared" si="19"/>
        <v>5.4375</v>
      </c>
      <c r="CB26" s="9">
        <f t="shared" si="62"/>
        <v>144940</v>
      </c>
      <c r="CC26" s="10">
        <f t="shared" si="20"/>
        <v>91.699999999999989</v>
      </c>
      <c r="CD26" s="9">
        <f t="shared" si="63"/>
        <v>128826</v>
      </c>
      <c r="CE26" s="10">
        <f t="shared" si="21"/>
        <v>5.875</v>
      </c>
      <c r="CF26" s="11">
        <f t="shared" si="22"/>
        <v>4.1594509999999998</v>
      </c>
      <c r="CG26" s="11">
        <f t="shared" si="23"/>
        <v>58835.5</v>
      </c>
      <c r="CH26" s="9">
        <f t="shared" si="24"/>
        <v>1572962</v>
      </c>
      <c r="CI26" s="9">
        <f t="shared" si="25"/>
        <v>-11040</v>
      </c>
      <c r="CJ26" s="9">
        <f t="shared" si="26"/>
        <v>15952</v>
      </c>
      <c r="CK26" s="9">
        <f t="shared" si="27"/>
        <v>338782</v>
      </c>
      <c r="CL26" s="9">
        <f t="shared" si="28"/>
        <v>4912</v>
      </c>
      <c r="CM26" s="9">
        <f t="shared" si="29"/>
        <v>24191</v>
      </c>
      <c r="CN26" s="9">
        <f t="shared" si="30"/>
        <v>378925</v>
      </c>
      <c r="CO26" s="9">
        <f t="shared" si="31"/>
        <v>353300</v>
      </c>
      <c r="CP26" s="9">
        <f t="shared" si="32"/>
        <v>1059608</v>
      </c>
      <c r="CQ26" s="9">
        <f t="shared" si="33"/>
        <v>1531755.8</v>
      </c>
      <c r="CR26" s="10">
        <f t="shared" si="34"/>
        <v>67.359349999999992</v>
      </c>
      <c r="CS26" s="10">
        <f t="shared" si="35"/>
        <v>72.249997500000006</v>
      </c>
      <c r="CT26" s="10">
        <f t="shared" si="36"/>
        <v>5.4375</v>
      </c>
      <c r="CU26" s="9">
        <f t="shared" si="37"/>
        <v>144940</v>
      </c>
      <c r="CV26" s="10">
        <f t="shared" si="38"/>
        <v>91.699999999999989</v>
      </c>
      <c r="CW26" s="9">
        <f t="shared" si="39"/>
        <v>128826</v>
      </c>
      <c r="CX26" s="10">
        <f t="shared" si="40"/>
        <v>5.875</v>
      </c>
      <c r="CY26" s="11">
        <f t="shared" si="41"/>
        <v>4.1594509999999998</v>
      </c>
      <c r="CZ26" s="11">
        <f t="shared" si="42"/>
        <v>58835.5</v>
      </c>
      <c r="DA26" s="9">
        <f t="shared" si="43"/>
        <v>1572962</v>
      </c>
      <c r="DB26" s="9">
        <f t="shared" si="44"/>
        <v>-11040</v>
      </c>
      <c r="DC26" s="9">
        <f t="shared" si="45"/>
        <v>15952</v>
      </c>
      <c r="DD26" s="9">
        <f t="shared" si="46"/>
        <v>338782</v>
      </c>
      <c r="DE26" s="9">
        <f t="shared" si="47"/>
        <v>4912</v>
      </c>
      <c r="DF26" s="9">
        <f t="shared" si="48"/>
        <v>24191</v>
      </c>
      <c r="DG26" s="9">
        <f t="shared" si="49"/>
        <v>378925</v>
      </c>
      <c r="DH26" s="9">
        <f t="shared" si="50"/>
        <v>353300</v>
      </c>
      <c r="DI26" s="9">
        <f t="shared" si="51"/>
        <v>1059608</v>
      </c>
      <c r="DJ26" s="9">
        <f t="shared" si="52"/>
        <v>1531755.8</v>
      </c>
      <c r="DK26" s="10">
        <f t="shared" si="53"/>
        <v>67.359349999999992</v>
      </c>
      <c r="DL26" s="10">
        <f t="shared" si="54"/>
        <v>72.249997500000006</v>
      </c>
      <c r="DM26" s="10">
        <f t="shared" si="55"/>
        <v>5.4375</v>
      </c>
      <c r="DN26" s="9">
        <f t="shared" si="56"/>
        <v>144940</v>
      </c>
      <c r="DO26" s="10">
        <f t="shared" si="57"/>
        <v>91.699999999999989</v>
      </c>
      <c r="DP26" s="9">
        <f t="shared" si="58"/>
        <v>128826</v>
      </c>
      <c r="DQ26" s="10">
        <f t="shared" si="59"/>
        <v>5.875</v>
      </c>
      <c r="DR26" s="11">
        <f t="shared" si="60"/>
        <v>4.1594509999999998</v>
      </c>
      <c r="DS26" s="11">
        <f t="shared" si="61"/>
        <v>58835.5</v>
      </c>
    </row>
    <row r="27" spans="1:123">
      <c r="A27">
        <v>1985</v>
      </c>
      <c r="B27">
        <f t="shared" si="64"/>
        <v>2000</v>
      </c>
      <c r="C27" cm="1">
        <f t="array" ref="C27">INDEX(GMW!$A$2:$HZ$100,MATCH(1,(GMW!$HY$2:$HY$100=C$3)*(GMW!$HZ$2:$HZ$100=C$1),0),$B27-1973)</f>
        <v>264127</v>
      </c>
      <c r="D27" cm="1">
        <f t="array" ref="D27">INDEX(GMW!$A$2:$HZ$100,MATCH(1,(GMW!$HY$2:$HY$100=D$3)*(GMW!$HZ$2:$HZ$100=D$1),0),$B27-1973)</f>
        <v>2859</v>
      </c>
      <c r="E27" cm="1">
        <f t="array" ref="E27">INDEX(GMW!$A$2:$HZ$100,MATCH(1,(GMW!$HY$2:$HY$100=E$3)*(GMW!$HZ$2:$HZ$100=E$1),0),$B27-1973)</f>
        <v>150</v>
      </c>
      <c r="F27" cm="1">
        <f t="array" ref="F27">INDEX(GMW!$A$2:$HZ$100,MATCH(1,(GMW!$HY$2:$HY$100=F$3)*(GMW!$HZ$2:$HZ$100=F$1),0),$B27-1973)</f>
        <v>38146</v>
      </c>
      <c r="G27" cm="1">
        <f t="array" ref="G27">INDEX(GMW!$A$2:$HZ$100,MATCH(1,(GMW!$HY$2:$HY$100=G$3)*(GMW!$HZ$2:$HZ$100=G$1),0),$B27-1973)</f>
        <v>3009</v>
      </c>
      <c r="H27" cm="1">
        <f t="array" ref="H27">INDEX(GMW!$A$2:$HZ$100,MATCH(1,(GMW!$HY$2:$HY$100=H$3)*(GMW!$HZ$2:$HZ$100=H$1),0),$B27-1973)</f>
        <v>3440</v>
      </c>
      <c r="I27" cm="1">
        <f t="array" ref="I27">INDEX(GMW!$A$2:$HZ$100,MATCH(1,(GMW!$HY$2:$HY$100=I$3)*(GMW!$HZ$2:$HZ$100=I$1),0),$B27-1973)</f>
        <v>41736</v>
      </c>
      <c r="J27" cm="1">
        <f t="array" ref="J27">INDEX(GMW!$A$2:$HZ$100,MATCH(1,(GMW!$HY$2:$HY$100=J$3)*(GMW!$HZ$2:$HZ$100=J$1),0),$B27-1973)</f>
        <v>100950.3</v>
      </c>
      <c r="K27" cm="1">
        <f t="array" ref="K27">INDEX(GMW!$A$2:$HZ$100,MATCH(1,(GMW!$HY$2:$HY$100=K$3)*(GMW!$HZ$2:$HZ$100=K$1),0),$B27-1973)</f>
        <v>99412</v>
      </c>
      <c r="L27" cm="1">
        <f t="array" ref="L27">INDEX(GMW!$A$2:$HZ$100,MATCH(1,(GMW!$HY$2:$HY$100=L$3)*(GMW!$HZ$2:$HZ$100=L$1),0),$B27-1973)</f>
        <v>266649.3</v>
      </c>
      <c r="M27" cm="1">
        <f t="array" ref="M27">INDEX(GMW!$A$2:$HZ$100,MATCH(1,(GMW!$HY$2:$HY$100=M$3)*(GMW!$HZ$2:$HZ$100=M$1),0),$B27-1973)</f>
        <v>37.637949999999996</v>
      </c>
      <c r="N27" cm="1">
        <f t="array" ref="N27">INDEX(GMW!$A$2:$HZ$100,MATCH(1,(GMW!$HY$2:$HY$100=N$3)*(GMW!$HZ$2:$HZ$100=N$1),0),$B27-1973)</f>
        <v>43.874229999999997</v>
      </c>
      <c r="O27" cm="1">
        <f t="array" ref="O27">INDEX(GMW!$A$2:$HZ$100,MATCH(1,(GMW!$HY$2:$HY$100=O$3)*(GMW!$HZ$2:$HZ$100=O$1),0),$B27-1973)</f>
        <v>12.875</v>
      </c>
      <c r="P27" cm="1">
        <f t="array" ref="P27">INDEX(GMW!$A$2:$HZ$100,MATCH(1,(GMW!$HY$2:$HY$100=P$3)*(GMW!$HZ$2:$HZ$100=P$1),0),$B27-1973)</f>
        <v>25602.5</v>
      </c>
      <c r="Q27" cm="1">
        <f t="array" ref="Q27">INDEX(GMW!$A$2:$HZ$100,MATCH(1,(GMW!$HY$2:$HY$100=Q$3)*(GMW!$HZ$2:$HZ$100=Q$1),0),$B27-1973)</f>
        <v>64.5</v>
      </c>
      <c r="R27" cm="1">
        <f t="array" ref="R27">INDEX(GMW!$A$2:$HZ$100,MATCH(1,(GMW!$HY$2:$HY$100=R$3)*(GMW!$HZ$2:$HZ$100=R$1),0),$B27-1973)</f>
        <v>1E-3</v>
      </c>
      <c r="S27" cm="1">
        <f t="array" ref="S27">INDEX(GMW!$A$2:$HZ$100,MATCH(1,(GMW!$HY$2:$HY$100=S$3)*(GMW!$HZ$2:$HZ$100=S$1),0),$B27-1973)</f>
        <v>11.5</v>
      </c>
      <c r="T27" cm="1">
        <f t="array" ref="T27">INDEX(GMW!$A$2:$HZ$100,MATCH(1,(GMW!$HY$2:$HY$100=T$3)*(GMW!$HZ$2:$HZ$100=T$1),0),$B27-1973)</f>
        <v>-0.95043180000000005</v>
      </c>
      <c r="U27" cm="1">
        <f t="array" ref="U27">INDEX(GMW!$A$2:$HZ$100,MATCH(1,(GMW!$HY$2:$HY$100=U$3)*(GMW!$HZ$2:$HZ$100=U$1),0),$B27-1973)</f>
        <v>56517.75</v>
      </c>
      <c r="V27" cm="1">
        <f t="array" ref="V27">INDEX(GMW!$A$2:$HZ$100,MATCH(1,(GMW!$HY$2:$HY$100=V$3)*(GMW!$HZ$2:$HZ$100=V$1),0),$B27-1973)</f>
        <v>264127</v>
      </c>
      <c r="W27" cm="1">
        <f t="array" ref="W27">INDEX(GMW!$A$2:$HZ$100,MATCH(1,(GMW!$HY$2:$HY$100=W$3)*(GMW!$HZ$2:$HZ$100=W$1),0),$B27-1973)</f>
        <v>2859</v>
      </c>
      <c r="X27" cm="1">
        <f t="array" ref="X27">INDEX(GMW!$A$2:$HZ$100,MATCH(1,(GMW!$HY$2:$HY$100=X$3)*(GMW!$HZ$2:$HZ$100=X$1),0),$B27-1973)</f>
        <v>150</v>
      </c>
      <c r="Y27" cm="1">
        <f t="array" ref="Y27">INDEX(GMW!$A$2:$HZ$100,MATCH(1,(GMW!$HY$2:$HY$100=Y$3)*(GMW!$HZ$2:$HZ$100=Y$1),0),$B27-1973)</f>
        <v>38146</v>
      </c>
      <c r="Z27" cm="1">
        <f t="array" ref="Z27">INDEX(GMW!$A$2:$HZ$100,MATCH(1,(GMW!$HY$2:$HY$100=Z$3)*(GMW!$HZ$2:$HZ$100=Z$1),0),$B27-1973)</f>
        <v>3009</v>
      </c>
      <c r="AA27" cm="1">
        <f t="array" ref="AA27">INDEX(GMW!$A$2:$HZ$100,MATCH(1,(GMW!$HY$2:$HY$100=AA$3)*(GMW!$HZ$2:$HZ$100=AA$1),0),$B27-1973)</f>
        <v>3440</v>
      </c>
      <c r="AB27" cm="1">
        <f t="array" ref="AB27">INDEX(GMW!$A$2:$HZ$100,MATCH(1,(GMW!$HY$2:$HY$100=AB$3)*(GMW!$HZ$2:$HZ$100=AB$1),0),$B27-1973)</f>
        <v>41736</v>
      </c>
      <c r="AC27" cm="1">
        <f t="array" ref="AC27">INDEX(GMW!$A$2:$HZ$100,MATCH(1,(GMW!$HY$2:$HY$100=AC$3)*(GMW!$HZ$2:$HZ$100=AC$1),0),$B27-1973)</f>
        <v>100950.3</v>
      </c>
      <c r="AD27" cm="1">
        <f t="array" ref="AD27">INDEX(GMW!$A$2:$HZ$100,MATCH(1,(GMW!$HY$2:$HY$100=AD$3)*(GMW!$HZ$2:$HZ$100=AD$1),0),$B27-1973)</f>
        <v>99412</v>
      </c>
      <c r="AE27" cm="1">
        <f t="array" ref="AE27">INDEX(GMW!$A$2:$HZ$100,MATCH(1,(GMW!$HY$2:$HY$100=AE$3)*(GMW!$HZ$2:$HZ$100=AE$1),0),$B27-1973)</f>
        <v>266649.3</v>
      </c>
      <c r="AF27" cm="1">
        <f t="array" ref="AF27">INDEX(GMW!$A$2:$HZ$100,MATCH(1,(GMW!$HY$2:$HY$100=AF$3)*(GMW!$HZ$2:$HZ$100=AF$1),0),$B27-1973)</f>
        <v>37.637949999999996</v>
      </c>
      <c r="AG27" cm="1">
        <f t="array" ref="AG27">INDEX(GMW!$A$2:$HZ$100,MATCH(1,(GMW!$HY$2:$HY$100=AG$3)*(GMW!$HZ$2:$HZ$100=AG$1),0),$B27-1973)</f>
        <v>43.874229999999997</v>
      </c>
      <c r="AH27" cm="1">
        <f t="array" ref="AH27">INDEX(GMW!$A$2:$HZ$100,MATCH(1,(GMW!$HY$2:$HY$100=AH$3)*(GMW!$HZ$2:$HZ$100=AH$1),0),$B27-1973)</f>
        <v>12.875</v>
      </c>
      <c r="AI27" cm="1">
        <f t="array" ref="AI27">INDEX(GMW!$A$2:$HZ$100,MATCH(1,(GMW!$HY$2:$HY$100=AI$3)*(GMW!$HZ$2:$HZ$100=AI$1),0),$B27-1973)</f>
        <v>25602.5</v>
      </c>
      <c r="AJ27" cm="1">
        <f t="array" ref="AJ27">INDEX(GMW!$A$2:$HZ$100,MATCH(1,(GMW!$HY$2:$HY$100=AJ$3)*(GMW!$HZ$2:$HZ$100=AJ$1),0),$B27-1973)</f>
        <v>64.5</v>
      </c>
      <c r="AK27" cm="1">
        <f t="array" ref="AK27">INDEX(GMW!$A$2:$HZ$100,MATCH(1,(GMW!$HY$2:$HY$100=AK$3)*(GMW!$HZ$2:$HZ$100=AK$1),0),$B27-1973)</f>
        <v>1E-3</v>
      </c>
      <c r="AL27" cm="1">
        <f t="array" ref="AL27">INDEX(GMW!$A$2:$HZ$100,MATCH(1,(GMW!$HY$2:$HY$100=AL$3)*(GMW!$HZ$2:$HZ$100=AL$1),0),$B27-1973)</f>
        <v>11.5</v>
      </c>
      <c r="AM27" cm="1">
        <f t="array" ref="AM27">INDEX(GMW!$A$2:$HZ$100,MATCH(1,(GMW!$HY$2:$HY$100=AM$3)*(GMW!$HZ$2:$HZ$100=AM$1),0),$B27-1973)</f>
        <v>-0.95043180000000005</v>
      </c>
      <c r="AN27" cm="1">
        <f t="array" ref="AN27">INDEX(GMW!$A$2:$HZ$100,MATCH(1,(GMW!$HY$2:$HY$100=AN$3)*(GMW!$HZ$2:$HZ$100=AN$1),0),$B27-1973)</f>
        <v>56517.75</v>
      </c>
      <c r="AO27" cm="1">
        <f t="array" ref="AO27">INDEX(GMW!$A$2:$HZ$100,MATCH(1,(GMW!$HY$2:$HY$100=AO$3)*(GMW!$HZ$2:$HZ$100=AO$1),0),$B27-1973)</f>
        <v>264127</v>
      </c>
      <c r="AP27" cm="1">
        <f t="array" ref="AP27">INDEX(GMW!$A$2:$HZ$100,MATCH(1,(GMW!$HY$2:$HY$100=AP$3)*(GMW!$HZ$2:$HZ$100=AP$1),0),$B27-1973)</f>
        <v>2859</v>
      </c>
      <c r="AQ27" cm="1">
        <f t="array" ref="AQ27">INDEX(GMW!$A$2:$HZ$100,MATCH(1,(GMW!$HY$2:$HY$100=AQ$3)*(GMW!$HZ$2:$HZ$100=AQ$1),0),$B27-1973)</f>
        <v>150</v>
      </c>
      <c r="AR27" cm="1">
        <f t="array" ref="AR27">INDEX(GMW!$A$2:$HZ$100,MATCH(1,(GMW!$HY$2:$HY$100=AR$3)*(GMW!$HZ$2:$HZ$100=AR$1),0),$B27-1973)</f>
        <v>38146</v>
      </c>
      <c r="AS27" cm="1">
        <f t="array" ref="AS27">INDEX(GMW!$A$2:$HZ$100,MATCH(1,(GMW!$HY$2:$HY$100=AS$3)*(GMW!$HZ$2:$HZ$100=AS$1),0),$B27-1973)</f>
        <v>3009</v>
      </c>
      <c r="AT27" cm="1">
        <f t="array" ref="AT27">INDEX(GMW!$A$2:$HZ$100,MATCH(1,(GMW!$HY$2:$HY$100=AT$3)*(GMW!$HZ$2:$HZ$100=AT$1),0),$B27-1973)</f>
        <v>3440</v>
      </c>
      <c r="AU27" cm="1">
        <f t="array" ref="AU27">INDEX(GMW!$A$2:$HZ$100,MATCH(1,(GMW!$HY$2:$HY$100=AU$3)*(GMW!$HZ$2:$HZ$100=AU$1),0),$B27-1973)</f>
        <v>41736</v>
      </c>
      <c r="AV27" cm="1">
        <f t="array" ref="AV27">INDEX(GMW!$A$2:$HZ$100,MATCH(1,(GMW!$HY$2:$HY$100=AV$3)*(GMW!$HZ$2:$HZ$100=AV$1),0),$B27-1973)</f>
        <v>100950.3</v>
      </c>
      <c r="AW27" cm="1">
        <f t="array" ref="AW27">INDEX(GMW!$A$2:$HZ$100,MATCH(1,(GMW!$HY$2:$HY$100=AW$3)*(GMW!$HZ$2:$HZ$100=AW$1),0),$B27-1973)</f>
        <v>99412</v>
      </c>
      <c r="AX27" cm="1">
        <f t="array" ref="AX27">INDEX(GMW!$A$2:$HZ$100,MATCH(1,(GMW!$HY$2:$HY$100=AX$3)*(GMW!$HZ$2:$HZ$100=AX$1),0),$B27-1973)</f>
        <v>266649.3</v>
      </c>
      <c r="AY27" cm="1">
        <f t="array" ref="AY27">INDEX(GMW!$A$2:$HZ$100,MATCH(1,(GMW!$HY$2:$HY$100=AY$3)*(GMW!$HZ$2:$HZ$100=AY$1),0),$B27-1973)</f>
        <v>37.637949999999996</v>
      </c>
      <c r="AZ27" cm="1">
        <f t="array" ref="AZ27">INDEX(GMW!$A$2:$HZ$100,MATCH(1,(GMW!$HY$2:$HY$100=AZ$3)*(GMW!$HZ$2:$HZ$100=AZ$1),0),$B27-1973)</f>
        <v>43.874229999999997</v>
      </c>
      <c r="BA27" cm="1">
        <f t="array" ref="BA27">INDEX(GMW!$A$2:$HZ$100,MATCH(1,(GMW!$HY$2:$HY$100=BA$3)*(GMW!$HZ$2:$HZ$100=BA$1),0),$B27-1973)</f>
        <v>12.875</v>
      </c>
      <c r="BB27" cm="1">
        <f t="array" ref="BB27">INDEX(GMW!$A$2:$HZ$100,MATCH(1,(GMW!$HY$2:$HY$100=BB$3)*(GMW!$HZ$2:$HZ$100=BB$1),0),$B27-1973)</f>
        <v>25602.5</v>
      </c>
      <c r="BC27" cm="1">
        <f t="array" ref="BC27">INDEX(GMW!$A$2:$HZ$100,MATCH(1,(GMW!$HY$2:$HY$100=BC$3)*(GMW!$HZ$2:$HZ$100=BC$1),0),$B27-1973)</f>
        <v>64.5</v>
      </c>
      <c r="BD27" cm="1">
        <f t="array" ref="BD27">INDEX(GMW!$A$2:$HZ$100,MATCH(1,(GMW!$HY$2:$HY$100=BD$3)*(GMW!$HZ$2:$HZ$100=BD$1),0),$B27-1973)</f>
        <v>1E-3</v>
      </c>
      <c r="BE27" cm="1">
        <f t="array" ref="BE27">INDEX(GMW!$A$2:$HZ$100,MATCH(1,(GMW!$HY$2:$HY$100=BE$3)*(GMW!$HZ$2:$HZ$100=BE$1),0),$B27-1973)</f>
        <v>11.5</v>
      </c>
      <c r="BF27" cm="1">
        <f t="array" ref="BF27">INDEX(GMW!$A$2:$HZ$100,MATCH(1,(GMW!$HY$2:$HY$100=BF$3)*(GMW!$HZ$2:$HZ$100=BF$1),0),$B27-1973)</f>
        <v>-0.95043180000000005</v>
      </c>
      <c r="BG27" cm="1">
        <f t="array" ref="BG27">INDEX(GMW!$A$2:$HZ$100,MATCH(1,(GMW!$HY$2:$HY$100=BG$3)*(GMW!$HZ$2:$HZ$100=BG$1),0),$B27-1973)</f>
        <v>56517.75</v>
      </c>
      <c r="BJ27">
        <f t="shared" si="67"/>
        <v>1984</v>
      </c>
      <c r="BK27" t="str">
        <f t="shared" ref="BK27" si="71">BJ27&amp;"01"</f>
        <v>198401</v>
      </c>
      <c r="BM27">
        <f t="shared" si="65"/>
        <v>2000</v>
      </c>
      <c r="BN27">
        <f t="shared" si="66"/>
        <v>200001</v>
      </c>
      <c r="BO27" s="9">
        <f t="shared" si="7"/>
        <v>1633456</v>
      </c>
      <c r="BP27" s="9">
        <f t="shared" si="8"/>
        <v>-16049</v>
      </c>
      <c r="BQ27" s="9">
        <f t="shared" si="9"/>
        <v>20560</v>
      </c>
      <c r="BR27" s="9">
        <f t="shared" si="10"/>
        <v>361247</v>
      </c>
      <c r="BS27" s="9">
        <f t="shared" si="11"/>
        <v>4511</v>
      </c>
      <c r="BT27" s="9">
        <f t="shared" si="12"/>
        <v>25186</v>
      </c>
      <c r="BU27" s="9">
        <f t="shared" si="13"/>
        <v>406993</v>
      </c>
      <c r="BV27" s="9">
        <f t="shared" si="14"/>
        <v>322000</v>
      </c>
      <c r="BW27" s="9">
        <f t="shared" si="15"/>
        <v>1111547</v>
      </c>
      <c r="BX27" s="9">
        <f t="shared" si="16"/>
        <v>1575334.5</v>
      </c>
      <c r="BY27" s="10">
        <f t="shared" si="17"/>
        <v>68.046707499999997</v>
      </c>
      <c r="BZ27" s="10">
        <f t="shared" si="18"/>
        <v>72.849999999999994</v>
      </c>
      <c r="CA27" s="10">
        <f t="shared" si="19"/>
        <v>5.9375</v>
      </c>
      <c r="CB27" s="9">
        <f t="shared" si="62"/>
        <v>151906</v>
      </c>
      <c r="CC27" s="10">
        <f t="shared" si="20"/>
        <v>94.075000000000003</v>
      </c>
      <c r="CD27" s="9">
        <f t="shared" si="63"/>
        <v>125945</v>
      </c>
      <c r="CE27" s="10">
        <f t="shared" si="21"/>
        <v>5.2750000000000004</v>
      </c>
      <c r="CF27" s="11">
        <f t="shared" si="22"/>
        <v>3.6178590000000002</v>
      </c>
      <c r="CG27" s="11">
        <f t="shared" si="23"/>
        <v>59056.25</v>
      </c>
      <c r="CH27" s="9">
        <f t="shared" si="24"/>
        <v>1633456</v>
      </c>
      <c r="CI27" s="9">
        <f t="shared" si="25"/>
        <v>-16049</v>
      </c>
      <c r="CJ27" s="9">
        <f t="shared" si="26"/>
        <v>20560</v>
      </c>
      <c r="CK27" s="9">
        <f t="shared" si="27"/>
        <v>361247</v>
      </c>
      <c r="CL27" s="9">
        <f t="shared" si="28"/>
        <v>4511</v>
      </c>
      <c r="CM27" s="9">
        <f t="shared" si="29"/>
        <v>25186</v>
      </c>
      <c r="CN27" s="9">
        <f t="shared" si="30"/>
        <v>406993</v>
      </c>
      <c r="CO27" s="9">
        <f t="shared" si="31"/>
        <v>322000</v>
      </c>
      <c r="CP27" s="9">
        <f t="shared" si="32"/>
        <v>1111547</v>
      </c>
      <c r="CQ27" s="9">
        <f t="shared" si="33"/>
        <v>1575334.5</v>
      </c>
      <c r="CR27" s="10">
        <f t="shared" si="34"/>
        <v>68.046707499999997</v>
      </c>
      <c r="CS27" s="10">
        <f t="shared" si="35"/>
        <v>72.849999999999994</v>
      </c>
      <c r="CT27" s="10">
        <f t="shared" si="36"/>
        <v>5.9375</v>
      </c>
      <c r="CU27" s="9">
        <f t="shared" si="37"/>
        <v>151906</v>
      </c>
      <c r="CV27" s="10">
        <f t="shared" si="38"/>
        <v>94.075000000000003</v>
      </c>
      <c r="CW27" s="9">
        <f t="shared" si="39"/>
        <v>125945</v>
      </c>
      <c r="CX27" s="10">
        <f t="shared" si="40"/>
        <v>5.2750000000000004</v>
      </c>
      <c r="CY27" s="11">
        <f t="shared" si="41"/>
        <v>3.6178590000000002</v>
      </c>
      <c r="CZ27" s="11">
        <f t="shared" si="42"/>
        <v>59056.25</v>
      </c>
      <c r="DA27" s="9">
        <f t="shared" si="43"/>
        <v>1633456</v>
      </c>
      <c r="DB27" s="9">
        <f t="shared" si="44"/>
        <v>-16049</v>
      </c>
      <c r="DC27" s="9">
        <f t="shared" si="45"/>
        <v>20560</v>
      </c>
      <c r="DD27" s="9">
        <f t="shared" si="46"/>
        <v>361247</v>
      </c>
      <c r="DE27" s="9">
        <f t="shared" si="47"/>
        <v>4511</v>
      </c>
      <c r="DF27" s="9">
        <f t="shared" si="48"/>
        <v>25186</v>
      </c>
      <c r="DG27" s="9">
        <f t="shared" si="49"/>
        <v>406993</v>
      </c>
      <c r="DH27" s="9">
        <f t="shared" si="50"/>
        <v>322000</v>
      </c>
      <c r="DI27" s="9">
        <f t="shared" si="51"/>
        <v>1111547</v>
      </c>
      <c r="DJ27" s="9">
        <f t="shared" si="52"/>
        <v>1575334.5</v>
      </c>
      <c r="DK27" s="10">
        <f t="shared" si="53"/>
        <v>68.046707499999997</v>
      </c>
      <c r="DL27" s="10">
        <f t="shared" si="54"/>
        <v>72.849999999999994</v>
      </c>
      <c r="DM27" s="10">
        <f t="shared" si="55"/>
        <v>5.9375</v>
      </c>
      <c r="DN27" s="9">
        <f t="shared" si="56"/>
        <v>151906</v>
      </c>
      <c r="DO27" s="10">
        <f t="shared" si="57"/>
        <v>94.075000000000003</v>
      </c>
      <c r="DP27" s="9">
        <f t="shared" si="58"/>
        <v>125945</v>
      </c>
      <c r="DQ27" s="10">
        <f t="shared" si="59"/>
        <v>5.2750000000000004</v>
      </c>
      <c r="DR27" s="11">
        <f t="shared" si="60"/>
        <v>3.6178590000000002</v>
      </c>
      <c r="DS27" s="11">
        <f t="shared" si="61"/>
        <v>59056.25</v>
      </c>
    </row>
    <row r="28" spans="1:123">
      <c r="B28">
        <f t="shared" si="64"/>
        <v>2001</v>
      </c>
      <c r="C28" cm="1">
        <f t="array" ref="C28">INDEX(GMW!$A$2:$HZ$100,MATCH(1,(GMW!$HY$2:$HY$100=C$3)*(GMW!$HZ$2:$HZ$100=C$1),0),$B28-1973)</f>
        <v>269787</v>
      </c>
      <c r="D28" cm="1">
        <f t="array" ref="D28">INDEX(GMW!$A$2:$HZ$100,MATCH(1,(GMW!$HY$2:$HY$100=D$3)*(GMW!$HZ$2:$HZ$100=D$1),0),$B28-1973)</f>
        <v>4910</v>
      </c>
      <c r="E28" cm="1">
        <f t="array" ref="E28">INDEX(GMW!$A$2:$HZ$100,MATCH(1,(GMW!$HY$2:$HY$100=E$3)*(GMW!$HZ$2:$HZ$100=E$1),0),$B28-1973)</f>
        <v>-4184</v>
      </c>
      <c r="F28" cm="1">
        <f t="array" ref="F28">INDEX(GMW!$A$2:$HZ$100,MATCH(1,(GMW!$HY$2:$HY$100=F$3)*(GMW!$HZ$2:$HZ$100=F$1),0),$B28-1973)</f>
        <v>36578</v>
      </c>
      <c r="G28" cm="1">
        <f t="array" ref="G28">INDEX(GMW!$A$2:$HZ$100,MATCH(1,(GMW!$HY$2:$HY$100=G$3)*(GMW!$HZ$2:$HZ$100=G$1),0),$B28-1973)</f>
        <v>726</v>
      </c>
      <c r="H28" cm="1">
        <f t="array" ref="H28">INDEX(GMW!$A$2:$HZ$100,MATCH(1,(GMW!$HY$2:$HY$100=H$3)*(GMW!$HZ$2:$HZ$100=H$1),0),$B28-1973)</f>
        <v>3502</v>
      </c>
      <c r="I28" cm="1">
        <f t="array" ref="I28">INDEX(GMW!$A$2:$HZ$100,MATCH(1,(GMW!$HY$2:$HY$100=I$3)*(GMW!$HZ$2:$HZ$100=I$1),0),$B28-1973)</f>
        <v>35896</v>
      </c>
      <c r="J28" cm="1">
        <f t="array" ref="J28">INDEX(GMW!$A$2:$HZ$100,MATCH(1,(GMW!$HY$2:$HY$100=J$3)*(GMW!$HZ$2:$HZ$100=J$1),0),$B28-1973)</f>
        <v>103842.1</v>
      </c>
      <c r="K28" cm="1">
        <f t="array" ref="K28">INDEX(GMW!$A$2:$HZ$100,MATCH(1,(GMW!$HY$2:$HY$100=K$3)*(GMW!$HZ$2:$HZ$100=K$1),0),$B28-1973)</f>
        <v>103208</v>
      </c>
      <c r="L28" cm="1">
        <f t="array" ref="L28">INDEX(GMW!$A$2:$HZ$100,MATCH(1,(GMW!$HY$2:$HY$100=L$3)*(GMW!$HZ$2:$HZ$100=L$1),0),$B28-1973)</f>
        <v>268323.20000000001</v>
      </c>
      <c r="M28" cm="1">
        <f t="array" ref="M28">INDEX(GMW!$A$2:$HZ$100,MATCH(1,(GMW!$HY$2:$HY$100=M$3)*(GMW!$HZ$2:$HZ$100=M$1),0),$B28-1973)</f>
        <v>38.255360000000003</v>
      </c>
      <c r="N28" cm="1">
        <f t="array" ref="N28">INDEX(GMW!$A$2:$HZ$100,MATCH(1,(GMW!$HY$2:$HY$100=N$3)*(GMW!$HZ$2:$HZ$100=N$1),0),$B28-1973)</f>
        <v>44.995199999999997</v>
      </c>
      <c r="O28" cm="1">
        <f t="array" ref="O28">INDEX(GMW!$A$2:$HZ$100,MATCH(1,(GMW!$HY$2:$HY$100=O$3)*(GMW!$HZ$2:$HZ$100=O$1),0),$B28-1973)</f>
        <v>12.375</v>
      </c>
      <c r="P28" cm="1">
        <f t="array" ref="P28">INDEX(GMW!$A$2:$HZ$100,MATCH(1,(GMW!$HY$2:$HY$100=P$3)*(GMW!$HZ$2:$HZ$100=P$1),0),$B28-1973)</f>
        <v>25749.64</v>
      </c>
      <c r="Q28" cm="1">
        <f t="array" ref="Q28">INDEX(GMW!$A$2:$HZ$100,MATCH(1,(GMW!$HY$2:$HY$100=Q$3)*(GMW!$HZ$2:$HZ$100=Q$1),0),$B28-1973)</f>
        <v>67</v>
      </c>
      <c r="R28" cm="1">
        <f t="array" ref="R28">INDEX(GMW!$A$2:$HZ$100,MATCH(1,(GMW!$HY$2:$HY$100=R$3)*(GMW!$HZ$2:$HZ$100=R$1),0),$B28-1973)</f>
        <v>1E-3</v>
      </c>
      <c r="S28" cm="1">
        <f t="array" ref="S28">INDEX(GMW!$A$2:$HZ$100,MATCH(1,(GMW!$HY$2:$HY$100=S$3)*(GMW!$HZ$2:$HZ$100=S$1),0),$B28-1973)</f>
        <v>11.4</v>
      </c>
      <c r="T28" cm="1">
        <f t="array" ref="T28">INDEX(GMW!$A$2:$HZ$100,MATCH(1,(GMW!$HY$2:$HY$100=T$3)*(GMW!$HZ$2:$HZ$100=T$1),0),$B28-1973)</f>
        <v>0.54407119999999998</v>
      </c>
      <c r="U28" cm="1">
        <f t="array" ref="U28">INDEX(GMW!$A$2:$HZ$100,MATCH(1,(GMW!$HY$2:$HY$100=U$3)*(GMW!$HZ$2:$HZ$100=U$1),0),$B28-1973)</f>
        <v>56554</v>
      </c>
      <c r="V28" cm="1">
        <f t="array" ref="V28">INDEX(GMW!$A$2:$HZ$100,MATCH(1,(GMW!$HY$2:$HY$100=V$3)*(GMW!$HZ$2:$HZ$100=V$1),0),$B28-1973)</f>
        <v>269787</v>
      </c>
      <c r="W28" cm="1">
        <f t="array" ref="W28">INDEX(GMW!$A$2:$HZ$100,MATCH(1,(GMW!$HY$2:$HY$100=W$3)*(GMW!$HZ$2:$HZ$100=W$1),0),$B28-1973)</f>
        <v>4910</v>
      </c>
      <c r="X28" cm="1">
        <f t="array" ref="X28">INDEX(GMW!$A$2:$HZ$100,MATCH(1,(GMW!$HY$2:$HY$100=X$3)*(GMW!$HZ$2:$HZ$100=X$1),0),$B28-1973)</f>
        <v>-4184</v>
      </c>
      <c r="Y28" cm="1">
        <f t="array" ref="Y28">INDEX(GMW!$A$2:$HZ$100,MATCH(1,(GMW!$HY$2:$HY$100=Y$3)*(GMW!$HZ$2:$HZ$100=Y$1),0),$B28-1973)</f>
        <v>36578</v>
      </c>
      <c r="Z28" cm="1">
        <f t="array" ref="Z28">INDEX(GMW!$A$2:$HZ$100,MATCH(1,(GMW!$HY$2:$HY$100=Z$3)*(GMW!$HZ$2:$HZ$100=Z$1),0),$B28-1973)</f>
        <v>726</v>
      </c>
      <c r="AA28" cm="1">
        <f t="array" ref="AA28">INDEX(GMW!$A$2:$HZ$100,MATCH(1,(GMW!$HY$2:$HY$100=AA$3)*(GMW!$HZ$2:$HZ$100=AA$1),0),$B28-1973)</f>
        <v>3502</v>
      </c>
      <c r="AB28" cm="1">
        <f t="array" ref="AB28">INDEX(GMW!$A$2:$HZ$100,MATCH(1,(GMW!$HY$2:$HY$100=AB$3)*(GMW!$HZ$2:$HZ$100=AB$1),0),$B28-1973)</f>
        <v>35896</v>
      </c>
      <c r="AC28" cm="1">
        <f t="array" ref="AC28">INDEX(GMW!$A$2:$HZ$100,MATCH(1,(GMW!$HY$2:$HY$100=AC$3)*(GMW!$HZ$2:$HZ$100=AC$1),0),$B28-1973)</f>
        <v>103842.1</v>
      </c>
      <c r="AD28" cm="1">
        <f t="array" ref="AD28">INDEX(GMW!$A$2:$HZ$100,MATCH(1,(GMW!$HY$2:$HY$100=AD$3)*(GMW!$HZ$2:$HZ$100=AD$1),0),$B28-1973)</f>
        <v>103208</v>
      </c>
      <c r="AE28" cm="1">
        <f t="array" ref="AE28">INDEX(GMW!$A$2:$HZ$100,MATCH(1,(GMW!$HY$2:$HY$100=AE$3)*(GMW!$HZ$2:$HZ$100=AE$1),0),$B28-1973)</f>
        <v>268323.20000000001</v>
      </c>
      <c r="AF28" cm="1">
        <f t="array" ref="AF28">INDEX(GMW!$A$2:$HZ$100,MATCH(1,(GMW!$HY$2:$HY$100=AF$3)*(GMW!$HZ$2:$HZ$100=AF$1),0),$B28-1973)</f>
        <v>38.255360000000003</v>
      </c>
      <c r="AG28" cm="1">
        <f t="array" ref="AG28">INDEX(GMW!$A$2:$HZ$100,MATCH(1,(GMW!$HY$2:$HY$100=AG$3)*(GMW!$HZ$2:$HZ$100=AG$1),0),$B28-1973)</f>
        <v>44.995199999999997</v>
      </c>
      <c r="AH28" cm="1">
        <f t="array" ref="AH28">INDEX(GMW!$A$2:$HZ$100,MATCH(1,(GMW!$HY$2:$HY$100=AH$3)*(GMW!$HZ$2:$HZ$100=AH$1),0),$B28-1973)</f>
        <v>12.375</v>
      </c>
      <c r="AI28" cm="1">
        <f t="array" ref="AI28">INDEX(GMW!$A$2:$HZ$100,MATCH(1,(GMW!$HY$2:$HY$100=AI$3)*(GMW!$HZ$2:$HZ$100=AI$1),0),$B28-1973)</f>
        <v>25749.64</v>
      </c>
      <c r="AJ28" cm="1">
        <f t="array" ref="AJ28">INDEX(GMW!$A$2:$HZ$100,MATCH(1,(GMW!$HY$2:$HY$100=AJ$3)*(GMW!$HZ$2:$HZ$100=AJ$1),0),$B28-1973)</f>
        <v>67</v>
      </c>
      <c r="AK28" cm="1">
        <f t="array" ref="AK28">INDEX(GMW!$A$2:$HZ$100,MATCH(1,(GMW!$HY$2:$HY$100=AK$3)*(GMW!$HZ$2:$HZ$100=AK$1),0),$B28-1973)</f>
        <v>1E-3</v>
      </c>
      <c r="AL28" cm="1">
        <f t="array" ref="AL28">INDEX(GMW!$A$2:$HZ$100,MATCH(1,(GMW!$HY$2:$HY$100=AL$3)*(GMW!$HZ$2:$HZ$100=AL$1),0),$B28-1973)</f>
        <v>11.4</v>
      </c>
      <c r="AM28" cm="1">
        <f t="array" ref="AM28">INDEX(GMW!$A$2:$HZ$100,MATCH(1,(GMW!$HY$2:$HY$100=AM$3)*(GMW!$HZ$2:$HZ$100=AM$1),0),$B28-1973)</f>
        <v>0.54407119999999998</v>
      </c>
      <c r="AN28" cm="1">
        <f t="array" ref="AN28">INDEX(GMW!$A$2:$HZ$100,MATCH(1,(GMW!$HY$2:$HY$100=AN$3)*(GMW!$HZ$2:$HZ$100=AN$1),0),$B28-1973)</f>
        <v>56554</v>
      </c>
      <c r="AO28" cm="1">
        <f t="array" ref="AO28">INDEX(GMW!$A$2:$HZ$100,MATCH(1,(GMW!$HY$2:$HY$100=AO$3)*(GMW!$HZ$2:$HZ$100=AO$1),0),$B28-1973)</f>
        <v>269787</v>
      </c>
      <c r="AP28" cm="1">
        <f t="array" ref="AP28">INDEX(GMW!$A$2:$HZ$100,MATCH(1,(GMW!$HY$2:$HY$100=AP$3)*(GMW!$HZ$2:$HZ$100=AP$1),0),$B28-1973)</f>
        <v>4910</v>
      </c>
      <c r="AQ28" cm="1">
        <f t="array" ref="AQ28">INDEX(GMW!$A$2:$HZ$100,MATCH(1,(GMW!$HY$2:$HY$100=AQ$3)*(GMW!$HZ$2:$HZ$100=AQ$1),0),$B28-1973)</f>
        <v>-4184</v>
      </c>
      <c r="AR28" cm="1">
        <f t="array" ref="AR28">INDEX(GMW!$A$2:$HZ$100,MATCH(1,(GMW!$HY$2:$HY$100=AR$3)*(GMW!$HZ$2:$HZ$100=AR$1),0),$B28-1973)</f>
        <v>36578</v>
      </c>
      <c r="AS28" cm="1">
        <f t="array" ref="AS28">INDEX(GMW!$A$2:$HZ$100,MATCH(1,(GMW!$HY$2:$HY$100=AS$3)*(GMW!$HZ$2:$HZ$100=AS$1),0),$B28-1973)</f>
        <v>726</v>
      </c>
      <c r="AT28" cm="1">
        <f t="array" ref="AT28">INDEX(GMW!$A$2:$HZ$100,MATCH(1,(GMW!$HY$2:$HY$100=AT$3)*(GMW!$HZ$2:$HZ$100=AT$1),0),$B28-1973)</f>
        <v>3502</v>
      </c>
      <c r="AU28" cm="1">
        <f t="array" ref="AU28">INDEX(GMW!$A$2:$HZ$100,MATCH(1,(GMW!$HY$2:$HY$100=AU$3)*(GMW!$HZ$2:$HZ$100=AU$1),0),$B28-1973)</f>
        <v>35896</v>
      </c>
      <c r="AV28" cm="1">
        <f t="array" ref="AV28">INDEX(GMW!$A$2:$HZ$100,MATCH(1,(GMW!$HY$2:$HY$100=AV$3)*(GMW!$HZ$2:$HZ$100=AV$1),0),$B28-1973)</f>
        <v>103842.1</v>
      </c>
      <c r="AW28" cm="1">
        <f t="array" ref="AW28">INDEX(GMW!$A$2:$HZ$100,MATCH(1,(GMW!$HY$2:$HY$100=AW$3)*(GMW!$HZ$2:$HZ$100=AW$1),0),$B28-1973)</f>
        <v>103208</v>
      </c>
      <c r="AX28" cm="1">
        <f t="array" ref="AX28">INDEX(GMW!$A$2:$HZ$100,MATCH(1,(GMW!$HY$2:$HY$100=AX$3)*(GMW!$HZ$2:$HZ$100=AX$1),0),$B28-1973)</f>
        <v>268323.20000000001</v>
      </c>
      <c r="AY28" cm="1">
        <f t="array" ref="AY28">INDEX(GMW!$A$2:$HZ$100,MATCH(1,(GMW!$HY$2:$HY$100=AY$3)*(GMW!$HZ$2:$HZ$100=AY$1),0),$B28-1973)</f>
        <v>38.255360000000003</v>
      </c>
      <c r="AZ28" cm="1">
        <f t="array" ref="AZ28">INDEX(GMW!$A$2:$HZ$100,MATCH(1,(GMW!$HY$2:$HY$100=AZ$3)*(GMW!$HZ$2:$HZ$100=AZ$1),0),$B28-1973)</f>
        <v>44.995199999999997</v>
      </c>
      <c r="BA28" cm="1">
        <f t="array" ref="BA28">INDEX(GMW!$A$2:$HZ$100,MATCH(1,(GMW!$HY$2:$HY$100=BA$3)*(GMW!$HZ$2:$HZ$100=BA$1),0),$B28-1973)</f>
        <v>12.375</v>
      </c>
      <c r="BB28" cm="1">
        <f t="array" ref="BB28">INDEX(GMW!$A$2:$HZ$100,MATCH(1,(GMW!$HY$2:$HY$100=BB$3)*(GMW!$HZ$2:$HZ$100=BB$1),0),$B28-1973)</f>
        <v>25749.64</v>
      </c>
      <c r="BC28" cm="1">
        <f t="array" ref="BC28">INDEX(GMW!$A$2:$HZ$100,MATCH(1,(GMW!$HY$2:$HY$100=BC$3)*(GMW!$HZ$2:$HZ$100=BC$1),0),$B28-1973)</f>
        <v>67</v>
      </c>
      <c r="BD28" cm="1">
        <f t="array" ref="BD28">INDEX(GMW!$A$2:$HZ$100,MATCH(1,(GMW!$HY$2:$HY$100=BD$3)*(GMW!$HZ$2:$HZ$100=BD$1),0),$B28-1973)</f>
        <v>1E-3</v>
      </c>
      <c r="BE28" cm="1">
        <f t="array" ref="BE28">INDEX(GMW!$A$2:$HZ$100,MATCH(1,(GMW!$HY$2:$HY$100=BE$3)*(GMW!$HZ$2:$HZ$100=BE$1),0),$B28-1973)</f>
        <v>11.4</v>
      </c>
      <c r="BF28" cm="1">
        <f t="array" ref="BF28">INDEX(GMW!$A$2:$HZ$100,MATCH(1,(GMW!$HY$2:$HY$100=BF$3)*(GMW!$HZ$2:$HZ$100=BF$1),0),$B28-1973)</f>
        <v>0.54407119999999998</v>
      </c>
      <c r="BG28" cm="1">
        <f t="array" ref="BG28">INDEX(GMW!$A$2:$HZ$100,MATCH(1,(GMW!$HY$2:$HY$100=BG$3)*(GMW!$HZ$2:$HZ$100=BG$1),0),$B28-1973)</f>
        <v>56554</v>
      </c>
      <c r="BJ28">
        <f t="shared" si="67"/>
        <v>1985</v>
      </c>
      <c r="BM28">
        <f t="shared" si="65"/>
        <v>2001</v>
      </c>
      <c r="BN28">
        <f t="shared" si="66"/>
        <v>200101</v>
      </c>
      <c r="BO28" s="9">
        <f t="shared" si="7"/>
        <v>1669942</v>
      </c>
      <c r="BP28" s="9">
        <f t="shared" si="8"/>
        <v>5959</v>
      </c>
      <c r="BQ28" s="9">
        <f t="shared" si="9"/>
        <v>6682</v>
      </c>
      <c r="BR28" s="9">
        <f t="shared" si="10"/>
        <v>379869</v>
      </c>
      <c r="BS28" s="9">
        <f t="shared" si="11"/>
        <v>12641</v>
      </c>
      <c r="BT28" s="9">
        <f t="shared" si="12"/>
        <v>26330</v>
      </c>
      <c r="BU28" s="9">
        <f t="shared" si="13"/>
        <v>412881</v>
      </c>
      <c r="BV28" s="9">
        <f t="shared" si="14"/>
        <v>330600</v>
      </c>
      <c r="BW28" s="9">
        <f t="shared" si="15"/>
        <v>1155639</v>
      </c>
      <c r="BX28" s="9">
        <f t="shared" si="16"/>
        <v>1622453.5</v>
      </c>
      <c r="BY28" s="10">
        <f t="shared" si="17"/>
        <v>69.201710000000006</v>
      </c>
      <c r="BZ28" s="10">
        <f t="shared" si="18"/>
        <v>73.866669999999999</v>
      </c>
      <c r="CA28" s="10">
        <f t="shared" si="19"/>
        <v>4.5</v>
      </c>
      <c r="CB28" s="9">
        <f t="shared" si="62"/>
        <v>156492</v>
      </c>
      <c r="CC28" s="10">
        <f t="shared" si="20"/>
        <v>97.3</v>
      </c>
      <c r="CD28" s="9">
        <f t="shared" si="63"/>
        <v>127350</v>
      </c>
      <c r="CE28" s="10">
        <f t="shared" si="21"/>
        <v>5.125</v>
      </c>
      <c r="CF28" s="11">
        <f t="shared" si="22"/>
        <v>2.5081630000000001</v>
      </c>
      <c r="CG28" s="11">
        <f t="shared" si="23"/>
        <v>59302.75</v>
      </c>
      <c r="CH28" s="9">
        <f t="shared" si="24"/>
        <v>1669942</v>
      </c>
      <c r="CI28" s="9">
        <f t="shared" si="25"/>
        <v>5959</v>
      </c>
      <c r="CJ28" s="9">
        <f t="shared" si="26"/>
        <v>6682</v>
      </c>
      <c r="CK28" s="9">
        <f t="shared" si="27"/>
        <v>379869</v>
      </c>
      <c r="CL28" s="9">
        <f t="shared" si="28"/>
        <v>12641</v>
      </c>
      <c r="CM28" s="9">
        <f t="shared" si="29"/>
        <v>26330</v>
      </c>
      <c r="CN28" s="9">
        <f t="shared" si="30"/>
        <v>412881</v>
      </c>
      <c r="CO28" s="9">
        <f t="shared" si="31"/>
        <v>330600</v>
      </c>
      <c r="CP28" s="9">
        <f t="shared" si="32"/>
        <v>1155639</v>
      </c>
      <c r="CQ28" s="9">
        <f t="shared" si="33"/>
        <v>1622453.5</v>
      </c>
      <c r="CR28" s="10">
        <f t="shared" si="34"/>
        <v>69.201710000000006</v>
      </c>
      <c r="CS28" s="10">
        <f t="shared" si="35"/>
        <v>73.866669999999999</v>
      </c>
      <c r="CT28" s="10">
        <f t="shared" si="36"/>
        <v>4.5</v>
      </c>
      <c r="CU28" s="9">
        <f t="shared" si="37"/>
        <v>156492</v>
      </c>
      <c r="CV28" s="10">
        <f t="shared" si="38"/>
        <v>97.3</v>
      </c>
      <c r="CW28" s="9">
        <f t="shared" si="39"/>
        <v>127350</v>
      </c>
      <c r="CX28" s="10">
        <f t="shared" si="40"/>
        <v>5.125</v>
      </c>
      <c r="CY28" s="11">
        <f t="shared" si="41"/>
        <v>2.5081630000000001</v>
      </c>
      <c r="CZ28" s="11">
        <f t="shared" si="42"/>
        <v>59302.75</v>
      </c>
      <c r="DA28" s="9">
        <f t="shared" si="43"/>
        <v>1669942</v>
      </c>
      <c r="DB28" s="9">
        <f t="shared" si="44"/>
        <v>5959</v>
      </c>
      <c r="DC28" s="9">
        <f t="shared" si="45"/>
        <v>6682</v>
      </c>
      <c r="DD28" s="9">
        <f t="shared" si="46"/>
        <v>379869</v>
      </c>
      <c r="DE28" s="9">
        <f t="shared" si="47"/>
        <v>12641</v>
      </c>
      <c r="DF28" s="9">
        <f t="shared" si="48"/>
        <v>26330</v>
      </c>
      <c r="DG28" s="9">
        <f t="shared" si="49"/>
        <v>412881</v>
      </c>
      <c r="DH28" s="9">
        <f t="shared" si="50"/>
        <v>330600</v>
      </c>
      <c r="DI28" s="9">
        <f t="shared" si="51"/>
        <v>1155639</v>
      </c>
      <c r="DJ28" s="9">
        <f t="shared" si="52"/>
        <v>1622453.5</v>
      </c>
      <c r="DK28" s="10">
        <f t="shared" si="53"/>
        <v>69.201710000000006</v>
      </c>
      <c r="DL28" s="10">
        <f t="shared" si="54"/>
        <v>73.866669999999999</v>
      </c>
      <c r="DM28" s="10">
        <f t="shared" si="55"/>
        <v>4.5</v>
      </c>
      <c r="DN28" s="9">
        <f t="shared" si="56"/>
        <v>156492</v>
      </c>
      <c r="DO28" s="10">
        <f t="shared" si="57"/>
        <v>97.3</v>
      </c>
      <c r="DP28" s="9">
        <f t="shared" si="58"/>
        <v>127350</v>
      </c>
      <c r="DQ28" s="10">
        <f t="shared" si="59"/>
        <v>5.125</v>
      </c>
      <c r="DR28" s="11">
        <f t="shared" si="60"/>
        <v>2.5081630000000001</v>
      </c>
      <c r="DS28" s="11">
        <f t="shared" si="61"/>
        <v>59302.75</v>
      </c>
    </row>
    <row r="29" spans="1:123">
      <c r="B29">
        <f t="shared" si="64"/>
        <v>2002</v>
      </c>
      <c r="C29" cm="1">
        <f t="array" ref="C29">INDEX(GMW!$A$2:$HZ$100,MATCH(1,(GMW!$HY$2:$HY$100=C$3)*(GMW!$HZ$2:$HZ$100=C$1),0),$B29-1973)</f>
        <v>269737</v>
      </c>
      <c r="D29" cm="1">
        <f t="array" ref="D29">INDEX(GMW!$A$2:$HZ$100,MATCH(1,(GMW!$HY$2:$HY$100=D$3)*(GMW!$HZ$2:$HZ$100=D$1),0),$B29-1973)</f>
        <v>1575</v>
      </c>
      <c r="E29" cm="1">
        <f t="array" ref="E29">INDEX(GMW!$A$2:$HZ$100,MATCH(1,(GMW!$HY$2:$HY$100=E$3)*(GMW!$HZ$2:$HZ$100=E$1),0),$B29-1973)</f>
        <v>104</v>
      </c>
      <c r="F29" cm="1">
        <f t="array" ref="F29">INDEX(GMW!$A$2:$HZ$100,MATCH(1,(GMW!$HY$2:$HY$100=F$3)*(GMW!$HZ$2:$HZ$100=F$1),0),$B29-1973)</f>
        <v>36810</v>
      </c>
      <c r="G29" cm="1">
        <f t="array" ref="G29">INDEX(GMW!$A$2:$HZ$100,MATCH(1,(GMW!$HY$2:$HY$100=G$3)*(GMW!$HZ$2:$HZ$100=G$1),0),$B29-1973)</f>
        <v>1679</v>
      </c>
      <c r="H29" cm="1">
        <f t="array" ref="H29">INDEX(GMW!$A$2:$HZ$100,MATCH(1,(GMW!$HY$2:$HY$100=H$3)*(GMW!$HZ$2:$HZ$100=H$1),0),$B29-1973)</f>
        <v>3568</v>
      </c>
      <c r="I29" cm="1">
        <f t="array" ref="I29">INDEX(GMW!$A$2:$HZ$100,MATCH(1,(GMW!$HY$2:$HY$100=I$3)*(GMW!$HZ$2:$HZ$100=I$1),0),$B29-1973)</f>
        <v>40482</v>
      </c>
      <c r="J29" cm="1">
        <f t="array" ref="J29">INDEX(GMW!$A$2:$HZ$100,MATCH(1,(GMW!$HY$2:$HY$100=J$3)*(GMW!$HZ$2:$HZ$100=J$1),0),$B29-1973)</f>
        <v>106396.3</v>
      </c>
      <c r="K29" cm="1">
        <f t="array" ref="K29">INDEX(GMW!$A$2:$HZ$100,MATCH(1,(GMW!$HY$2:$HY$100=K$3)*(GMW!$HZ$2:$HZ$100=K$1),0),$B29-1973)</f>
        <v>105169</v>
      </c>
      <c r="L29" cm="1">
        <f t="array" ref="L29">INDEX(GMW!$A$2:$HZ$100,MATCH(1,(GMW!$HY$2:$HY$100=L$3)*(GMW!$HZ$2:$HZ$100=L$1),0),$B29-1973)</f>
        <v>270105.2</v>
      </c>
      <c r="M29" cm="1">
        <f t="array" ref="M29">INDEX(GMW!$A$2:$HZ$100,MATCH(1,(GMW!$HY$2:$HY$100=M$3)*(GMW!$HZ$2:$HZ$100=M$1),0),$B29-1973)</f>
        <v>38.989460000000001</v>
      </c>
      <c r="N29" cm="1">
        <f t="array" ref="N29">INDEX(GMW!$A$2:$HZ$100,MATCH(1,(GMW!$HY$2:$HY$100=N$3)*(GMW!$HZ$2:$HZ$100=N$1),0),$B29-1973)</f>
        <v>45.125549999999997</v>
      </c>
      <c r="O29" cm="1">
        <f t="array" ref="O29">INDEX(GMW!$A$2:$HZ$100,MATCH(1,(GMW!$HY$2:$HY$100=O$3)*(GMW!$HZ$2:$HZ$100=O$1),0),$B29-1973)</f>
        <v>11.375</v>
      </c>
      <c r="P29" cm="1">
        <f t="array" ref="P29">INDEX(GMW!$A$2:$HZ$100,MATCH(1,(GMW!$HY$2:$HY$100=P$3)*(GMW!$HZ$2:$HZ$100=P$1),0),$B29-1973)</f>
        <v>25504.400000000001</v>
      </c>
      <c r="Q29" cm="1">
        <f t="array" ref="Q29">INDEX(GMW!$A$2:$HZ$100,MATCH(1,(GMW!$HY$2:$HY$100=Q$3)*(GMW!$HZ$2:$HZ$100=Q$1),0),$B29-1973)</f>
        <v>66.3</v>
      </c>
      <c r="R29" cm="1">
        <f t="array" ref="R29">INDEX(GMW!$A$2:$HZ$100,MATCH(1,(GMW!$HY$2:$HY$100=R$3)*(GMW!$HZ$2:$HZ$100=R$1),0),$B29-1973)</f>
        <v>1E-3</v>
      </c>
      <c r="S29" cm="1">
        <f t="array" ref="S29">INDEX(GMW!$A$2:$HZ$100,MATCH(1,(GMW!$HY$2:$HY$100=S$3)*(GMW!$HZ$2:$HZ$100=S$1),0),$B29-1973)</f>
        <v>11.3</v>
      </c>
      <c r="T29" cm="1">
        <f t="array" ref="T29">INDEX(GMW!$A$2:$HZ$100,MATCH(1,(GMW!$HY$2:$HY$100=T$3)*(GMW!$HZ$2:$HZ$100=T$1),0),$B29-1973)</f>
        <v>-0.1364708</v>
      </c>
      <c r="U29" cm="1">
        <f t="array" ref="U29">INDEX(GMW!$A$2:$HZ$100,MATCH(1,(GMW!$HY$2:$HY$100=U$3)*(GMW!$HZ$2:$HZ$100=U$1),0),$B29-1973)</f>
        <v>56586.5</v>
      </c>
      <c r="V29" cm="1">
        <f t="array" ref="V29">INDEX(GMW!$A$2:$HZ$100,MATCH(1,(GMW!$HY$2:$HY$100=V$3)*(GMW!$HZ$2:$HZ$100=V$1),0),$B29-1973)</f>
        <v>269737</v>
      </c>
      <c r="W29" cm="1">
        <f t="array" ref="W29">INDEX(GMW!$A$2:$HZ$100,MATCH(1,(GMW!$HY$2:$HY$100=W$3)*(GMW!$HZ$2:$HZ$100=W$1),0),$B29-1973)</f>
        <v>1575</v>
      </c>
      <c r="X29" cm="1">
        <f t="array" ref="X29">INDEX(GMW!$A$2:$HZ$100,MATCH(1,(GMW!$HY$2:$HY$100=X$3)*(GMW!$HZ$2:$HZ$100=X$1),0),$B29-1973)</f>
        <v>104</v>
      </c>
      <c r="Y29" cm="1">
        <f t="array" ref="Y29">INDEX(GMW!$A$2:$HZ$100,MATCH(1,(GMW!$HY$2:$HY$100=Y$3)*(GMW!$HZ$2:$HZ$100=Y$1),0),$B29-1973)</f>
        <v>36810</v>
      </c>
      <c r="Z29" cm="1">
        <f t="array" ref="Z29">INDEX(GMW!$A$2:$HZ$100,MATCH(1,(GMW!$HY$2:$HY$100=Z$3)*(GMW!$HZ$2:$HZ$100=Z$1),0),$B29-1973)</f>
        <v>1679</v>
      </c>
      <c r="AA29" cm="1">
        <f t="array" ref="AA29">INDEX(GMW!$A$2:$HZ$100,MATCH(1,(GMW!$HY$2:$HY$100=AA$3)*(GMW!$HZ$2:$HZ$100=AA$1),0),$B29-1973)</f>
        <v>3568</v>
      </c>
      <c r="AB29" cm="1">
        <f t="array" ref="AB29">INDEX(GMW!$A$2:$HZ$100,MATCH(1,(GMW!$HY$2:$HY$100=AB$3)*(GMW!$HZ$2:$HZ$100=AB$1),0),$B29-1973)</f>
        <v>40482</v>
      </c>
      <c r="AC29" cm="1">
        <f t="array" ref="AC29">INDEX(GMW!$A$2:$HZ$100,MATCH(1,(GMW!$HY$2:$HY$100=AC$3)*(GMW!$HZ$2:$HZ$100=AC$1),0),$B29-1973)</f>
        <v>106396.3</v>
      </c>
      <c r="AD29" cm="1">
        <f t="array" ref="AD29">INDEX(GMW!$A$2:$HZ$100,MATCH(1,(GMW!$HY$2:$HY$100=AD$3)*(GMW!$HZ$2:$HZ$100=AD$1),0),$B29-1973)</f>
        <v>105169</v>
      </c>
      <c r="AE29" cm="1">
        <f t="array" ref="AE29">INDEX(GMW!$A$2:$HZ$100,MATCH(1,(GMW!$HY$2:$HY$100=AE$3)*(GMW!$HZ$2:$HZ$100=AE$1),0),$B29-1973)</f>
        <v>270105.2</v>
      </c>
      <c r="AF29" cm="1">
        <f t="array" ref="AF29">INDEX(GMW!$A$2:$HZ$100,MATCH(1,(GMW!$HY$2:$HY$100=AF$3)*(GMW!$HZ$2:$HZ$100=AF$1),0),$B29-1973)</f>
        <v>38.989460000000001</v>
      </c>
      <c r="AG29" cm="1">
        <f t="array" ref="AG29">INDEX(GMW!$A$2:$HZ$100,MATCH(1,(GMW!$HY$2:$HY$100=AG$3)*(GMW!$HZ$2:$HZ$100=AG$1),0),$B29-1973)</f>
        <v>45.125549999999997</v>
      </c>
      <c r="AH29" cm="1">
        <f t="array" ref="AH29">INDEX(GMW!$A$2:$HZ$100,MATCH(1,(GMW!$HY$2:$HY$100=AH$3)*(GMW!$HZ$2:$HZ$100=AH$1),0),$B29-1973)</f>
        <v>11.375</v>
      </c>
      <c r="AI29" cm="1">
        <f t="array" ref="AI29">INDEX(GMW!$A$2:$HZ$100,MATCH(1,(GMW!$HY$2:$HY$100=AI$3)*(GMW!$HZ$2:$HZ$100=AI$1),0),$B29-1973)</f>
        <v>25504.400000000001</v>
      </c>
      <c r="AJ29" cm="1">
        <f t="array" ref="AJ29">INDEX(GMW!$A$2:$HZ$100,MATCH(1,(GMW!$HY$2:$HY$100=AJ$3)*(GMW!$HZ$2:$HZ$100=AJ$1),0),$B29-1973)</f>
        <v>66.3</v>
      </c>
      <c r="AK29" cm="1">
        <f t="array" ref="AK29">INDEX(GMW!$A$2:$HZ$100,MATCH(1,(GMW!$HY$2:$HY$100=AK$3)*(GMW!$HZ$2:$HZ$100=AK$1),0),$B29-1973)</f>
        <v>1E-3</v>
      </c>
      <c r="AL29" cm="1">
        <f t="array" ref="AL29">INDEX(GMW!$A$2:$HZ$100,MATCH(1,(GMW!$HY$2:$HY$100=AL$3)*(GMW!$HZ$2:$HZ$100=AL$1),0),$B29-1973)</f>
        <v>11.3</v>
      </c>
      <c r="AM29" cm="1">
        <f t="array" ref="AM29">INDEX(GMW!$A$2:$HZ$100,MATCH(1,(GMW!$HY$2:$HY$100=AM$3)*(GMW!$HZ$2:$HZ$100=AM$1),0),$B29-1973)</f>
        <v>-0.1364708</v>
      </c>
      <c r="AN29" cm="1">
        <f t="array" ref="AN29">INDEX(GMW!$A$2:$HZ$100,MATCH(1,(GMW!$HY$2:$HY$100=AN$3)*(GMW!$HZ$2:$HZ$100=AN$1),0),$B29-1973)</f>
        <v>56586.5</v>
      </c>
      <c r="AO29" cm="1">
        <f t="array" ref="AO29">INDEX(GMW!$A$2:$HZ$100,MATCH(1,(GMW!$HY$2:$HY$100=AO$3)*(GMW!$HZ$2:$HZ$100=AO$1),0),$B29-1973)</f>
        <v>269737</v>
      </c>
      <c r="AP29" cm="1">
        <f t="array" ref="AP29">INDEX(GMW!$A$2:$HZ$100,MATCH(1,(GMW!$HY$2:$HY$100=AP$3)*(GMW!$HZ$2:$HZ$100=AP$1),0),$B29-1973)</f>
        <v>1575</v>
      </c>
      <c r="AQ29" cm="1">
        <f t="array" ref="AQ29">INDEX(GMW!$A$2:$HZ$100,MATCH(1,(GMW!$HY$2:$HY$100=AQ$3)*(GMW!$HZ$2:$HZ$100=AQ$1),0),$B29-1973)</f>
        <v>104</v>
      </c>
      <c r="AR29" cm="1">
        <f t="array" ref="AR29">INDEX(GMW!$A$2:$HZ$100,MATCH(1,(GMW!$HY$2:$HY$100=AR$3)*(GMW!$HZ$2:$HZ$100=AR$1),0),$B29-1973)</f>
        <v>36810</v>
      </c>
      <c r="AS29" cm="1">
        <f t="array" ref="AS29">INDEX(GMW!$A$2:$HZ$100,MATCH(1,(GMW!$HY$2:$HY$100=AS$3)*(GMW!$HZ$2:$HZ$100=AS$1),0),$B29-1973)</f>
        <v>1679</v>
      </c>
      <c r="AT29" cm="1">
        <f t="array" ref="AT29">INDEX(GMW!$A$2:$HZ$100,MATCH(1,(GMW!$HY$2:$HY$100=AT$3)*(GMW!$HZ$2:$HZ$100=AT$1),0),$B29-1973)</f>
        <v>3568</v>
      </c>
      <c r="AU29" cm="1">
        <f t="array" ref="AU29">INDEX(GMW!$A$2:$HZ$100,MATCH(1,(GMW!$HY$2:$HY$100=AU$3)*(GMW!$HZ$2:$HZ$100=AU$1),0),$B29-1973)</f>
        <v>40482</v>
      </c>
      <c r="AV29" cm="1">
        <f t="array" ref="AV29">INDEX(GMW!$A$2:$HZ$100,MATCH(1,(GMW!$HY$2:$HY$100=AV$3)*(GMW!$HZ$2:$HZ$100=AV$1),0),$B29-1973)</f>
        <v>106396.3</v>
      </c>
      <c r="AW29" cm="1">
        <f t="array" ref="AW29">INDEX(GMW!$A$2:$HZ$100,MATCH(1,(GMW!$HY$2:$HY$100=AW$3)*(GMW!$HZ$2:$HZ$100=AW$1),0),$B29-1973)</f>
        <v>105169</v>
      </c>
      <c r="AX29" cm="1">
        <f t="array" ref="AX29">INDEX(GMW!$A$2:$HZ$100,MATCH(1,(GMW!$HY$2:$HY$100=AX$3)*(GMW!$HZ$2:$HZ$100=AX$1),0),$B29-1973)</f>
        <v>270105.2</v>
      </c>
      <c r="AY29" cm="1">
        <f t="array" ref="AY29">INDEX(GMW!$A$2:$HZ$100,MATCH(1,(GMW!$HY$2:$HY$100=AY$3)*(GMW!$HZ$2:$HZ$100=AY$1),0),$B29-1973)</f>
        <v>38.989460000000001</v>
      </c>
      <c r="AZ29" cm="1">
        <f t="array" ref="AZ29">INDEX(GMW!$A$2:$HZ$100,MATCH(1,(GMW!$HY$2:$HY$100=AZ$3)*(GMW!$HZ$2:$HZ$100=AZ$1),0),$B29-1973)</f>
        <v>45.125549999999997</v>
      </c>
      <c r="BA29" cm="1">
        <f t="array" ref="BA29">INDEX(GMW!$A$2:$HZ$100,MATCH(1,(GMW!$HY$2:$HY$100=BA$3)*(GMW!$HZ$2:$HZ$100=BA$1),0),$B29-1973)</f>
        <v>11.375</v>
      </c>
      <c r="BB29" cm="1">
        <f t="array" ref="BB29">INDEX(GMW!$A$2:$HZ$100,MATCH(1,(GMW!$HY$2:$HY$100=BB$3)*(GMW!$HZ$2:$HZ$100=BB$1),0),$B29-1973)</f>
        <v>25504.400000000001</v>
      </c>
      <c r="BC29" cm="1">
        <f t="array" ref="BC29">INDEX(GMW!$A$2:$HZ$100,MATCH(1,(GMW!$HY$2:$HY$100=BC$3)*(GMW!$HZ$2:$HZ$100=BC$1),0),$B29-1973)</f>
        <v>66.3</v>
      </c>
      <c r="BD29" cm="1">
        <f t="array" ref="BD29">INDEX(GMW!$A$2:$HZ$100,MATCH(1,(GMW!$HY$2:$HY$100=BD$3)*(GMW!$HZ$2:$HZ$100=BD$1),0),$B29-1973)</f>
        <v>1E-3</v>
      </c>
      <c r="BE29" cm="1">
        <f t="array" ref="BE29">INDEX(GMW!$A$2:$HZ$100,MATCH(1,(GMW!$HY$2:$HY$100=BE$3)*(GMW!$HZ$2:$HZ$100=BE$1),0),$B29-1973)</f>
        <v>11.3</v>
      </c>
      <c r="BF29" cm="1">
        <f t="array" ref="BF29">INDEX(GMW!$A$2:$HZ$100,MATCH(1,(GMW!$HY$2:$HY$100=BF$3)*(GMW!$HZ$2:$HZ$100=BF$1),0),$B29-1973)</f>
        <v>-0.1364708</v>
      </c>
      <c r="BG29" cm="1">
        <f t="array" ref="BG29">INDEX(GMW!$A$2:$HZ$100,MATCH(1,(GMW!$HY$2:$HY$100=BG$3)*(GMW!$HZ$2:$HZ$100=BG$1),0),$B29-1973)</f>
        <v>56586.5</v>
      </c>
      <c r="BJ29">
        <f t="shared" si="67"/>
        <v>1985</v>
      </c>
      <c r="BM29">
        <f t="shared" si="65"/>
        <v>2002</v>
      </c>
      <c r="BN29">
        <f t="shared" si="66"/>
        <v>200201</v>
      </c>
      <c r="BO29" s="9">
        <f t="shared" si="7"/>
        <v>1704569</v>
      </c>
      <c r="BP29" s="9">
        <f t="shared" si="8"/>
        <v>35586</v>
      </c>
      <c r="BQ29" s="9">
        <f t="shared" si="9"/>
        <v>-18120</v>
      </c>
      <c r="BR29" s="9">
        <f t="shared" si="10"/>
        <v>408332</v>
      </c>
      <c r="BS29" s="9">
        <f t="shared" si="11"/>
        <v>17466</v>
      </c>
      <c r="BT29" s="9">
        <f t="shared" si="12"/>
        <v>28192</v>
      </c>
      <c r="BU29" s="9">
        <f t="shared" si="13"/>
        <v>418404</v>
      </c>
      <c r="BV29" s="9">
        <f t="shared" si="14"/>
        <v>369200</v>
      </c>
      <c r="BW29" s="9">
        <f t="shared" si="15"/>
        <v>1206462</v>
      </c>
      <c r="BX29" s="9">
        <f t="shared" si="16"/>
        <v>1661668.1</v>
      </c>
      <c r="BY29" s="10">
        <f t="shared" si="17"/>
        <v>70.774259999999998</v>
      </c>
      <c r="BZ29" s="10">
        <f t="shared" si="18"/>
        <v>74.7833325</v>
      </c>
      <c r="CA29" s="10">
        <f t="shared" si="19"/>
        <v>3.9375</v>
      </c>
      <c r="CB29" s="9">
        <f t="shared" si="62"/>
        <v>163623</v>
      </c>
      <c r="CC29" s="10">
        <f t="shared" si="20"/>
        <v>99.775000000000006</v>
      </c>
      <c r="CD29" s="9">
        <f t="shared" si="63"/>
        <v>125490</v>
      </c>
      <c r="CE29" s="10">
        <f t="shared" si="21"/>
        <v>5.2</v>
      </c>
      <c r="CF29" s="11">
        <f t="shared" si="22"/>
        <v>2.6595119999999999</v>
      </c>
      <c r="CG29" s="11">
        <f t="shared" si="23"/>
        <v>59569.25</v>
      </c>
      <c r="CH29" s="9">
        <f t="shared" si="24"/>
        <v>1704569</v>
      </c>
      <c r="CI29" s="9">
        <f t="shared" si="25"/>
        <v>35586</v>
      </c>
      <c r="CJ29" s="9">
        <f t="shared" si="26"/>
        <v>-18120</v>
      </c>
      <c r="CK29" s="9">
        <f t="shared" si="27"/>
        <v>408332</v>
      </c>
      <c r="CL29" s="9">
        <f t="shared" si="28"/>
        <v>17466</v>
      </c>
      <c r="CM29" s="9">
        <f t="shared" si="29"/>
        <v>28192</v>
      </c>
      <c r="CN29" s="9">
        <f t="shared" si="30"/>
        <v>418404</v>
      </c>
      <c r="CO29" s="9">
        <f t="shared" si="31"/>
        <v>369200</v>
      </c>
      <c r="CP29" s="9">
        <f t="shared" si="32"/>
        <v>1206462</v>
      </c>
      <c r="CQ29" s="9">
        <f t="shared" si="33"/>
        <v>1661668.1</v>
      </c>
      <c r="CR29" s="10">
        <f t="shared" si="34"/>
        <v>70.774259999999998</v>
      </c>
      <c r="CS29" s="10">
        <f t="shared" si="35"/>
        <v>74.7833325</v>
      </c>
      <c r="CT29" s="10">
        <f t="shared" si="36"/>
        <v>3.9375</v>
      </c>
      <c r="CU29" s="9">
        <f t="shared" si="37"/>
        <v>163623</v>
      </c>
      <c r="CV29" s="10">
        <f t="shared" si="38"/>
        <v>99.775000000000006</v>
      </c>
      <c r="CW29" s="9">
        <f t="shared" si="39"/>
        <v>125490</v>
      </c>
      <c r="CX29" s="10">
        <f t="shared" si="40"/>
        <v>5.2</v>
      </c>
      <c r="CY29" s="11">
        <f t="shared" si="41"/>
        <v>2.6595119999999999</v>
      </c>
      <c r="CZ29" s="11">
        <f t="shared" si="42"/>
        <v>59569.25</v>
      </c>
      <c r="DA29" s="9">
        <f t="shared" si="43"/>
        <v>1704569</v>
      </c>
      <c r="DB29" s="9">
        <f t="shared" si="44"/>
        <v>35586</v>
      </c>
      <c r="DC29" s="9">
        <f t="shared" si="45"/>
        <v>-18120</v>
      </c>
      <c r="DD29" s="9">
        <f t="shared" si="46"/>
        <v>408332</v>
      </c>
      <c r="DE29" s="9">
        <f t="shared" si="47"/>
        <v>17466</v>
      </c>
      <c r="DF29" s="9">
        <f t="shared" si="48"/>
        <v>28192</v>
      </c>
      <c r="DG29" s="9">
        <f t="shared" si="49"/>
        <v>418404</v>
      </c>
      <c r="DH29" s="9">
        <f t="shared" si="50"/>
        <v>369200</v>
      </c>
      <c r="DI29" s="9">
        <f t="shared" si="51"/>
        <v>1206462</v>
      </c>
      <c r="DJ29" s="9">
        <f t="shared" si="52"/>
        <v>1661668.1</v>
      </c>
      <c r="DK29" s="10">
        <f t="shared" si="53"/>
        <v>70.774259999999998</v>
      </c>
      <c r="DL29" s="10">
        <f t="shared" si="54"/>
        <v>74.7833325</v>
      </c>
      <c r="DM29" s="10">
        <f t="shared" si="55"/>
        <v>3.9375</v>
      </c>
      <c r="DN29" s="9">
        <f t="shared" si="56"/>
        <v>163623</v>
      </c>
      <c r="DO29" s="10">
        <f t="shared" si="57"/>
        <v>99.775000000000006</v>
      </c>
      <c r="DP29" s="9">
        <f t="shared" si="58"/>
        <v>125490</v>
      </c>
      <c r="DQ29" s="10">
        <f t="shared" si="59"/>
        <v>5.2</v>
      </c>
      <c r="DR29" s="11">
        <f t="shared" si="60"/>
        <v>2.6595119999999999</v>
      </c>
      <c r="DS29" s="11">
        <f t="shared" si="61"/>
        <v>59569.25</v>
      </c>
    </row>
    <row r="30" spans="1:123">
      <c r="B30">
        <f t="shared" si="64"/>
        <v>2003</v>
      </c>
      <c r="C30" cm="1">
        <f t="array" ref="C30">INDEX(GMW!$A$2:$HZ$100,MATCH(1,(GMW!$HY$2:$HY$100=C$3)*(GMW!$HZ$2:$HZ$100=C$1),0),$B30-1973)</f>
        <v>269896</v>
      </c>
      <c r="D30" cm="1">
        <f t="array" ref="D30">INDEX(GMW!$A$2:$HZ$100,MATCH(1,(GMW!$HY$2:$HY$100=D$3)*(GMW!$HZ$2:$HZ$100=D$1),0),$B30-1973)</f>
        <v>1219</v>
      </c>
      <c r="E30" cm="1">
        <f t="array" ref="E30">INDEX(GMW!$A$2:$HZ$100,MATCH(1,(GMW!$HY$2:$HY$100=E$3)*(GMW!$HZ$2:$HZ$100=E$1),0),$B30-1973)</f>
        <v>183</v>
      </c>
      <c r="F30" cm="1">
        <f t="array" ref="F30">INDEX(GMW!$A$2:$HZ$100,MATCH(1,(GMW!$HY$2:$HY$100=F$3)*(GMW!$HZ$2:$HZ$100=F$1),0),$B30-1973)</f>
        <v>37959</v>
      </c>
      <c r="G30" cm="1">
        <f t="array" ref="G30">INDEX(GMW!$A$2:$HZ$100,MATCH(1,(GMW!$HY$2:$HY$100=G$3)*(GMW!$HZ$2:$HZ$100=G$1),0),$B30-1973)</f>
        <v>1402</v>
      </c>
      <c r="H30" cm="1">
        <f t="array" ref="H30">INDEX(GMW!$A$2:$HZ$100,MATCH(1,(GMW!$HY$2:$HY$100=H$3)*(GMW!$HZ$2:$HZ$100=H$1),0),$B30-1973)</f>
        <v>3630</v>
      </c>
      <c r="I30" cm="1">
        <f t="array" ref="I30">INDEX(GMW!$A$2:$HZ$100,MATCH(1,(GMW!$HY$2:$HY$100=I$3)*(GMW!$HZ$2:$HZ$100=I$1),0),$B30-1973)</f>
        <v>41772</v>
      </c>
      <c r="J30" cm="1">
        <f t="array" ref="J30">INDEX(GMW!$A$2:$HZ$100,MATCH(1,(GMW!$HY$2:$HY$100=J$3)*(GMW!$HZ$2:$HZ$100=J$1),0),$B30-1973)</f>
        <v>108612.9</v>
      </c>
      <c r="K30" cm="1">
        <f t="array" ref="K30">INDEX(GMW!$A$2:$HZ$100,MATCH(1,(GMW!$HY$2:$HY$100=K$3)*(GMW!$HZ$2:$HZ$100=K$1),0),$B30-1973)</f>
        <v>106841</v>
      </c>
      <c r="L30" cm="1">
        <f t="array" ref="L30">INDEX(GMW!$A$2:$HZ$100,MATCH(1,(GMW!$HY$2:$HY$100=L$3)*(GMW!$HZ$2:$HZ$100=L$1),0),$B30-1973)</f>
        <v>271890.2</v>
      </c>
      <c r="M30" cm="1">
        <f t="array" ref="M30">INDEX(GMW!$A$2:$HZ$100,MATCH(1,(GMW!$HY$2:$HY$100=M$3)*(GMW!$HZ$2:$HZ$100=M$1),0),$B30-1973)</f>
        <v>39.585990000000002</v>
      </c>
      <c r="N30" cm="1">
        <f t="array" ref="N30">INDEX(GMW!$A$2:$HZ$100,MATCH(1,(GMW!$HY$2:$HY$100=N$3)*(GMW!$HZ$2:$HZ$100=N$1),0),$B30-1973)</f>
        <v>45.490519999999997</v>
      </c>
      <c r="O30" cm="1">
        <f t="array" ref="O30">INDEX(GMW!$A$2:$HZ$100,MATCH(1,(GMW!$HY$2:$HY$100=O$3)*(GMW!$HZ$2:$HZ$100=O$1),0),$B30-1973)</f>
        <v>11.375</v>
      </c>
      <c r="P30" cm="1">
        <f t="array" ref="P30">INDEX(GMW!$A$2:$HZ$100,MATCH(1,(GMW!$HY$2:$HY$100=P$3)*(GMW!$HZ$2:$HZ$100=P$1),0),$B30-1973)</f>
        <v>25161.07</v>
      </c>
      <c r="Q30" cm="1">
        <f t="array" ref="Q30">INDEX(GMW!$A$2:$HZ$100,MATCH(1,(GMW!$HY$2:$HY$100=Q$3)*(GMW!$HZ$2:$HZ$100=Q$1),0),$B30-1973)</f>
        <v>65.900000000000006</v>
      </c>
      <c r="R30" cm="1">
        <f t="array" ref="R30">INDEX(GMW!$A$2:$HZ$100,MATCH(1,(GMW!$HY$2:$HY$100=R$3)*(GMW!$HZ$2:$HZ$100=R$1),0),$B30-1973)</f>
        <v>1E-3</v>
      </c>
      <c r="S30" cm="1">
        <f t="array" ref="S30">INDEX(GMW!$A$2:$HZ$100,MATCH(1,(GMW!$HY$2:$HY$100=S$3)*(GMW!$HZ$2:$HZ$100=S$1),0),$B30-1973)</f>
        <v>11.3</v>
      </c>
      <c r="T30" cm="1">
        <f t="array" ref="T30">INDEX(GMW!$A$2:$HZ$100,MATCH(1,(GMW!$HY$2:$HY$100=T$3)*(GMW!$HZ$2:$HZ$100=T$1),0),$B30-1973)</f>
        <v>-0.73614120000000005</v>
      </c>
      <c r="U30" cm="1">
        <f t="array" ref="U30">INDEX(GMW!$A$2:$HZ$100,MATCH(1,(GMW!$HY$2:$HY$100=U$3)*(GMW!$HZ$2:$HZ$100=U$1),0),$B30-1973)</f>
        <v>56619</v>
      </c>
      <c r="V30" cm="1">
        <f t="array" ref="V30">INDEX(GMW!$A$2:$HZ$100,MATCH(1,(GMW!$HY$2:$HY$100=V$3)*(GMW!$HZ$2:$HZ$100=V$1),0),$B30-1973)</f>
        <v>269896</v>
      </c>
      <c r="W30" cm="1">
        <f t="array" ref="W30">INDEX(GMW!$A$2:$HZ$100,MATCH(1,(GMW!$HY$2:$HY$100=W$3)*(GMW!$HZ$2:$HZ$100=W$1),0),$B30-1973)</f>
        <v>1219</v>
      </c>
      <c r="X30" cm="1">
        <f t="array" ref="X30">INDEX(GMW!$A$2:$HZ$100,MATCH(1,(GMW!$HY$2:$HY$100=X$3)*(GMW!$HZ$2:$HZ$100=X$1),0),$B30-1973)</f>
        <v>183</v>
      </c>
      <c r="Y30" cm="1">
        <f t="array" ref="Y30">INDEX(GMW!$A$2:$HZ$100,MATCH(1,(GMW!$HY$2:$HY$100=Y$3)*(GMW!$HZ$2:$HZ$100=Y$1),0),$B30-1973)</f>
        <v>37959</v>
      </c>
      <c r="Z30" cm="1">
        <f t="array" ref="Z30">INDEX(GMW!$A$2:$HZ$100,MATCH(1,(GMW!$HY$2:$HY$100=Z$3)*(GMW!$HZ$2:$HZ$100=Z$1),0),$B30-1973)</f>
        <v>1402</v>
      </c>
      <c r="AA30" cm="1">
        <f t="array" ref="AA30">INDEX(GMW!$A$2:$HZ$100,MATCH(1,(GMW!$HY$2:$HY$100=AA$3)*(GMW!$HZ$2:$HZ$100=AA$1),0),$B30-1973)</f>
        <v>3630</v>
      </c>
      <c r="AB30" cm="1">
        <f t="array" ref="AB30">INDEX(GMW!$A$2:$HZ$100,MATCH(1,(GMW!$HY$2:$HY$100=AB$3)*(GMW!$HZ$2:$HZ$100=AB$1),0),$B30-1973)</f>
        <v>41772</v>
      </c>
      <c r="AC30" cm="1">
        <f t="array" ref="AC30">INDEX(GMW!$A$2:$HZ$100,MATCH(1,(GMW!$HY$2:$HY$100=AC$3)*(GMW!$HZ$2:$HZ$100=AC$1),0),$B30-1973)</f>
        <v>108612.9</v>
      </c>
      <c r="AD30" cm="1">
        <f t="array" ref="AD30">INDEX(GMW!$A$2:$HZ$100,MATCH(1,(GMW!$HY$2:$HY$100=AD$3)*(GMW!$HZ$2:$HZ$100=AD$1),0),$B30-1973)</f>
        <v>106841</v>
      </c>
      <c r="AE30" cm="1">
        <f t="array" ref="AE30">INDEX(GMW!$A$2:$HZ$100,MATCH(1,(GMW!$HY$2:$HY$100=AE$3)*(GMW!$HZ$2:$HZ$100=AE$1),0),$B30-1973)</f>
        <v>271890.2</v>
      </c>
      <c r="AF30" cm="1">
        <f t="array" ref="AF30">INDEX(GMW!$A$2:$HZ$100,MATCH(1,(GMW!$HY$2:$HY$100=AF$3)*(GMW!$HZ$2:$HZ$100=AF$1),0),$B30-1973)</f>
        <v>39.585990000000002</v>
      </c>
      <c r="AG30" cm="1">
        <f t="array" ref="AG30">INDEX(GMW!$A$2:$HZ$100,MATCH(1,(GMW!$HY$2:$HY$100=AG$3)*(GMW!$HZ$2:$HZ$100=AG$1),0),$B30-1973)</f>
        <v>45.490519999999997</v>
      </c>
      <c r="AH30" cm="1">
        <f t="array" ref="AH30">INDEX(GMW!$A$2:$HZ$100,MATCH(1,(GMW!$HY$2:$HY$100=AH$3)*(GMW!$HZ$2:$HZ$100=AH$1),0),$B30-1973)</f>
        <v>11.375</v>
      </c>
      <c r="AI30" cm="1">
        <f t="array" ref="AI30">INDEX(GMW!$A$2:$HZ$100,MATCH(1,(GMW!$HY$2:$HY$100=AI$3)*(GMW!$HZ$2:$HZ$100=AI$1),0),$B30-1973)</f>
        <v>25161.07</v>
      </c>
      <c r="AJ30" cm="1">
        <f t="array" ref="AJ30">INDEX(GMW!$A$2:$HZ$100,MATCH(1,(GMW!$HY$2:$HY$100=AJ$3)*(GMW!$HZ$2:$HZ$100=AJ$1),0),$B30-1973)</f>
        <v>65.900000000000006</v>
      </c>
      <c r="AK30" cm="1">
        <f t="array" ref="AK30">INDEX(GMW!$A$2:$HZ$100,MATCH(1,(GMW!$HY$2:$HY$100=AK$3)*(GMW!$HZ$2:$HZ$100=AK$1),0),$B30-1973)</f>
        <v>1E-3</v>
      </c>
      <c r="AL30" cm="1">
        <f t="array" ref="AL30">INDEX(GMW!$A$2:$HZ$100,MATCH(1,(GMW!$HY$2:$HY$100=AL$3)*(GMW!$HZ$2:$HZ$100=AL$1),0),$B30-1973)</f>
        <v>11.3</v>
      </c>
      <c r="AM30" cm="1">
        <f t="array" ref="AM30">INDEX(GMW!$A$2:$HZ$100,MATCH(1,(GMW!$HY$2:$HY$100=AM$3)*(GMW!$HZ$2:$HZ$100=AM$1),0),$B30-1973)</f>
        <v>-0.73614120000000005</v>
      </c>
      <c r="AN30" cm="1">
        <f t="array" ref="AN30">INDEX(GMW!$A$2:$HZ$100,MATCH(1,(GMW!$HY$2:$HY$100=AN$3)*(GMW!$HZ$2:$HZ$100=AN$1),0),$B30-1973)</f>
        <v>56619</v>
      </c>
      <c r="AO30" cm="1">
        <f t="array" ref="AO30">INDEX(GMW!$A$2:$HZ$100,MATCH(1,(GMW!$HY$2:$HY$100=AO$3)*(GMW!$HZ$2:$HZ$100=AO$1),0),$B30-1973)</f>
        <v>269896</v>
      </c>
      <c r="AP30" cm="1">
        <f t="array" ref="AP30">INDEX(GMW!$A$2:$HZ$100,MATCH(1,(GMW!$HY$2:$HY$100=AP$3)*(GMW!$HZ$2:$HZ$100=AP$1),0),$B30-1973)</f>
        <v>1219</v>
      </c>
      <c r="AQ30" cm="1">
        <f t="array" ref="AQ30">INDEX(GMW!$A$2:$HZ$100,MATCH(1,(GMW!$HY$2:$HY$100=AQ$3)*(GMW!$HZ$2:$HZ$100=AQ$1),0),$B30-1973)</f>
        <v>183</v>
      </c>
      <c r="AR30" cm="1">
        <f t="array" ref="AR30">INDEX(GMW!$A$2:$HZ$100,MATCH(1,(GMW!$HY$2:$HY$100=AR$3)*(GMW!$HZ$2:$HZ$100=AR$1),0),$B30-1973)</f>
        <v>37959</v>
      </c>
      <c r="AS30" cm="1">
        <f t="array" ref="AS30">INDEX(GMW!$A$2:$HZ$100,MATCH(1,(GMW!$HY$2:$HY$100=AS$3)*(GMW!$HZ$2:$HZ$100=AS$1),0),$B30-1973)</f>
        <v>1402</v>
      </c>
      <c r="AT30" cm="1">
        <f t="array" ref="AT30">INDEX(GMW!$A$2:$HZ$100,MATCH(1,(GMW!$HY$2:$HY$100=AT$3)*(GMW!$HZ$2:$HZ$100=AT$1),0),$B30-1973)</f>
        <v>3630</v>
      </c>
      <c r="AU30" cm="1">
        <f t="array" ref="AU30">INDEX(GMW!$A$2:$HZ$100,MATCH(1,(GMW!$HY$2:$HY$100=AU$3)*(GMW!$HZ$2:$HZ$100=AU$1),0),$B30-1973)</f>
        <v>41772</v>
      </c>
      <c r="AV30" cm="1">
        <f t="array" ref="AV30">INDEX(GMW!$A$2:$HZ$100,MATCH(1,(GMW!$HY$2:$HY$100=AV$3)*(GMW!$HZ$2:$HZ$100=AV$1),0),$B30-1973)</f>
        <v>108612.9</v>
      </c>
      <c r="AW30" cm="1">
        <f t="array" ref="AW30">INDEX(GMW!$A$2:$HZ$100,MATCH(1,(GMW!$HY$2:$HY$100=AW$3)*(GMW!$HZ$2:$HZ$100=AW$1),0),$B30-1973)</f>
        <v>106841</v>
      </c>
      <c r="AX30" cm="1">
        <f t="array" ref="AX30">INDEX(GMW!$A$2:$HZ$100,MATCH(1,(GMW!$HY$2:$HY$100=AX$3)*(GMW!$HZ$2:$HZ$100=AX$1),0),$B30-1973)</f>
        <v>271890.2</v>
      </c>
      <c r="AY30" cm="1">
        <f t="array" ref="AY30">INDEX(GMW!$A$2:$HZ$100,MATCH(1,(GMW!$HY$2:$HY$100=AY$3)*(GMW!$HZ$2:$HZ$100=AY$1),0),$B30-1973)</f>
        <v>39.585990000000002</v>
      </c>
      <c r="AZ30" cm="1">
        <f t="array" ref="AZ30">INDEX(GMW!$A$2:$HZ$100,MATCH(1,(GMW!$HY$2:$HY$100=AZ$3)*(GMW!$HZ$2:$HZ$100=AZ$1),0),$B30-1973)</f>
        <v>45.490519999999997</v>
      </c>
      <c r="BA30" cm="1">
        <f t="array" ref="BA30">INDEX(GMW!$A$2:$HZ$100,MATCH(1,(GMW!$HY$2:$HY$100=BA$3)*(GMW!$HZ$2:$HZ$100=BA$1),0),$B30-1973)</f>
        <v>11.375</v>
      </c>
      <c r="BB30" cm="1">
        <f t="array" ref="BB30">INDEX(GMW!$A$2:$HZ$100,MATCH(1,(GMW!$HY$2:$HY$100=BB$3)*(GMW!$HZ$2:$HZ$100=BB$1),0),$B30-1973)</f>
        <v>25161.07</v>
      </c>
      <c r="BC30" cm="1">
        <f t="array" ref="BC30">INDEX(GMW!$A$2:$HZ$100,MATCH(1,(GMW!$HY$2:$HY$100=BC$3)*(GMW!$HZ$2:$HZ$100=BC$1),0),$B30-1973)</f>
        <v>65.900000000000006</v>
      </c>
      <c r="BD30" cm="1">
        <f t="array" ref="BD30">INDEX(GMW!$A$2:$HZ$100,MATCH(1,(GMW!$HY$2:$HY$100=BD$3)*(GMW!$HZ$2:$HZ$100=BD$1),0),$B30-1973)</f>
        <v>1E-3</v>
      </c>
      <c r="BE30" cm="1">
        <f t="array" ref="BE30">INDEX(GMW!$A$2:$HZ$100,MATCH(1,(GMW!$HY$2:$HY$100=BE$3)*(GMW!$HZ$2:$HZ$100=BE$1),0),$B30-1973)</f>
        <v>11.3</v>
      </c>
      <c r="BF30" cm="1">
        <f t="array" ref="BF30">INDEX(GMW!$A$2:$HZ$100,MATCH(1,(GMW!$HY$2:$HY$100=BF$3)*(GMW!$HZ$2:$HZ$100=BF$1),0),$B30-1973)</f>
        <v>-0.73614120000000005</v>
      </c>
      <c r="BG30" cm="1">
        <f t="array" ref="BG30">INDEX(GMW!$A$2:$HZ$100,MATCH(1,(GMW!$HY$2:$HY$100=BG$3)*(GMW!$HZ$2:$HZ$100=BG$1),0),$B30-1973)</f>
        <v>56619</v>
      </c>
      <c r="BJ30">
        <f t="shared" si="67"/>
        <v>1985</v>
      </c>
      <c r="BM30">
        <f t="shared" si="65"/>
        <v>2003</v>
      </c>
      <c r="BN30">
        <f t="shared" si="66"/>
        <v>200301</v>
      </c>
      <c r="BO30" s="9">
        <f t="shared" si="7"/>
        <v>1759572</v>
      </c>
      <c r="BP30" s="9">
        <f t="shared" si="8"/>
        <v>44244</v>
      </c>
      <c r="BQ30" s="9">
        <f t="shared" si="9"/>
        <v>-22709</v>
      </c>
      <c r="BR30" s="9">
        <f t="shared" si="10"/>
        <v>445539</v>
      </c>
      <c r="BS30" s="9">
        <f t="shared" si="11"/>
        <v>21535</v>
      </c>
      <c r="BT30" s="9">
        <f t="shared" si="12"/>
        <v>28375</v>
      </c>
      <c r="BU30" s="9">
        <f t="shared" si="13"/>
        <v>451205</v>
      </c>
      <c r="BV30" s="9">
        <f t="shared" si="14"/>
        <v>404500</v>
      </c>
      <c r="BW30" s="9">
        <f t="shared" si="15"/>
        <v>1273669</v>
      </c>
      <c r="BX30" s="9">
        <f t="shared" si="16"/>
        <v>1704419.3</v>
      </c>
      <c r="BY30" s="10">
        <f t="shared" si="17"/>
        <v>72.383229999999998</v>
      </c>
      <c r="BZ30" s="10">
        <f t="shared" si="18"/>
        <v>75.766667499999997</v>
      </c>
      <c r="CA30" s="10">
        <f t="shared" si="19"/>
        <v>3.75</v>
      </c>
      <c r="CB30" s="9">
        <f t="shared" si="62"/>
        <v>167658</v>
      </c>
      <c r="CC30" s="10">
        <f t="shared" si="20"/>
        <v>101.72500000000001</v>
      </c>
      <c r="CD30" s="9">
        <f t="shared" si="63"/>
        <v>124870</v>
      </c>
      <c r="CE30" s="10">
        <f t="shared" si="21"/>
        <v>4.9000000000000004</v>
      </c>
      <c r="CF30" s="11">
        <f t="shared" si="22"/>
        <v>3.0554770000000002</v>
      </c>
      <c r="CG30" s="11">
        <f t="shared" si="23"/>
        <v>59871.75</v>
      </c>
      <c r="CH30" s="9">
        <f t="shared" si="24"/>
        <v>1759572</v>
      </c>
      <c r="CI30" s="9">
        <f t="shared" si="25"/>
        <v>44244</v>
      </c>
      <c r="CJ30" s="9">
        <f t="shared" si="26"/>
        <v>-22709</v>
      </c>
      <c r="CK30" s="9">
        <f t="shared" si="27"/>
        <v>445539</v>
      </c>
      <c r="CL30" s="9">
        <f t="shared" si="28"/>
        <v>21535</v>
      </c>
      <c r="CM30" s="9">
        <f t="shared" si="29"/>
        <v>28375</v>
      </c>
      <c r="CN30" s="9">
        <f t="shared" si="30"/>
        <v>451205</v>
      </c>
      <c r="CO30" s="9">
        <f t="shared" si="31"/>
        <v>404500</v>
      </c>
      <c r="CP30" s="9">
        <f t="shared" si="32"/>
        <v>1273669</v>
      </c>
      <c r="CQ30" s="9">
        <f t="shared" si="33"/>
        <v>1704419.3</v>
      </c>
      <c r="CR30" s="10">
        <f t="shared" si="34"/>
        <v>72.383229999999998</v>
      </c>
      <c r="CS30" s="10">
        <f t="shared" si="35"/>
        <v>75.766667499999997</v>
      </c>
      <c r="CT30" s="10">
        <f t="shared" si="36"/>
        <v>3.75</v>
      </c>
      <c r="CU30" s="9">
        <f t="shared" si="37"/>
        <v>167658</v>
      </c>
      <c r="CV30" s="10">
        <f t="shared" si="38"/>
        <v>101.72500000000001</v>
      </c>
      <c r="CW30" s="9">
        <f t="shared" si="39"/>
        <v>124870</v>
      </c>
      <c r="CX30" s="10">
        <f t="shared" si="40"/>
        <v>4.9000000000000004</v>
      </c>
      <c r="CY30" s="11">
        <f t="shared" si="41"/>
        <v>3.0554770000000002</v>
      </c>
      <c r="CZ30" s="11">
        <f t="shared" si="42"/>
        <v>59871.75</v>
      </c>
      <c r="DA30" s="9">
        <f t="shared" si="43"/>
        <v>1759572</v>
      </c>
      <c r="DB30" s="9">
        <f t="shared" si="44"/>
        <v>44244</v>
      </c>
      <c r="DC30" s="9">
        <f t="shared" si="45"/>
        <v>-22709</v>
      </c>
      <c r="DD30" s="9">
        <f t="shared" si="46"/>
        <v>445539</v>
      </c>
      <c r="DE30" s="9">
        <f t="shared" si="47"/>
        <v>21535</v>
      </c>
      <c r="DF30" s="9">
        <f t="shared" si="48"/>
        <v>28375</v>
      </c>
      <c r="DG30" s="9">
        <f t="shared" si="49"/>
        <v>451205</v>
      </c>
      <c r="DH30" s="9">
        <f t="shared" si="50"/>
        <v>404500</v>
      </c>
      <c r="DI30" s="9">
        <f t="shared" si="51"/>
        <v>1273669</v>
      </c>
      <c r="DJ30" s="9">
        <f t="shared" si="52"/>
        <v>1704419.3</v>
      </c>
      <c r="DK30" s="10">
        <f t="shared" si="53"/>
        <v>72.383229999999998</v>
      </c>
      <c r="DL30" s="10">
        <f t="shared" si="54"/>
        <v>75.766667499999997</v>
      </c>
      <c r="DM30" s="10">
        <f t="shared" si="55"/>
        <v>3.75</v>
      </c>
      <c r="DN30" s="9">
        <f t="shared" si="56"/>
        <v>167658</v>
      </c>
      <c r="DO30" s="10">
        <f t="shared" si="57"/>
        <v>101.72500000000001</v>
      </c>
      <c r="DP30" s="9">
        <f t="shared" si="58"/>
        <v>124870</v>
      </c>
      <c r="DQ30" s="10">
        <f t="shared" si="59"/>
        <v>4.9000000000000004</v>
      </c>
      <c r="DR30" s="11">
        <f t="shared" si="60"/>
        <v>3.0554770000000002</v>
      </c>
      <c r="DS30" s="11">
        <f t="shared" si="61"/>
        <v>59871.75</v>
      </c>
    </row>
    <row r="31" spans="1:123">
      <c r="A31">
        <v>1986</v>
      </c>
      <c r="B31">
        <f t="shared" si="64"/>
        <v>2004</v>
      </c>
      <c r="C31" cm="1">
        <f t="array" ref="C31">INDEX(GMW!$A$2:$HZ$100,MATCH(1,(GMW!$HY$2:$HY$100=C$3)*(GMW!$HZ$2:$HZ$100=C$1),0),$B31-1973)</f>
        <v>272720</v>
      </c>
      <c r="D31" cm="1">
        <f t="array" ref="D31">INDEX(GMW!$A$2:$HZ$100,MATCH(1,(GMW!$HY$2:$HY$100=D$3)*(GMW!$HZ$2:$HZ$100=D$1),0),$B31-1973)</f>
        <v>1330</v>
      </c>
      <c r="E31" cm="1">
        <f t="array" ref="E31">INDEX(GMW!$A$2:$HZ$100,MATCH(1,(GMW!$HY$2:$HY$100=E$3)*(GMW!$HZ$2:$HZ$100=E$1),0),$B31-1973)</f>
        <v>1194</v>
      </c>
      <c r="F31" cm="1">
        <f t="array" ref="F31">INDEX(GMW!$A$2:$HZ$100,MATCH(1,(GMW!$HY$2:$HY$100=F$3)*(GMW!$HZ$2:$HZ$100=F$1),0),$B31-1973)</f>
        <v>39214</v>
      </c>
      <c r="G31" cm="1">
        <f t="array" ref="G31">INDEX(GMW!$A$2:$HZ$100,MATCH(1,(GMW!$HY$2:$HY$100=G$3)*(GMW!$HZ$2:$HZ$100=G$1),0),$B31-1973)</f>
        <v>2524</v>
      </c>
      <c r="H31" cm="1">
        <f t="array" ref="H31">INDEX(GMW!$A$2:$HZ$100,MATCH(1,(GMW!$HY$2:$HY$100=H$3)*(GMW!$HZ$2:$HZ$100=H$1),0),$B31-1973)</f>
        <v>3687</v>
      </c>
      <c r="I31" cm="1">
        <f t="array" ref="I31">INDEX(GMW!$A$2:$HZ$100,MATCH(1,(GMW!$HY$2:$HY$100=I$3)*(GMW!$HZ$2:$HZ$100=I$1),0),$B31-1973)</f>
        <v>44095</v>
      </c>
      <c r="J31" cm="1">
        <f t="array" ref="J31">INDEX(GMW!$A$2:$HZ$100,MATCH(1,(GMW!$HY$2:$HY$100=J$3)*(GMW!$HZ$2:$HZ$100=J$1),0),$B31-1973)</f>
        <v>111237.2</v>
      </c>
      <c r="K31" cm="1">
        <f t="array" ref="K31">INDEX(GMW!$A$2:$HZ$100,MATCH(1,(GMW!$HY$2:$HY$100=K$3)*(GMW!$HZ$2:$HZ$100=K$1),0),$B31-1973)</f>
        <v>108753</v>
      </c>
      <c r="L31" cm="1">
        <f t="array" ref="L31">INDEX(GMW!$A$2:$HZ$100,MATCH(1,(GMW!$HY$2:$HY$100=L$3)*(GMW!$HZ$2:$HZ$100=L$1),0),$B31-1973)</f>
        <v>273617.40000000002</v>
      </c>
      <c r="M31" cm="1">
        <f t="array" ref="M31">INDEX(GMW!$A$2:$HZ$100,MATCH(1,(GMW!$HY$2:$HY$100=M$3)*(GMW!$HZ$2:$HZ$100=M$1),0),$B31-1973)</f>
        <v>39.877160000000003</v>
      </c>
      <c r="N31" cm="1">
        <f t="array" ref="N31">INDEX(GMW!$A$2:$HZ$100,MATCH(1,(GMW!$HY$2:$HY$100=N$3)*(GMW!$HZ$2:$HZ$100=N$1),0),$B31-1973)</f>
        <v>45.646929999999998</v>
      </c>
      <c r="O31" cm="1">
        <f t="array" ref="O31">INDEX(GMW!$A$2:$HZ$100,MATCH(1,(GMW!$HY$2:$HY$100=O$3)*(GMW!$HZ$2:$HZ$100=O$1),0),$B31-1973)</f>
        <v>11.375</v>
      </c>
      <c r="P31" cm="1">
        <f t="array" ref="P31">INDEX(GMW!$A$2:$HZ$100,MATCH(1,(GMW!$HY$2:$HY$100=P$3)*(GMW!$HZ$2:$HZ$100=P$1),0),$B31-1973)</f>
        <v>25602.5</v>
      </c>
      <c r="Q31" cm="1">
        <f t="array" ref="Q31">INDEX(GMW!$A$2:$HZ$100,MATCH(1,(GMW!$HY$2:$HY$100=Q$3)*(GMW!$HZ$2:$HZ$100=Q$1),0),$B31-1973)</f>
        <v>66.3</v>
      </c>
      <c r="R31" cm="1">
        <f t="array" ref="R31">INDEX(GMW!$A$2:$HZ$100,MATCH(1,(GMW!$HY$2:$HY$100=R$3)*(GMW!$HZ$2:$HZ$100=R$1),0),$B31-1973)</f>
        <v>1E-3</v>
      </c>
      <c r="S31" cm="1">
        <f t="array" ref="S31">INDEX(GMW!$A$2:$HZ$100,MATCH(1,(GMW!$HY$2:$HY$100=S$3)*(GMW!$HZ$2:$HZ$100=S$1),0),$B31-1973)</f>
        <v>11.3</v>
      </c>
      <c r="T31" cm="1">
        <f t="array" ref="T31">INDEX(GMW!$A$2:$HZ$100,MATCH(1,(GMW!$HY$2:$HY$100=T$3)*(GMW!$HZ$2:$HZ$100=T$1),0),$B31-1973)</f>
        <v>-0.32854080000000002</v>
      </c>
      <c r="U31" cm="1">
        <f t="array" ref="U31">INDEX(GMW!$A$2:$HZ$100,MATCH(1,(GMW!$HY$2:$HY$100=U$3)*(GMW!$HZ$2:$HZ$100=U$1),0),$B31-1973)</f>
        <v>56651.5</v>
      </c>
      <c r="V31" cm="1">
        <f t="array" ref="V31">INDEX(GMW!$A$2:$HZ$100,MATCH(1,(GMW!$HY$2:$HY$100=V$3)*(GMW!$HZ$2:$HZ$100=V$1),0),$B31-1973)</f>
        <v>272720</v>
      </c>
      <c r="W31" cm="1">
        <f t="array" ref="W31">INDEX(GMW!$A$2:$HZ$100,MATCH(1,(GMW!$HY$2:$HY$100=W$3)*(GMW!$HZ$2:$HZ$100=W$1),0),$B31-1973)</f>
        <v>1330</v>
      </c>
      <c r="X31" cm="1">
        <f t="array" ref="X31">INDEX(GMW!$A$2:$HZ$100,MATCH(1,(GMW!$HY$2:$HY$100=X$3)*(GMW!$HZ$2:$HZ$100=X$1),0),$B31-1973)</f>
        <v>1194</v>
      </c>
      <c r="Y31" cm="1">
        <f t="array" ref="Y31">INDEX(GMW!$A$2:$HZ$100,MATCH(1,(GMW!$HY$2:$HY$100=Y$3)*(GMW!$HZ$2:$HZ$100=Y$1),0),$B31-1973)</f>
        <v>39214</v>
      </c>
      <c r="Z31" cm="1">
        <f t="array" ref="Z31">INDEX(GMW!$A$2:$HZ$100,MATCH(1,(GMW!$HY$2:$HY$100=Z$3)*(GMW!$HZ$2:$HZ$100=Z$1),0),$B31-1973)</f>
        <v>2524</v>
      </c>
      <c r="AA31" cm="1">
        <f t="array" ref="AA31">INDEX(GMW!$A$2:$HZ$100,MATCH(1,(GMW!$HY$2:$HY$100=AA$3)*(GMW!$HZ$2:$HZ$100=AA$1),0),$B31-1973)</f>
        <v>3687</v>
      </c>
      <c r="AB31" cm="1">
        <f t="array" ref="AB31">INDEX(GMW!$A$2:$HZ$100,MATCH(1,(GMW!$HY$2:$HY$100=AB$3)*(GMW!$HZ$2:$HZ$100=AB$1),0),$B31-1973)</f>
        <v>44095</v>
      </c>
      <c r="AC31" cm="1">
        <f t="array" ref="AC31">INDEX(GMW!$A$2:$HZ$100,MATCH(1,(GMW!$HY$2:$HY$100=AC$3)*(GMW!$HZ$2:$HZ$100=AC$1),0),$B31-1973)</f>
        <v>111237.2</v>
      </c>
      <c r="AD31" cm="1">
        <f t="array" ref="AD31">INDEX(GMW!$A$2:$HZ$100,MATCH(1,(GMW!$HY$2:$HY$100=AD$3)*(GMW!$HZ$2:$HZ$100=AD$1),0),$B31-1973)</f>
        <v>108753</v>
      </c>
      <c r="AE31" cm="1">
        <f t="array" ref="AE31">INDEX(GMW!$A$2:$HZ$100,MATCH(1,(GMW!$HY$2:$HY$100=AE$3)*(GMW!$HZ$2:$HZ$100=AE$1),0),$B31-1973)</f>
        <v>273617.40000000002</v>
      </c>
      <c r="AF31" cm="1">
        <f t="array" ref="AF31">INDEX(GMW!$A$2:$HZ$100,MATCH(1,(GMW!$HY$2:$HY$100=AF$3)*(GMW!$HZ$2:$HZ$100=AF$1),0),$B31-1973)</f>
        <v>39.877160000000003</v>
      </c>
      <c r="AG31" cm="1">
        <f t="array" ref="AG31">INDEX(GMW!$A$2:$HZ$100,MATCH(1,(GMW!$HY$2:$HY$100=AG$3)*(GMW!$HZ$2:$HZ$100=AG$1),0),$B31-1973)</f>
        <v>45.646929999999998</v>
      </c>
      <c r="AH31" cm="1">
        <f t="array" ref="AH31">INDEX(GMW!$A$2:$HZ$100,MATCH(1,(GMW!$HY$2:$HY$100=AH$3)*(GMW!$HZ$2:$HZ$100=AH$1),0),$B31-1973)</f>
        <v>11.375</v>
      </c>
      <c r="AI31" cm="1">
        <f t="array" ref="AI31">INDEX(GMW!$A$2:$HZ$100,MATCH(1,(GMW!$HY$2:$HY$100=AI$3)*(GMW!$HZ$2:$HZ$100=AI$1),0),$B31-1973)</f>
        <v>25602.5</v>
      </c>
      <c r="AJ31" cm="1">
        <f t="array" ref="AJ31">INDEX(GMW!$A$2:$HZ$100,MATCH(1,(GMW!$HY$2:$HY$100=AJ$3)*(GMW!$HZ$2:$HZ$100=AJ$1),0),$B31-1973)</f>
        <v>66.3</v>
      </c>
      <c r="AK31" cm="1">
        <f t="array" ref="AK31">INDEX(GMW!$A$2:$HZ$100,MATCH(1,(GMW!$HY$2:$HY$100=AK$3)*(GMW!$HZ$2:$HZ$100=AK$1),0),$B31-1973)</f>
        <v>1E-3</v>
      </c>
      <c r="AL31" cm="1">
        <f t="array" ref="AL31">INDEX(GMW!$A$2:$HZ$100,MATCH(1,(GMW!$HY$2:$HY$100=AL$3)*(GMW!$HZ$2:$HZ$100=AL$1),0),$B31-1973)</f>
        <v>11.3</v>
      </c>
      <c r="AM31" cm="1">
        <f t="array" ref="AM31">INDEX(GMW!$A$2:$HZ$100,MATCH(1,(GMW!$HY$2:$HY$100=AM$3)*(GMW!$HZ$2:$HZ$100=AM$1),0),$B31-1973)</f>
        <v>-0.32854080000000002</v>
      </c>
      <c r="AN31" cm="1">
        <f t="array" ref="AN31">INDEX(GMW!$A$2:$HZ$100,MATCH(1,(GMW!$HY$2:$HY$100=AN$3)*(GMW!$HZ$2:$HZ$100=AN$1),0),$B31-1973)</f>
        <v>56651.5</v>
      </c>
      <c r="AO31" cm="1">
        <f t="array" ref="AO31">INDEX(GMW!$A$2:$HZ$100,MATCH(1,(GMW!$HY$2:$HY$100=AO$3)*(GMW!$HZ$2:$HZ$100=AO$1),0),$B31-1973)</f>
        <v>272720</v>
      </c>
      <c r="AP31" cm="1">
        <f t="array" ref="AP31">INDEX(GMW!$A$2:$HZ$100,MATCH(1,(GMW!$HY$2:$HY$100=AP$3)*(GMW!$HZ$2:$HZ$100=AP$1),0),$B31-1973)</f>
        <v>1330</v>
      </c>
      <c r="AQ31" cm="1">
        <f t="array" ref="AQ31">INDEX(GMW!$A$2:$HZ$100,MATCH(1,(GMW!$HY$2:$HY$100=AQ$3)*(GMW!$HZ$2:$HZ$100=AQ$1),0),$B31-1973)</f>
        <v>1194</v>
      </c>
      <c r="AR31" cm="1">
        <f t="array" ref="AR31">INDEX(GMW!$A$2:$HZ$100,MATCH(1,(GMW!$HY$2:$HY$100=AR$3)*(GMW!$HZ$2:$HZ$100=AR$1),0),$B31-1973)</f>
        <v>39214</v>
      </c>
      <c r="AS31" cm="1">
        <f t="array" ref="AS31">INDEX(GMW!$A$2:$HZ$100,MATCH(1,(GMW!$HY$2:$HY$100=AS$3)*(GMW!$HZ$2:$HZ$100=AS$1),0),$B31-1973)</f>
        <v>2524</v>
      </c>
      <c r="AT31" cm="1">
        <f t="array" ref="AT31">INDEX(GMW!$A$2:$HZ$100,MATCH(1,(GMW!$HY$2:$HY$100=AT$3)*(GMW!$HZ$2:$HZ$100=AT$1),0),$B31-1973)</f>
        <v>3687</v>
      </c>
      <c r="AU31" cm="1">
        <f t="array" ref="AU31">INDEX(GMW!$A$2:$HZ$100,MATCH(1,(GMW!$HY$2:$HY$100=AU$3)*(GMW!$HZ$2:$HZ$100=AU$1),0),$B31-1973)</f>
        <v>44095</v>
      </c>
      <c r="AV31" cm="1">
        <f t="array" ref="AV31">INDEX(GMW!$A$2:$HZ$100,MATCH(1,(GMW!$HY$2:$HY$100=AV$3)*(GMW!$HZ$2:$HZ$100=AV$1),0),$B31-1973)</f>
        <v>111237.2</v>
      </c>
      <c r="AW31" cm="1">
        <f t="array" ref="AW31">INDEX(GMW!$A$2:$HZ$100,MATCH(1,(GMW!$HY$2:$HY$100=AW$3)*(GMW!$HZ$2:$HZ$100=AW$1),0),$B31-1973)</f>
        <v>108753</v>
      </c>
      <c r="AX31" cm="1">
        <f t="array" ref="AX31">INDEX(GMW!$A$2:$HZ$100,MATCH(1,(GMW!$HY$2:$HY$100=AX$3)*(GMW!$HZ$2:$HZ$100=AX$1),0),$B31-1973)</f>
        <v>273617.40000000002</v>
      </c>
      <c r="AY31" cm="1">
        <f t="array" ref="AY31">INDEX(GMW!$A$2:$HZ$100,MATCH(1,(GMW!$HY$2:$HY$100=AY$3)*(GMW!$HZ$2:$HZ$100=AY$1),0),$B31-1973)</f>
        <v>39.877160000000003</v>
      </c>
      <c r="AZ31" cm="1">
        <f t="array" ref="AZ31">INDEX(GMW!$A$2:$HZ$100,MATCH(1,(GMW!$HY$2:$HY$100=AZ$3)*(GMW!$HZ$2:$HZ$100=AZ$1),0),$B31-1973)</f>
        <v>45.646929999999998</v>
      </c>
      <c r="BA31" cm="1">
        <f t="array" ref="BA31">INDEX(GMW!$A$2:$HZ$100,MATCH(1,(GMW!$HY$2:$HY$100=BA$3)*(GMW!$HZ$2:$HZ$100=BA$1),0),$B31-1973)</f>
        <v>11.375</v>
      </c>
      <c r="BB31" cm="1">
        <f t="array" ref="BB31">INDEX(GMW!$A$2:$HZ$100,MATCH(1,(GMW!$HY$2:$HY$100=BB$3)*(GMW!$HZ$2:$HZ$100=BB$1),0),$B31-1973)</f>
        <v>25602.5</v>
      </c>
      <c r="BC31" cm="1">
        <f t="array" ref="BC31">INDEX(GMW!$A$2:$HZ$100,MATCH(1,(GMW!$HY$2:$HY$100=BC$3)*(GMW!$HZ$2:$HZ$100=BC$1),0),$B31-1973)</f>
        <v>66.3</v>
      </c>
      <c r="BD31" cm="1">
        <f t="array" ref="BD31">INDEX(GMW!$A$2:$HZ$100,MATCH(1,(GMW!$HY$2:$HY$100=BD$3)*(GMW!$HZ$2:$HZ$100=BD$1),0),$B31-1973)</f>
        <v>1E-3</v>
      </c>
      <c r="BE31" cm="1">
        <f t="array" ref="BE31">INDEX(GMW!$A$2:$HZ$100,MATCH(1,(GMW!$HY$2:$HY$100=BE$3)*(GMW!$HZ$2:$HZ$100=BE$1),0),$B31-1973)</f>
        <v>11.3</v>
      </c>
      <c r="BF31" cm="1">
        <f t="array" ref="BF31">INDEX(GMW!$A$2:$HZ$100,MATCH(1,(GMW!$HY$2:$HY$100=BF$3)*(GMW!$HZ$2:$HZ$100=BF$1),0),$B31-1973)</f>
        <v>-0.32854080000000002</v>
      </c>
      <c r="BG31" cm="1">
        <f t="array" ref="BG31">INDEX(GMW!$A$2:$HZ$100,MATCH(1,(GMW!$HY$2:$HY$100=BG$3)*(GMW!$HZ$2:$HZ$100=BG$1),0),$B31-1973)</f>
        <v>56651.5</v>
      </c>
      <c r="BJ31">
        <f t="shared" si="67"/>
        <v>1985</v>
      </c>
      <c r="BK31" t="str">
        <f t="shared" ref="BK31" si="72">BJ31&amp;"01"</f>
        <v>198501</v>
      </c>
      <c r="BM31">
        <f t="shared" si="65"/>
        <v>2004</v>
      </c>
      <c r="BN31">
        <f t="shared" si="66"/>
        <v>200401</v>
      </c>
      <c r="BO31" s="9">
        <f t="shared" si="7"/>
        <v>1798862</v>
      </c>
      <c r="BP31" s="9">
        <f t="shared" si="8"/>
        <v>52471</v>
      </c>
      <c r="BQ31" s="9">
        <f t="shared" si="9"/>
        <v>-25011</v>
      </c>
      <c r="BR31" s="9">
        <f t="shared" si="10"/>
        <v>478732</v>
      </c>
      <c r="BS31" s="9">
        <f t="shared" si="11"/>
        <v>27460</v>
      </c>
      <c r="BT31" s="9">
        <f t="shared" si="12"/>
        <v>29844</v>
      </c>
      <c r="BU31" s="9">
        <f t="shared" si="13"/>
        <v>483565</v>
      </c>
      <c r="BV31" s="9">
        <f t="shared" si="14"/>
        <v>460900</v>
      </c>
      <c r="BW31" s="9">
        <f t="shared" si="15"/>
        <v>1341238</v>
      </c>
      <c r="BX31" s="9">
        <f t="shared" si="16"/>
        <v>1750590.5</v>
      </c>
      <c r="BY31" s="10">
        <f t="shared" si="17"/>
        <v>74.556775000000002</v>
      </c>
      <c r="BZ31" s="10">
        <f t="shared" si="18"/>
        <v>76.858332500000003</v>
      </c>
      <c r="CA31" s="10">
        <f t="shared" si="19"/>
        <v>4.6875</v>
      </c>
      <c r="CB31" s="9">
        <f t="shared" si="62"/>
        <v>169997</v>
      </c>
      <c r="CC31" s="10">
        <f t="shared" si="20"/>
        <v>100.45</v>
      </c>
      <c r="CD31" s="9">
        <f t="shared" si="63"/>
        <v>121438</v>
      </c>
      <c r="CE31" s="10">
        <f t="shared" si="21"/>
        <v>4.7249999999999996</v>
      </c>
      <c r="CF31" s="11">
        <f t="shared" si="22"/>
        <v>2.2883420000000001</v>
      </c>
      <c r="CG31" s="11">
        <f t="shared" si="23"/>
        <v>60297.25</v>
      </c>
      <c r="CH31" s="9">
        <f t="shared" si="24"/>
        <v>1798862</v>
      </c>
      <c r="CI31" s="9">
        <f t="shared" si="25"/>
        <v>52471</v>
      </c>
      <c r="CJ31" s="9">
        <f t="shared" si="26"/>
        <v>-25011</v>
      </c>
      <c r="CK31" s="9">
        <f t="shared" si="27"/>
        <v>478732</v>
      </c>
      <c r="CL31" s="9">
        <f t="shared" si="28"/>
        <v>27460</v>
      </c>
      <c r="CM31" s="9">
        <f t="shared" si="29"/>
        <v>29844</v>
      </c>
      <c r="CN31" s="9">
        <f t="shared" si="30"/>
        <v>483565</v>
      </c>
      <c r="CO31" s="9">
        <f t="shared" si="31"/>
        <v>460900</v>
      </c>
      <c r="CP31" s="9">
        <f t="shared" si="32"/>
        <v>1341238</v>
      </c>
      <c r="CQ31" s="9">
        <f t="shared" si="33"/>
        <v>1750590.5</v>
      </c>
      <c r="CR31" s="10">
        <f t="shared" si="34"/>
        <v>74.556775000000002</v>
      </c>
      <c r="CS31" s="10">
        <f t="shared" si="35"/>
        <v>76.858332500000003</v>
      </c>
      <c r="CT31" s="10">
        <f t="shared" si="36"/>
        <v>4.6875</v>
      </c>
      <c r="CU31" s="9">
        <f t="shared" si="37"/>
        <v>169997</v>
      </c>
      <c r="CV31" s="10">
        <f t="shared" si="38"/>
        <v>100.45</v>
      </c>
      <c r="CW31" s="9">
        <f t="shared" si="39"/>
        <v>121438</v>
      </c>
      <c r="CX31" s="10">
        <f t="shared" si="40"/>
        <v>4.7249999999999996</v>
      </c>
      <c r="CY31" s="11">
        <f t="shared" si="41"/>
        <v>2.2883420000000001</v>
      </c>
      <c r="CZ31" s="11">
        <f t="shared" si="42"/>
        <v>60297.25</v>
      </c>
      <c r="DA31" s="9">
        <f t="shared" si="43"/>
        <v>1798862</v>
      </c>
      <c r="DB31" s="9">
        <f t="shared" si="44"/>
        <v>52471</v>
      </c>
      <c r="DC31" s="9">
        <f t="shared" si="45"/>
        <v>-25011</v>
      </c>
      <c r="DD31" s="9">
        <f t="shared" si="46"/>
        <v>478732</v>
      </c>
      <c r="DE31" s="9">
        <f t="shared" si="47"/>
        <v>27460</v>
      </c>
      <c r="DF31" s="9">
        <f t="shared" si="48"/>
        <v>29844</v>
      </c>
      <c r="DG31" s="9">
        <f t="shared" si="49"/>
        <v>483565</v>
      </c>
      <c r="DH31" s="9">
        <f t="shared" si="50"/>
        <v>460900</v>
      </c>
      <c r="DI31" s="9">
        <f t="shared" si="51"/>
        <v>1341238</v>
      </c>
      <c r="DJ31" s="9">
        <f t="shared" si="52"/>
        <v>1750590.5</v>
      </c>
      <c r="DK31" s="10">
        <f t="shared" si="53"/>
        <v>74.556775000000002</v>
      </c>
      <c r="DL31" s="10">
        <f t="shared" si="54"/>
        <v>76.858332500000003</v>
      </c>
      <c r="DM31" s="10">
        <f t="shared" si="55"/>
        <v>4.6875</v>
      </c>
      <c r="DN31" s="9">
        <f t="shared" si="56"/>
        <v>169997</v>
      </c>
      <c r="DO31" s="10">
        <f t="shared" si="57"/>
        <v>100.45</v>
      </c>
      <c r="DP31" s="9">
        <f t="shared" si="58"/>
        <v>121438</v>
      </c>
      <c r="DQ31" s="10">
        <f t="shared" si="59"/>
        <v>4.7249999999999996</v>
      </c>
      <c r="DR31" s="11">
        <f t="shared" si="60"/>
        <v>2.2883420000000001</v>
      </c>
      <c r="DS31" s="11">
        <f t="shared" si="61"/>
        <v>60297.25</v>
      </c>
    </row>
    <row r="32" spans="1:123">
      <c r="B32">
        <f t="shared" si="64"/>
        <v>2005</v>
      </c>
      <c r="C32" cm="1">
        <f t="array" ref="C32">INDEX(GMW!$A$2:$HZ$100,MATCH(1,(GMW!$HY$2:$HY$100=C$3)*(GMW!$HZ$2:$HZ$100=C$1),0),$B32-1973)</f>
        <v>275136</v>
      </c>
      <c r="D32" cm="1">
        <f t="array" ref="D32">INDEX(GMW!$A$2:$HZ$100,MATCH(1,(GMW!$HY$2:$HY$100=D$3)*(GMW!$HZ$2:$HZ$100=D$1),0),$B32-1973)</f>
        <v>3563</v>
      </c>
      <c r="E32" cm="1">
        <f t="array" ref="E32">INDEX(GMW!$A$2:$HZ$100,MATCH(1,(GMW!$HY$2:$HY$100=E$3)*(GMW!$HZ$2:$HZ$100=E$1),0),$B32-1973)</f>
        <v>-2874</v>
      </c>
      <c r="F32" cm="1">
        <f t="array" ref="F32">INDEX(GMW!$A$2:$HZ$100,MATCH(1,(GMW!$HY$2:$HY$100=F$3)*(GMW!$HZ$2:$HZ$100=F$1),0),$B32-1973)</f>
        <v>38256</v>
      </c>
      <c r="G32" cm="1">
        <f t="array" ref="G32">INDEX(GMW!$A$2:$HZ$100,MATCH(1,(GMW!$HY$2:$HY$100=G$3)*(GMW!$HZ$2:$HZ$100=G$1),0),$B32-1973)</f>
        <v>689</v>
      </c>
      <c r="H32" cm="1">
        <f t="array" ref="H32">INDEX(GMW!$A$2:$HZ$100,MATCH(1,(GMW!$HY$2:$HY$100=H$3)*(GMW!$HZ$2:$HZ$100=H$1),0),$B32-1973)</f>
        <v>3755</v>
      </c>
      <c r="I32" cm="1">
        <f t="array" ref="I32">INDEX(GMW!$A$2:$HZ$100,MATCH(1,(GMW!$HY$2:$HY$100=I$3)*(GMW!$HZ$2:$HZ$100=I$1),0),$B32-1973)</f>
        <v>39137</v>
      </c>
      <c r="J32" cm="1">
        <f t="array" ref="J32">INDEX(GMW!$A$2:$HZ$100,MATCH(1,(GMW!$HY$2:$HY$100=J$3)*(GMW!$HZ$2:$HZ$100=J$1),0),$B32-1973)</f>
        <v>113988.8</v>
      </c>
      <c r="K32" cm="1">
        <f t="array" ref="K32">INDEX(GMW!$A$2:$HZ$100,MATCH(1,(GMW!$HY$2:$HY$100=K$3)*(GMW!$HZ$2:$HZ$100=K$1),0),$B32-1973)</f>
        <v>110079</v>
      </c>
      <c r="L32" cm="1">
        <f t="array" ref="L32">INDEX(GMW!$A$2:$HZ$100,MATCH(1,(GMW!$HY$2:$HY$100=L$3)*(GMW!$HZ$2:$HZ$100=L$1),0),$B32-1973)</f>
        <v>275136</v>
      </c>
      <c r="M32" cm="1">
        <f t="array" ref="M32">INDEX(GMW!$A$2:$HZ$100,MATCH(1,(GMW!$HY$2:$HY$100=M$3)*(GMW!$HZ$2:$HZ$100=M$1),0),$B32-1973)</f>
        <v>40.008940000000003</v>
      </c>
      <c r="N32" cm="1">
        <f t="array" ref="N32">INDEX(GMW!$A$2:$HZ$100,MATCH(1,(GMW!$HY$2:$HY$100=N$3)*(GMW!$HZ$2:$HZ$100=N$1),0),$B32-1973)</f>
        <v>46.3508</v>
      </c>
      <c r="O32" cm="1">
        <f t="array" ref="O32">INDEX(GMW!$A$2:$HZ$100,MATCH(1,(GMW!$HY$2:$HY$100=O$3)*(GMW!$HZ$2:$HZ$100=O$1),0),$B32-1973)</f>
        <v>9.875</v>
      </c>
      <c r="P32" cm="1">
        <f t="array" ref="P32">INDEX(GMW!$A$2:$HZ$100,MATCH(1,(GMW!$HY$2:$HY$100=P$3)*(GMW!$HZ$2:$HZ$100=P$1),0),$B32-1973)</f>
        <v>25553.45</v>
      </c>
      <c r="Q32" cm="1">
        <f t="array" ref="Q32">INDEX(GMW!$A$2:$HZ$100,MATCH(1,(GMW!$HY$2:$HY$100=Q$3)*(GMW!$HZ$2:$HZ$100=Q$1),0),$B32-1973)</f>
        <v>67.3</v>
      </c>
      <c r="R32" cm="1">
        <f t="array" ref="R32">INDEX(GMW!$A$2:$HZ$100,MATCH(1,(GMW!$HY$2:$HY$100=R$3)*(GMW!$HZ$2:$HZ$100=R$1),0),$B32-1973)</f>
        <v>1E-3</v>
      </c>
      <c r="S32" cm="1">
        <f t="array" ref="S32">INDEX(GMW!$A$2:$HZ$100,MATCH(1,(GMW!$HY$2:$HY$100=S$3)*(GMW!$HZ$2:$HZ$100=S$1),0),$B32-1973)</f>
        <v>11.3</v>
      </c>
      <c r="T32" cm="1">
        <f t="array" ref="T32">INDEX(GMW!$A$2:$HZ$100,MATCH(1,(GMW!$HY$2:$HY$100=T$3)*(GMW!$HZ$2:$HZ$100=T$1),0),$B32-1973)</f>
        <v>0</v>
      </c>
      <c r="U32" cm="1">
        <f t="array" ref="U32">INDEX(GMW!$A$2:$HZ$100,MATCH(1,(GMW!$HY$2:$HY$100=U$3)*(GMW!$HZ$2:$HZ$100=U$1),0),$B32-1973)</f>
        <v>56684</v>
      </c>
      <c r="V32" cm="1">
        <f t="array" ref="V32">INDEX(GMW!$A$2:$HZ$100,MATCH(1,(GMW!$HY$2:$HY$100=V$3)*(GMW!$HZ$2:$HZ$100=V$1),0),$B32-1973)</f>
        <v>275136</v>
      </c>
      <c r="W32" cm="1">
        <f t="array" ref="W32">INDEX(GMW!$A$2:$HZ$100,MATCH(1,(GMW!$HY$2:$HY$100=W$3)*(GMW!$HZ$2:$HZ$100=W$1),0),$B32-1973)</f>
        <v>3563</v>
      </c>
      <c r="X32" cm="1">
        <f t="array" ref="X32">INDEX(GMW!$A$2:$HZ$100,MATCH(1,(GMW!$HY$2:$HY$100=X$3)*(GMW!$HZ$2:$HZ$100=X$1),0),$B32-1973)</f>
        <v>-2874</v>
      </c>
      <c r="Y32" cm="1">
        <f t="array" ref="Y32">INDEX(GMW!$A$2:$HZ$100,MATCH(1,(GMW!$HY$2:$HY$100=Y$3)*(GMW!$HZ$2:$HZ$100=Y$1),0),$B32-1973)</f>
        <v>38256</v>
      </c>
      <c r="Z32" cm="1">
        <f t="array" ref="Z32">INDEX(GMW!$A$2:$HZ$100,MATCH(1,(GMW!$HY$2:$HY$100=Z$3)*(GMW!$HZ$2:$HZ$100=Z$1),0),$B32-1973)</f>
        <v>689</v>
      </c>
      <c r="AA32" cm="1">
        <f t="array" ref="AA32">INDEX(GMW!$A$2:$HZ$100,MATCH(1,(GMW!$HY$2:$HY$100=AA$3)*(GMW!$HZ$2:$HZ$100=AA$1),0),$B32-1973)</f>
        <v>3755</v>
      </c>
      <c r="AB32" cm="1">
        <f t="array" ref="AB32">INDEX(GMW!$A$2:$HZ$100,MATCH(1,(GMW!$HY$2:$HY$100=AB$3)*(GMW!$HZ$2:$HZ$100=AB$1),0),$B32-1973)</f>
        <v>39137</v>
      </c>
      <c r="AC32" cm="1">
        <f t="array" ref="AC32">INDEX(GMW!$A$2:$HZ$100,MATCH(1,(GMW!$HY$2:$HY$100=AC$3)*(GMW!$HZ$2:$HZ$100=AC$1),0),$B32-1973)</f>
        <v>113988.8</v>
      </c>
      <c r="AD32" cm="1">
        <f t="array" ref="AD32">INDEX(GMW!$A$2:$HZ$100,MATCH(1,(GMW!$HY$2:$HY$100=AD$3)*(GMW!$HZ$2:$HZ$100=AD$1),0),$B32-1973)</f>
        <v>110079</v>
      </c>
      <c r="AE32" cm="1">
        <f t="array" ref="AE32">INDEX(GMW!$A$2:$HZ$100,MATCH(1,(GMW!$HY$2:$HY$100=AE$3)*(GMW!$HZ$2:$HZ$100=AE$1),0),$B32-1973)</f>
        <v>275136</v>
      </c>
      <c r="AF32" cm="1">
        <f t="array" ref="AF32">INDEX(GMW!$A$2:$HZ$100,MATCH(1,(GMW!$HY$2:$HY$100=AF$3)*(GMW!$HZ$2:$HZ$100=AF$1),0),$B32-1973)</f>
        <v>40.008940000000003</v>
      </c>
      <c r="AG32" cm="1">
        <f t="array" ref="AG32">INDEX(GMW!$A$2:$HZ$100,MATCH(1,(GMW!$HY$2:$HY$100=AG$3)*(GMW!$HZ$2:$HZ$100=AG$1),0),$B32-1973)</f>
        <v>46.3508</v>
      </c>
      <c r="AH32" cm="1">
        <f t="array" ref="AH32">INDEX(GMW!$A$2:$HZ$100,MATCH(1,(GMW!$HY$2:$HY$100=AH$3)*(GMW!$HZ$2:$HZ$100=AH$1),0),$B32-1973)</f>
        <v>9.875</v>
      </c>
      <c r="AI32" cm="1">
        <f t="array" ref="AI32">INDEX(GMW!$A$2:$HZ$100,MATCH(1,(GMW!$HY$2:$HY$100=AI$3)*(GMW!$HZ$2:$HZ$100=AI$1),0),$B32-1973)</f>
        <v>25553.45</v>
      </c>
      <c r="AJ32" cm="1">
        <f t="array" ref="AJ32">INDEX(GMW!$A$2:$HZ$100,MATCH(1,(GMW!$HY$2:$HY$100=AJ$3)*(GMW!$HZ$2:$HZ$100=AJ$1),0),$B32-1973)</f>
        <v>67.3</v>
      </c>
      <c r="AK32" cm="1">
        <f t="array" ref="AK32">INDEX(GMW!$A$2:$HZ$100,MATCH(1,(GMW!$HY$2:$HY$100=AK$3)*(GMW!$HZ$2:$HZ$100=AK$1),0),$B32-1973)</f>
        <v>1E-3</v>
      </c>
      <c r="AL32" cm="1">
        <f t="array" ref="AL32">INDEX(GMW!$A$2:$HZ$100,MATCH(1,(GMW!$HY$2:$HY$100=AL$3)*(GMW!$HZ$2:$HZ$100=AL$1),0),$B32-1973)</f>
        <v>11.3</v>
      </c>
      <c r="AM32" cm="1">
        <f t="array" ref="AM32">INDEX(GMW!$A$2:$HZ$100,MATCH(1,(GMW!$HY$2:$HY$100=AM$3)*(GMW!$HZ$2:$HZ$100=AM$1),0),$B32-1973)</f>
        <v>0</v>
      </c>
      <c r="AN32" cm="1">
        <f t="array" ref="AN32">INDEX(GMW!$A$2:$HZ$100,MATCH(1,(GMW!$HY$2:$HY$100=AN$3)*(GMW!$HZ$2:$HZ$100=AN$1),0),$B32-1973)</f>
        <v>56684</v>
      </c>
      <c r="AO32" cm="1">
        <f t="array" ref="AO32">INDEX(GMW!$A$2:$HZ$100,MATCH(1,(GMW!$HY$2:$HY$100=AO$3)*(GMW!$HZ$2:$HZ$100=AO$1),0),$B32-1973)</f>
        <v>275136</v>
      </c>
      <c r="AP32" cm="1">
        <f t="array" ref="AP32">INDEX(GMW!$A$2:$HZ$100,MATCH(1,(GMW!$HY$2:$HY$100=AP$3)*(GMW!$HZ$2:$HZ$100=AP$1),0),$B32-1973)</f>
        <v>3563</v>
      </c>
      <c r="AQ32" cm="1">
        <f t="array" ref="AQ32">INDEX(GMW!$A$2:$HZ$100,MATCH(1,(GMW!$HY$2:$HY$100=AQ$3)*(GMW!$HZ$2:$HZ$100=AQ$1),0),$B32-1973)</f>
        <v>-2874</v>
      </c>
      <c r="AR32" cm="1">
        <f t="array" ref="AR32">INDEX(GMW!$A$2:$HZ$100,MATCH(1,(GMW!$HY$2:$HY$100=AR$3)*(GMW!$HZ$2:$HZ$100=AR$1),0),$B32-1973)</f>
        <v>38256</v>
      </c>
      <c r="AS32" cm="1">
        <f t="array" ref="AS32">INDEX(GMW!$A$2:$HZ$100,MATCH(1,(GMW!$HY$2:$HY$100=AS$3)*(GMW!$HZ$2:$HZ$100=AS$1),0),$B32-1973)</f>
        <v>689</v>
      </c>
      <c r="AT32" cm="1">
        <f t="array" ref="AT32">INDEX(GMW!$A$2:$HZ$100,MATCH(1,(GMW!$HY$2:$HY$100=AT$3)*(GMW!$HZ$2:$HZ$100=AT$1),0),$B32-1973)</f>
        <v>3755</v>
      </c>
      <c r="AU32" cm="1">
        <f t="array" ref="AU32">INDEX(GMW!$A$2:$HZ$100,MATCH(1,(GMW!$HY$2:$HY$100=AU$3)*(GMW!$HZ$2:$HZ$100=AU$1),0),$B32-1973)</f>
        <v>39137</v>
      </c>
      <c r="AV32" cm="1">
        <f t="array" ref="AV32">INDEX(GMW!$A$2:$HZ$100,MATCH(1,(GMW!$HY$2:$HY$100=AV$3)*(GMW!$HZ$2:$HZ$100=AV$1),0),$B32-1973)</f>
        <v>113988.8</v>
      </c>
      <c r="AW32" cm="1">
        <f t="array" ref="AW32">INDEX(GMW!$A$2:$HZ$100,MATCH(1,(GMW!$HY$2:$HY$100=AW$3)*(GMW!$HZ$2:$HZ$100=AW$1),0),$B32-1973)</f>
        <v>110079</v>
      </c>
      <c r="AX32" cm="1">
        <f t="array" ref="AX32">INDEX(GMW!$A$2:$HZ$100,MATCH(1,(GMW!$HY$2:$HY$100=AX$3)*(GMW!$HZ$2:$HZ$100=AX$1),0),$B32-1973)</f>
        <v>275136</v>
      </c>
      <c r="AY32" cm="1">
        <f t="array" ref="AY32">INDEX(GMW!$A$2:$HZ$100,MATCH(1,(GMW!$HY$2:$HY$100=AY$3)*(GMW!$HZ$2:$HZ$100=AY$1),0),$B32-1973)</f>
        <v>40.008940000000003</v>
      </c>
      <c r="AZ32" cm="1">
        <f t="array" ref="AZ32">INDEX(GMW!$A$2:$HZ$100,MATCH(1,(GMW!$HY$2:$HY$100=AZ$3)*(GMW!$HZ$2:$HZ$100=AZ$1),0),$B32-1973)</f>
        <v>46.3508</v>
      </c>
      <c r="BA32" cm="1">
        <f t="array" ref="BA32">INDEX(GMW!$A$2:$HZ$100,MATCH(1,(GMW!$HY$2:$HY$100=BA$3)*(GMW!$HZ$2:$HZ$100=BA$1),0),$B32-1973)</f>
        <v>9.875</v>
      </c>
      <c r="BB32" cm="1">
        <f t="array" ref="BB32">INDEX(GMW!$A$2:$HZ$100,MATCH(1,(GMW!$HY$2:$HY$100=BB$3)*(GMW!$HZ$2:$HZ$100=BB$1),0),$B32-1973)</f>
        <v>25553.45</v>
      </c>
      <c r="BC32" cm="1">
        <f t="array" ref="BC32">INDEX(GMW!$A$2:$HZ$100,MATCH(1,(GMW!$HY$2:$HY$100=BC$3)*(GMW!$HZ$2:$HZ$100=BC$1),0),$B32-1973)</f>
        <v>67.3</v>
      </c>
      <c r="BD32" cm="1">
        <f t="array" ref="BD32">INDEX(GMW!$A$2:$HZ$100,MATCH(1,(GMW!$HY$2:$HY$100=BD$3)*(GMW!$HZ$2:$HZ$100=BD$1),0),$B32-1973)</f>
        <v>1E-3</v>
      </c>
      <c r="BE32" cm="1">
        <f t="array" ref="BE32">INDEX(GMW!$A$2:$HZ$100,MATCH(1,(GMW!$HY$2:$HY$100=BE$3)*(GMW!$HZ$2:$HZ$100=BE$1),0),$B32-1973)</f>
        <v>11.3</v>
      </c>
      <c r="BF32" cm="1">
        <f t="array" ref="BF32">INDEX(GMW!$A$2:$HZ$100,MATCH(1,(GMW!$HY$2:$HY$100=BF$3)*(GMW!$HZ$2:$HZ$100=BF$1),0),$B32-1973)</f>
        <v>0</v>
      </c>
      <c r="BG32" cm="1">
        <f t="array" ref="BG32">INDEX(GMW!$A$2:$HZ$100,MATCH(1,(GMW!$HY$2:$HY$100=BG$3)*(GMW!$HZ$2:$HZ$100=BG$1),0),$B32-1973)</f>
        <v>56684</v>
      </c>
      <c r="BJ32">
        <f t="shared" si="67"/>
        <v>1986</v>
      </c>
      <c r="BM32">
        <f t="shared" si="65"/>
        <v>2005</v>
      </c>
      <c r="BN32">
        <f t="shared" si="66"/>
        <v>200501</v>
      </c>
      <c r="BO32" s="9">
        <f t="shared" si="7"/>
        <v>1851983</v>
      </c>
      <c r="BP32" s="9">
        <f t="shared" si="8"/>
        <v>46435</v>
      </c>
      <c r="BQ32" s="9">
        <f t="shared" si="9"/>
        <v>-20164</v>
      </c>
      <c r="BR32" s="9">
        <f t="shared" si="10"/>
        <v>508060</v>
      </c>
      <c r="BS32" s="9">
        <f t="shared" si="11"/>
        <v>26271</v>
      </c>
      <c r="BT32" s="9">
        <f t="shared" si="12"/>
        <v>32203</v>
      </c>
      <c r="BU32" s="9">
        <f t="shared" si="13"/>
        <v>520099</v>
      </c>
      <c r="BV32" s="9">
        <f t="shared" si="14"/>
        <v>499400</v>
      </c>
      <c r="BW32" s="9">
        <f t="shared" si="15"/>
        <v>1418626</v>
      </c>
      <c r="BX32" s="9">
        <f t="shared" si="16"/>
        <v>1803271.2000000002</v>
      </c>
      <c r="BY32" s="10">
        <f t="shared" si="17"/>
        <v>76.597210000000004</v>
      </c>
      <c r="BZ32" s="10">
        <f t="shared" si="18"/>
        <v>78.474999999999994</v>
      </c>
      <c r="CA32" s="10">
        <f t="shared" si="19"/>
        <v>4.5625</v>
      </c>
      <c r="CB32" s="9">
        <f t="shared" si="62"/>
        <v>176037</v>
      </c>
      <c r="CC32" s="10">
        <f t="shared" si="20"/>
        <v>101.32499999999999</v>
      </c>
      <c r="CD32" s="9">
        <f t="shared" si="63"/>
        <v>121614</v>
      </c>
      <c r="CE32" s="10">
        <f t="shared" si="21"/>
        <v>4.95</v>
      </c>
      <c r="CF32" s="11">
        <f t="shared" si="22"/>
        <v>2.6190760000000002</v>
      </c>
      <c r="CG32" s="11">
        <f t="shared" si="23"/>
        <v>60723.5</v>
      </c>
      <c r="CH32" s="9">
        <f t="shared" si="24"/>
        <v>1851983</v>
      </c>
      <c r="CI32" s="9">
        <f t="shared" si="25"/>
        <v>46435</v>
      </c>
      <c r="CJ32" s="9">
        <f t="shared" si="26"/>
        <v>-20164</v>
      </c>
      <c r="CK32" s="9">
        <f t="shared" si="27"/>
        <v>508060</v>
      </c>
      <c r="CL32" s="9">
        <f t="shared" si="28"/>
        <v>26271</v>
      </c>
      <c r="CM32" s="9">
        <f t="shared" si="29"/>
        <v>32203</v>
      </c>
      <c r="CN32" s="9">
        <f t="shared" si="30"/>
        <v>520099</v>
      </c>
      <c r="CO32" s="9">
        <f t="shared" si="31"/>
        <v>499400</v>
      </c>
      <c r="CP32" s="9">
        <f t="shared" si="32"/>
        <v>1418626</v>
      </c>
      <c r="CQ32" s="9">
        <f t="shared" si="33"/>
        <v>1803271.2000000002</v>
      </c>
      <c r="CR32" s="10">
        <f t="shared" si="34"/>
        <v>76.597210000000004</v>
      </c>
      <c r="CS32" s="10">
        <f t="shared" si="35"/>
        <v>78.474999999999994</v>
      </c>
      <c r="CT32" s="10">
        <f t="shared" si="36"/>
        <v>4.5625</v>
      </c>
      <c r="CU32" s="9">
        <f t="shared" si="37"/>
        <v>176037</v>
      </c>
      <c r="CV32" s="10">
        <f t="shared" si="38"/>
        <v>101.32499999999999</v>
      </c>
      <c r="CW32" s="9">
        <f t="shared" si="39"/>
        <v>121614</v>
      </c>
      <c r="CX32" s="10">
        <f t="shared" si="40"/>
        <v>4.95</v>
      </c>
      <c r="CY32" s="11">
        <f t="shared" si="41"/>
        <v>2.6190760000000002</v>
      </c>
      <c r="CZ32" s="11">
        <f t="shared" si="42"/>
        <v>60723.5</v>
      </c>
      <c r="DA32" s="9">
        <f t="shared" si="43"/>
        <v>1851983</v>
      </c>
      <c r="DB32" s="9">
        <f t="shared" si="44"/>
        <v>46435</v>
      </c>
      <c r="DC32" s="9">
        <f t="shared" si="45"/>
        <v>-20164</v>
      </c>
      <c r="DD32" s="9">
        <f t="shared" si="46"/>
        <v>508060</v>
      </c>
      <c r="DE32" s="9">
        <f t="shared" si="47"/>
        <v>26271</v>
      </c>
      <c r="DF32" s="9">
        <f t="shared" si="48"/>
        <v>32203</v>
      </c>
      <c r="DG32" s="9">
        <f t="shared" si="49"/>
        <v>520099</v>
      </c>
      <c r="DH32" s="9">
        <f t="shared" si="50"/>
        <v>499400</v>
      </c>
      <c r="DI32" s="9">
        <f t="shared" si="51"/>
        <v>1418626</v>
      </c>
      <c r="DJ32" s="9">
        <f t="shared" si="52"/>
        <v>1803271.2000000002</v>
      </c>
      <c r="DK32" s="10">
        <f t="shared" si="53"/>
        <v>76.597210000000004</v>
      </c>
      <c r="DL32" s="10">
        <f t="shared" si="54"/>
        <v>78.474999999999994</v>
      </c>
      <c r="DM32" s="10">
        <f t="shared" si="55"/>
        <v>4.5625</v>
      </c>
      <c r="DN32" s="9">
        <f t="shared" si="56"/>
        <v>176037</v>
      </c>
      <c r="DO32" s="10">
        <f t="shared" si="57"/>
        <v>101.32499999999999</v>
      </c>
      <c r="DP32" s="9">
        <f t="shared" si="58"/>
        <v>121614</v>
      </c>
      <c r="DQ32" s="10">
        <f t="shared" si="59"/>
        <v>4.95</v>
      </c>
      <c r="DR32" s="11">
        <f t="shared" si="60"/>
        <v>2.6190760000000002</v>
      </c>
      <c r="DS32" s="11">
        <f t="shared" si="61"/>
        <v>60723.5</v>
      </c>
    </row>
    <row r="33" spans="1:123">
      <c r="B33">
        <f t="shared" si="64"/>
        <v>2006</v>
      </c>
      <c r="C33" cm="1">
        <f t="array" ref="C33">INDEX(GMW!$A$2:$HZ$100,MATCH(1,(GMW!$HY$2:$HY$100=C$3)*(GMW!$HZ$2:$HZ$100=C$1),0),$B33-1973)</f>
        <v>276863</v>
      </c>
      <c r="D33" cm="1">
        <f t="array" ref="D33">INDEX(GMW!$A$2:$HZ$100,MATCH(1,(GMW!$HY$2:$HY$100=D$3)*(GMW!$HZ$2:$HZ$100=D$1),0),$B33-1973)</f>
        <v>3984</v>
      </c>
      <c r="E33" cm="1">
        <f t="array" ref="E33">INDEX(GMW!$A$2:$HZ$100,MATCH(1,(GMW!$HY$2:$HY$100=E$3)*(GMW!$HZ$2:$HZ$100=E$1),0),$B33-1973)</f>
        <v>-2900</v>
      </c>
      <c r="F33" cm="1">
        <f t="array" ref="F33">INDEX(GMW!$A$2:$HZ$100,MATCH(1,(GMW!$HY$2:$HY$100=F$3)*(GMW!$HZ$2:$HZ$100=F$1),0),$B33-1973)</f>
        <v>39466</v>
      </c>
      <c r="G33" cm="1">
        <f t="array" ref="G33">INDEX(GMW!$A$2:$HZ$100,MATCH(1,(GMW!$HY$2:$HY$100=G$3)*(GMW!$HZ$2:$HZ$100=G$1),0),$B33-1973)</f>
        <v>1084</v>
      </c>
      <c r="H33" cm="1">
        <f t="array" ref="H33">INDEX(GMW!$A$2:$HZ$100,MATCH(1,(GMW!$HY$2:$HY$100=H$3)*(GMW!$HZ$2:$HZ$100=H$1),0),$B33-1973)</f>
        <v>3823</v>
      </c>
      <c r="I33" cm="1">
        <f t="array" ref="I33">INDEX(GMW!$A$2:$HZ$100,MATCH(1,(GMW!$HY$2:$HY$100=I$3)*(GMW!$HZ$2:$HZ$100=I$1),0),$B33-1973)</f>
        <v>40389</v>
      </c>
      <c r="J33" cm="1">
        <f t="array" ref="J33">INDEX(GMW!$A$2:$HZ$100,MATCH(1,(GMW!$HY$2:$HY$100=J$3)*(GMW!$HZ$2:$HZ$100=J$1),0),$B33-1973)</f>
        <v>115727.6</v>
      </c>
      <c r="K33" cm="1">
        <f t="array" ref="K33">INDEX(GMW!$A$2:$HZ$100,MATCH(1,(GMW!$HY$2:$HY$100=K$3)*(GMW!$HZ$2:$HZ$100=K$1),0),$B33-1973)</f>
        <v>111989</v>
      </c>
      <c r="L33" cm="1">
        <f t="array" ref="L33">INDEX(GMW!$A$2:$HZ$100,MATCH(1,(GMW!$HY$2:$HY$100=L$3)*(GMW!$HZ$2:$HZ$100=L$1),0),$B33-1973)</f>
        <v>276998.5</v>
      </c>
      <c r="M33" cm="1">
        <f t="array" ref="M33">INDEX(GMW!$A$2:$HZ$100,MATCH(1,(GMW!$HY$2:$HY$100=M$3)*(GMW!$HZ$2:$HZ$100=M$1),0),$B33-1973)</f>
        <v>40.449249999999999</v>
      </c>
      <c r="N33" cm="1">
        <f t="array" ref="N33">INDEX(GMW!$A$2:$HZ$100,MATCH(1,(GMW!$HY$2:$HY$100=N$3)*(GMW!$HZ$2:$HZ$100=N$1),0),$B33-1973)</f>
        <v>46.533279999999998</v>
      </c>
      <c r="O33" cm="1">
        <f t="array" ref="O33">INDEX(GMW!$A$2:$HZ$100,MATCH(1,(GMW!$HY$2:$HY$100=O$3)*(GMW!$HZ$2:$HZ$100=O$1),0),$B33-1973)</f>
        <v>9.875</v>
      </c>
      <c r="P33" cm="1">
        <f t="array" ref="P33">INDEX(GMW!$A$2:$HZ$100,MATCH(1,(GMW!$HY$2:$HY$100=P$3)*(GMW!$HZ$2:$HZ$100=P$1),0),$B33-1973)</f>
        <v>25651.54</v>
      </c>
      <c r="Q33" cm="1">
        <f t="array" ref="Q33">INDEX(GMW!$A$2:$HZ$100,MATCH(1,(GMW!$HY$2:$HY$100=Q$3)*(GMW!$HZ$2:$HZ$100=Q$1),0),$B33-1973)</f>
        <v>67.599999999999994</v>
      </c>
      <c r="R33" cm="1">
        <f t="array" ref="R33">INDEX(GMW!$A$2:$HZ$100,MATCH(1,(GMW!$HY$2:$HY$100=R$3)*(GMW!$HZ$2:$HZ$100=R$1),0),$B33-1973)</f>
        <v>1E-3</v>
      </c>
      <c r="S33" cm="1">
        <f t="array" ref="S33">INDEX(GMW!$A$2:$HZ$100,MATCH(1,(GMW!$HY$2:$HY$100=S$3)*(GMW!$HZ$2:$HZ$100=S$1),0),$B33-1973)</f>
        <v>11.4</v>
      </c>
      <c r="T33" cm="1">
        <f t="array" ref="T33">INDEX(GMW!$A$2:$HZ$100,MATCH(1,(GMW!$HY$2:$HY$100=T$3)*(GMW!$HZ$2:$HZ$100=T$1),0),$B33-1973)</f>
        <v>-4.9018859999999997E-2</v>
      </c>
      <c r="U33" cm="1">
        <f t="array" ref="U33">INDEX(GMW!$A$2:$HZ$100,MATCH(1,(GMW!$HY$2:$HY$100=U$3)*(GMW!$HZ$2:$HZ$100=U$1),0),$B33-1973)</f>
        <v>56714</v>
      </c>
      <c r="V33" cm="1">
        <f t="array" ref="V33">INDEX(GMW!$A$2:$HZ$100,MATCH(1,(GMW!$HY$2:$HY$100=V$3)*(GMW!$HZ$2:$HZ$100=V$1),0),$B33-1973)</f>
        <v>276863</v>
      </c>
      <c r="W33" cm="1">
        <f t="array" ref="W33">INDEX(GMW!$A$2:$HZ$100,MATCH(1,(GMW!$HY$2:$HY$100=W$3)*(GMW!$HZ$2:$HZ$100=W$1),0),$B33-1973)</f>
        <v>3984</v>
      </c>
      <c r="X33" cm="1">
        <f t="array" ref="X33">INDEX(GMW!$A$2:$HZ$100,MATCH(1,(GMW!$HY$2:$HY$100=X$3)*(GMW!$HZ$2:$HZ$100=X$1),0),$B33-1973)</f>
        <v>-2900</v>
      </c>
      <c r="Y33" cm="1">
        <f t="array" ref="Y33">INDEX(GMW!$A$2:$HZ$100,MATCH(1,(GMW!$HY$2:$HY$100=Y$3)*(GMW!$HZ$2:$HZ$100=Y$1),0),$B33-1973)</f>
        <v>39466</v>
      </c>
      <c r="Z33" cm="1">
        <f t="array" ref="Z33">INDEX(GMW!$A$2:$HZ$100,MATCH(1,(GMW!$HY$2:$HY$100=Z$3)*(GMW!$HZ$2:$HZ$100=Z$1),0),$B33-1973)</f>
        <v>1084</v>
      </c>
      <c r="AA33" cm="1">
        <f t="array" ref="AA33">INDEX(GMW!$A$2:$HZ$100,MATCH(1,(GMW!$HY$2:$HY$100=AA$3)*(GMW!$HZ$2:$HZ$100=AA$1),0),$B33-1973)</f>
        <v>3823</v>
      </c>
      <c r="AB33" cm="1">
        <f t="array" ref="AB33">INDEX(GMW!$A$2:$HZ$100,MATCH(1,(GMW!$HY$2:$HY$100=AB$3)*(GMW!$HZ$2:$HZ$100=AB$1),0),$B33-1973)</f>
        <v>40389</v>
      </c>
      <c r="AC33" cm="1">
        <f t="array" ref="AC33">INDEX(GMW!$A$2:$HZ$100,MATCH(1,(GMW!$HY$2:$HY$100=AC$3)*(GMW!$HZ$2:$HZ$100=AC$1),0),$B33-1973)</f>
        <v>115727.6</v>
      </c>
      <c r="AD33" cm="1">
        <f t="array" ref="AD33">INDEX(GMW!$A$2:$HZ$100,MATCH(1,(GMW!$HY$2:$HY$100=AD$3)*(GMW!$HZ$2:$HZ$100=AD$1),0),$B33-1973)</f>
        <v>111989</v>
      </c>
      <c r="AE33" cm="1">
        <f t="array" ref="AE33">INDEX(GMW!$A$2:$HZ$100,MATCH(1,(GMW!$HY$2:$HY$100=AE$3)*(GMW!$HZ$2:$HZ$100=AE$1),0),$B33-1973)</f>
        <v>276998.5</v>
      </c>
      <c r="AF33" cm="1">
        <f t="array" ref="AF33">INDEX(GMW!$A$2:$HZ$100,MATCH(1,(GMW!$HY$2:$HY$100=AF$3)*(GMW!$HZ$2:$HZ$100=AF$1),0),$B33-1973)</f>
        <v>40.449249999999999</v>
      </c>
      <c r="AG33" cm="1">
        <f t="array" ref="AG33">INDEX(GMW!$A$2:$HZ$100,MATCH(1,(GMW!$HY$2:$HY$100=AG$3)*(GMW!$HZ$2:$HZ$100=AG$1),0),$B33-1973)</f>
        <v>46.533279999999998</v>
      </c>
      <c r="AH33" cm="1">
        <f t="array" ref="AH33">INDEX(GMW!$A$2:$HZ$100,MATCH(1,(GMW!$HY$2:$HY$100=AH$3)*(GMW!$HZ$2:$HZ$100=AH$1),0),$B33-1973)</f>
        <v>9.875</v>
      </c>
      <c r="AI33" cm="1">
        <f t="array" ref="AI33">INDEX(GMW!$A$2:$HZ$100,MATCH(1,(GMW!$HY$2:$HY$100=AI$3)*(GMW!$HZ$2:$HZ$100=AI$1),0),$B33-1973)</f>
        <v>25651.54</v>
      </c>
      <c r="AJ33" cm="1">
        <f t="array" ref="AJ33">INDEX(GMW!$A$2:$HZ$100,MATCH(1,(GMW!$HY$2:$HY$100=AJ$3)*(GMW!$HZ$2:$HZ$100=AJ$1),0),$B33-1973)</f>
        <v>67.599999999999994</v>
      </c>
      <c r="AK33" cm="1">
        <f t="array" ref="AK33">INDEX(GMW!$A$2:$HZ$100,MATCH(1,(GMW!$HY$2:$HY$100=AK$3)*(GMW!$HZ$2:$HZ$100=AK$1),0),$B33-1973)</f>
        <v>1E-3</v>
      </c>
      <c r="AL33" cm="1">
        <f t="array" ref="AL33">INDEX(GMW!$A$2:$HZ$100,MATCH(1,(GMW!$HY$2:$HY$100=AL$3)*(GMW!$HZ$2:$HZ$100=AL$1),0),$B33-1973)</f>
        <v>11.4</v>
      </c>
      <c r="AM33" cm="1">
        <f t="array" ref="AM33">INDEX(GMW!$A$2:$HZ$100,MATCH(1,(GMW!$HY$2:$HY$100=AM$3)*(GMW!$HZ$2:$HZ$100=AM$1),0),$B33-1973)</f>
        <v>-4.9018859999999997E-2</v>
      </c>
      <c r="AN33" cm="1">
        <f t="array" ref="AN33">INDEX(GMW!$A$2:$HZ$100,MATCH(1,(GMW!$HY$2:$HY$100=AN$3)*(GMW!$HZ$2:$HZ$100=AN$1),0),$B33-1973)</f>
        <v>56714</v>
      </c>
      <c r="AO33" cm="1">
        <f t="array" ref="AO33">INDEX(GMW!$A$2:$HZ$100,MATCH(1,(GMW!$HY$2:$HY$100=AO$3)*(GMW!$HZ$2:$HZ$100=AO$1),0),$B33-1973)</f>
        <v>276863</v>
      </c>
      <c r="AP33" cm="1">
        <f t="array" ref="AP33">INDEX(GMW!$A$2:$HZ$100,MATCH(1,(GMW!$HY$2:$HY$100=AP$3)*(GMW!$HZ$2:$HZ$100=AP$1),0),$B33-1973)</f>
        <v>3984</v>
      </c>
      <c r="AQ33" cm="1">
        <f t="array" ref="AQ33">INDEX(GMW!$A$2:$HZ$100,MATCH(1,(GMW!$HY$2:$HY$100=AQ$3)*(GMW!$HZ$2:$HZ$100=AQ$1),0),$B33-1973)</f>
        <v>-2900</v>
      </c>
      <c r="AR33" cm="1">
        <f t="array" ref="AR33">INDEX(GMW!$A$2:$HZ$100,MATCH(1,(GMW!$HY$2:$HY$100=AR$3)*(GMW!$HZ$2:$HZ$100=AR$1),0),$B33-1973)</f>
        <v>39466</v>
      </c>
      <c r="AS33" cm="1">
        <f t="array" ref="AS33">INDEX(GMW!$A$2:$HZ$100,MATCH(1,(GMW!$HY$2:$HY$100=AS$3)*(GMW!$HZ$2:$HZ$100=AS$1),0),$B33-1973)</f>
        <v>1084</v>
      </c>
      <c r="AT33" cm="1">
        <f t="array" ref="AT33">INDEX(GMW!$A$2:$HZ$100,MATCH(1,(GMW!$HY$2:$HY$100=AT$3)*(GMW!$HZ$2:$HZ$100=AT$1),0),$B33-1973)</f>
        <v>3823</v>
      </c>
      <c r="AU33" cm="1">
        <f t="array" ref="AU33">INDEX(GMW!$A$2:$HZ$100,MATCH(1,(GMW!$HY$2:$HY$100=AU$3)*(GMW!$HZ$2:$HZ$100=AU$1),0),$B33-1973)</f>
        <v>40389</v>
      </c>
      <c r="AV33" cm="1">
        <f t="array" ref="AV33">INDEX(GMW!$A$2:$HZ$100,MATCH(1,(GMW!$HY$2:$HY$100=AV$3)*(GMW!$HZ$2:$HZ$100=AV$1),0),$B33-1973)</f>
        <v>115727.6</v>
      </c>
      <c r="AW33" cm="1">
        <f t="array" ref="AW33">INDEX(GMW!$A$2:$HZ$100,MATCH(1,(GMW!$HY$2:$HY$100=AW$3)*(GMW!$HZ$2:$HZ$100=AW$1),0),$B33-1973)</f>
        <v>111989</v>
      </c>
      <c r="AX33" cm="1">
        <f t="array" ref="AX33">INDEX(GMW!$A$2:$HZ$100,MATCH(1,(GMW!$HY$2:$HY$100=AX$3)*(GMW!$HZ$2:$HZ$100=AX$1),0),$B33-1973)</f>
        <v>276998.5</v>
      </c>
      <c r="AY33" cm="1">
        <f t="array" ref="AY33">INDEX(GMW!$A$2:$HZ$100,MATCH(1,(GMW!$HY$2:$HY$100=AY$3)*(GMW!$HZ$2:$HZ$100=AY$1),0),$B33-1973)</f>
        <v>40.449249999999999</v>
      </c>
      <c r="AZ33" cm="1">
        <f t="array" ref="AZ33">INDEX(GMW!$A$2:$HZ$100,MATCH(1,(GMW!$HY$2:$HY$100=AZ$3)*(GMW!$HZ$2:$HZ$100=AZ$1),0),$B33-1973)</f>
        <v>46.533279999999998</v>
      </c>
      <c r="BA33" cm="1">
        <f t="array" ref="BA33">INDEX(GMW!$A$2:$HZ$100,MATCH(1,(GMW!$HY$2:$HY$100=BA$3)*(GMW!$HZ$2:$HZ$100=BA$1),0),$B33-1973)</f>
        <v>9.875</v>
      </c>
      <c r="BB33" cm="1">
        <f t="array" ref="BB33">INDEX(GMW!$A$2:$HZ$100,MATCH(1,(GMW!$HY$2:$HY$100=BB$3)*(GMW!$HZ$2:$HZ$100=BB$1),0),$B33-1973)</f>
        <v>25651.54</v>
      </c>
      <c r="BC33" cm="1">
        <f t="array" ref="BC33">INDEX(GMW!$A$2:$HZ$100,MATCH(1,(GMW!$HY$2:$HY$100=BC$3)*(GMW!$HZ$2:$HZ$100=BC$1),0),$B33-1973)</f>
        <v>67.599999999999994</v>
      </c>
      <c r="BD33" cm="1">
        <f t="array" ref="BD33">INDEX(GMW!$A$2:$HZ$100,MATCH(1,(GMW!$HY$2:$HY$100=BD$3)*(GMW!$HZ$2:$HZ$100=BD$1),0),$B33-1973)</f>
        <v>1E-3</v>
      </c>
      <c r="BE33" cm="1">
        <f t="array" ref="BE33">INDEX(GMW!$A$2:$HZ$100,MATCH(1,(GMW!$HY$2:$HY$100=BE$3)*(GMW!$HZ$2:$HZ$100=BE$1),0),$B33-1973)</f>
        <v>11.4</v>
      </c>
      <c r="BF33" cm="1">
        <f t="array" ref="BF33">INDEX(GMW!$A$2:$HZ$100,MATCH(1,(GMW!$HY$2:$HY$100=BF$3)*(GMW!$HZ$2:$HZ$100=BF$1),0),$B33-1973)</f>
        <v>-4.9018859999999997E-2</v>
      </c>
      <c r="BG33" cm="1">
        <f t="array" ref="BG33">INDEX(GMW!$A$2:$HZ$100,MATCH(1,(GMW!$HY$2:$HY$100=BG$3)*(GMW!$HZ$2:$HZ$100=BG$1),0),$B33-1973)</f>
        <v>56714</v>
      </c>
      <c r="BJ33">
        <f t="shared" si="67"/>
        <v>1986</v>
      </c>
      <c r="BM33">
        <f t="shared" si="65"/>
        <v>2006</v>
      </c>
      <c r="BN33">
        <f t="shared" si="66"/>
        <v>200601</v>
      </c>
      <c r="BO33" s="9">
        <f t="shared" si="7"/>
        <v>1891768</v>
      </c>
      <c r="BP33" s="9">
        <f t="shared" si="8"/>
        <v>41974</v>
      </c>
      <c r="BQ33" s="9">
        <f t="shared" si="9"/>
        <v>-14978</v>
      </c>
      <c r="BR33" s="9">
        <f t="shared" si="10"/>
        <v>532211</v>
      </c>
      <c r="BS33" s="9">
        <f t="shared" si="11"/>
        <v>26996</v>
      </c>
      <c r="BT33" s="9">
        <f t="shared" si="12"/>
        <v>34209</v>
      </c>
      <c r="BU33" s="9">
        <f t="shared" si="13"/>
        <v>551442</v>
      </c>
      <c r="BV33" s="9">
        <f t="shared" si="14"/>
        <v>535200</v>
      </c>
      <c r="BW33" s="9">
        <f t="shared" si="15"/>
        <v>1487819</v>
      </c>
      <c r="BX33" s="9">
        <f t="shared" si="16"/>
        <v>1851900.6</v>
      </c>
      <c r="BY33" s="10">
        <f t="shared" si="17"/>
        <v>78.645567499999999</v>
      </c>
      <c r="BZ33" s="10">
        <f t="shared" si="18"/>
        <v>80.5</v>
      </c>
      <c r="CA33" s="10">
        <f t="shared" si="19"/>
        <v>4.875</v>
      </c>
      <c r="CB33" s="9">
        <f t="shared" si="62"/>
        <v>187842</v>
      </c>
      <c r="CC33" s="10">
        <f t="shared" si="20"/>
        <v>104.72500000000001</v>
      </c>
      <c r="CD33" s="9">
        <f t="shared" si="63"/>
        <v>123294</v>
      </c>
      <c r="CE33" s="10">
        <f t="shared" si="21"/>
        <v>5.5</v>
      </c>
      <c r="CF33" s="11">
        <f t="shared" si="22"/>
        <v>2.3413659999999998</v>
      </c>
      <c r="CG33" s="11">
        <f t="shared" si="23"/>
        <v>61196</v>
      </c>
      <c r="CH33" s="9">
        <f t="shared" si="24"/>
        <v>1891768</v>
      </c>
      <c r="CI33" s="9">
        <f t="shared" si="25"/>
        <v>41974</v>
      </c>
      <c r="CJ33" s="9">
        <f t="shared" si="26"/>
        <v>-14978</v>
      </c>
      <c r="CK33" s="9">
        <f t="shared" si="27"/>
        <v>532211</v>
      </c>
      <c r="CL33" s="9">
        <f t="shared" si="28"/>
        <v>26996</v>
      </c>
      <c r="CM33" s="9">
        <f t="shared" si="29"/>
        <v>34209</v>
      </c>
      <c r="CN33" s="9">
        <f t="shared" si="30"/>
        <v>551442</v>
      </c>
      <c r="CO33" s="9">
        <f t="shared" si="31"/>
        <v>535200</v>
      </c>
      <c r="CP33" s="9">
        <f t="shared" si="32"/>
        <v>1487819</v>
      </c>
      <c r="CQ33" s="9">
        <f t="shared" si="33"/>
        <v>1851900.6</v>
      </c>
      <c r="CR33" s="10">
        <f t="shared" si="34"/>
        <v>78.645567499999999</v>
      </c>
      <c r="CS33" s="10">
        <f t="shared" si="35"/>
        <v>80.5</v>
      </c>
      <c r="CT33" s="10">
        <f t="shared" si="36"/>
        <v>4.875</v>
      </c>
      <c r="CU33" s="9">
        <f t="shared" si="37"/>
        <v>187842</v>
      </c>
      <c r="CV33" s="10">
        <f t="shared" si="38"/>
        <v>104.72500000000001</v>
      </c>
      <c r="CW33" s="9">
        <f t="shared" si="39"/>
        <v>123294</v>
      </c>
      <c r="CX33" s="10">
        <f t="shared" si="40"/>
        <v>5.5</v>
      </c>
      <c r="CY33" s="11">
        <f t="shared" si="41"/>
        <v>2.3413659999999998</v>
      </c>
      <c r="CZ33" s="11">
        <f t="shared" si="42"/>
        <v>61196</v>
      </c>
      <c r="DA33" s="9">
        <f t="shared" si="43"/>
        <v>1891768</v>
      </c>
      <c r="DB33" s="9">
        <f t="shared" si="44"/>
        <v>41974</v>
      </c>
      <c r="DC33" s="9">
        <f t="shared" si="45"/>
        <v>-14978</v>
      </c>
      <c r="DD33" s="9">
        <f t="shared" si="46"/>
        <v>532211</v>
      </c>
      <c r="DE33" s="9">
        <f t="shared" si="47"/>
        <v>26996</v>
      </c>
      <c r="DF33" s="9">
        <f t="shared" si="48"/>
        <v>34209</v>
      </c>
      <c r="DG33" s="9">
        <f t="shared" si="49"/>
        <v>551442</v>
      </c>
      <c r="DH33" s="9">
        <f t="shared" si="50"/>
        <v>535200</v>
      </c>
      <c r="DI33" s="9">
        <f t="shared" si="51"/>
        <v>1487819</v>
      </c>
      <c r="DJ33" s="9">
        <f t="shared" si="52"/>
        <v>1851900.6</v>
      </c>
      <c r="DK33" s="10">
        <f t="shared" si="53"/>
        <v>78.645567499999999</v>
      </c>
      <c r="DL33" s="10">
        <f t="shared" si="54"/>
        <v>80.5</v>
      </c>
      <c r="DM33" s="10">
        <f t="shared" si="55"/>
        <v>4.875</v>
      </c>
      <c r="DN33" s="9">
        <f t="shared" si="56"/>
        <v>187842</v>
      </c>
      <c r="DO33" s="10">
        <f t="shared" si="57"/>
        <v>104.72500000000001</v>
      </c>
      <c r="DP33" s="9">
        <f t="shared" si="58"/>
        <v>123294</v>
      </c>
      <c r="DQ33" s="10">
        <f t="shared" si="59"/>
        <v>5.5</v>
      </c>
      <c r="DR33" s="11">
        <f t="shared" si="60"/>
        <v>2.3413659999999998</v>
      </c>
      <c r="DS33" s="11">
        <f t="shared" si="61"/>
        <v>61196</v>
      </c>
    </row>
    <row r="34" spans="1:123">
      <c r="B34">
        <f t="shared" si="64"/>
        <v>2007</v>
      </c>
      <c r="C34" cm="1">
        <f t="array" ref="C34">INDEX(GMW!$A$2:$HZ$100,MATCH(1,(GMW!$HY$2:$HY$100=C$3)*(GMW!$HZ$2:$HZ$100=C$1),0),$B34-1973)</f>
        <v>282193</v>
      </c>
      <c r="D34" cm="1">
        <f t="array" ref="D34">INDEX(GMW!$A$2:$HZ$100,MATCH(1,(GMW!$HY$2:$HY$100=D$3)*(GMW!$HZ$2:$HZ$100=D$1),0),$B34-1973)</f>
        <v>338</v>
      </c>
      <c r="E34" cm="1">
        <f t="array" ref="E34">INDEX(GMW!$A$2:$HZ$100,MATCH(1,(GMW!$HY$2:$HY$100=E$3)*(GMW!$HZ$2:$HZ$100=E$1),0),$B34-1973)</f>
        <v>518</v>
      </c>
      <c r="F34" cm="1">
        <f t="array" ref="F34">INDEX(GMW!$A$2:$HZ$100,MATCH(1,(GMW!$HY$2:$HY$100=F$3)*(GMW!$HZ$2:$HZ$100=F$1),0),$B34-1973)</f>
        <v>40118</v>
      </c>
      <c r="G34" cm="1">
        <f t="array" ref="G34">INDEX(GMW!$A$2:$HZ$100,MATCH(1,(GMW!$HY$2:$HY$100=G$3)*(GMW!$HZ$2:$HZ$100=G$1),0),$B34-1973)</f>
        <v>856</v>
      </c>
      <c r="H34" cm="1">
        <f t="array" ref="H34">INDEX(GMW!$A$2:$HZ$100,MATCH(1,(GMW!$HY$2:$HY$100=H$3)*(GMW!$HZ$2:$HZ$100=H$1),0),$B34-1973)</f>
        <v>3846</v>
      </c>
      <c r="I34" cm="1">
        <f t="array" ref="I34">INDEX(GMW!$A$2:$HZ$100,MATCH(1,(GMW!$HY$2:$HY$100=I$3)*(GMW!$HZ$2:$HZ$100=I$1),0),$B34-1973)</f>
        <v>44482</v>
      </c>
      <c r="J34" cm="1">
        <f t="array" ref="J34">INDEX(GMW!$A$2:$HZ$100,MATCH(1,(GMW!$HY$2:$HY$100=J$3)*(GMW!$HZ$2:$HZ$100=J$1),0),$B34-1973)</f>
        <v>116453.6</v>
      </c>
      <c r="K34" cm="1">
        <f t="array" ref="K34">INDEX(GMW!$A$2:$HZ$100,MATCH(1,(GMW!$HY$2:$HY$100=K$3)*(GMW!$HZ$2:$HZ$100=K$1),0),$B34-1973)</f>
        <v>115779</v>
      </c>
      <c r="L34" cm="1">
        <f t="array" ref="L34">INDEX(GMW!$A$2:$HZ$100,MATCH(1,(GMW!$HY$2:$HY$100=L$3)*(GMW!$HZ$2:$HZ$100=L$1),0),$B34-1973)</f>
        <v>278739.90000000002</v>
      </c>
      <c r="M34" cm="1">
        <f t="array" ref="M34">INDEX(GMW!$A$2:$HZ$100,MATCH(1,(GMW!$HY$2:$HY$100=M$3)*(GMW!$HZ$2:$HZ$100=M$1),0),$B34-1973)</f>
        <v>41.028309999999998</v>
      </c>
      <c r="N34" cm="1">
        <f t="array" ref="N34">INDEX(GMW!$A$2:$HZ$100,MATCH(1,(GMW!$HY$2:$HY$100=N$3)*(GMW!$HZ$2:$HZ$100=N$1),0),$B34-1973)</f>
        <v>46.924320000000002</v>
      </c>
      <c r="O34" cm="1">
        <f t="array" ref="O34">INDEX(GMW!$A$2:$HZ$100,MATCH(1,(GMW!$HY$2:$HY$100=O$3)*(GMW!$HZ$2:$HZ$100=O$1),0),$B34-1973)</f>
        <v>10.875</v>
      </c>
      <c r="P34" cm="1">
        <f t="array" ref="P34">INDEX(GMW!$A$2:$HZ$100,MATCH(1,(GMW!$HY$2:$HY$100=P$3)*(GMW!$HZ$2:$HZ$100=P$1),0),$B34-1973)</f>
        <v>26534.39</v>
      </c>
      <c r="Q34" cm="1">
        <f t="array" ref="Q34">INDEX(GMW!$A$2:$HZ$100,MATCH(1,(GMW!$HY$2:$HY$100=Q$3)*(GMW!$HZ$2:$HZ$100=Q$1),0),$B34-1973)</f>
        <v>68.8</v>
      </c>
      <c r="R34" cm="1">
        <f t="array" ref="R34">INDEX(GMW!$A$2:$HZ$100,MATCH(1,(GMW!$HY$2:$HY$100=R$3)*(GMW!$HZ$2:$HZ$100=R$1),0),$B34-1973)</f>
        <v>1E-3</v>
      </c>
      <c r="S34" cm="1">
        <f t="array" ref="S34">INDEX(GMW!$A$2:$HZ$100,MATCH(1,(GMW!$HY$2:$HY$100=S$3)*(GMW!$HZ$2:$HZ$100=S$1),0),$B34-1973)</f>
        <v>11.3</v>
      </c>
      <c r="T34" cm="1">
        <f t="array" ref="T34">INDEX(GMW!$A$2:$HZ$100,MATCH(1,(GMW!$HY$2:$HY$100=T$3)*(GMW!$HZ$2:$HZ$100=T$1),0),$B34-1973)</f>
        <v>1.2311939999999999</v>
      </c>
      <c r="U34" cm="1">
        <f t="array" ref="U34">INDEX(GMW!$A$2:$HZ$100,MATCH(1,(GMW!$HY$2:$HY$100=U$3)*(GMW!$HZ$2:$HZ$100=U$1),0),$B34-1973)</f>
        <v>56744</v>
      </c>
      <c r="V34" cm="1">
        <f t="array" ref="V34">INDEX(GMW!$A$2:$HZ$100,MATCH(1,(GMW!$HY$2:$HY$100=V$3)*(GMW!$HZ$2:$HZ$100=V$1),0),$B34-1973)</f>
        <v>282193</v>
      </c>
      <c r="W34" cm="1">
        <f t="array" ref="W34">INDEX(GMW!$A$2:$HZ$100,MATCH(1,(GMW!$HY$2:$HY$100=W$3)*(GMW!$HZ$2:$HZ$100=W$1),0),$B34-1973)</f>
        <v>338</v>
      </c>
      <c r="X34" cm="1">
        <f t="array" ref="X34">INDEX(GMW!$A$2:$HZ$100,MATCH(1,(GMW!$HY$2:$HY$100=X$3)*(GMW!$HZ$2:$HZ$100=X$1),0),$B34-1973)</f>
        <v>518</v>
      </c>
      <c r="Y34" cm="1">
        <f t="array" ref="Y34">INDEX(GMW!$A$2:$HZ$100,MATCH(1,(GMW!$HY$2:$HY$100=Y$3)*(GMW!$HZ$2:$HZ$100=Y$1),0),$B34-1973)</f>
        <v>40118</v>
      </c>
      <c r="Z34" cm="1">
        <f t="array" ref="Z34">INDEX(GMW!$A$2:$HZ$100,MATCH(1,(GMW!$HY$2:$HY$100=Z$3)*(GMW!$HZ$2:$HZ$100=Z$1),0),$B34-1973)</f>
        <v>856</v>
      </c>
      <c r="AA34" cm="1">
        <f t="array" ref="AA34">INDEX(GMW!$A$2:$HZ$100,MATCH(1,(GMW!$HY$2:$HY$100=AA$3)*(GMW!$HZ$2:$HZ$100=AA$1),0),$B34-1973)</f>
        <v>3846</v>
      </c>
      <c r="AB34" cm="1">
        <f t="array" ref="AB34">INDEX(GMW!$A$2:$HZ$100,MATCH(1,(GMW!$HY$2:$HY$100=AB$3)*(GMW!$HZ$2:$HZ$100=AB$1),0),$B34-1973)</f>
        <v>44482</v>
      </c>
      <c r="AC34" cm="1">
        <f t="array" ref="AC34">INDEX(GMW!$A$2:$HZ$100,MATCH(1,(GMW!$HY$2:$HY$100=AC$3)*(GMW!$HZ$2:$HZ$100=AC$1),0),$B34-1973)</f>
        <v>116453.6</v>
      </c>
      <c r="AD34" cm="1">
        <f t="array" ref="AD34">INDEX(GMW!$A$2:$HZ$100,MATCH(1,(GMW!$HY$2:$HY$100=AD$3)*(GMW!$HZ$2:$HZ$100=AD$1),0),$B34-1973)</f>
        <v>115779</v>
      </c>
      <c r="AE34" cm="1">
        <f t="array" ref="AE34">INDEX(GMW!$A$2:$HZ$100,MATCH(1,(GMW!$HY$2:$HY$100=AE$3)*(GMW!$HZ$2:$HZ$100=AE$1),0),$B34-1973)</f>
        <v>278739.90000000002</v>
      </c>
      <c r="AF34" cm="1">
        <f t="array" ref="AF34">INDEX(GMW!$A$2:$HZ$100,MATCH(1,(GMW!$HY$2:$HY$100=AF$3)*(GMW!$HZ$2:$HZ$100=AF$1),0),$B34-1973)</f>
        <v>41.028309999999998</v>
      </c>
      <c r="AG34" cm="1">
        <f t="array" ref="AG34">INDEX(GMW!$A$2:$HZ$100,MATCH(1,(GMW!$HY$2:$HY$100=AG$3)*(GMW!$HZ$2:$HZ$100=AG$1),0),$B34-1973)</f>
        <v>46.924320000000002</v>
      </c>
      <c r="AH34" cm="1">
        <f t="array" ref="AH34">INDEX(GMW!$A$2:$HZ$100,MATCH(1,(GMW!$HY$2:$HY$100=AH$3)*(GMW!$HZ$2:$HZ$100=AH$1),0),$B34-1973)</f>
        <v>10.875</v>
      </c>
      <c r="AI34" cm="1">
        <f t="array" ref="AI34">INDEX(GMW!$A$2:$HZ$100,MATCH(1,(GMW!$HY$2:$HY$100=AI$3)*(GMW!$HZ$2:$HZ$100=AI$1),0),$B34-1973)</f>
        <v>26534.39</v>
      </c>
      <c r="AJ34" cm="1">
        <f t="array" ref="AJ34">INDEX(GMW!$A$2:$HZ$100,MATCH(1,(GMW!$HY$2:$HY$100=AJ$3)*(GMW!$HZ$2:$HZ$100=AJ$1),0),$B34-1973)</f>
        <v>68.8</v>
      </c>
      <c r="AK34" cm="1">
        <f t="array" ref="AK34">INDEX(GMW!$A$2:$HZ$100,MATCH(1,(GMW!$HY$2:$HY$100=AK$3)*(GMW!$HZ$2:$HZ$100=AK$1),0),$B34-1973)</f>
        <v>1E-3</v>
      </c>
      <c r="AL34" cm="1">
        <f t="array" ref="AL34">INDEX(GMW!$A$2:$HZ$100,MATCH(1,(GMW!$HY$2:$HY$100=AL$3)*(GMW!$HZ$2:$HZ$100=AL$1),0),$B34-1973)</f>
        <v>11.3</v>
      </c>
      <c r="AM34" cm="1">
        <f t="array" ref="AM34">INDEX(GMW!$A$2:$HZ$100,MATCH(1,(GMW!$HY$2:$HY$100=AM$3)*(GMW!$HZ$2:$HZ$100=AM$1),0),$B34-1973)</f>
        <v>1.2311939999999999</v>
      </c>
      <c r="AN34" cm="1">
        <f t="array" ref="AN34">INDEX(GMW!$A$2:$HZ$100,MATCH(1,(GMW!$HY$2:$HY$100=AN$3)*(GMW!$HZ$2:$HZ$100=AN$1),0),$B34-1973)</f>
        <v>56744</v>
      </c>
      <c r="AO34" cm="1">
        <f t="array" ref="AO34">INDEX(GMW!$A$2:$HZ$100,MATCH(1,(GMW!$HY$2:$HY$100=AO$3)*(GMW!$HZ$2:$HZ$100=AO$1),0),$B34-1973)</f>
        <v>282193</v>
      </c>
      <c r="AP34" cm="1">
        <f t="array" ref="AP34">INDEX(GMW!$A$2:$HZ$100,MATCH(1,(GMW!$HY$2:$HY$100=AP$3)*(GMW!$HZ$2:$HZ$100=AP$1),0),$B34-1973)</f>
        <v>338</v>
      </c>
      <c r="AQ34" cm="1">
        <f t="array" ref="AQ34">INDEX(GMW!$A$2:$HZ$100,MATCH(1,(GMW!$HY$2:$HY$100=AQ$3)*(GMW!$HZ$2:$HZ$100=AQ$1),0),$B34-1973)</f>
        <v>518</v>
      </c>
      <c r="AR34" cm="1">
        <f t="array" ref="AR34">INDEX(GMW!$A$2:$HZ$100,MATCH(1,(GMW!$HY$2:$HY$100=AR$3)*(GMW!$HZ$2:$HZ$100=AR$1),0),$B34-1973)</f>
        <v>40118</v>
      </c>
      <c r="AS34" cm="1">
        <f t="array" ref="AS34">INDEX(GMW!$A$2:$HZ$100,MATCH(1,(GMW!$HY$2:$HY$100=AS$3)*(GMW!$HZ$2:$HZ$100=AS$1),0),$B34-1973)</f>
        <v>856</v>
      </c>
      <c r="AT34" cm="1">
        <f t="array" ref="AT34">INDEX(GMW!$A$2:$HZ$100,MATCH(1,(GMW!$HY$2:$HY$100=AT$3)*(GMW!$HZ$2:$HZ$100=AT$1),0),$B34-1973)</f>
        <v>3846</v>
      </c>
      <c r="AU34" cm="1">
        <f t="array" ref="AU34">INDEX(GMW!$A$2:$HZ$100,MATCH(1,(GMW!$HY$2:$HY$100=AU$3)*(GMW!$HZ$2:$HZ$100=AU$1),0),$B34-1973)</f>
        <v>44482</v>
      </c>
      <c r="AV34" cm="1">
        <f t="array" ref="AV34">INDEX(GMW!$A$2:$HZ$100,MATCH(1,(GMW!$HY$2:$HY$100=AV$3)*(GMW!$HZ$2:$HZ$100=AV$1),0),$B34-1973)</f>
        <v>116453.6</v>
      </c>
      <c r="AW34" cm="1">
        <f t="array" ref="AW34">INDEX(GMW!$A$2:$HZ$100,MATCH(1,(GMW!$HY$2:$HY$100=AW$3)*(GMW!$HZ$2:$HZ$100=AW$1),0),$B34-1973)</f>
        <v>115779</v>
      </c>
      <c r="AX34" cm="1">
        <f t="array" ref="AX34">INDEX(GMW!$A$2:$HZ$100,MATCH(1,(GMW!$HY$2:$HY$100=AX$3)*(GMW!$HZ$2:$HZ$100=AX$1),0),$B34-1973)</f>
        <v>278739.90000000002</v>
      </c>
      <c r="AY34" cm="1">
        <f t="array" ref="AY34">INDEX(GMW!$A$2:$HZ$100,MATCH(1,(GMW!$HY$2:$HY$100=AY$3)*(GMW!$HZ$2:$HZ$100=AY$1),0),$B34-1973)</f>
        <v>41.028309999999998</v>
      </c>
      <c r="AZ34" cm="1">
        <f t="array" ref="AZ34">INDEX(GMW!$A$2:$HZ$100,MATCH(1,(GMW!$HY$2:$HY$100=AZ$3)*(GMW!$HZ$2:$HZ$100=AZ$1),0),$B34-1973)</f>
        <v>46.924320000000002</v>
      </c>
      <c r="BA34" cm="1">
        <f t="array" ref="BA34">INDEX(GMW!$A$2:$HZ$100,MATCH(1,(GMW!$HY$2:$HY$100=BA$3)*(GMW!$HZ$2:$HZ$100=BA$1),0),$B34-1973)</f>
        <v>10.875</v>
      </c>
      <c r="BB34" cm="1">
        <f t="array" ref="BB34">INDEX(GMW!$A$2:$HZ$100,MATCH(1,(GMW!$HY$2:$HY$100=BB$3)*(GMW!$HZ$2:$HZ$100=BB$1),0),$B34-1973)</f>
        <v>26534.39</v>
      </c>
      <c r="BC34" cm="1">
        <f t="array" ref="BC34">INDEX(GMW!$A$2:$HZ$100,MATCH(1,(GMW!$HY$2:$HY$100=BC$3)*(GMW!$HZ$2:$HZ$100=BC$1),0),$B34-1973)</f>
        <v>68.8</v>
      </c>
      <c r="BD34" cm="1">
        <f t="array" ref="BD34">INDEX(GMW!$A$2:$HZ$100,MATCH(1,(GMW!$HY$2:$HY$100=BD$3)*(GMW!$HZ$2:$HZ$100=BD$1),0),$B34-1973)</f>
        <v>1E-3</v>
      </c>
      <c r="BE34" cm="1">
        <f t="array" ref="BE34">INDEX(GMW!$A$2:$HZ$100,MATCH(1,(GMW!$HY$2:$HY$100=BE$3)*(GMW!$HZ$2:$HZ$100=BE$1),0),$B34-1973)</f>
        <v>11.3</v>
      </c>
      <c r="BF34" cm="1">
        <f t="array" ref="BF34">INDEX(GMW!$A$2:$HZ$100,MATCH(1,(GMW!$HY$2:$HY$100=BF$3)*(GMW!$HZ$2:$HZ$100=BF$1),0),$B34-1973)</f>
        <v>1.2311939999999999</v>
      </c>
      <c r="BG34" cm="1">
        <f t="array" ref="BG34">INDEX(GMW!$A$2:$HZ$100,MATCH(1,(GMW!$HY$2:$HY$100=BG$3)*(GMW!$HZ$2:$HZ$100=BG$1),0),$B34-1973)</f>
        <v>56744</v>
      </c>
      <c r="BJ34">
        <f t="shared" si="67"/>
        <v>1986</v>
      </c>
      <c r="BM34">
        <f t="shared" si="65"/>
        <v>2007</v>
      </c>
      <c r="BN34">
        <f t="shared" si="66"/>
        <v>200701</v>
      </c>
      <c r="BO34" s="9">
        <f t="shared" si="7"/>
        <v>1943054</v>
      </c>
      <c r="BP34" s="9">
        <f t="shared" si="8"/>
        <v>46012</v>
      </c>
      <c r="BQ34" s="9">
        <f t="shared" si="9"/>
        <v>-17945</v>
      </c>
      <c r="BR34" s="9">
        <f t="shared" si="10"/>
        <v>565768</v>
      </c>
      <c r="BS34" s="9">
        <f t="shared" si="11"/>
        <v>28067</v>
      </c>
      <c r="BT34" s="9">
        <f t="shared" si="12"/>
        <v>36509</v>
      </c>
      <c r="BU34" s="9">
        <f t="shared" si="13"/>
        <v>584332</v>
      </c>
      <c r="BV34" s="9">
        <f t="shared" si="14"/>
        <v>567200</v>
      </c>
      <c r="BW34" s="9">
        <f t="shared" si="15"/>
        <v>1565136</v>
      </c>
      <c r="BX34" s="9">
        <f t="shared" si="16"/>
        <v>1896736.9000000001</v>
      </c>
      <c r="BY34" s="10">
        <f t="shared" si="17"/>
        <v>80.548327499999999</v>
      </c>
      <c r="BZ34" s="10">
        <f t="shared" si="18"/>
        <v>82.266664999999989</v>
      </c>
      <c r="CA34" s="10">
        <f t="shared" si="19"/>
        <v>5.5</v>
      </c>
      <c r="CB34" s="9">
        <f t="shared" si="62"/>
        <v>186668</v>
      </c>
      <c r="CC34" s="10">
        <f t="shared" si="20"/>
        <v>102.32499999999999</v>
      </c>
      <c r="CD34" s="9">
        <f t="shared" si="63"/>
        <v>119846</v>
      </c>
      <c r="CE34" s="10">
        <f t="shared" si="21"/>
        <v>5.2749999999999995</v>
      </c>
      <c r="CF34" s="11">
        <f t="shared" si="22"/>
        <v>2.0665170000000002</v>
      </c>
      <c r="CG34" s="11">
        <f t="shared" si="23"/>
        <v>61697.75</v>
      </c>
      <c r="CH34" s="9">
        <f t="shared" si="24"/>
        <v>1943054</v>
      </c>
      <c r="CI34" s="9">
        <f t="shared" si="25"/>
        <v>46012</v>
      </c>
      <c r="CJ34" s="9">
        <f t="shared" si="26"/>
        <v>-17945</v>
      </c>
      <c r="CK34" s="9">
        <f t="shared" si="27"/>
        <v>565768</v>
      </c>
      <c r="CL34" s="9">
        <f t="shared" si="28"/>
        <v>28067</v>
      </c>
      <c r="CM34" s="9">
        <f t="shared" si="29"/>
        <v>36509</v>
      </c>
      <c r="CN34" s="9">
        <f t="shared" si="30"/>
        <v>584332</v>
      </c>
      <c r="CO34" s="9">
        <f t="shared" si="31"/>
        <v>567200</v>
      </c>
      <c r="CP34" s="9">
        <f t="shared" si="32"/>
        <v>1565136</v>
      </c>
      <c r="CQ34" s="9">
        <f t="shared" si="33"/>
        <v>1896736.9000000001</v>
      </c>
      <c r="CR34" s="10">
        <f t="shared" si="34"/>
        <v>80.548327499999999</v>
      </c>
      <c r="CS34" s="10">
        <f t="shared" si="35"/>
        <v>82.266664999999989</v>
      </c>
      <c r="CT34" s="10">
        <f t="shared" si="36"/>
        <v>5.5</v>
      </c>
      <c r="CU34" s="9">
        <f t="shared" si="37"/>
        <v>186668</v>
      </c>
      <c r="CV34" s="10">
        <f t="shared" si="38"/>
        <v>102.32499999999999</v>
      </c>
      <c r="CW34" s="9">
        <f t="shared" si="39"/>
        <v>119846</v>
      </c>
      <c r="CX34" s="10">
        <f t="shared" si="40"/>
        <v>5.2749999999999995</v>
      </c>
      <c r="CY34" s="11">
        <f t="shared" si="41"/>
        <v>2.0665170000000002</v>
      </c>
      <c r="CZ34" s="11">
        <f t="shared" si="42"/>
        <v>61697.75</v>
      </c>
      <c r="DA34" s="9">
        <f t="shared" si="43"/>
        <v>1943054</v>
      </c>
      <c r="DB34" s="9">
        <f t="shared" si="44"/>
        <v>46012</v>
      </c>
      <c r="DC34" s="9">
        <f t="shared" si="45"/>
        <v>-17945</v>
      </c>
      <c r="DD34" s="9">
        <f t="shared" si="46"/>
        <v>565768</v>
      </c>
      <c r="DE34" s="9">
        <f t="shared" si="47"/>
        <v>28067</v>
      </c>
      <c r="DF34" s="9">
        <f t="shared" si="48"/>
        <v>36509</v>
      </c>
      <c r="DG34" s="9">
        <f t="shared" si="49"/>
        <v>584332</v>
      </c>
      <c r="DH34" s="9">
        <f t="shared" si="50"/>
        <v>567200</v>
      </c>
      <c r="DI34" s="9">
        <f t="shared" si="51"/>
        <v>1565136</v>
      </c>
      <c r="DJ34" s="9">
        <f t="shared" si="52"/>
        <v>1896736.9000000001</v>
      </c>
      <c r="DK34" s="10">
        <f t="shared" si="53"/>
        <v>80.548327499999999</v>
      </c>
      <c r="DL34" s="10">
        <f t="shared" si="54"/>
        <v>82.266664999999989</v>
      </c>
      <c r="DM34" s="10">
        <f t="shared" si="55"/>
        <v>5.5</v>
      </c>
      <c r="DN34" s="9">
        <f t="shared" si="56"/>
        <v>186668</v>
      </c>
      <c r="DO34" s="10">
        <f t="shared" si="57"/>
        <v>102.32499999999999</v>
      </c>
      <c r="DP34" s="9">
        <f t="shared" si="58"/>
        <v>119846</v>
      </c>
      <c r="DQ34" s="10">
        <f t="shared" si="59"/>
        <v>5.2749999999999995</v>
      </c>
      <c r="DR34" s="11">
        <f t="shared" si="60"/>
        <v>2.0665170000000002</v>
      </c>
      <c r="DS34" s="11">
        <f t="shared" si="61"/>
        <v>61697.75</v>
      </c>
    </row>
    <row r="35" spans="1:123">
      <c r="A35">
        <v>1987</v>
      </c>
      <c r="B35">
        <f t="shared" si="64"/>
        <v>2008</v>
      </c>
      <c r="C35" cm="1">
        <f t="array" ref="C35">INDEX(GMW!$A$2:$HZ$100,MATCH(1,(GMW!$HY$2:$HY$100=C$3)*(GMW!$HZ$2:$HZ$100=C$1),0),$B35-1973)</f>
        <v>284172</v>
      </c>
      <c r="D35" cm="1">
        <f t="array" ref="D35">INDEX(GMW!$A$2:$HZ$100,MATCH(1,(GMW!$HY$2:$HY$100=D$3)*(GMW!$HZ$2:$HZ$100=D$1),0),$B35-1973)</f>
        <v>855</v>
      </c>
      <c r="E35" cm="1">
        <f t="array" ref="E35">INDEX(GMW!$A$2:$HZ$100,MATCH(1,(GMW!$HY$2:$HY$100=E$3)*(GMW!$HZ$2:$HZ$100=E$1),0),$B35-1973)</f>
        <v>763</v>
      </c>
      <c r="F35" cm="1">
        <f t="array" ref="F35">INDEX(GMW!$A$2:$HZ$100,MATCH(1,(GMW!$HY$2:$HY$100=F$3)*(GMW!$HZ$2:$HZ$100=F$1),0),$B35-1973)</f>
        <v>41050</v>
      </c>
      <c r="G35" cm="1">
        <f t="array" ref="G35">INDEX(GMW!$A$2:$HZ$100,MATCH(1,(GMW!$HY$2:$HY$100=G$3)*(GMW!$HZ$2:$HZ$100=G$1),0),$B35-1973)</f>
        <v>1618</v>
      </c>
      <c r="H35" cm="1">
        <f t="array" ref="H35">INDEX(GMW!$A$2:$HZ$100,MATCH(1,(GMW!$HY$2:$HY$100=H$3)*(GMW!$HZ$2:$HZ$100=H$1),0),$B35-1973)</f>
        <v>4436</v>
      </c>
      <c r="I35" cm="1">
        <f t="array" ref="I35">INDEX(GMW!$A$2:$HZ$100,MATCH(1,(GMW!$HY$2:$HY$100=I$3)*(GMW!$HZ$2:$HZ$100=I$1),0),$B35-1973)</f>
        <v>46249</v>
      </c>
      <c r="J35" cm="1">
        <f t="array" ref="J35">INDEX(GMW!$A$2:$HZ$100,MATCH(1,(GMW!$HY$2:$HY$100=J$3)*(GMW!$HZ$2:$HZ$100=J$1),0),$B35-1973)</f>
        <v>118539.7</v>
      </c>
      <c r="K35" cm="1">
        <f t="array" ref="K35">INDEX(GMW!$A$2:$HZ$100,MATCH(1,(GMW!$HY$2:$HY$100=K$3)*(GMW!$HZ$2:$HZ$100=K$1),0),$B35-1973)</f>
        <v>118136</v>
      </c>
      <c r="L35" cm="1">
        <f t="array" ref="L35">INDEX(GMW!$A$2:$HZ$100,MATCH(1,(GMW!$HY$2:$HY$100=L$3)*(GMW!$HZ$2:$HZ$100=L$1),0),$B35-1973)</f>
        <v>280362.8</v>
      </c>
      <c r="M35" cm="1">
        <f t="array" ref="M35">INDEX(GMW!$A$2:$HZ$100,MATCH(1,(GMW!$HY$2:$HY$100=M$3)*(GMW!$HZ$2:$HZ$100=M$1),0),$B35-1973)</f>
        <v>41.572009999999999</v>
      </c>
      <c r="N35" cm="1">
        <f t="array" ref="N35">INDEX(GMW!$A$2:$HZ$100,MATCH(1,(GMW!$HY$2:$HY$100=N$3)*(GMW!$HZ$2:$HZ$100=N$1),0),$B35-1973)</f>
        <v>47.237139999999997</v>
      </c>
      <c r="O35" cm="1">
        <f t="array" ref="O35">INDEX(GMW!$A$2:$HZ$100,MATCH(1,(GMW!$HY$2:$HY$100=O$3)*(GMW!$HZ$2:$HZ$100=O$1),0),$B35-1973)</f>
        <v>9.875</v>
      </c>
      <c r="P35" cm="1">
        <f t="array" ref="P35">INDEX(GMW!$A$2:$HZ$100,MATCH(1,(GMW!$HY$2:$HY$100=P$3)*(GMW!$HZ$2:$HZ$100=P$1),0),$B35-1973)</f>
        <v>26436.29</v>
      </c>
      <c r="Q35" cm="1">
        <f t="array" ref="Q35">INDEX(GMW!$A$2:$HZ$100,MATCH(1,(GMW!$HY$2:$HY$100=Q$3)*(GMW!$HZ$2:$HZ$100=Q$1),0),$B35-1973)</f>
        <v>69</v>
      </c>
      <c r="R35" cm="1">
        <f t="array" ref="R35">INDEX(GMW!$A$2:$HZ$100,MATCH(1,(GMW!$HY$2:$HY$100=R$3)*(GMW!$HZ$2:$HZ$100=R$1),0),$B35-1973)</f>
        <v>1E-3</v>
      </c>
      <c r="S35" cm="1">
        <f t="array" ref="S35">INDEX(GMW!$A$2:$HZ$100,MATCH(1,(GMW!$HY$2:$HY$100=S$3)*(GMW!$HZ$2:$HZ$100=S$1),0),$B35-1973)</f>
        <v>11.1</v>
      </c>
      <c r="T35" cm="1">
        <f t="array" ref="T35">INDEX(GMW!$A$2:$HZ$100,MATCH(1,(GMW!$HY$2:$HY$100=T$3)*(GMW!$HZ$2:$HZ$100=T$1),0),$B35-1973)</f>
        <v>1.349545</v>
      </c>
      <c r="U35" cm="1">
        <f t="array" ref="U35">INDEX(GMW!$A$2:$HZ$100,MATCH(1,(GMW!$HY$2:$HY$100=U$3)*(GMW!$HZ$2:$HZ$100=U$1),0),$B35-1973)</f>
        <v>56774</v>
      </c>
      <c r="V35" cm="1">
        <f t="array" ref="V35">INDEX(GMW!$A$2:$HZ$100,MATCH(1,(GMW!$HY$2:$HY$100=V$3)*(GMW!$HZ$2:$HZ$100=V$1),0),$B35-1973)</f>
        <v>284172</v>
      </c>
      <c r="W35" cm="1">
        <f t="array" ref="W35">INDEX(GMW!$A$2:$HZ$100,MATCH(1,(GMW!$HY$2:$HY$100=W$3)*(GMW!$HZ$2:$HZ$100=W$1),0),$B35-1973)</f>
        <v>855</v>
      </c>
      <c r="X35" cm="1">
        <f t="array" ref="X35">INDEX(GMW!$A$2:$HZ$100,MATCH(1,(GMW!$HY$2:$HY$100=X$3)*(GMW!$HZ$2:$HZ$100=X$1),0),$B35-1973)</f>
        <v>763</v>
      </c>
      <c r="Y35" cm="1">
        <f t="array" ref="Y35">INDEX(GMW!$A$2:$HZ$100,MATCH(1,(GMW!$HY$2:$HY$100=Y$3)*(GMW!$HZ$2:$HZ$100=Y$1),0),$B35-1973)</f>
        <v>41050</v>
      </c>
      <c r="Z35" cm="1">
        <f t="array" ref="Z35">INDEX(GMW!$A$2:$HZ$100,MATCH(1,(GMW!$HY$2:$HY$100=Z$3)*(GMW!$HZ$2:$HZ$100=Z$1),0),$B35-1973)</f>
        <v>1618</v>
      </c>
      <c r="AA35" cm="1">
        <f t="array" ref="AA35">INDEX(GMW!$A$2:$HZ$100,MATCH(1,(GMW!$HY$2:$HY$100=AA$3)*(GMW!$HZ$2:$HZ$100=AA$1),0),$B35-1973)</f>
        <v>4436</v>
      </c>
      <c r="AB35" cm="1">
        <f t="array" ref="AB35">INDEX(GMW!$A$2:$HZ$100,MATCH(1,(GMW!$HY$2:$HY$100=AB$3)*(GMW!$HZ$2:$HZ$100=AB$1),0),$B35-1973)</f>
        <v>46249</v>
      </c>
      <c r="AC35" cm="1">
        <f t="array" ref="AC35">INDEX(GMW!$A$2:$HZ$100,MATCH(1,(GMW!$HY$2:$HY$100=AC$3)*(GMW!$HZ$2:$HZ$100=AC$1),0),$B35-1973)</f>
        <v>118539.7</v>
      </c>
      <c r="AD35" cm="1">
        <f t="array" ref="AD35">INDEX(GMW!$A$2:$HZ$100,MATCH(1,(GMW!$HY$2:$HY$100=AD$3)*(GMW!$HZ$2:$HZ$100=AD$1),0),$B35-1973)</f>
        <v>118136</v>
      </c>
      <c r="AE35" cm="1">
        <f t="array" ref="AE35">INDEX(GMW!$A$2:$HZ$100,MATCH(1,(GMW!$HY$2:$HY$100=AE$3)*(GMW!$HZ$2:$HZ$100=AE$1),0),$B35-1973)</f>
        <v>280362.8</v>
      </c>
      <c r="AF35" cm="1">
        <f t="array" ref="AF35">INDEX(GMW!$A$2:$HZ$100,MATCH(1,(GMW!$HY$2:$HY$100=AF$3)*(GMW!$HZ$2:$HZ$100=AF$1),0),$B35-1973)</f>
        <v>41.572009999999999</v>
      </c>
      <c r="AG35" cm="1">
        <f t="array" ref="AG35">INDEX(GMW!$A$2:$HZ$100,MATCH(1,(GMW!$HY$2:$HY$100=AG$3)*(GMW!$HZ$2:$HZ$100=AG$1),0),$B35-1973)</f>
        <v>47.237139999999997</v>
      </c>
      <c r="AH35" cm="1">
        <f t="array" ref="AH35">INDEX(GMW!$A$2:$HZ$100,MATCH(1,(GMW!$HY$2:$HY$100=AH$3)*(GMW!$HZ$2:$HZ$100=AH$1),0),$B35-1973)</f>
        <v>9.875</v>
      </c>
      <c r="AI35" cm="1">
        <f t="array" ref="AI35">INDEX(GMW!$A$2:$HZ$100,MATCH(1,(GMW!$HY$2:$HY$100=AI$3)*(GMW!$HZ$2:$HZ$100=AI$1),0),$B35-1973)</f>
        <v>26436.29</v>
      </c>
      <c r="AJ35" cm="1">
        <f t="array" ref="AJ35">INDEX(GMW!$A$2:$HZ$100,MATCH(1,(GMW!$HY$2:$HY$100=AJ$3)*(GMW!$HZ$2:$HZ$100=AJ$1),0),$B35-1973)</f>
        <v>69</v>
      </c>
      <c r="AK35" cm="1">
        <f t="array" ref="AK35">INDEX(GMW!$A$2:$HZ$100,MATCH(1,(GMW!$HY$2:$HY$100=AK$3)*(GMW!$HZ$2:$HZ$100=AK$1),0),$B35-1973)</f>
        <v>1E-3</v>
      </c>
      <c r="AL35" cm="1">
        <f t="array" ref="AL35">INDEX(GMW!$A$2:$HZ$100,MATCH(1,(GMW!$HY$2:$HY$100=AL$3)*(GMW!$HZ$2:$HZ$100=AL$1),0),$B35-1973)</f>
        <v>11.1</v>
      </c>
      <c r="AM35" cm="1">
        <f t="array" ref="AM35">INDEX(GMW!$A$2:$HZ$100,MATCH(1,(GMW!$HY$2:$HY$100=AM$3)*(GMW!$HZ$2:$HZ$100=AM$1),0),$B35-1973)</f>
        <v>1.349545</v>
      </c>
      <c r="AN35" cm="1">
        <f t="array" ref="AN35">INDEX(GMW!$A$2:$HZ$100,MATCH(1,(GMW!$HY$2:$HY$100=AN$3)*(GMW!$HZ$2:$HZ$100=AN$1),0),$B35-1973)</f>
        <v>56774</v>
      </c>
      <c r="AO35" cm="1">
        <f t="array" ref="AO35">INDEX(GMW!$A$2:$HZ$100,MATCH(1,(GMW!$HY$2:$HY$100=AO$3)*(GMW!$HZ$2:$HZ$100=AO$1),0),$B35-1973)</f>
        <v>284172</v>
      </c>
      <c r="AP35" cm="1">
        <f t="array" ref="AP35">INDEX(GMW!$A$2:$HZ$100,MATCH(1,(GMW!$HY$2:$HY$100=AP$3)*(GMW!$HZ$2:$HZ$100=AP$1),0),$B35-1973)</f>
        <v>855</v>
      </c>
      <c r="AQ35" cm="1">
        <f t="array" ref="AQ35">INDEX(GMW!$A$2:$HZ$100,MATCH(1,(GMW!$HY$2:$HY$100=AQ$3)*(GMW!$HZ$2:$HZ$100=AQ$1),0),$B35-1973)</f>
        <v>763</v>
      </c>
      <c r="AR35" cm="1">
        <f t="array" ref="AR35">INDEX(GMW!$A$2:$HZ$100,MATCH(1,(GMW!$HY$2:$HY$100=AR$3)*(GMW!$HZ$2:$HZ$100=AR$1),0),$B35-1973)</f>
        <v>41050</v>
      </c>
      <c r="AS35" cm="1">
        <f t="array" ref="AS35">INDEX(GMW!$A$2:$HZ$100,MATCH(1,(GMW!$HY$2:$HY$100=AS$3)*(GMW!$HZ$2:$HZ$100=AS$1),0),$B35-1973)</f>
        <v>1618</v>
      </c>
      <c r="AT35" cm="1">
        <f t="array" ref="AT35">INDEX(GMW!$A$2:$HZ$100,MATCH(1,(GMW!$HY$2:$HY$100=AT$3)*(GMW!$HZ$2:$HZ$100=AT$1),0),$B35-1973)</f>
        <v>4436</v>
      </c>
      <c r="AU35" cm="1">
        <f t="array" ref="AU35">INDEX(GMW!$A$2:$HZ$100,MATCH(1,(GMW!$HY$2:$HY$100=AU$3)*(GMW!$HZ$2:$HZ$100=AU$1),0),$B35-1973)</f>
        <v>46249</v>
      </c>
      <c r="AV35" cm="1">
        <f t="array" ref="AV35">INDEX(GMW!$A$2:$HZ$100,MATCH(1,(GMW!$HY$2:$HY$100=AV$3)*(GMW!$HZ$2:$HZ$100=AV$1),0),$B35-1973)</f>
        <v>118539.7</v>
      </c>
      <c r="AW35" cm="1">
        <f t="array" ref="AW35">INDEX(GMW!$A$2:$HZ$100,MATCH(1,(GMW!$HY$2:$HY$100=AW$3)*(GMW!$HZ$2:$HZ$100=AW$1),0),$B35-1973)</f>
        <v>118136</v>
      </c>
      <c r="AX35" cm="1">
        <f t="array" ref="AX35">INDEX(GMW!$A$2:$HZ$100,MATCH(1,(GMW!$HY$2:$HY$100=AX$3)*(GMW!$HZ$2:$HZ$100=AX$1),0),$B35-1973)</f>
        <v>280362.8</v>
      </c>
      <c r="AY35" cm="1">
        <f t="array" ref="AY35">INDEX(GMW!$A$2:$HZ$100,MATCH(1,(GMW!$HY$2:$HY$100=AY$3)*(GMW!$HZ$2:$HZ$100=AY$1),0),$B35-1973)</f>
        <v>41.572009999999999</v>
      </c>
      <c r="AZ35" cm="1">
        <f t="array" ref="AZ35">INDEX(GMW!$A$2:$HZ$100,MATCH(1,(GMW!$HY$2:$HY$100=AZ$3)*(GMW!$HZ$2:$HZ$100=AZ$1),0),$B35-1973)</f>
        <v>47.237139999999997</v>
      </c>
      <c r="BA35" cm="1">
        <f t="array" ref="BA35">INDEX(GMW!$A$2:$HZ$100,MATCH(1,(GMW!$HY$2:$HY$100=BA$3)*(GMW!$HZ$2:$HZ$100=BA$1),0),$B35-1973)</f>
        <v>9.875</v>
      </c>
      <c r="BB35" cm="1">
        <f t="array" ref="BB35">INDEX(GMW!$A$2:$HZ$100,MATCH(1,(GMW!$HY$2:$HY$100=BB$3)*(GMW!$HZ$2:$HZ$100=BB$1),0),$B35-1973)</f>
        <v>26436.29</v>
      </c>
      <c r="BC35" cm="1">
        <f t="array" ref="BC35">INDEX(GMW!$A$2:$HZ$100,MATCH(1,(GMW!$HY$2:$HY$100=BC$3)*(GMW!$HZ$2:$HZ$100=BC$1),0),$B35-1973)</f>
        <v>69</v>
      </c>
      <c r="BD35" cm="1">
        <f t="array" ref="BD35">INDEX(GMW!$A$2:$HZ$100,MATCH(1,(GMW!$HY$2:$HY$100=BD$3)*(GMW!$HZ$2:$HZ$100=BD$1),0),$B35-1973)</f>
        <v>1E-3</v>
      </c>
      <c r="BE35" cm="1">
        <f t="array" ref="BE35">INDEX(GMW!$A$2:$HZ$100,MATCH(1,(GMW!$HY$2:$HY$100=BE$3)*(GMW!$HZ$2:$HZ$100=BE$1),0),$B35-1973)</f>
        <v>11.1</v>
      </c>
      <c r="BF35" cm="1">
        <f t="array" ref="BF35">INDEX(GMW!$A$2:$HZ$100,MATCH(1,(GMW!$HY$2:$HY$100=BF$3)*(GMW!$HZ$2:$HZ$100=BF$1),0),$B35-1973)</f>
        <v>1.349545</v>
      </c>
      <c r="BG35" cm="1">
        <f t="array" ref="BG35">INDEX(GMW!$A$2:$HZ$100,MATCH(1,(GMW!$HY$2:$HY$100=BG$3)*(GMW!$HZ$2:$HZ$100=BG$1),0),$B35-1973)</f>
        <v>56774</v>
      </c>
      <c r="BJ35">
        <f t="shared" si="67"/>
        <v>1986</v>
      </c>
      <c r="BK35" t="str">
        <f t="shared" ref="BK35" si="73">BJ35&amp;"01"</f>
        <v>198601</v>
      </c>
      <c r="BM35">
        <f t="shared" si="65"/>
        <v>2008</v>
      </c>
      <c r="BN35">
        <f t="shared" si="66"/>
        <v>200801</v>
      </c>
      <c r="BO35" s="9">
        <f t="shared" si="7"/>
        <v>1897057</v>
      </c>
      <c r="BP35" s="9">
        <f t="shared" si="8"/>
        <v>117782</v>
      </c>
      <c r="BQ35" s="9">
        <f t="shared" si="9"/>
        <v>-70208</v>
      </c>
      <c r="BR35" s="9">
        <f t="shared" si="10"/>
        <v>600412</v>
      </c>
      <c r="BS35" s="9">
        <f t="shared" si="11"/>
        <v>47574</v>
      </c>
      <c r="BT35" s="9">
        <f t="shared" si="12"/>
        <v>39931</v>
      </c>
      <c r="BU35" s="9">
        <f t="shared" si="13"/>
        <v>570135</v>
      </c>
      <c r="BV35" s="9">
        <f t="shared" si="14"/>
        <v>787200</v>
      </c>
      <c r="BW35" s="9">
        <f t="shared" si="15"/>
        <v>1582791</v>
      </c>
      <c r="BX35" s="9">
        <f t="shared" si="16"/>
        <v>1925224.9</v>
      </c>
      <c r="BY35" s="10">
        <f t="shared" si="17"/>
        <v>83.448790000000002</v>
      </c>
      <c r="BZ35" s="10">
        <f t="shared" si="18"/>
        <v>85.349997500000001</v>
      </c>
      <c r="CA35" s="10">
        <f t="shared" si="19"/>
        <v>3.125</v>
      </c>
      <c r="CB35" s="9">
        <f t="shared" si="62"/>
        <v>180546</v>
      </c>
      <c r="CC35" s="10">
        <f t="shared" si="20"/>
        <v>98.325000000000003</v>
      </c>
      <c r="CD35" s="9">
        <f t="shared" si="63"/>
        <v>107717</v>
      </c>
      <c r="CE35" s="10">
        <f t="shared" si="21"/>
        <v>6.2000000000000011</v>
      </c>
      <c r="CF35" s="11">
        <f t="shared" si="22"/>
        <v>-4.5463560000000003</v>
      </c>
      <c r="CG35" s="11">
        <f t="shared" si="23"/>
        <v>62151.75</v>
      </c>
      <c r="CH35" s="9">
        <f t="shared" si="24"/>
        <v>1897057</v>
      </c>
      <c r="CI35" s="9">
        <f t="shared" si="25"/>
        <v>117782</v>
      </c>
      <c r="CJ35" s="9">
        <f t="shared" si="26"/>
        <v>-70208</v>
      </c>
      <c r="CK35" s="9">
        <f t="shared" si="27"/>
        <v>600412</v>
      </c>
      <c r="CL35" s="9">
        <f t="shared" si="28"/>
        <v>47574</v>
      </c>
      <c r="CM35" s="9">
        <f t="shared" si="29"/>
        <v>39931</v>
      </c>
      <c r="CN35" s="9">
        <f t="shared" si="30"/>
        <v>570135</v>
      </c>
      <c r="CO35" s="9">
        <f t="shared" si="31"/>
        <v>787200</v>
      </c>
      <c r="CP35" s="9">
        <f t="shared" si="32"/>
        <v>1582791</v>
      </c>
      <c r="CQ35" s="9">
        <f t="shared" si="33"/>
        <v>1925224.9</v>
      </c>
      <c r="CR35" s="10">
        <f t="shared" si="34"/>
        <v>83.448790000000002</v>
      </c>
      <c r="CS35" s="10">
        <f t="shared" si="35"/>
        <v>85.349997500000001</v>
      </c>
      <c r="CT35" s="10">
        <f t="shared" si="36"/>
        <v>3.125</v>
      </c>
      <c r="CU35" s="9">
        <f t="shared" si="37"/>
        <v>180546</v>
      </c>
      <c r="CV35" s="10">
        <f t="shared" si="38"/>
        <v>98.325000000000003</v>
      </c>
      <c r="CW35" s="9">
        <f t="shared" si="39"/>
        <v>107717</v>
      </c>
      <c r="CX35" s="10">
        <f t="shared" si="40"/>
        <v>6.2000000000000011</v>
      </c>
      <c r="CY35" s="11">
        <f t="shared" si="41"/>
        <v>-4.5463560000000003</v>
      </c>
      <c r="CZ35" s="11">
        <f t="shared" si="42"/>
        <v>62151.75</v>
      </c>
      <c r="DA35" s="9">
        <f t="shared" si="43"/>
        <v>1897057</v>
      </c>
      <c r="DB35" s="9">
        <f t="shared" si="44"/>
        <v>117782</v>
      </c>
      <c r="DC35" s="9">
        <f t="shared" si="45"/>
        <v>-70208</v>
      </c>
      <c r="DD35" s="9">
        <f t="shared" si="46"/>
        <v>600412</v>
      </c>
      <c r="DE35" s="9">
        <f t="shared" si="47"/>
        <v>47574</v>
      </c>
      <c r="DF35" s="9">
        <f t="shared" si="48"/>
        <v>39931</v>
      </c>
      <c r="DG35" s="9">
        <f t="shared" si="49"/>
        <v>570135</v>
      </c>
      <c r="DH35" s="9">
        <f t="shared" si="50"/>
        <v>787200</v>
      </c>
      <c r="DI35" s="9">
        <f t="shared" si="51"/>
        <v>1582791</v>
      </c>
      <c r="DJ35" s="9">
        <f t="shared" si="52"/>
        <v>1925224.9</v>
      </c>
      <c r="DK35" s="10">
        <f t="shared" si="53"/>
        <v>83.448790000000002</v>
      </c>
      <c r="DL35" s="10">
        <f t="shared" si="54"/>
        <v>85.349997500000001</v>
      </c>
      <c r="DM35" s="10">
        <f t="shared" si="55"/>
        <v>3.125</v>
      </c>
      <c r="DN35" s="9">
        <f t="shared" si="56"/>
        <v>180546</v>
      </c>
      <c r="DO35" s="10">
        <f t="shared" si="57"/>
        <v>98.325000000000003</v>
      </c>
      <c r="DP35" s="9">
        <f t="shared" si="58"/>
        <v>107717</v>
      </c>
      <c r="DQ35" s="10">
        <f t="shared" si="59"/>
        <v>6.2000000000000011</v>
      </c>
      <c r="DR35" s="11">
        <f t="shared" si="60"/>
        <v>-4.5463560000000003</v>
      </c>
      <c r="DS35" s="11">
        <f t="shared" si="61"/>
        <v>62151.75</v>
      </c>
    </row>
    <row r="36" spans="1:123">
      <c r="B36">
        <f t="shared" si="64"/>
        <v>2009</v>
      </c>
      <c r="C36" cm="1">
        <f t="array" ref="C36">INDEX(GMW!$A$2:$HZ$100,MATCH(1,(GMW!$HY$2:$HY$100=C$3)*(GMW!$HZ$2:$HZ$100=C$1),0),$B36-1973)</f>
        <v>288385</v>
      </c>
      <c r="D36" cm="1">
        <f t="array" ref="D36">INDEX(GMW!$A$2:$HZ$100,MATCH(1,(GMW!$HY$2:$HY$100=D$3)*(GMW!$HZ$2:$HZ$100=D$1),0),$B36-1973)</f>
        <v>4353</v>
      </c>
      <c r="E36" cm="1">
        <f t="array" ref="E36">INDEX(GMW!$A$2:$HZ$100,MATCH(1,(GMW!$HY$2:$HY$100=E$3)*(GMW!$HZ$2:$HZ$100=E$1),0),$B36-1973)</f>
        <v>-5113</v>
      </c>
      <c r="F36" cm="1">
        <f t="array" ref="F36">INDEX(GMW!$A$2:$HZ$100,MATCH(1,(GMW!$HY$2:$HY$100=F$3)*(GMW!$HZ$2:$HZ$100=F$1),0),$B36-1973)</f>
        <v>41027</v>
      </c>
      <c r="G36" cm="1">
        <f t="array" ref="G36">INDEX(GMW!$A$2:$HZ$100,MATCH(1,(GMW!$HY$2:$HY$100=G$3)*(GMW!$HZ$2:$HZ$100=G$1),0),$B36-1973)</f>
        <v>-760</v>
      </c>
      <c r="H36" cm="1">
        <f t="array" ref="H36">INDEX(GMW!$A$2:$HZ$100,MATCH(1,(GMW!$HY$2:$HY$100=H$3)*(GMW!$HZ$2:$HZ$100=H$1),0),$B36-1973)</f>
        <v>4531</v>
      </c>
      <c r="I36" cm="1">
        <f t="array" ref="I36">INDEX(GMW!$A$2:$HZ$100,MATCH(1,(GMW!$HY$2:$HY$100=I$3)*(GMW!$HZ$2:$HZ$100=I$1),0),$B36-1973)</f>
        <v>40445</v>
      </c>
      <c r="J36" cm="1">
        <f t="array" ref="J36">INDEX(GMW!$A$2:$HZ$100,MATCH(1,(GMW!$HY$2:$HY$100=J$3)*(GMW!$HZ$2:$HZ$100=J$1),0),$B36-1973)</f>
        <v>121004.3</v>
      </c>
      <c r="K36" cm="1">
        <f t="array" ref="K36">INDEX(GMW!$A$2:$HZ$100,MATCH(1,(GMW!$HY$2:$HY$100=K$3)*(GMW!$HZ$2:$HZ$100=K$1),0),$B36-1973)</f>
        <v>121739</v>
      </c>
      <c r="L36" cm="1">
        <f t="array" ref="L36">INDEX(GMW!$A$2:$HZ$100,MATCH(1,(GMW!$HY$2:$HY$100=L$3)*(GMW!$HZ$2:$HZ$100=L$1),0),$B36-1973)</f>
        <v>282599</v>
      </c>
      <c r="M36" cm="1">
        <f t="array" ref="M36">INDEX(GMW!$A$2:$HZ$100,MATCH(1,(GMW!$HY$2:$HY$100=M$3)*(GMW!$HZ$2:$HZ$100=M$1),0),$B36-1973)</f>
        <v>42.21405</v>
      </c>
      <c r="N36" cm="1">
        <f t="array" ref="N36">INDEX(GMW!$A$2:$HZ$100,MATCH(1,(GMW!$HY$2:$HY$100=N$3)*(GMW!$HZ$2:$HZ$100=N$1),0),$B36-1973)</f>
        <v>47.836730000000003</v>
      </c>
      <c r="O36" cm="1">
        <f t="array" ref="O36">INDEX(GMW!$A$2:$HZ$100,MATCH(1,(GMW!$HY$2:$HY$100=O$3)*(GMW!$HZ$2:$HZ$100=O$1),0),$B36-1973)</f>
        <v>8.875</v>
      </c>
      <c r="P36" cm="1">
        <f t="array" ref="P36">INDEX(GMW!$A$2:$HZ$100,MATCH(1,(GMW!$HY$2:$HY$100=P$3)*(GMW!$HZ$2:$HZ$100=P$1),0),$B36-1973)</f>
        <v>26730.57</v>
      </c>
      <c r="Q36" cm="1">
        <f t="array" ref="Q36">INDEX(GMW!$A$2:$HZ$100,MATCH(1,(GMW!$HY$2:$HY$100=Q$3)*(GMW!$HZ$2:$HZ$100=Q$1),0),$B36-1973)</f>
        <v>69.7</v>
      </c>
      <c r="R36" cm="1">
        <f t="array" ref="R36">INDEX(GMW!$A$2:$HZ$100,MATCH(1,(GMW!$HY$2:$HY$100=R$3)*(GMW!$HZ$2:$HZ$100=R$1),0),$B36-1973)</f>
        <v>1E-3</v>
      </c>
      <c r="S36" cm="1">
        <f t="array" ref="S36">INDEX(GMW!$A$2:$HZ$100,MATCH(1,(GMW!$HY$2:$HY$100=S$3)*(GMW!$HZ$2:$HZ$100=S$1),0),$B36-1973)</f>
        <v>10.7</v>
      </c>
      <c r="T36" cm="1">
        <f t="array" ref="T36">INDEX(GMW!$A$2:$HZ$100,MATCH(1,(GMW!$HY$2:$HY$100=T$3)*(GMW!$HZ$2:$HZ$100=T$1),0),$B36-1973)</f>
        <v>2.0267490000000001</v>
      </c>
      <c r="U36" cm="1">
        <f t="array" ref="U36">INDEX(GMW!$A$2:$HZ$100,MATCH(1,(GMW!$HY$2:$HY$100=U$3)*(GMW!$HZ$2:$HZ$100=U$1),0),$B36-1973)</f>
        <v>56804</v>
      </c>
      <c r="V36" cm="1">
        <f t="array" ref="V36">INDEX(GMW!$A$2:$HZ$100,MATCH(1,(GMW!$HY$2:$HY$100=V$3)*(GMW!$HZ$2:$HZ$100=V$1),0),$B36-1973)</f>
        <v>288385</v>
      </c>
      <c r="W36" cm="1">
        <f t="array" ref="W36">INDEX(GMW!$A$2:$HZ$100,MATCH(1,(GMW!$HY$2:$HY$100=W$3)*(GMW!$HZ$2:$HZ$100=W$1),0),$B36-1973)</f>
        <v>4353</v>
      </c>
      <c r="X36" cm="1">
        <f t="array" ref="X36">INDEX(GMW!$A$2:$HZ$100,MATCH(1,(GMW!$HY$2:$HY$100=X$3)*(GMW!$HZ$2:$HZ$100=X$1),0),$B36-1973)</f>
        <v>-5113</v>
      </c>
      <c r="Y36" cm="1">
        <f t="array" ref="Y36">INDEX(GMW!$A$2:$HZ$100,MATCH(1,(GMW!$HY$2:$HY$100=Y$3)*(GMW!$HZ$2:$HZ$100=Y$1),0),$B36-1973)</f>
        <v>41027</v>
      </c>
      <c r="Z36" cm="1">
        <f t="array" ref="Z36">INDEX(GMW!$A$2:$HZ$100,MATCH(1,(GMW!$HY$2:$HY$100=Z$3)*(GMW!$HZ$2:$HZ$100=Z$1),0),$B36-1973)</f>
        <v>-760</v>
      </c>
      <c r="AA36" cm="1">
        <f t="array" ref="AA36">INDEX(GMW!$A$2:$HZ$100,MATCH(1,(GMW!$HY$2:$HY$100=AA$3)*(GMW!$HZ$2:$HZ$100=AA$1),0),$B36-1973)</f>
        <v>4531</v>
      </c>
      <c r="AB36" cm="1">
        <f t="array" ref="AB36">INDEX(GMW!$A$2:$HZ$100,MATCH(1,(GMW!$HY$2:$HY$100=AB$3)*(GMW!$HZ$2:$HZ$100=AB$1),0),$B36-1973)</f>
        <v>40445</v>
      </c>
      <c r="AC36" cm="1">
        <f t="array" ref="AC36">INDEX(GMW!$A$2:$HZ$100,MATCH(1,(GMW!$HY$2:$HY$100=AC$3)*(GMW!$HZ$2:$HZ$100=AC$1),0),$B36-1973)</f>
        <v>121004.3</v>
      </c>
      <c r="AD36" cm="1">
        <f t="array" ref="AD36">INDEX(GMW!$A$2:$HZ$100,MATCH(1,(GMW!$HY$2:$HY$100=AD$3)*(GMW!$HZ$2:$HZ$100=AD$1),0),$B36-1973)</f>
        <v>121739</v>
      </c>
      <c r="AE36" cm="1">
        <f t="array" ref="AE36">INDEX(GMW!$A$2:$HZ$100,MATCH(1,(GMW!$HY$2:$HY$100=AE$3)*(GMW!$HZ$2:$HZ$100=AE$1),0),$B36-1973)</f>
        <v>282599</v>
      </c>
      <c r="AF36" cm="1">
        <f t="array" ref="AF36">INDEX(GMW!$A$2:$HZ$100,MATCH(1,(GMW!$HY$2:$HY$100=AF$3)*(GMW!$HZ$2:$HZ$100=AF$1),0),$B36-1973)</f>
        <v>42.21405</v>
      </c>
      <c r="AG36" cm="1">
        <f t="array" ref="AG36">INDEX(GMW!$A$2:$HZ$100,MATCH(1,(GMW!$HY$2:$HY$100=AG$3)*(GMW!$HZ$2:$HZ$100=AG$1),0),$B36-1973)</f>
        <v>47.836730000000003</v>
      </c>
      <c r="AH36" cm="1">
        <f t="array" ref="AH36">INDEX(GMW!$A$2:$HZ$100,MATCH(1,(GMW!$HY$2:$HY$100=AH$3)*(GMW!$HZ$2:$HZ$100=AH$1),0),$B36-1973)</f>
        <v>8.875</v>
      </c>
      <c r="AI36" cm="1">
        <f t="array" ref="AI36">INDEX(GMW!$A$2:$HZ$100,MATCH(1,(GMW!$HY$2:$HY$100=AI$3)*(GMW!$HZ$2:$HZ$100=AI$1),0),$B36-1973)</f>
        <v>26730.57</v>
      </c>
      <c r="AJ36" cm="1">
        <f t="array" ref="AJ36">INDEX(GMW!$A$2:$HZ$100,MATCH(1,(GMW!$HY$2:$HY$100=AJ$3)*(GMW!$HZ$2:$HZ$100=AJ$1),0),$B36-1973)</f>
        <v>69.7</v>
      </c>
      <c r="AK36" cm="1">
        <f t="array" ref="AK36">INDEX(GMW!$A$2:$HZ$100,MATCH(1,(GMW!$HY$2:$HY$100=AK$3)*(GMW!$HZ$2:$HZ$100=AK$1),0),$B36-1973)</f>
        <v>1E-3</v>
      </c>
      <c r="AL36" cm="1">
        <f t="array" ref="AL36">INDEX(GMW!$A$2:$HZ$100,MATCH(1,(GMW!$HY$2:$HY$100=AL$3)*(GMW!$HZ$2:$HZ$100=AL$1),0),$B36-1973)</f>
        <v>10.7</v>
      </c>
      <c r="AM36" cm="1">
        <f t="array" ref="AM36">INDEX(GMW!$A$2:$HZ$100,MATCH(1,(GMW!$HY$2:$HY$100=AM$3)*(GMW!$HZ$2:$HZ$100=AM$1),0),$B36-1973)</f>
        <v>2.0267490000000001</v>
      </c>
      <c r="AN36" cm="1">
        <f t="array" ref="AN36">INDEX(GMW!$A$2:$HZ$100,MATCH(1,(GMW!$HY$2:$HY$100=AN$3)*(GMW!$HZ$2:$HZ$100=AN$1),0),$B36-1973)</f>
        <v>56804</v>
      </c>
      <c r="AO36" cm="1">
        <f t="array" ref="AO36">INDEX(GMW!$A$2:$HZ$100,MATCH(1,(GMW!$HY$2:$HY$100=AO$3)*(GMW!$HZ$2:$HZ$100=AO$1),0),$B36-1973)</f>
        <v>288385</v>
      </c>
      <c r="AP36" cm="1">
        <f t="array" ref="AP36">INDEX(GMW!$A$2:$HZ$100,MATCH(1,(GMW!$HY$2:$HY$100=AP$3)*(GMW!$HZ$2:$HZ$100=AP$1),0),$B36-1973)</f>
        <v>4353</v>
      </c>
      <c r="AQ36" cm="1">
        <f t="array" ref="AQ36">INDEX(GMW!$A$2:$HZ$100,MATCH(1,(GMW!$HY$2:$HY$100=AQ$3)*(GMW!$HZ$2:$HZ$100=AQ$1),0),$B36-1973)</f>
        <v>-5113</v>
      </c>
      <c r="AR36" cm="1">
        <f t="array" ref="AR36">INDEX(GMW!$A$2:$HZ$100,MATCH(1,(GMW!$HY$2:$HY$100=AR$3)*(GMW!$HZ$2:$HZ$100=AR$1),0),$B36-1973)</f>
        <v>41027</v>
      </c>
      <c r="AS36" cm="1">
        <f t="array" ref="AS36">INDEX(GMW!$A$2:$HZ$100,MATCH(1,(GMW!$HY$2:$HY$100=AS$3)*(GMW!$HZ$2:$HZ$100=AS$1),0),$B36-1973)</f>
        <v>-760</v>
      </c>
      <c r="AT36" cm="1">
        <f t="array" ref="AT36">INDEX(GMW!$A$2:$HZ$100,MATCH(1,(GMW!$HY$2:$HY$100=AT$3)*(GMW!$HZ$2:$HZ$100=AT$1),0),$B36-1973)</f>
        <v>4531</v>
      </c>
      <c r="AU36" cm="1">
        <f t="array" ref="AU36">INDEX(GMW!$A$2:$HZ$100,MATCH(1,(GMW!$HY$2:$HY$100=AU$3)*(GMW!$HZ$2:$HZ$100=AU$1),0),$B36-1973)</f>
        <v>40445</v>
      </c>
      <c r="AV36" cm="1">
        <f t="array" ref="AV36">INDEX(GMW!$A$2:$HZ$100,MATCH(1,(GMW!$HY$2:$HY$100=AV$3)*(GMW!$HZ$2:$HZ$100=AV$1),0),$B36-1973)</f>
        <v>121004.3</v>
      </c>
      <c r="AW36" cm="1">
        <f t="array" ref="AW36">INDEX(GMW!$A$2:$HZ$100,MATCH(1,(GMW!$HY$2:$HY$100=AW$3)*(GMW!$HZ$2:$HZ$100=AW$1),0),$B36-1973)</f>
        <v>121739</v>
      </c>
      <c r="AX36" cm="1">
        <f t="array" ref="AX36">INDEX(GMW!$A$2:$HZ$100,MATCH(1,(GMW!$HY$2:$HY$100=AX$3)*(GMW!$HZ$2:$HZ$100=AX$1),0),$B36-1973)</f>
        <v>282599</v>
      </c>
      <c r="AY36" cm="1">
        <f t="array" ref="AY36">INDEX(GMW!$A$2:$HZ$100,MATCH(1,(GMW!$HY$2:$HY$100=AY$3)*(GMW!$HZ$2:$HZ$100=AY$1),0),$B36-1973)</f>
        <v>42.21405</v>
      </c>
      <c r="AZ36" cm="1">
        <f t="array" ref="AZ36">INDEX(GMW!$A$2:$HZ$100,MATCH(1,(GMW!$HY$2:$HY$100=AZ$3)*(GMW!$HZ$2:$HZ$100=AZ$1),0),$B36-1973)</f>
        <v>47.836730000000003</v>
      </c>
      <c r="BA36" cm="1">
        <f t="array" ref="BA36">INDEX(GMW!$A$2:$HZ$100,MATCH(1,(GMW!$HY$2:$HY$100=BA$3)*(GMW!$HZ$2:$HZ$100=BA$1),0),$B36-1973)</f>
        <v>8.875</v>
      </c>
      <c r="BB36" cm="1">
        <f t="array" ref="BB36">INDEX(GMW!$A$2:$HZ$100,MATCH(1,(GMW!$HY$2:$HY$100=BB$3)*(GMW!$HZ$2:$HZ$100=BB$1),0),$B36-1973)</f>
        <v>26730.57</v>
      </c>
      <c r="BC36" cm="1">
        <f t="array" ref="BC36">INDEX(GMW!$A$2:$HZ$100,MATCH(1,(GMW!$HY$2:$HY$100=BC$3)*(GMW!$HZ$2:$HZ$100=BC$1),0),$B36-1973)</f>
        <v>69.7</v>
      </c>
      <c r="BD36" cm="1">
        <f t="array" ref="BD36">INDEX(GMW!$A$2:$HZ$100,MATCH(1,(GMW!$HY$2:$HY$100=BD$3)*(GMW!$HZ$2:$HZ$100=BD$1),0),$B36-1973)</f>
        <v>1E-3</v>
      </c>
      <c r="BE36" cm="1">
        <f t="array" ref="BE36">INDEX(GMW!$A$2:$HZ$100,MATCH(1,(GMW!$HY$2:$HY$100=BE$3)*(GMW!$HZ$2:$HZ$100=BE$1),0),$B36-1973)</f>
        <v>10.7</v>
      </c>
      <c r="BF36" cm="1">
        <f t="array" ref="BF36">INDEX(GMW!$A$2:$HZ$100,MATCH(1,(GMW!$HY$2:$HY$100=BF$3)*(GMW!$HZ$2:$HZ$100=BF$1),0),$B36-1973)</f>
        <v>2.0267490000000001</v>
      </c>
      <c r="BG36" cm="1">
        <f t="array" ref="BG36">INDEX(GMW!$A$2:$HZ$100,MATCH(1,(GMW!$HY$2:$HY$100=BG$3)*(GMW!$HZ$2:$HZ$100=BG$1),0),$B36-1973)</f>
        <v>56804</v>
      </c>
      <c r="BJ36">
        <f t="shared" si="67"/>
        <v>1987</v>
      </c>
      <c r="BM36">
        <f t="shared" si="65"/>
        <v>2009</v>
      </c>
      <c r="BN36">
        <f t="shared" si="66"/>
        <v>200901</v>
      </c>
      <c r="BO36" s="9">
        <f t="shared" si="7"/>
        <v>1842255</v>
      </c>
      <c r="BP36" s="9">
        <f t="shared" si="8"/>
        <v>160908</v>
      </c>
      <c r="BQ36" s="9">
        <f t="shared" si="9"/>
        <v>-114152</v>
      </c>
      <c r="BR36" s="9">
        <f t="shared" si="10"/>
        <v>634801</v>
      </c>
      <c r="BS36" s="9">
        <f t="shared" si="11"/>
        <v>46756</v>
      </c>
      <c r="BT36" s="9">
        <f t="shared" si="12"/>
        <v>41756</v>
      </c>
      <c r="BU36" s="9">
        <f t="shared" si="13"/>
        <v>562405</v>
      </c>
      <c r="BV36" s="9">
        <f t="shared" si="14"/>
        <v>1027900</v>
      </c>
      <c r="BW36" s="9">
        <f t="shared" si="15"/>
        <v>1558176</v>
      </c>
      <c r="BX36" s="9">
        <f t="shared" si="16"/>
        <v>1933894.1</v>
      </c>
      <c r="BY36" s="10">
        <f t="shared" si="17"/>
        <v>84.578035</v>
      </c>
      <c r="BZ36" s="10">
        <f t="shared" si="18"/>
        <v>87.275000000000006</v>
      </c>
      <c r="CA36" s="10">
        <f t="shared" si="19"/>
        <v>0.5</v>
      </c>
      <c r="CB36" s="9">
        <f t="shared" si="62"/>
        <v>167622</v>
      </c>
      <c r="CC36" s="10">
        <f t="shared" si="20"/>
        <v>93.2</v>
      </c>
      <c r="CD36" s="9">
        <f t="shared" si="63"/>
        <v>96210</v>
      </c>
      <c r="CE36" s="10">
        <f t="shared" si="21"/>
        <v>7.85</v>
      </c>
      <c r="CF36" s="11">
        <f t="shared" si="22"/>
        <v>-4.21896</v>
      </c>
      <c r="CG36" s="11">
        <f t="shared" si="23"/>
        <v>62635.25</v>
      </c>
      <c r="CH36" s="9">
        <f t="shared" si="24"/>
        <v>1842255</v>
      </c>
      <c r="CI36" s="9">
        <f t="shared" si="25"/>
        <v>160908</v>
      </c>
      <c r="CJ36" s="9">
        <f t="shared" si="26"/>
        <v>-114152</v>
      </c>
      <c r="CK36" s="9">
        <f t="shared" si="27"/>
        <v>634801</v>
      </c>
      <c r="CL36" s="9">
        <f t="shared" si="28"/>
        <v>46756</v>
      </c>
      <c r="CM36" s="9">
        <f t="shared" si="29"/>
        <v>41756</v>
      </c>
      <c r="CN36" s="9">
        <f t="shared" si="30"/>
        <v>562405</v>
      </c>
      <c r="CO36" s="9">
        <f t="shared" si="31"/>
        <v>1027900</v>
      </c>
      <c r="CP36" s="9">
        <f t="shared" si="32"/>
        <v>1558176</v>
      </c>
      <c r="CQ36" s="9">
        <f t="shared" si="33"/>
        <v>1933894.1</v>
      </c>
      <c r="CR36" s="10">
        <f t="shared" si="34"/>
        <v>84.578035</v>
      </c>
      <c r="CS36" s="10">
        <f t="shared" si="35"/>
        <v>87.275000000000006</v>
      </c>
      <c r="CT36" s="10">
        <f t="shared" si="36"/>
        <v>0.5</v>
      </c>
      <c r="CU36" s="9">
        <f t="shared" si="37"/>
        <v>167622</v>
      </c>
      <c r="CV36" s="10">
        <f t="shared" si="38"/>
        <v>93.2</v>
      </c>
      <c r="CW36" s="9">
        <f t="shared" si="39"/>
        <v>96210</v>
      </c>
      <c r="CX36" s="10">
        <f t="shared" si="40"/>
        <v>7.85</v>
      </c>
      <c r="CY36" s="11">
        <f t="shared" si="41"/>
        <v>-4.21896</v>
      </c>
      <c r="CZ36" s="11">
        <f t="shared" si="42"/>
        <v>62635.25</v>
      </c>
      <c r="DA36" s="9">
        <f t="shared" si="43"/>
        <v>1842255</v>
      </c>
      <c r="DB36" s="9">
        <f t="shared" si="44"/>
        <v>160908</v>
      </c>
      <c r="DC36" s="9">
        <f t="shared" si="45"/>
        <v>-114152</v>
      </c>
      <c r="DD36" s="9">
        <f t="shared" si="46"/>
        <v>634801</v>
      </c>
      <c r="DE36" s="9">
        <f t="shared" si="47"/>
        <v>46756</v>
      </c>
      <c r="DF36" s="9">
        <f t="shared" si="48"/>
        <v>41756</v>
      </c>
      <c r="DG36" s="9">
        <f t="shared" si="49"/>
        <v>562405</v>
      </c>
      <c r="DH36" s="9">
        <f t="shared" si="50"/>
        <v>1027900</v>
      </c>
      <c r="DI36" s="9">
        <f t="shared" si="51"/>
        <v>1558176</v>
      </c>
      <c r="DJ36" s="9">
        <f t="shared" si="52"/>
        <v>1933894.1</v>
      </c>
      <c r="DK36" s="10">
        <f t="shared" si="53"/>
        <v>84.578035</v>
      </c>
      <c r="DL36" s="10">
        <f t="shared" si="54"/>
        <v>87.275000000000006</v>
      </c>
      <c r="DM36" s="10">
        <f t="shared" si="55"/>
        <v>0.5</v>
      </c>
      <c r="DN36" s="9">
        <f t="shared" si="56"/>
        <v>167622</v>
      </c>
      <c r="DO36" s="10">
        <f t="shared" si="57"/>
        <v>93.2</v>
      </c>
      <c r="DP36" s="9">
        <f t="shared" si="58"/>
        <v>96210</v>
      </c>
      <c r="DQ36" s="10">
        <f t="shared" si="59"/>
        <v>7.85</v>
      </c>
      <c r="DR36" s="11">
        <f t="shared" si="60"/>
        <v>-4.21896</v>
      </c>
      <c r="DS36" s="11">
        <f t="shared" si="61"/>
        <v>62635.25</v>
      </c>
    </row>
    <row r="37" spans="1:123">
      <c r="B37">
        <f t="shared" si="64"/>
        <v>2010</v>
      </c>
      <c r="C37" cm="1">
        <f t="array" ref="C37">INDEX(GMW!$A$2:$HZ$100,MATCH(1,(GMW!$HY$2:$HY$100=C$3)*(GMW!$HZ$2:$HZ$100=C$1),0),$B37-1973)</f>
        <v>295493</v>
      </c>
      <c r="D37" cm="1">
        <f t="array" ref="D37">INDEX(GMW!$A$2:$HZ$100,MATCH(1,(GMW!$HY$2:$HY$100=D$3)*(GMW!$HZ$2:$HZ$100=D$1),0),$B37-1973)</f>
        <v>1823</v>
      </c>
      <c r="E37" cm="1">
        <f t="array" ref="E37">INDEX(GMW!$A$2:$HZ$100,MATCH(1,(GMW!$HY$2:$HY$100=E$3)*(GMW!$HZ$2:$HZ$100=E$1),0),$B37-1973)</f>
        <v>-1674</v>
      </c>
      <c r="F37" cm="1">
        <f t="array" ref="F37">INDEX(GMW!$A$2:$HZ$100,MATCH(1,(GMW!$HY$2:$HY$100=F$3)*(GMW!$HZ$2:$HZ$100=F$1),0),$B37-1973)</f>
        <v>41984</v>
      </c>
      <c r="G37" cm="1">
        <f t="array" ref="G37">INDEX(GMW!$A$2:$HZ$100,MATCH(1,(GMW!$HY$2:$HY$100=G$3)*(GMW!$HZ$2:$HZ$100=G$1),0),$B37-1973)</f>
        <v>149</v>
      </c>
      <c r="H37" cm="1">
        <f t="array" ref="H37">INDEX(GMW!$A$2:$HZ$100,MATCH(1,(GMW!$HY$2:$HY$100=H$3)*(GMW!$HZ$2:$HZ$100=H$1),0),$B37-1973)</f>
        <v>4594</v>
      </c>
      <c r="I37" cm="1">
        <f t="array" ref="I37">INDEX(GMW!$A$2:$HZ$100,MATCH(1,(GMW!$HY$2:$HY$100=I$3)*(GMW!$HZ$2:$HZ$100=I$1),0),$B37-1973)</f>
        <v>44904</v>
      </c>
      <c r="J37" cm="1">
        <f t="array" ref="J37">INDEX(GMW!$A$2:$HZ$100,MATCH(1,(GMW!$HY$2:$HY$100=J$3)*(GMW!$HZ$2:$HZ$100=J$1),0),$B37-1973)</f>
        <v>120092.9</v>
      </c>
      <c r="K37" cm="1">
        <f t="array" ref="K37">INDEX(GMW!$A$2:$HZ$100,MATCH(1,(GMW!$HY$2:$HY$100=K$3)*(GMW!$HZ$2:$HZ$100=K$1),0),$B37-1973)</f>
        <v>127119</v>
      </c>
      <c r="L37" cm="1">
        <f t="array" ref="L37">INDEX(GMW!$A$2:$HZ$100,MATCH(1,(GMW!$HY$2:$HY$100=L$3)*(GMW!$HZ$2:$HZ$100=L$1),0),$B37-1973)</f>
        <v>284973.59999999998</v>
      </c>
      <c r="M37" cm="1">
        <f t="array" ref="M37">INDEX(GMW!$A$2:$HZ$100,MATCH(1,(GMW!$HY$2:$HY$100=M$3)*(GMW!$HZ$2:$HZ$100=M$1),0),$B37-1973)</f>
        <v>43.019289999999998</v>
      </c>
      <c r="N37" cm="1">
        <f t="array" ref="N37">INDEX(GMW!$A$2:$HZ$100,MATCH(1,(GMW!$HY$2:$HY$100=N$3)*(GMW!$HZ$2:$HZ$100=N$1),0),$B37-1973)</f>
        <v>47.888869999999997</v>
      </c>
      <c r="O37" cm="1">
        <f t="array" ref="O37">INDEX(GMW!$A$2:$HZ$100,MATCH(1,(GMW!$HY$2:$HY$100=O$3)*(GMW!$HZ$2:$HZ$100=O$1),0),$B37-1973)</f>
        <v>9.875</v>
      </c>
      <c r="P37" cm="1">
        <f t="array" ref="P37">INDEX(GMW!$A$2:$HZ$100,MATCH(1,(GMW!$HY$2:$HY$100=P$3)*(GMW!$HZ$2:$HZ$100=P$1),0),$B37-1973)</f>
        <v>27319.14</v>
      </c>
      <c r="Q37" cm="1">
        <f t="array" ref="Q37">INDEX(GMW!$A$2:$HZ$100,MATCH(1,(GMW!$HY$2:$HY$100=Q$3)*(GMW!$HZ$2:$HZ$100=Q$1),0),$B37-1973)</f>
        <v>70.900000000000006</v>
      </c>
      <c r="R37" cm="1">
        <f t="array" ref="R37">INDEX(GMW!$A$2:$HZ$100,MATCH(1,(GMW!$HY$2:$HY$100=R$3)*(GMW!$HZ$2:$HZ$100=R$1),0),$B37-1973)</f>
        <v>1E-3</v>
      </c>
      <c r="S37" cm="1">
        <f t="array" ref="S37">INDEX(GMW!$A$2:$HZ$100,MATCH(1,(GMW!$HY$2:$HY$100=S$3)*(GMW!$HZ$2:$HZ$100=S$1),0),$B37-1973)</f>
        <v>10.199999999999999</v>
      </c>
      <c r="T37" cm="1">
        <f t="array" ref="T37">INDEX(GMW!$A$2:$HZ$100,MATCH(1,(GMW!$HY$2:$HY$100=T$3)*(GMW!$HZ$2:$HZ$100=T$1),0),$B37-1973)</f>
        <v>3.6248209999999998</v>
      </c>
      <c r="U37" cm="1">
        <f t="array" ref="U37">INDEX(GMW!$A$2:$HZ$100,MATCH(1,(GMW!$HY$2:$HY$100=U$3)*(GMW!$HZ$2:$HZ$100=U$1),0),$B37-1973)</f>
        <v>56832</v>
      </c>
      <c r="V37" cm="1">
        <f t="array" ref="V37">INDEX(GMW!$A$2:$HZ$100,MATCH(1,(GMW!$HY$2:$HY$100=V$3)*(GMW!$HZ$2:$HZ$100=V$1),0),$B37-1973)</f>
        <v>295493</v>
      </c>
      <c r="W37" cm="1">
        <f t="array" ref="W37">INDEX(GMW!$A$2:$HZ$100,MATCH(1,(GMW!$HY$2:$HY$100=W$3)*(GMW!$HZ$2:$HZ$100=W$1),0),$B37-1973)</f>
        <v>1823</v>
      </c>
      <c r="X37" cm="1">
        <f t="array" ref="X37">INDEX(GMW!$A$2:$HZ$100,MATCH(1,(GMW!$HY$2:$HY$100=X$3)*(GMW!$HZ$2:$HZ$100=X$1),0),$B37-1973)</f>
        <v>-1674</v>
      </c>
      <c r="Y37" cm="1">
        <f t="array" ref="Y37">INDEX(GMW!$A$2:$HZ$100,MATCH(1,(GMW!$HY$2:$HY$100=Y$3)*(GMW!$HZ$2:$HZ$100=Y$1),0),$B37-1973)</f>
        <v>41984</v>
      </c>
      <c r="Z37" cm="1">
        <f t="array" ref="Z37">INDEX(GMW!$A$2:$HZ$100,MATCH(1,(GMW!$HY$2:$HY$100=Z$3)*(GMW!$HZ$2:$HZ$100=Z$1),0),$B37-1973)</f>
        <v>149</v>
      </c>
      <c r="AA37" cm="1">
        <f t="array" ref="AA37">INDEX(GMW!$A$2:$HZ$100,MATCH(1,(GMW!$HY$2:$HY$100=AA$3)*(GMW!$HZ$2:$HZ$100=AA$1),0),$B37-1973)</f>
        <v>4594</v>
      </c>
      <c r="AB37" cm="1">
        <f t="array" ref="AB37">INDEX(GMW!$A$2:$HZ$100,MATCH(1,(GMW!$HY$2:$HY$100=AB$3)*(GMW!$HZ$2:$HZ$100=AB$1),0),$B37-1973)</f>
        <v>44904</v>
      </c>
      <c r="AC37" cm="1">
        <f t="array" ref="AC37">INDEX(GMW!$A$2:$HZ$100,MATCH(1,(GMW!$HY$2:$HY$100=AC$3)*(GMW!$HZ$2:$HZ$100=AC$1),0),$B37-1973)</f>
        <v>120092.9</v>
      </c>
      <c r="AD37" cm="1">
        <f t="array" ref="AD37">INDEX(GMW!$A$2:$HZ$100,MATCH(1,(GMW!$HY$2:$HY$100=AD$3)*(GMW!$HZ$2:$HZ$100=AD$1),0),$B37-1973)</f>
        <v>127119</v>
      </c>
      <c r="AE37" cm="1">
        <f t="array" ref="AE37">INDEX(GMW!$A$2:$HZ$100,MATCH(1,(GMW!$HY$2:$HY$100=AE$3)*(GMW!$HZ$2:$HZ$100=AE$1),0),$B37-1973)</f>
        <v>284973.59999999998</v>
      </c>
      <c r="AF37" cm="1">
        <f t="array" ref="AF37">INDEX(GMW!$A$2:$HZ$100,MATCH(1,(GMW!$HY$2:$HY$100=AF$3)*(GMW!$HZ$2:$HZ$100=AF$1),0),$B37-1973)</f>
        <v>43.019289999999998</v>
      </c>
      <c r="AG37" cm="1">
        <f t="array" ref="AG37">INDEX(GMW!$A$2:$HZ$100,MATCH(1,(GMW!$HY$2:$HY$100=AG$3)*(GMW!$HZ$2:$HZ$100=AG$1),0),$B37-1973)</f>
        <v>47.888869999999997</v>
      </c>
      <c r="AH37" cm="1">
        <f t="array" ref="AH37">INDEX(GMW!$A$2:$HZ$100,MATCH(1,(GMW!$HY$2:$HY$100=AH$3)*(GMW!$HZ$2:$HZ$100=AH$1),0),$B37-1973)</f>
        <v>9.875</v>
      </c>
      <c r="AI37" cm="1">
        <f t="array" ref="AI37">INDEX(GMW!$A$2:$HZ$100,MATCH(1,(GMW!$HY$2:$HY$100=AI$3)*(GMW!$HZ$2:$HZ$100=AI$1),0),$B37-1973)</f>
        <v>27319.14</v>
      </c>
      <c r="AJ37" cm="1">
        <f t="array" ref="AJ37">INDEX(GMW!$A$2:$HZ$100,MATCH(1,(GMW!$HY$2:$HY$100=AJ$3)*(GMW!$HZ$2:$HZ$100=AJ$1),0),$B37-1973)</f>
        <v>70.900000000000006</v>
      </c>
      <c r="AK37" cm="1">
        <f t="array" ref="AK37">INDEX(GMW!$A$2:$HZ$100,MATCH(1,(GMW!$HY$2:$HY$100=AK$3)*(GMW!$HZ$2:$HZ$100=AK$1),0),$B37-1973)</f>
        <v>1E-3</v>
      </c>
      <c r="AL37" cm="1">
        <f t="array" ref="AL37">INDEX(GMW!$A$2:$HZ$100,MATCH(1,(GMW!$HY$2:$HY$100=AL$3)*(GMW!$HZ$2:$HZ$100=AL$1),0),$B37-1973)</f>
        <v>10.199999999999999</v>
      </c>
      <c r="AM37" cm="1">
        <f t="array" ref="AM37">INDEX(GMW!$A$2:$HZ$100,MATCH(1,(GMW!$HY$2:$HY$100=AM$3)*(GMW!$HZ$2:$HZ$100=AM$1),0),$B37-1973)</f>
        <v>3.6248209999999998</v>
      </c>
      <c r="AN37" cm="1">
        <f t="array" ref="AN37">INDEX(GMW!$A$2:$HZ$100,MATCH(1,(GMW!$HY$2:$HY$100=AN$3)*(GMW!$HZ$2:$HZ$100=AN$1),0),$B37-1973)</f>
        <v>56832</v>
      </c>
      <c r="AO37" cm="1">
        <f t="array" ref="AO37">INDEX(GMW!$A$2:$HZ$100,MATCH(1,(GMW!$HY$2:$HY$100=AO$3)*(GMW!$HZ$2:$HZ$100=AO$1),0),$B37-1973)</f>
        <v>295493</v>
      </c>
      <c r="AP37" cm="1">
        <f t="array" ref="AP37">INDEX(GMW!$A$2:$HZ$100,MATCH(1,(GMW!$HY$2:$HY$100=AP$3)*(GMW!$HZ$2:$HZ$100=AP$1),0),$B37-1973)</f>
        <v>1823</v>
      </c>
      <c r="AQ37" cm="1">
        <f t="array" ref="AQ37">INDEX(GMW!$A$2:$HZ$100,MATCH(1,(GMW!$HY$2:$HY$100=AQ$3)*(GMW!$HZ$2:$HZ$100=AQ$1),0),$B37-1973)</f>
        <v>-1674</v>
      </c>
      <c r="AR37" cm="1">
        <f t="array" ref="AR37">INDEX(GMW!$A$2:$HZ$100,MATCH(1,(GMW!$HY$2:$HY$100=AR$3)*(GMW!$HZ$2:$HZ$100=AR$1),0),$B37-1973)</f>
        <v>41984</v>
      </c>
      <c r="AS37" cm="1">
        <f t="array" ref="AS37">INDEX(GMW!$A$2:$HZ$100,MATCH(1,(GMW!$HY$2:$HY$100=AS$3)*(GMW!$HZ$2:$HZ$100=AS$1),0),$B37-1973)</f>
        <v>149</v>
      </c>
      <c r="AT37" cm="1">
        <f t="array" ref="AT37">INDEX(GMW!$A$2:$HZ$100,MATCH(1,(GMW!$HY$2:$HY$100=AT$3)*(GMW!$HZ$2:$HZ$100=AT$1),0),$B37-1973)</f>
        <v>4594</v>
      </c>
      <c r="AU37" cm="1">
        <f t="array" ref="AU37">INDEX(GMW!$A$2:$HZ$100,MATCH(1,(GMW!$HY$2:$HY$100=AU$3)*(GMW!$HZ$2:$HZ$100=AU$1),0),$B37-1973)</f>
        <v>44904</v>
      </c>
      <c r="AV37" cm="1">
        <f t="array" ref="AV37">INDEX(GMW!$A$2:$HZ$100,MATCH(1,(GMW!$HY$2:$HY$100=AV$3)*(GMW!$HZ$2:$HZ$100=AV$1),0),$B37-1973)</f>
        <v>120092.9</v>
      </c>
      <c r="AW37" cm="1">
        <f t="array" ref="AW37">INDEX(GMW!$A$2:$HZ$100,MATCH(1,(GMW!$HY$2:$HY$100=AW$3)*(GMW!$HZ$2:$HZ$100=AW$1),0),$B37-1973)</f>
        <v>127119</v>
      </c>
      <c r="AX37" cm="1">
        <f t="array" ref="AX37">INDEX(GMW!$A$2:$HZ$100,MATCH(1,(GMW!$HY$2:$HY$100=AX$3)*(GMW!$HZ$2:$HZ$100=AX$1),0),$B37-1973)</f>
        <v>284973.59999999998</v>
      </c>
      <c r="AY37" cm="1">
        <f t="array" ref="AY37">INDEX(GMW!$A$2:$HZ$100,MATCH(1,(GMW!$HY$2:$HY$100=AY$3)*(GMW!$HZ$2:$HZ$100=AY$1),0),$B37-1973)</f>
        <v>43.019289999999998</v>
      </c>
      <c r="AZ37" cm="1">
        <f t="array" ref="AZ37">INDEX(GMW!$A$2:$HZ$100,MATCH(1,(GMW!$HY$2:$HY$100=AZ$3)*(GMW!$HZ$2:$HZ$100=AZ$1),0),$B37-1973)</f>
        <v>47.888869999999997</v>
      </c>
      <c r="BA37" cm="1">
        <f t="array" ref="BA37">INDEX(GMW!$A$2:$HZ$100,MATCH(1,(GMW!$HY$2:$HY$100=BA$3)*(GMW!$HZ$2:$HZ$100=BA$1),0),$B37-1973)</f>
        <v>9.875</v>
      </c>
      <c r="BB37" cm="1">
        <f t="array" ref="BB37">INDEX(GMW!$A$2:$HZ$100,MATCH(1,(GMW!$HY$2:$HY$100=BB$3)*(GMW!$HZ$2:$HZ$100=BB$1),0),$B37-1973)</f>
        <v>27319.14</v>
      </c>
      <c r="BC37" cm="1">
        <f t="array" ref="BC37">INDEX(GMW!$A$2:$HZ$100,MATCH(1,(GMW!$HY$2:$HY$100=BC$3)*(GMW!$HZ$2:$HZ$100=BC$1),0),$B37-1973)</f>
        <v>70.900000000000006</v>
      </c>
      <c r="BD37" cm="1">
        <f t="array" ref="BD37">INDEX(GMW!$A$2:$HZ$100,MATCH(1,(GMW!$HY$2:$HY$100=BD$3)*(GMW!$HZ$2:$HZ$100=BD$1),0),$B37-1973)</f>
        <v>1E-3</v>
      </c>
      <c r="BE37" cm="1">
        <f t="array" ref="BE37">INDEX(GMW!$A$2:$HZ$100,MATCH(1,(GMW!$HY$2:$HY$100=BE$3)*(GMW!$HZ$2:$HZ$100=BE$1),0),$B37-1973)</f>
        <v>10.199999999999999</v>
      </c>
      <c r="BF37" cm="1">
        <f t="array" ref="BF37">INDEX(GMW!$A$2:$HZ$100,MATCH(1,(GMW!$HY$2:$HY$100=BF$3)*(GMW!$HZ$2:$HZ$100=BF$1),0),$B37-1973)</f>
        <v>3.6248209999999998</v>
      </c>
      <c r="BG37" cm="1">
        <f t="array" ref="BG37">INDEX(GMW!$A$2:$HZ$100,MATCH(1,(GMW!$HY$2:$HY$100=BG$3)*(GMW!$HZ$2:$HZ$100=BG$1),0),$B37-1973)</f>
        <v>56832</v>
      </c>
      <c r="BJ37">
        <f t="shared" si="67"/>
        <v>1987</v>
      </c>
      <c r="BM37">
        <f t="shared" si="65"/>
        <v>2010</v>
      </c>
      <c r="BN37">
        <f t="shared" si="66"/>
        <v>201001</v>
      </c>
      <c r="BO37" s="9">
        <f t="shared" si="7"/>
        <v>1888236</v>
      </c>
      <c r="BP37" s="9">
        <f t="shared" si="8"/>
        <v>142075</v>
      </c>
      <c r="BQ37" s="9">
        <f t="shared" si="9"/>
        <v>-102281</v>
      </c>
      <c r="BR37" s="9">
        <f t="shared" si="10"/>
        <v>662580</v>
      </c>
      <c r="BS37" s="9">
        <f t="shared" si="11"/>
        <v>39794</v>
      </c>
      <c r="BT37" s="9">
        <f t="shared" si="12"/>
        <v>42166</v>
      </c>
      <c r="BU37" s="9">
        <f t="shared" si="13"/>
        <v>602465</v>
      </c>
      <c r="BV37" s="9">
        <f t="shared" si="14"/>
        <v>1168700</v>
      </c>
      <c r="BW37" s="9">
        <f t="shared" si="15"/>
        <v>1627172</v>
      </c>
      <c r="BX37" s="9">
        <f t="shared" si="16"/>
        <v>1958920.1</v>
      </c>
      <c r="BY37" s="10">
        <f t="shared" si="17"/>
        <v>86.172050000000013</v>
      </c>
      <c r="BZ37" s="10">
        <f t="shared" si="18"/>
        <v>90.333335000000005</v>
      </c>
      <c r="CA37" s="10">
        <f t="shared" si="19"/>
        <v>0.5</v>
      </c>
      <c r="CB37" s="9">
        <f t="shared" si="62"/>
        <v>167091</v>
      </c>
      <c r="CC37" s="10">
        <f t="shared" si="20"/>
        <v>89.55</v>
      </c>
      <c r="CD37" s="9">
        <f t="shared" si="63"/>
        <v>106087</v>
      </c>
      <c r="CE37" s="10">
        <f t="shared" si="21"/>
        <v>7.8500000000000005</v>
      </c>
      <c r="CF37" s="11">
        <f t="shared" si="22"/>
        <v>-3.7584300000000002</v>
      </c>
      <c r="CG37" s="11">
        <f t="shared" si="23"/>
        <v>63153.75</v>
      </c>
      <c r="CH37" s="9">
        <f t="shared" si="24"/>
        <v>1888236</v>
      </c>
      <c r="CI37" s="9">
        <f t="shared" si="25"/>
        <v>142075</v>
      </c>
      <c r="CJ37" s="9">
        <f t="shared" si="26"/>
        <v>-102281</v>
      </c>
      <c r="CK37" s="9">
        <f t="shared" si="27"/>
        <v>662580</v>
      </c>
      <c r="CL37" s="9">
        <f t="shared" si="28"/>
        <v>39794</v>
      </c>
      <c r="CM37" s="9">
        <f t="shared" si="29"/>
        <v>42166</v>
      </c>
      <c r="CN37" s="9">
        <f t="shared" si="30"/>
        <v>602465</v>
      </c>
      <c r="CO37" s="9">
        <f t="shared" si="31"/>
        <v>1168700</v>
      </c>
      <c r="CP37" s="9">
        <f t="shared" si="32"/>
        <v>1627172</v>
      </c>
      <c r="CQ37" s="9">
        <f t="shared" si="33"/>
        <v>1958920.1</v>
      </c>
      <c r="CR37" s="10">
        <f t="shared" si="34"/>
        <v>86.172050000000013</v>
      </c>
      <c r="CS37" s="10">
        <f t="shared" si="35"/>
        <v>90.333335000000005</v>
      </c>
      <c r="CT37" s="10">
        <f t="shared" si="36"/>
        <v>0.5</v>
      </c>
      <c r="CU37" s="9">
        <f t="shared" si="37"/>
        <v>167091</v>
      </c>
      <c r="CV37" s="10">
        <f t="shared" si="38"/>
        <v>89.55</v>
      </c>
      <c r="CW37" s="9">
        <f t="shared" si="39"/>
        <v>106087</v>
      </c>
      <c r="CX37" s="10">
        <f t="shared" si="40"/>
        <v>7.8500000000000005</v>
      </c>
      <c r="CY37" s="11">
        <f t="shared" si="41"/>
        <v>-3.7584300000000002</v>
      </c>
      <c r="CZ37" s="11">
        <f t="shared" si="42"/>
        <v>63153.75</v>
      </c>
      <c r="DA37" s="9">
        <f t="shared" si="43"/>
        <v>1888236</v>
      </c>
      <c r="DB37" s="9">
        <f t="shared" si="44"/>
        <v>142075</v>
      </c>
      <c r="DC37" s="9">
        <f t="shared" si="45"/>
        <v>-102281</v>
      </c>
      <c r="DD37" s="9">
        <f t="shared" si="46"/>
        <v>662580</v>
      </c>
      <c r="DE37" s="9">
        <f t="shared" si="47"/>
        <v>39794</v>
      </c>
      <c r="DF37" s="9">
        <f t="shared" si="48"/>
        <v>42166</v>
      </c>
      <c r="DG37" s="9">
        <f t="shared" si="49"/>
        <v>602465</v>
      </c>
      <c r="DH37" s="9">
        <f t="shared" si="50"/>
        <v>1168700</v>
      </c>
      <c r="DI37" s="9">
        <f t="shared" si="51"/>
        <v>1627172</v>
      </c>
      <c r="DJ37" s="9">
        <f t="shared" si="52"/>
        <v>1958920.1</v>
      </c>
      <c r="DK37" s="10">
        <f t="shared" si="53"/>
        <v>86.172050000000013</v>
      </c>
      <c r="DL37" s="10">
        <f t="shared" si="54"/>
        <v>90.333335000000005</v>
      </c>
      <c r="DM37" s="10">
        <f t="shared" si="55"/>
        <v>0.5</v>
      </c>
      <c r="DN37" s="9">
        <f t="shared" si="56"/>
        <v>167091</v>
      </c>
      <c r="DO37" s="10">
        <f t="shared" si="57"/>
        <v>89.55</v>
      </c>
      <c r="DP37" s="9">
        <f t="shared" si="58"/>
        <v>106087</v>
      </c>
      <c r="DQ37" s="10">
        <f t="shared" si="59"/>
        <v>7.8500000000000005</v>
      </c>
      <c r="DR37" s="11">
        <f t="shared" si="60"/>
        <v>-3.7584300000000002</v>
      </c>
      <c r="DS37" s="11">
        <f t="shared" si="61"/>
        <v>63153.75</v>
      </c>
    </row>
    <row r="38" spans="1:123">
      <c r="B38">
        <f t="shared" si="64"/>
        <v>2011</v>
      </c>
      <c r="C38" cm="1">
        <f t="array" ref="C38">INDEX(GMW!$A$2:$HZ$100,MATCH(1,(GMW!$HY$2:$HY$100=C$3)*(GMW!$HZ$2:$HZ$100=C$1),0),$B38-1973)</f>
        <v>298855</v>
      </c>
      <c r="D38" cm="1">
        <f t="array" ref="D38">INDEX(GMW!$A$2:$HZ$100,MATCH(1,(GMW!$HY$2:$HY$100=D$3)*(GMW!$HZ$2:$HZ$100=D$1),0),$B38-1973)</f>
        <v>-101</v>
      </c>
      <c r="E38" cm="1">
        <f t="array" ref="E38">INDEX(GMW!$A$2:$HZ$100,MATCH(1,(GMW!$HY$2:$HY$100=E$3)*(GMW!$HZ$2:$HZ$100=E$1),0),$B38-1973)</f>
        <v>86</v>
      </c>
      <c r="F38" cm="1">
        <f t="array" ref="F38">INDEX(GMW!$A$2:$HZ$100,MATCH(1,(GMW!$HY$2:$HY$100=F$3)*(GMW!$HZ$2:$HZ$100=F$1),0),$B38-1973)</f>
        <v>43205</v>
      </c>
      <c r="G38" cm="1">
        <f t="array" ref="G38">INDEX(GMW!$A$2:$HZ$100,MATCH(1,(GMW!$HY$2:$HY$100=G$3)*(GMW!$HZ$2:$HZ$100=G$1),0),$B38-1973)</f>
        <v>-15</v>
      </c>
      <c r="H38" cm="1">
        <f t="array" ref="H38">INDEX(GMW!$A$2:$HZ$100,MATCH(1,(GMW!$HY$2:$HY$100=H$3)*(GMW!$HZ$2:$HZ$100=H$1),0),$B38-1973)</f>
        <v>4658</v>
      </c>
      <c r="I38" cm="1">
        <f t="array" ref="I38">INDEX(GMW!$A$2:$HZ$100,MATCH(1,(GMW!$HY$2:$HY$100=I$3)*(GMW!$HZ$2:$HZ$100=I$1),0),$B38-1973)</f>
        <v>47949</v>
      </c>
      <c r="J38" cm="1">
        <f t="array" ref="J38">INDEX(GMW!$A$2:$HZ$100,MATCH(1,(GMW!$HY$2:$HY$100=J$3)*(GMW!$HZ$2:$HZ$100=J$1),0),$B38-1973)</f>
        <v>115805.7</v>
      </c>
      <c r="K38" cm="1">
        <f t="array" ref="K38">INDEX(GMW!$A$2:$HZ$100,MATCH(1,(GMW!$HY$2:$HY$100=K$3)*(GMW!$HZ$2:$HZ$100=K$1),0),$B38-1973)</f>
        <v>129815</v>
      </c>
      <c r="L38" cm="1">
        <f t="array" ref="L38">INDEX(GMW!$A$2:$HZ$100,MATCH(1,(GMW!$HY$2:$HY$100=L$3)*(GMW!$HZ$2:$HZ$100=L$1),0),$B38-1973)</f>
        <v>287348.7</v>
      </c>
      <c r="M38" cm="1">
        <f t="array" ref="M38">INDEX(GMW!$A$2:$HZ$100,MATCH(1,(GMW!$HY$2:$HY$100=M$3)*(GMW!$HZ$2:$HZ$100=M$1),0),$B38-1973)</f>
        <v>43.437449999999998</v>
      </c>
      <c r="N38" cm="1">
        <f t="array" ref="N38">INDEX(GMW!$A$2:$HZ$100,MATCH(1,(GMW!$HY$2:$HY$100=N$3)*(GMW!$HZ$2:$HZ$100=N$1),0),$B38-1973)</f>
        <v>48.436320000000002</v>
      </c>
      <c r="O38" cm="1">
        <f t="array" ref="O38">INDEX(GMW!$A$2:$HZ$100,MATCH(1,(GMW!$HY$2:$HY$100=O$3)*(GMW!$HZ$2:$HZ$100=O$1),0),$B38-1973)</f>
        <v>8.375</v>
      </c>
      <c r="P38" cm="1">
        <f t="array" ref="P38">INDEX(GMW!$A$2:$HZ$100,MATCH(1,(GMW!$HY$2:$HY$100=P$3)*(GMW!$HZ$2:$HZ$100=P$1),0),$B38-1973)</f>
        <v>27809.61</v>
      </c>
      <c r="Q38" cm="1">
        <f t="array" ref="Q38">INDEX(GMW!$A$2:$HZ$100,MATCH(1,(GMW!$HY$2:$HY$100=Q$3)*(GMW!$HZ$2:$HZ$100=Q$1),0),$B38-1973)</f>
        <v>71.5</v>
      </c>
      <c r="R38" cm="1">
        <f t="array" ref="R38">INDEX(GMW!$A$2:$HZ$100,MATCH(1,(GMW!$HY$2:$HY$100=R$3)*(GMW!$HZ$2:$HZ$100=R$1),0),$B38-1973)</f>
        <v>1E-3</v>
      </c>
      <c r="S38" cm="1">
        <f t="array" ref="S38">INDEX(GMW!$A$2:$HZ$100,MATCH(1,(GMW!$HY$2:$HY$100=S$3)*(GMW!$HZ$2:$HZ$100=S$1),0),$B38-1973)</f>
        <v>9.6999999999999993</v>
      </c>
      <c r="T38" cm="1">
        <f t="array" ref="T38">INDEX(GMW!$A$2:$HZ$100,MATCH(1,(GMW!$HY$2:$HY$100=T$3)*(GMW!$HZ$2:$HZ$100=T$1),0),$B38-1973)</f>
        <v>3.9261819999999998</v>
      </c>
      <c r="U38" cm="1">
        <f t="array" ref="U38">INDEX(GMW!$A$2:$HZ$100,MATCH(1,(GMW!$HY$2:$HY$100=U$3)*(GMW!$HZ$2:$HZ$100=U$1),0),$B38-1973)</f>
        <v>56860</v>
      </c>
      <c r="V38" cm="1">
        <f t="array" ref="V38">INDEX(GMW!$A$2:$HZ$100,MATCH(1,(GMW!$HY$2:$HY$100=V$3)*(GMW!$HZ$2:$HZ$100=V$1),0),$B38-1973)</f>
        <v>298855</v>
      </c>
      <c r="W38" cm="1">
        <f t="array" ref="W38">INDEX(GMW!$A$2:$HZ$100,MATCH(1,(GMW!$HY$2:$HY$100=W$3)*(GMW!$HZ$2:$HZ$100=W$1),0),$B38-1973)</f>
        <v>-101</v>
      </c>
      <c r="X38" cm="1">
        <f t="array" ref="X38">INDEX(GMW!$A$2:$HZ$100,MATCH(1,(GMW!$HY$2:$HY$100=X$3)*(GMW!$HZ$2:$HZ$100=X$1),0),$B38-1973)</f>
        <v>86</v>
      </c>
      <c r="Y38" cm="1">
        <f t="array" ref="Y38">INDEX(GMW!$A$2:$HZ$100,MATCH(1,(GMW!$HY$2:$HY$100=Y$3)*(GMW!$HZ$2:$HZ$100=Y$1),0),$B38-1973)</f>
        <v>43205</v>
      </c>
      <c r="Z38" cm="1">
        <f t="array" ref="Z38">INDEX(GMW!$A$2:$HZ$100,MATCH(1,(GMW!$HY$2:$HY$100=Z$3)*(GMW!$HZ$2:$HZ$100=Z$1),0),$B38-1973)</f>
        <v>-15</v>
      </c>
      <c r="AA38" cm="1">
        <f t="array" ref="AA38">INDEX(GMW!$A$2:$HZ$100,MATCH(1,(GMW!$HY$2:$HY$100=AA$3)*(GMW!$HZ$2:$HZ$100=AA$1),0),$B38-1973)</f>
        <v>4658</v>
      </c>
      <c r="AB38" cm="1">
        <f t="array" ref="AB38">INDEX(GMW!$A$2:$HZ$100,MATCH(1,(GMW!$HY$2:$HY$100=AB$3)*(GMW!$HZ$2:$HZ$100=AB$1),0),$B38-1973)</f>
        <v>47949</v>
      </c>
      <c r="AC38" cm="1">
        <f t="array" ref="AC38">INDEX(GMW!$A$2:$HZ$100,MATCH(1,(GMW!$HY$2:$HY$100=AC$3)*(GMW!$HZ$2:$HZ$100=AC$1),0),$B38-1973)</f>
        <v>115805.7</v>
      </c>
      <c r="AD38" cm="1">
        <f t="array" ref="AD38">INDEX(GMW!$A$2:$HZ$100,MATCH(1,(GMW!$HY$2:$HY$100=AD$3)*(GMW!$HZ$2:$HZ$100=AD$1),0),$B38-1973)</f>
        <v>129815</v>
      </c>
      <c r="AE38" cm="1">
        <f t="array" ref="AE38">INDEX(GMW!$A$2:$HZ$100,MATCH(1,(GMW!$HY$2:$HY$100=AE$3)*(GMW!$HZ$2:$HZ$100=AE$1),0),$B38-1973)</f>
        <v>287348.7</v>
      </c>
      <c r="AF38" cm="1">
        <f t="array" ref="AF38">INDEX(GMW!$A$2:$HZ$100,MATCH(1,(GMW!$HY$2:$HY$100=AF$3)*(GMW!$HZ$2:$HZ$100=AF$1),0),$B38-1973)</f>
        <v>43.437449999999998</v>
      </c>
      <c r="AG38" cm="1">
        <f t="array" ref="AG38">INDEX(GMW!$A$2:$HZ$100,MATCH(1,(GMW!$HY$2:$HY$100=AG$3)*(GMW!$HZ$2:$HZ$100=AG$1),0),$B38-1973)</f>
        <v>48.436320000000002</v>
      </c>
      <c r="AH38" cm="1">
        <f t="array" ref="AH38">INDEX(GMW!$A$2:$HZ$100,MATCH(1,(GMW!$HY$2:$HY$100=AH$3)*(GMW!$HZ$2:$HZ$100=AH$1),0),$B38-1973)</f>
        <v>8.375</v>
      </c>
      <c r="AI38" cm="1">
        <f t="array" ref="AI38">INDEX(GMW!$A$2:$HZ$100,MATCH(1,(GMW!$HY$2:$HY$100=AI$3)*(GMW!$HZ$2:$HZ$100=AI$1),0),$B38-1973)</f>
        <v>27809.61</v>
      </c>
      <c r="AJ38" cm="1">
        <f t="array" ref="AJ38">INDEX(GMW!$A$2:$HZ$100,MATCH(1,(GMW!$HY$2:$HY$100=AJ$3)*(GMW!$HZ$2:$HZ$100=AJ$1),0),$B38-1973)</f>
        <v>71.5</v>
      </c>
      <c r="AK38" cm="1">
        <f t="array" ref="AK38">INDEX(GMW!$A$2:$HZ$100,MATCH(1,(GMW!$HY$2:$HY$100=AK$3)*(GMW!$HZ$2:$HZ$100=AK$1),0),$B38-1973)</f>
        <v>1E-3</v>
      </c>
      <c r="AL38" cm="1">
        <f t="array" ref="AL38">INDEX(GMW!$A$2:$HZ$100,MATCH(1,(GMW!$HY$2:$HY$100=AL$3)*(GMW!$HZ$2:$HZ$100=AL$1),0),$B38-1973)</f>
        <v>9.6999999999999993</v>
      </c>
      <c r="AM38" cm="1">
        <f t="array" ref="AM38">INDEX(GMW!$A$2:$HZ$100,MATCH(1,(GMW!$HY$2:$HY$100=AM$3)*(GMW!$HZ$2:$HZ$100=AM$1),0),$B38-1973)</f>
        <v>3.9261819999999998</v>
      </c>
      <c r="AN38" cm="1">
        <f t="array" ref="AN38">INDEX(GMW!$A$2:$HZ$100,MATCH(1,(GMW!$HY$2:$HY$100=AN$3)*(GMW!$HZ$2:$HZ$100=AN$1),0),$B38-1973)</f>
        <v>56860</v>
      </c>
      <c r="AO38" cm="1">
        <f t="array" ref="AO38">INDEX(GMW!$A$2:$HZ$100,MATCH(1,(GMW!$HY$2:$HY$100=AO$3)*(GMW!$HZ$2:$HZ$100=AO$1),0),$B38-1973)</f>
        <v>298855</v>
      </c>
      <c r="AP38" cm="1">
        <f t="array" ref="AP38">INDEX(GMW!$A$2:$HZ$100,MATCH(1,(GMW!$HY$2:$HY$100=AP$3)*(GMW!$HZ$2:$HZ$100=AP$1),0),$B38-1973)</f>
        <v>-101</v>
      </c>
      <c r="AQ38" cm="1">
        <f t="array" ref="AQ38">INDEX(GMW!$A$2:$HZ$100,MATCH(1,(GMW!$HY$2:$HY$100=AQ$3)*(GMW!$HZ$2:$HZ$100=AQ$1),0),$B38-1973)</f>
        <v>86</v>
      </c>
      <c r="AR38" cm="1">
        <f t="array" ref="AR38">INDEX(GMW!$A$2:$HZ$100,MATCH(1,(GMW!$HY$2:$HY$100=AR$3)*(GMW!$HZ$2:$HZ$100=AR$1),0),$B38-1973)</f>
        <v>43205</v>
      </c>
      <c r="AS38" cm="1">
        <f t="array" ref="AS38">INDEX(GMW!$A$2:$HZ$100,MATCH(1,(GMW!$HY$2:$HY$100=AS$3)*(GMW!$HZ$2:$HZ$100=AS$1),0),$B38-1973)</f>
        <v>-15</v>
      </c>
      <c r="AT38" cm="1">
        <f t="array" ref="AT38">INDEX(GMW!$A$2:$HZ$100,MATCH(1,(GMW!$HY$2:$HY$100=AT$3)*(GMW!$HZ$2:$HZ$100=AT$1),0),$B38-1973)</f>
        <v>4658</v>
      </c>
      <c r="AU38" cm="1">
        <f t="array" ref="AU38">INDEX(GMW!$A$2:$HZ$100,MATCH(1,(GMW!$HY$2:$HY$100=AU$3)*(GMW!$HZ$2:$HZ$100=AU$1),0),$B38-1973)</f>
        <v>47949</v>
      </c>
      <c r="AV38" cm="1">
        <f t="array" ref="AV38">INDEX(GMW!$A$2:$HZ$100,MATCH(1,(GMW!$HY$2:$HY$100=AV$3)*(GMW!$HZ$2:$HZ$100=AV$1),0),$B38-1973)</f>
        <v>115805.7</v>
      </c>
      <c r="AW38" cm="1">
        <f t="array" ref="AW38">INDEX(GMW!$A$2:$HZ$100,MATCH(1,(GMW!$HY$2:$HY$100=AW$3)*(GMW!$HZ$2:$HZ$100=AW$1),0),$B38-1973)</f>
        <v>129815</v>
      </c>
      <c r="AX38" cm="1">
        <f t="array" ref="AX38">INDEX(GMW!$A$2:$HZ$100,MATCH(1,(GMW!$HY$2:$HY$100=AX$3)*(GMW!$HZ$2:$HZ$100=AX$1),0),$B38-1973)</f>
        <v>287348.7</v>
      </c>
      <c r="AY38" cm="1">
        <f t="array" ref="AY38">INDEX(GMW!$A$2:$HZ$100,MATCH(1,(GMW!$HY$2:$HY$100=AY$3)*(GMW!$HZ$2:$HZ$100=AY$1),0),$B38-1973)</f>
        <v>43.437449999999998</v>
      </c>
      <c r="AZ38" cm="1">
        <f t="array" ref="AZ38">INDEX(GMW!$A$2:$HZ$100,MATCH(1,(GMW!$HY$2:$HY$100=AZ$3)*(GMW!$HZ$2:$HZ$100=AZ$1),0),$B38-1973)</f>
        <v>48.436320000000002</v>
      </c>
      <c r="BA38" cm="1">
        <f t="array" ref="BA38">INDEX(GMW!$A$2:$HZ$100,MATCH(1,(GMW!$HY$2:$HY$100=BA$3)*(GMW!$HZ$2:$HZ$100=BA$1),0),$B38-1973)</f>
        <v>8.375</v>
      </c>
      <c r="BB38" cm="1">
        <f t="array" ref="BB38">INDEX(GMW!$A$2:$HZ$100,MATCH(1,(GMW!$HY$2:$HY$100=BB$3)*(GMW!$HZ$2:$HZ$100=BB$1),0),$B38-1973)</f>
        <v>27809.61</v>
      </c>
      <c r="BC38" cm="1">
        <f t="array" ref="BC38">INDEX(GMW!$A$2:$HZ$100,MATCH(1,(GMW!$HY$2:$HY$100=BC$3)*(GMW!$HZ$2:$HZ$100=BC$1),0),$B38-1973)</f>
        <v>71.5</v>
      </c>
      <c r="BD38" cm="1">
        <f t="array" ref="BD38">INDEX(GMW!$A$2:$HZ$100,MATCH(1,(GMW!$HY$2:$HY$100=BD$3)*(GMW!$HZ$2:$HZ$100=BD$1),0),$B38-1973)</f>
        <v>1E-3</v>
      </c>
      <c r="BE38" cm="1">
        <f t="array" ref="BE38">INDEX(GMW!$A$2:$HZ$100,MATCH(1,(GMW!$HY$2:$HY$100=BE$3)*(GMW!$HZ$2:$HZ$100=BE$1),0),$B38-1973)</f>
        <v>9.6999999999999993</v>
      </c>
      <c r="BF38" cm="1">
        <f t="array" ref="BF38">INDEX(GMW!$A$2:$HZ$100,MATCH(1,(GMW!$HY$2:$HY$100=BF$3)*(GMW!$HZ$2:$HZ$100=BF$1),0),$B38-1973)</f>
        <v>3.9261819999999998</v>
      </c>
      <c r="BG38" cm="1">
        <f t="array" ref="BG38">INDEX(GMW!$A$2:$HZ$100,MATCH(1,(GMW!$HY$2:$HY$100=BG$3)*(GMW!$HZ$2:$HZ$100=BG$1),0),$B38-1973)</f>
        <v>56860</v>
      </c>
      <c r="BJ38">
        <f t="shared" si="67"/>
        <v>1987</v>
      </c>
      <c r="BM38">
        <f t="shared" si="65"/>
        <v>2011</v>
      </c>
      <c r="BN38">
        <f t="shared" si="66"/>
        <v>201101</v>
      </c>
      <c r="BO38" s="9">
        <f t="shared" si="7"/>
        <v>1907289</v>
      </c>
      <c r="BP38" s="9">
        <f t="shared" si="8"/>
        <v>121277</v>
      </c>
      <c r="BQ38" s="9">
        <f t="shared" si="9"/>
        <v>-90454</v>
      </c>
      <c r="BR38" s="9">
        <f t="shared" si="10"/>
        <v>671257</v>
      </c>
      <c r="BS38" s="9">
        <f t="shared" si="11"/>
        <v>30823</v>
      </c>
      <c r="BT38" s="9">
        <f t="shared" si="12"/>
        <v>43503</v>
      </c>
      <c r="BU38" s="9">
        <f t="shared" si="13"/>
        <v>624306</v>
      </c>
      <c r="BV38" s="9">
        <f t="shared" si="14"/>
        <v>1261200</v>
      </c>
      <c r="BW38" s="9">
        <f t="shared" si="15"/>
        <v>1672562</v>
      </c>
      <c r="BX38" s="9">
        <f t="shared" si="16"/>
        <v>1973550.8</v>
      </c>
      <c r="BY38" s="10">
        <f t="shared" si="17"/>
        <v>87.690767499999993</v>
      </c>
      <c r="BZ38" s="10">
        <f t="shared" si="18"/>
        <v>94.224999999999994</v>
      </c>
      <c r="CA38" s="10">
        <f t="shared" si="19"/>
        <v>0.5</v>
      </c>
      <c r="CB38" s="9">
        <f t="shared" si="62"/>
        <v>168626</v>
      </c>
      <c r="CC38" s="10">
        <f t="shared" si="20"/>
        <v>86.5</v>
      </c>
      <c r="CD38" s="9">
        <f t="shared" si="63"/>
        <v>110113</v>
      </c>
      <c r="CE38" s="10">
        <f t="shared" si="21"/>
        <v>8.1999999999999993</v>
      </c>
      <c r="CF38" s="11">
        <f t="shared" si="22"/>
        <v>-3.2737729999999998</v>
      </c>
      <c r="CG38" s="11">
        <f t="shared" si="23"/>
        <v>63600</v>
      </c>
      <c r="CH38" s="9">
        <f t="shared" si="24"/>
        <v>1907289</v>
      </c>
      <c r="CI38" s="9">
        <f t="shared" si="25"/>
        <v>121277</v>
      </c>
      <c r="CJ38" s="9">
        <f t="shared" si="26"/>
        <v>-90454</v>
      </c>
      <c r="CK38" s="9">
        <f t="shared" si="27"/>
        <v>671257</v>
      </c>
      <c r="CL38" s="9">
        <f t="shared" si="28"/>
        <v>30823</v>
      </c>
      <c r="CM38" s="9">
        <f t="shared" si="29"/>
        <v>43503</v>
      </c>
      <c r="CN38" s="9">
        <f t="shared" si="30"/>
        <v>624306</v>
      </c>
      <c r="CO38" s="9">
        <f t="shared" si="31"/>
        <v>1261200</v>
      </c>
      <c r="CP38" s="9">
        <f t="shared" si="32"/>
        <v>1672562</v>
      </c>
      <c r="CQ38" s="9">
        <f t="shared" si="33"/>
        <v>1973550.8</v>
      </c>
      <c r="CR38" s="10">
        <f t="shared" si="34"/>
        <v>87.690767499999993</v>
      </c>
      <c r="CS38" s="10">
        <f t="shared" si="35"/>
        <v>94.224999999999994</v>
      </c>
      <c r="CT38" s="10">
        <f t="shared" si="36"/>
        <v>0.5</v>
      </c>
      <c r="CU38" s="9">
        <f t="shared" si="37"/>
        <v>168626</v>
      </c>
      <c r="CV38" s="10">
        <f t="shared" si="38"/>
        <v>86.5</v>
      </c>
      <c r="CW38" s="9">
        <f t="shared" si="39"/>
        <v>110113</v>
      </c>
      <c r="CX38" s="10">
        <f t="shared" si="40"/>
        <v>8.1999999999999993</v>
      </c>
      <c r="CY38" s="11">
        <f t="shared" si="41"/>
        <v>-3.2737729999999998</v>
      </c>
      <c r="CZ38" s="11">
        <f t="shared" si="42"/>
        <v>63600</v>
      </c>
      <c r="DA38" s="9">
        <f t="shared" si="43"/>
        <v>1907289</v>
      </c>
      <c r="DB38" s="9">
        <f t="shared" si="44"/>
        <v>121277</v>
      </c>
      <c r="DC38" s="9">
        <f t="shared" si="45"/>
        <v>-90454</v>
      </c>
      <c r="DD38" s="9">
        <f t="shared" si="46"/>
        <v>671257</v>
      </c>
      <c r="DE38" s="9">
        <f t="shared" si="47"/>
        <v>30823</v>
      </c>
      <c r="DF38" s="9">
        <f t="shared" si="48"/>
        <v>43503</v>
      </c>
      <c r="DG38" s="9">
        <f t="shared" si="49"/>
        <v>624306</v>
      </c>
      <c r="DH38" s="9">
        <f t="shared" si="50"/>
        <v>1261200</v>
      </c>
      <c r="DI38" s="9">
        <f t="shared" si="51"/>
        <v>1672562</v>
      </c>
      <c r="DJ38" s="9">
        <f t="shared" si="52"/>
        <v>1973550.8</v>
      </c>
      <c r="DK38" s="10">
        <f t="shared" si="53"/>
        <v>87.690767499999993</v>
      </c>
      <c r="DL38" s="10">
        <f t="shared" si="54"/>
        <v>94.224999999999994</v>
      </c>
      <c r="DM38" s="10">
        <f t="shared" si="55"/>
        <v>0.5</v>
      </c>
      <c r="DN38" s="9">
        <f t="shared" si="56"/>
        <v>168626</v>
      </c>
      <c r="DO38" s="10">
        <f t="shared" si="57"/>
        <v>86.5</v>
      </c>
      <c r="DP38" s="9">
        <f t="shared" si="58"/>
        <v>110113</v>
      </c>
      <c r="DQ38" s="10">
        <f t="shared" si="59"/>
        <v>8.1999999999999993</v>
      </c>
      <c r="DR38" s="11">
        <f t="shared" si="60"/>
        <v>-3.2737729999999998</v>
      </c>
      <c r="DS38" s="11">
        <f t="shared" si="61"/>
        <v>63600</v>
      </c>
    </row>
    <row r="39" spans="1:123">
      <c r="A39">
        <v>1988</v>
      </c>
      <c r="B39">
        <f t="shared" si="64"/>
        <v>2012</v>
      </c>
      <c r="C39" cm="1">
        <f t="array" ref="C39">INDEX(GMW!$A$2:$HZ$100,MATCH(1,(GMW!$HY$2:$HY$100=C$3)*(GMW!$HZ$2:$HZ$100=C$1),0),$B39-1973)</f>
        <v>303698</v>
      </c>
      <c r="D39" cm="1">
        <f t="array" ref="D39">INDEX(GMW!$A$2:$HZ$100,MATCH(1,(GMW!$HY$2:$HY$100=D$3)*(GMW!$HZ$2:$HZ$100=D$1),0),$B39-1973)</f>
        <v>-1001</v>
      </c>
      <c r="E39" cm="1">
        <f t="array" ref="E39">INDEX(GMW!$A$2:$HZ$100,MATCH(1,(GMW!$HY$2:$HY$100=E$3)*(GMW!$HZ$2:$HZ$100=E$1),0),$B39-1973)</f>
        <v>3124</v>
      </c>
      <c r="F39" cm="1">
        <f t="array" ref="F39">INDEX(GMW!$A$2:$HZ$100,MATCH(1,(GMW!$HY$2:$HY$100=F$3)*(GMW!$HZ$2:$HZ$100=F$1),0),$B39-1973)</f>
        <v>43943</v>
      </c>
      <c r="G39" cm="1">
        <f t="array" ref="G39">INDEX(GMW!$A$2:$HZ$100,MATCH(1,(GMW!$HY$2:$HY$100=G$3)*(GMW!$HZ$2:$HZ$100=G$1),0),$B39-1973)</f>
        <v>2123</v>
      </c>
      <c r="H39" cm="1">
        <f t="array" ref="H39">INDEX(GMW!$A$2:$HZ$100,MATCH(1,(GMW!$HY$2:$HY$100=H$3)*(GMW!$HZ$2:$HZ$100=H$1),0),$B39-1973)</f>
        <v>4703</v>
      </c>
      <c r="I39" cm="1">
        <f t="array" ref="I39">INDEX(GMW!$A$2:$HZ$100,MATCH(1,(GMW!$HY$2:$HY$100=I$3)*(GMW!$HZ$2:$HZ$100=I$1),0),$B39-1973)</f>
        <v>51770</v>
      </c>
      <c r="J39" cm="1">
        <f t="array" ref="J39">INDEX(GMW!$A$2:$HZ$100,MATCH(1,(GMW!$HY$2:$HY$100=J$3)*(GMW!$HZ$2:$HZ$100=J$1),0),$B39-1973)</f>
        <v>111566.39999999999</v>
      </c>
      <c r="K39" cm="1">
        <f t="array" ref="K39">INDEX(GMW!$A$2:$HZ$100,MATCH(1,(GMW!$HY$2:$HY$100=K$3)*(GMW!$HZ$2:$HZ$100=K$1),0),$B39-1973)</f>
        <v>133283</v>
      </c>
      <c r="L39" cm="1">
        <f t="array" ref="L39">INDEX(GMW!$A$2:$HZ$100,MATCH(1,(GMW!$HY$2:$HY$100=L$3)*(GMW!$HZ$2:$HZ$100=L$1),0),$B39-1973)</f>
        <v>290054.3</v>
      </c>
      <c r="M39" cm="1">
        <f t="array" ref="M39">INDEX(GMW!$A$2:$HZ$100,MATCH(1,(GMW!$HY$2:$HY$100=M$3)*(GMW!$HZ$2:$HZ$100=M$1),0),$B39-1973)</f>
        <v>43.886690000000002</v>
      </c>
      <c r="N39" cm="1">
        <f t="array" ref="N39">INDEX(GMW!$A$2:$HZ$100,MATCH(1,(GMW!$HY$2:$HY$100=N$3)*(GMW!$HZ$2:$HZ$100=N$1),0),$B39-1973)</f>
        <v>48.566670000000002</v>
      </c>
      <c r="O39" cm="1">
        <f t="array" ref="O39">INDEX(GMW!$A$2:$HZ$100,MATCH(1,(GMW!$HY$2:$HY$100=O$3)*(GMW!$HZ$2:$HZ$100=O$1),0),$B39-1973)</f>
        <v>8.375</v>
      </c>
      <c r="P39" cm="1">
        <f t="array" ref="P39">INDEX(GMW!$A$2:$HZ$100,MATCH(1,(GMW!$HY$2:$HY$100=P$3)*(GMW!$HZ$2:$HZ$100=P$1),0),$B39-1973)</f>
        <v>28398.17</v>
      </c>
      <c r="Q39" cm="1">
        <f t="array" ref="Q39">INDEX(GMW!$A$2:$HZ$100,MATCH(1,(GMW!$HY$2:$HY$100=Q$3)*(GMW!$HZ$2:$HZ$100=Q$1),0),$B39-1973)</f>
        <v>72.400000000000006</v>
      </c>
      <c r="R39" cm="1">
        <f t="array" ref="R39">INDEX(GMW!$A$2:$HZ$100,MATCH(1,(GMW!$HY$2:$HY$100=R$3)*(GMW!$HZ$2:$HZ$100=R$1),0),$B39-1973)</f>
        <v>1E-3</v>
      </c>
      <c r="S39" cm="1">
        <f t="array" ref="S39">INDEX(GMW!$A$2:$HZ$100,MATCH(1,(GMW!$HY$2:$HY$100=S$3)*(GMW!$HZ$2:$HZ$100=S$1),0),$B39-1973)</f>
        <v>9.1999999999999993</v>
      </c>
      <c r="T39" cm="1">
        <f t="array" ref="T39">INDEX(GMW!$A$2:$HZ$100,MATCH(1,(GMW!$HY$2:$HY$100=T$3)*(GMW!$HZ$2:$HZ$100=T$1),0),$B39-1973)</f>
        <v>4.5965189999999998</v>
      </c>
      <c r="U39" cm="1">
        <f t="array" ref="U39">INDEX(GMW!$A$2:$HZ$100,MATCH(1,(GMW!$HY$2:$HY$100=U$3)*(GMW!$HZ$2:$HZ$100=U$1),0),$B39-1973)</f>
        <v>56888</v>
      </c>
      <c r="V39" cm="1">
        <f t="array" ref="V39">INDEX(GMW!$A$2:$HZ$100,MATCH(1,(GMW!$HY$2:$HY$100=V$3)*(GMW!$HZ$2:$HZ$100=V$1),0),$B39-1973)</f>
        <v>303698</v>
      </c>
      <c r="W39" cm="1">
        <f t="array" ref="W39">INDEX(GMW!$A$2:$HZ$100,MATCH(1,(GMW!$HY$2:$HY$100=W$3)*(GMW!$HZ$2:$HZ$100=W$1),0),$B39-1973)</f>
        <v>-1001</v>
      </c>
      <c r="X39" cm="1">
        <f t="array" ref="X39">INDEX(GMW!$A$2:$HZ$100,MATCH(1,(GMW!$HY$2:$HY$100=X$3)*(GMW!$HZ$2:$HZ$100=X$1),0),$B39-1973)</f>
        <v>3124</v>
      </c>
      <c r="Y39" cm="1">
        <f t="array" ref="Y39">INDEX(GMW!$A$2:$HZ$100,MATCH(1,(GMW!$HY$2:$HY$100=Y$3)*(GMW!$HZ$2:$HZ$100=Y$1),0),$B39-1973)</f>
        <v>43943</v>
      </c>
      <c r="Z39" cm="1">
        <f t="array" ref="Z39">INDEX(GMW!$A$2:$HZ$100,MATCH(1,(GMW!$HY$2:$HY$100=Z$3)*(GMW!$HZ$2:$HZ$100=Z$1),0),$B39-1973)</f>
        <v>2123</v>
      </c>
      <c r="AA39" cm="1">
        <f t="array" ref="AA39">INDEX(GMW!$A$2:$HZ$100,MATCH(1,(GMW!$HY$2:$HY$100=AA$3)*(GMW!$HZ$2:$HZ$100=AA$1),0),$B39-1973)</f>
        <v>4703</v>
      </c>
      <c r="AB39" cm="1">
        <f t="array" ref="AB39">INDEX(GMW!$A$2:$HZ$100,MATCH(1,(GMW!$HY$2:$HY$100=AB$3)*(GMW!$HZ$2:$HZ$100=AB$1),0),$B39-1973)</f>
        <v>51770</v>
      </c>
      <c r="AC39" cm="1">
        <f t="array" ref="AC39">INDEX(GMW!$A$2:$HZ$100,MATCH(1,(GMW!$HY$2:$HY$100=AC$3)*(GMW!$HZ$2:$HZ$100=AC$1),0),$B39-1973)</f>
        <v>111566.39999999999</v>
      </c>
      <c r="AD39" cm="1">
        <f t="array" ref="AD39">INDEX(GMW!$A$2:$HZ$100,MATCH(1,(GMW!$HY$2:$HY$100=AD$3)*(GMW!$HZ$2:$HZ$100=AD$1),0),$B39-1973)</f>
        <v>133283</v>
      </c>
      <c r="AE39" cm="1">
        <f t="array" ref="AE39">INDEX(GMW!$A$2:$HZ$100,MATCH(1,(GMW!$HY$2:$HY$100=AE$3)*(GMW!$HZ$2:$HZ$100=AE$1),0),$B39-1973)</f>
        <v>290054.3</v>
      </c>
      <c r="AF39" cm="1">
        <f t="array" ref="AF39">INDEX(GMW!$A$2:$HZ$100,MATCH(1,(GMW!$HY$2:$HY$100=AF$3)*(GMW!$HZ$2:$HZ$100=AF$1),0),$B39-1973)</f>
        <v>43.886690000000002</v>
      </c>
      <c r="AG39" cm="1">
        <f t="array" ref="AG39">INDEX(GMW!$A$2:$HZ$100,MATCH(1,(GMW!$HY$2:$HY$100=AG$3)*(GMW!$HZ$2:$HZ$100=AG$1),0),$B39-1973)</f>
        <v>48.566670000000002</v>
      </c>
      <c r="AH39" cm="1">
        <f t="array" ref="AH39">INDEX(GMW!$A$2:$HZ$100,MATCH(1,(GMW!$HY$2:$HY$100=AH$3)*(GMW!$HZ$2:$HZ$100=AH$1),0),$B39-1973)</f>
        <v>8.375</v>
      </c>
      <c r="AI39" cm="1">
        <f t="array" ref="AI39">INDEX(GMW!$A$2:$HZ$100,MATCH(1,(GMW!$HY$2:$HY$100=AI$3)*(GMW!$HZ$2:$HZ$100=AI$1),0),$B39-1973)</f>
        <v>28398.17</v>
      </c>
      <c r="AJ39" cm="1">
        <f t="array" ref="AJ39">INDEX(GMW!$A$2:$HZ$100,MATCH(1,(GMW!$HY$2:$HY$100=AJ$3)*(GMW!$HZ$2:$HZ$100=AJ$1),0),$B39-1973)</f>
        <v>72.400000000000006</v>
      </c>
      <c r="AK39" cm="1">
        <f t="array" ref="AK39">INDEX(GMW!$A$2:$HZ$100,MATCH(1,(GMW!$HY$2:$HY$100=AK$3)*(GMW!$HZ$2:$HZ$100=AK$1),0),$B39-1973)</f>
        <v>1E-3</v>
      </c>
      <c r="AL39" cm="1">
        <f t="array" ref="AL39">INDEX(GMW!$A$2:$HZ$100,MATCH(1,(GMW!$HY$2:$HY$100=AL$3)*(GMW!$HZ$2:$HZ$100=AL$1),0),$B39-1973)</f>
        <v>9.1999999999999993</v>
      </c>
      <c r="AM39" cm="1">
        <f t="array" ref="AM39">INDEX(GMW!$A$2:$HZ$100,MATCH(1,(GMW!$HY$2:$HY$100=AM$3)*(GMW!$HZ$2:$HZ$100=AM$1),0),$B39-1973)</f>
        <v>4.5965189999999998</v>
      </c>
      <c r="AN39" cm="1">
        <f t="array" ref="AN39">INDEX(GMW!$A$2:$HZ$100,MATCH(1,(GMW!$HY$2:$HY$100=AN$3)*(GMW!$HZ$2:$HZ$100=AN$1),0),$B39-1973)</f>
        <v>56888</v>
      </c>
      <c r="AO39" cm="1">
        <f t="array" ref="AO39">INDEX(GMW!$A$2:$HZ$100,MATCH(1,(GMW!$HY$2:$HY$100=AO$3)*(GMW!$HZ$2:$HZ$100=AO$1),0),$B39-1973)</f>
        <v>303698</v>
      </c>
      <c r="AP39" cm="1">
        <f t="array" ref="AP39">INDEX(GMW!$A$2:$HZ$100,MATCH(1,(GMW!$HY$2:$HY$100=AP$3)*(GMW!$HZ$2:$HZ$100=AP$1),0),$B39-1973)</f>
        <v>-1001</v>
      </c>
      <c r="AQ39" cm="1">
        <f t="array" ref="AQ39">INDEX(GMW!$A$2:$HZ$100,MATCH(1,(GMW!$HY$2:$HY$100=AQ$3)*(GMW!$HZ$2:$HZ$100=AQ$1),0),$B39-1973)</f>
        <v>3124</v>
      </c>
      <c r="AR39" cm="1">
        <f t="array" ref="AR39">INDEX(GMW!$A$2:$HZ$100,MATCH(1,(GMW!$HY$2:$HY$100=AR$3)*(GMW!$HZ$2:$HZ$100=AR$1),0),$B39-1973)</f>
        <v>43943</v>
      </c>
      <c r="AS39" cm="1">
        <f t="array" ref="AS39">INDEX(GMW!$A$2:$HZ$100,MATCH(1,(GMW!$HY$2:$HY$100=AS$3)*(GMW!$HZ$2:$HZ$100=AS$1),0),$B39-1973)</f>
        <v>2123</v>
      </c>
      <c r="AT39" cm="1">
        <f t="array" ref="AT39">INDEX(GMW!$A$2:$HZ$100,MATCH(1,(GMW!$HY$2:$HY$100=AT$3)*(GMW!$HZ$2:$HZ$100=AT$1),0),$B39-1973)</f>
        <v>4703</v>
      </c>
      <c r="AU39" cm="1">
        <f t="array" ref="AU39">INDEX(GMW!$A$2:$HZ$100,MATCH(1,(GMW!$HY$2:$HY$100=AU$3)*(GMW!$HZ$2:$HZ$100=AU$1),0),$B39-1973)</f>
        <v>51770</v>
      </c>
      <c r="AV39" cm="1">
        <f t="array" ref="AV39">INDEX(GMW!$A$2:$HZ$100,MATCH(1,(GMW!$HY$2:$HY$100=AV$3)*(GMW!$HZ$2:$HZ$100=AV$1),0),$B39-1973)</f>
        <v>111566.39999999999</v>
      </c>
      <c r="AW39" cm="1">
        <f t="array" ref="AW39">INDEX(GMW!$A$2:$HZ$100,MATCH(1,(GMW!$HY$2:$HY$100=AW$3)*(GMW!$HZ$2:$HZ$100=AW$1),0),$B39-1973)</f>
        <v>133283</v>
      </c>
      <c r="AX39" cm="1">
        <f t="array" ref="AX39">INDEX(GMW!$A$2:$HZ$100,MATCH(1,(GMW!$HY$2:$HY$100=AX$3)*(GMW!$HZ$2:$HZ$100=AX$1),0),$B39-1973)</f>
        <v>290054.3</v>
      </c>
      <c r="AY39" cm="1">
        <f t="array" ref="AY39">INDEX(GMW!$A$2:$HZ$100,MATCH(1,(GMW!$HY$2:$HY$100=AY$3)*(GMW!$HZ$2:$HZ$100=AY$1),0),$B39-1973)</f>
        <v>43.886690000000002</v>
      </c>
      <c r="AZ39" cm="1">
        <f t="array" ref="AZ39">INDEX(GMW!$A$2:$HZ$100,MATCH(1,(GMW!$HY$2:$HY$100=AZ$3)*(GMW!$HZ$2:$HZ$100=AZ$1),0),$B39-1973)</f>
        <v>48.566670000000002</v>
      </c>
      <c r="BA39" cm="1">
        <f t="array" ref="BA39">INDEX(GMW!$A$2:$HZ$100,MATCH(1,(GMW!$HY$2:$HY$100=BA$3)*(GMW!$HZ$2:$HZ$100=BA$1),0),$B39-1973)</f>
        <v>8.375</v>
      </c>
      <c r="BB39" cm="1">
        <f t="array" ref="BB39">INDEX(GMW!$A$2:$HZ$100,MATCH(1,(GMW!$HY$2:$HY$100=BB$3)*(GMW!$HZ$2:$HZ$100=BB$1),0),$B39-1973)</f>
        <v>28398.17</v>
      </c>
      <c r="BC39" cm="1">
        <f t="array" ref="BC39">INDEX(GMW!$A$2:$HZ$100,MATCH(1,(GMW!$HY$2:$HY$100=BC$3)*(GMW!$HZ$2:$HZ$100=BC$1),0),$B39-1973)</f>
        <v>72.400000000000006</v>
      </c>
      <c r="BD39" cm="1">
        <f t="array" ref="BD39">INDEX(GMW!$A$2:$HZ$100,MATCH(1,(GMW!$HY$2:$HY$100=BD$3)*(GMW!$HZ$2:$HZ$100=BD$1),0),$B39-1973)</f>
        <v>1E-3</v>
      </c>
      <c r="BE39" cm="1">
        <f t="array" ref="BE39">INDEX(GMW!$A$2:$HZ$100,MATCH(1,(GMW!$HY$2:$HY$100=BE$3)*(GMW!$HZ$2:$HZ$100=BE$1),0),$B39-1973)</f>
        <v>9.1999999999999993</v>
      </c>
      <c r="BF39" cm="1">
        <f t="array" ref="BF39">INDEX(GMW!$A$2:$HZ$100,MATCH(1,(GMW!$HY$2:$HY$100=BF$3)*(GMW!$HZ$2:$HZ$100=BF$1),0),$B39-1973)</f>
        <v>4.5965189999999998</v>
      </c>
      <c r="BG39" cm="1">
        <f t="array" ref="BG39">INDEX(GMW!$A$2:$HZ$100,MATCH(1,(GMW!$HY$2:$HY$100=BG$3)*(GMW!$HZ$2:$HZ$100=BG$1),0),$B39-1973)</f>
        <v>56888</v>
      </c>
      <c r="BJ39">
        <f t="shared" si="67"/>
        <v>1987</v>
      </c>
      <c r="BK39" t="str">
        <f t="shared" ref="BK39" si="74">BJ39&amp;"01"</f>
        <v>198701</v>
      </c>
      <c r="BM39">
        <f t="shared" si="65"/>
        <v>2012</v>
      </c>
      <c r="BN39">
        <f t="shared" si="66"/>
        <v>201201</v>
      </c>
      <c r="BO39" s="9">
        <f t="shared" ref="BO39:BO59" si="75">SUMIF($BJ$7:$BJ$222,$BM39,C$7:C$222)</f>
        <v>1934006</v>
      </c>
      <c r="BP39" s="9">
        <f t="shared" ref="BP39:BP59" si="76">SUMIF($BJ$7:$BJ$222,$BM39,D$7:D$222)</f>
        <v>124493</v>
      </c>
      <c r="BQ39" s="9">
        <f t="shared" ref="BQ39:BQ59" si="77">SUMIF($BJ$7:$BJ$222,$BM39,E$7:E$222)</f>
        <v>-92059</v>
      </c>
      <c r="BR39" s="9">
        <f t="shared" ref="BR39:BR59" si="78">SUMIF($BJ$7:$BJ$222,$BM39,F$7:F$222)</f>
        <v>682959</v>
      </c>
      <c r="BS39" s="9">
        <f t="shared" ref="BS39:BS59" si="79">SUMIF($BJ$7:$BJ$222,$BM39,G$7:G$222)</f>
        <v>32434</v>
      </c>
      <c r="BT39" s="9">
        <f t="shared" ref="BT39:BT59" si="80">SUMIF($BJ$7:$BJ$222,$BM39,H$7:H$222)</f>
        <v>44705</v>
      </c>
      <c r="BU39" s="9">
        <f t="shared" ref="BU39:BU59" si="81">SUMIF($BJ$7:$BJ$222,$BM39,I$7:I$222)</f>
        <v>635605</v>
      </c>
      <c r="BV39" s="9">
        <f t="shared" si="14"/>
        <v>1366200</v>
      </c>
      <c r="BW39" s="9">
        <f t="shared" ref="BW39:BW59" si="82">SUMIF($BJ$7:$BJ$222,$BM39,K$7:K$222)</f>
        <v>1727114</v>
      </c>
      <c r="BX39" s="9">
        <f t="shared" ref="BX39:BX59" si="83">SUMIF($BJ$7:$BJ$222,$BM39,L$7:L$222)</f>
        <v>2012884.4</v>
      </c>
      <c r="BY39" s="10">
        <f t="shared" ref="BY39:BY59" si="84">AVERAGEIF($BJ$7:$BJ$222,$BM39,M$7:M$222)</f>
        <v>89.300254999999993</v>
      </c>
      <c r="BZ39" s="10">
        <f t="shared" ref="BZ39:BZ59" si="85">AVERAGEIF($BJ$7:$BJ$222,$BM39,N$7:N$222)</f>
        <v>96.699999999999989</v>
      </c>
      <c r="CA39" s="10">
        <f t="shared" ref="CA39:CA59" si="86">AVERAGEIF($BJ$7:$BJ$222,$BM39,O$7:O$222)</f>
        <v>0.5</v>
      </c>
      <c r="CB39" s="9">
        <f t="shared" si="62"/>
        <v>173156</v>
      </c>
      <c r="CC39" s="10">
        <f t="shared" si="20"/>
        <v>87.300000000000011</v>
      </c>
      <c r="CD39" s="9">
        <f t="shared" si="63"/>
        <v>108921</v>
      </c>
      <c r="CE39" s="10">
        <f t="shared" si="21"/>
        <v>7.9</v>
      </c>
      <c r="CF39" s="11">
        <f t="shared" ref="CF39:CF59" si="87">SUMIF($BK$7:$BK$222,$BN39,T$7:T$222)</f>
        <v>-4.1260719999999997</v>
      </c>
      <c r="CG39" s="11">
        <f t="shared" ref="CG39:CG59" si="88">SUMIF($BK$7:$BK$222,$BN39,U$7:U$222)</f>
        <v>64005.75</v>
      </c>
      <c r="CH39" s="9">
        <f t="shared" ref="CH39:CH59" si="89">SUMIF($BJ$7:$BJ$222,$BM39,V$7:V$222)</f>
        <v>1934006</v>
      </c>
      <c r="CI39" s="9">
        <f t="shared" ref="CI39:CI59" si="90">SUMIF($BJ$7:$BJ$222,$BM39,W$7:W$222)</f>
        <v>124493</v>
      </c>
      <c r="CJ39" s="9">
        <f t="shared" ref="CJ39:CJ59" si="91">SUMIF($BJ$7:$BJ$222,$BM39,X$7:X$222)</f>
        <v>-92059</v>
      </c>
      <c r="CK39" s="9">
        <f t="shared" ref="CK39:CK59" si="92">SUMIF($BJ$7:$BJ$222,$BM39,Y$7:Y$222)</f>
        <v>682959</v>
      </c>
      <c r="CL39" s="9">
        <f t="shared" ref="CL39:CL59" si="93">SUMIF($BJ$7:$BJ$222,$BM39,Z$7:Z$222)</f>
        <v>32434</v>
      </c>
      <c r="CM39" s="9">
        <f t="shared" ref="CM39:CM59" si="94">SUMIF($BJ$7:$BJ$222,$BM39,AA$7:AA$222)</f>
        <v>44705</v>
      </c>
      <c r="CN39" s="9">
        <f t="shared" ref="CN39:CN59" si="95">SUMIF($BJ$7:$BJ$222,$BM39,AB$7:AB$222)</f>
        <v>635605</v>
      </c>
      <c r="CO39" s="9">
        <f t="shared" si="31"/>
        <v>1366200</v>
      </c>
      <c r="CP39" s="9">
        <f t="shared" ref="CP39:CP59" si="96">SUMIF($BJ$7:$BJ$222,$BM39,AD$7:AD$222)</f>
        <v>1727114</v>
      </c>
      <c r="CQ39" s="9">
        <f t="shared" ref="CQ39:CQ59" si="97">SUMIF($BJ$7:$BJ$222,$BM39,AE$7:AE$222)</f>
        <v>2012884.4</v>
      </c>
      <c r="CR39" s="10">
        <f t="shared" ref="CR39:CR59" si="98">AVERAGEIF($BJ$7:$BJ$222,$BM39,AF$7:AF$222)</f>
        <v>89.300254999999993</v>
      </c>
      <c r="CS39" s="10">
        <f t="shared" ref="CS39:CS59" si="99">AVERAGEIF($BJ$7:$BJ$222,$BM39,AG$7:AG$222)</f>
        <v>96.699999999999989</v>
      </c>
      <c r="CT39" s="10">
        <f t="shared" ref="CT39:CT59" si="100">AVERAGEIF($BJ$7:$BJ$222,$BM39,AH$7:AH$222)</f>
        <v>0.5</v>
      </c>
      <c r="CU39" s="9">
        <f t="shared" si="37"/>
        <v>173156</v>
      </c>
      <c r="CV39" s="10">
        <f t="shared" si="38"/>
        <v>87.300000000000011</v>
      </c>
      <c r="CW39" s="9">
        <f t="shared" si="39"/>
        <v>108921</v>
      </c>
      <c r="CX39" s="10">
        <f t="shared" si="40"/>
        <v>7.9</v>
      </c>
      <c r="CY39" s="11">
        <f t="shared" ref="CY39:CY59" si="101">SUMIF($BK$7:$BK$222,$BN39,AM$7:AM$222)</f>
        <v>-4.1260719999999997</v>
      </c>
      <c r="CZ39" s="11">
        <f t="shared" ref="CZ39:CZ59" si="102">SUMIF($BK$7:$BK$222,$BN39,AN$7:AN$222)</f>
        <v>64005.75</v>
      </c>
      <c r="DA39" s="9">
        <f t="shared" ref="DA39:DA59" si="103">SUMIF($BJ$7:$BJ$222,$BM39,AO$7:AO$222)</f>
        <v>1934006</v>
      </c>
      <c r="DB39" s="9">
        <f t="shared" ref="DB39:DB59" si="104">SUMIF($BJ$7:$BJ$222,$BM39,AP$7:AP$222)</f>
        <v>124493</v>
      </c>
      <c r="DC39" s="9">
        <f t="shared" ref="DC39:DC59" si="105">SUMIF($BJ$7:$BJ$222,$BM39,AQ$7:AQ$222)</f>
        <v>-92059</v>
      </c>
      <c r="DD39" s="9">
        <f t="shared" ref="DD39:DD59" si="106">SUMIF($BJ$7:$BJ$222,$BM39,AR$7:AR$222)</f>
        <v>682959</v>
      </c>
      <c r="DE39" s="9">
        <f t="shared" ref="DE39:DE59" si="107">SUMIF($BJ$7:$BJ$222,$BM39,AS$7:AS$222)</f>
        <v>32434</v>
      </c>
      <c r="DF39" s="9">
        <f t="shared" ref="DF39:DF59" si="108">SUMIF($BJ$7:$BJ$222,$BM39,AT$7:AT$222)</f>
        <v>44705</v>
      </c>
      <c r="DG39" s="9">
        <f t="shared" ref="DG39:DG59" si="109">SUMIF($BJ$7:$BJ$222,$BM39,AU$7:AU$222)</f>
        <v>635605</v>
      </c>
      <c r="DH39" s="9">
        <f t="shared" si="50"/>
        <v>1366200</v>
      </c>
      <c r="DI39" s="9">
        <f t="shared" ref="DI39:DI59" si="110">SUMIF($BJ$7:$BJ$222,$BM39,AW$7:AW$222)</f>
        <v>1727114</v>
      </c>
      <c r="DJ39" s="9">
        <f t="shared" ref="DJ39:DJ59" si="111">SUMIF($BJ$7:$BJ$222,$BM39,AX$7:AX$222)</f>
        <v>2012884.4</v>
      </c>
      <c r="DK39" s="10">
        <f t="shared" ref="DK39:DK59" si="112">AVERAGEIF($BJ$7:$BJ$222,$BM39,AY$7:AY$222)</f>
        <v>89.300254999999993</v>
      </c>
      <c r="DL39" s="10">
        <f t="shared" ref="DL39:DL59" si="113">AVERAGEIF($BJ$7:$BJ$222,$BM39,AZ$7:AZ$222)</f>
        <v>96.699999999999989</v>
      </c>
      <c r="DM39" s="10">
        <f t="shared" ref="DM39:DM59" si="114">AVERAGEIF($BJ$7:$BJ$222,$BM39,BA$7:BA$222)</f>
        <v>0.5</v>
      </c>
      <c r="DN39" s="9">
        <f t="shared" si="56"/>
        <v>173156</v>
      </c>
      <c r="DO39" s="10">
        <f t="shared" si="57"/>
        <v>87.300000000000011</v>
      </c>
      <c r="DP39" s="9">
        <f t="shared" si="58"/>
        <v>108921</v>
      </c>
      <c r="DQ39" s="10">
        <f t="shared" si="59"/>
        <v>7.9</v>
      </c>
      <c r="DR39" s="11">
        <f t="shared" ref="DR39:DR59" si="115">SUMIF($BK$7:$BK$222,$BN39,BF$7:BF$222)</f>
        <v>-4.1260719999999997</v>
      </c>
      <c r="DS39" s="11">
        <f t="shared" ref="DS39:DS59" si="116">SUMIF($BK$7:$BK$222,$BN39,BG$7:BG$222)</f>
        <v>64005.75</v>
      </c>
    </row>
    <row r="40" spans="1:123">
      <c r="B40">
        <f t="shared" si="64"/>
        <v>2013</v>
      </c>
      <c r="C40" cm="1">
        <f t="array" ref="C40">INDEX(GMW!$A$2:$HZ$100,MATCH(1,(GMW!$HY$2:$HY$100=C$3)*(GMW!$HZ$2:$HZ$100=C$1),0),$B40-1973)</f>
        <v>305281</v>
      </c>
      <c r="D40" cm="1">
        <f t="array" ref="D40">INDEX(GMW!$A$2:$HZ$100,MATCH(1,(GMW!$HY$2:$HY$100=D$3)*(GMW!$HZ$2:$HZ$100=D$1),0),$B40-1973)</f>
        <v>1693</v>
      </c>
      <c r="E40" cm="1">
        <f t="array" ref="E40">INDEX(GMW!$A$2:$HZ$100,MATCH(1,(GMW!$HY$2:$HY$100=E$3)*(GMW!$HZ$2:$HZ$100=E$1),0),$B40-1973)</f>
        <v>-2535</v>
      </c>
      <c r="F40" cm="1">
        <f t="array" ref="F40">INDEX(GMW!$A$2:$HZ$100,MATCH(1,(GMW!$HY$2:$HY$100=F$3)*(GMW!$HZ$2:$HZ$100=F$1),0),$B40-1973)</f>
        <v>42650</v>
      </c>
      <c r="G40" cm="1">
        <f t="array" ref="G40">INDEX(GMW!$A$2:$HZ$100,MATCH(1,(GMW!$HY$2:$HY$100=G$3)*(GMW!$HZ$2:$HZ$100=G$1),0),$B40-1973)</f>
        <v>-842</v>
      </c>
      <c r="H40" cm="1">
        <f t="array" ref="H40">INDEX(GMW!$A$2:$HZ$100,MATCH(1,(GMW!$HY$2:$HY$100=H$3)*(GMW!$HZ$2:$HZ$100=H$1),0),$B40-1973)</f>
        <v>4771</v>
      </c>
      <c r="I40" cm="1">
        <f t="array" ref="I40">INDEX(GMW!$A$2:$HZ$100,MATCH(1,(GMW!$HY$2:$HY$100=I$3)*(GMW!$HZ$2:$HZ$100=I$1),0),$B40-1973)</f>
        <v>44886</v>
      </c>
      <c r="J40" cm="1">
        <f t="array" ref="J40">INDEX(GMW!$A$2:$HZ$100,MATCH(1,(GMW!$HY$2:$HY$100=J$3)*(GMW!$HZ$2:$HZ$100=J$1),0),$B40-1973)</f>
        <v>108695.1</v>
      </c>
      <c r="K40" cm="1">
        <f t="array" ref="K40">INDEX(GMW!$A$2:$HZ$100,MATCH(1,(GMW!$HY$2:$HY$100=K$3)*(GMW!$HZ$2:$HZ$100=K$1),0),$B40-1973)</f>
        <v>136629</v>
      </c>
      <c r="L40" cm="1">
        <f t="array" ref="L40">INDEX(GMW!$A$2:$HZ$100,MATCH(1,(GMW!$HY$2:$HY$100=L$3)*(GMW!$HZ$2:$HZ$100=L$1),0),$B40-1973)</f>
        <v>292498.90000000002</v>
      </c>
      <c r="M40" cm="1">
        <f t="array" ref="M40">INDEX(GMW!$A$2:$HZ$100,MATCH(1,(GMW!$HY$2:$HY$100=M$3)*(GMW!$HZ$2:$HZ$100=M$1),0),$B40-1973)</f>
        <v>44.755159999999997</v>
      </c>
      <c r="N40" cm="1">
        <f t="array" ref="N40">INDEX(GMW!$A$2:$HZ$100,MATCH(1,(GMW!$HY$2:$HY$100=N$3)*(GMW!$HZ$2:$HZ$100=N$1),0),$B40-1973)</f>
        <v>49.5</v>
      </c>
      <c r="O40" cm="1">
        <f t="array" ref="O40">INDEX(GMW!$A$2:$HZ$100,MATCH(1,(GMW!$HY$2:$HY$100=O$3)*(GMW!$HZ$2:$HZ$100=O$1),0),$B40-1973)</f>
        <v>8.875</v>
      </c>
      <c r="P40" cm="1">
        <f t="array" ref="P40">INDEX(GMW!$A$2:$HZ$100,MATCH(1,(GMW!$HY$2:$HY$100=P$3)*(GMW!$HZ$2:$HZ$100=P$1),0),$B40-1973)</f>
        <v>28594.36</v>
      </c>
      <c r="Q40" cm="1">
        <f t="array" ref="Q40">INDEX(GMW!$A$2:$HZ$100,MATCH(1,(GMW!$HY$2:$HY$100=Q$3)*(GMW!$HZ$2:$HZ$100=Q$1),0),$B40-1973)</f>
        <v>72.900000000000006</v>
      </c>
      <c r="R40" cm="1">
        <f t="array" ref="R40">INDEX(GMW!$A$2:$HZ$100,MATCH(1,(GMW!$HY$2:$HY$100=R$3)*(GMW!$HZ$2:$HZ$100=R$1),0),$B40-1973)</f>
        <v>1E-3</v>
      </c>
      <c r="S40" cm="1">
        <f t="array" ref="S40">INDEX(GMW!$A$2:$HZ$100,MATCH(1,(GMW!$HY$2:$HY$100=S$3)*(GMW!$HZ$2:$HZ$100=S$1),0),$B40-1973)</f>
        <v>8.6999999999999993</v>
      </c>
      <c r="T40" cm="1">
        <f t="array" ref="T40">INDEX(GMW!$A$2:$HZ$100,MATCH(1,(GMW!$HY$2:$HY$100=T$3)*(GMW!$HZ$2:$HZ$100=T$1),0),$B40-1973)</f>
        <v>4.2772290000000002</v>
      </c>
      <c r="U40" cm="1">
        <f t="array" ref="U40">INDEX(GMW!$A$2:$HZ$100,MATCH(1,(GMW!$HY$2:$HY$100=U$3)*(GMW!$HZ$2:$HZ$100=U$1),0),$B40-1973)</f>
        <v>56916</v>
      </c>
      <c r="V40" cm="1">
        <f t="array" ref="V40">INDEX(GMW!$A$2:$HZ$100,MATCH(1,(GMW!$HY$2:$HY$100=V$3)*(GMW!$HZ$2:$HZ$100=V$1),0),$B40-1973)</f>
        <v>305281</v>
      </c>
      <c r="W40" cm="1">
        <f t="array" ref="W40">INDEX(GMW!$A$2:$HZ$100,MATCH(1,(GMW!$HY$2:$HY$100=W$3)*(GMW!$HZ$2:$HZ$100=W$1),0),$B40-1973)</f>
        <v>1693</v>
      </c>
      <c r="X40" cm="1">
        <f t="array" ref="X40">INDEX(GMW!$A$2:$HZ$100,MATCH(1,(GMW!$HY$2:$HY$100=X$3)*(GMW!$HZ$2:$HZ$100=X$1),0),$B40-1973)</f>
        <v>-2535</v>
      </c>
      <c r="Y40" cm="1">
        <f t="array" ref="Y40">INDEX(GMW!$A$2:$HZ$100,MATCH(1,(GMW!$HY$2:$HY$100=Y$3)*(GMW!$HZ$2:$HZ$100=Y$1),0),$B40-1973)</f>
        <v>42650</v>
      </c>
      <c r="Z40" cm="1">
        <f t="array" ref="Z40">INDEX(GMW!$A$2:$HZ$100,MATCH(1,(GMW!$HY$2:$HY$100=Z$3)*(GMW!$HZ$2:$HZ$100=Z$1),0),$B40-1973)</f>
        <v>-842</v>
      </c>
      <c r="AA40" cm="1">
        <f t="array" ref="AA40">INDEX(GMW!$A$2:$HZ$100,MATCH(1,(GMW!$HY$2:$HY$100=AA$3)*(GMW!$HZ$2:$HZ$100=AA$1),0),$B40-1973)</f>
        <v>4771</v>
      </c>
      <c r="AB40" cm="1">
        <f t="array" ref="AB40">INDEX(GMW!$A$2:$HZ$100,MATCH(1,(GMW!$HY$2:$HY$100=AB$3)*(GMW!$HZ$2:$HZ$100=AB$1),0),$B40-1973)</f>
        <v>44886</v>
      </c>
      <c r="AC40" cm="1">
        <f t="array" ref="AC40">INDEX(GMW!$A$2:$HZ$100,MATCH(1,(GMW!$HY$2:$HY$100=AC$3)*(GMW!$HZ$2:$HZ$100=AC$1),0),$B40-1973)</f>
        <v>108695.1</v>
      </c>
      <c r="AD40" cm="1">
        <f t="array" ref="AD40">INDEX(GMW!$A$2:$HZ$100,MATCH(1,(GMW!$HY$2:$HY$100=AD$3)*(GMW!$HZ$2:$HZ$100=AD$1),0),$B40-1973)</f>
        <v>136629</v>
      </c>
      <c r="AE40" cm="1">
        <f t="array" ref="AE40">INDEX(GMW!$A$2:$HZ$100,MATCH(1,(GMW!$HY$2:$HY$100=AE$3)*(GMW!$HZ$2:$HZ$100=AE$1),0),$B40-1973)</f>
        <v>292498.90000000002</v>
      </c>
      <c r="AF40" cm="1">
        <f t="array" ref="AF40">INDEX(GMW!$A$2:$HZ$100,MATCH(1,(GMW!$HY$2:$HY$100=AF$3)*(GMW!$HZ$2:$HZ$100=AF$1),0),$B40-1973)</f>
        <v>44.755159999999997</v>
      </c>
      <c r="AG40" cm="1">
        <f t="array" ref="AG40">INDEX(GMW!$A$2:$HZ$100,MATCH(1,(GMW!$HY$2:$HY$100=AG$3)*(GMW!$HZ$2:$HZ$100=AG$1),0),$B40-1973)</f>
        <v>49.5</v>
      </c>
      <c r="AH40" cm="1">
        <f t="array" ref="AH40">INDEX(GMW!$A$2:$HZ$100,MATCH(1,(GMW!$HY$2:$HY$100=AH$3)*(GMW!$HZ$2:$HZ$100=AH$1),0),$B40-1973)</f>
        <v>8.875</v>
      </c>
      <c r="AI40" cm="1">
        <f t="array" ref="AI40">INDEX(GMW!$A$2:$HZ$100,MATCH(1,(GMW!$HY$2:$HY$100=AI$3)*(GMW!$HZ$2:$HZ$100=AI$1),0),$B40-1973)</f>
        <v>28594.36</v>
      </c>
      <c r="AJ40" cm="1">
        <f t="array" ref="AJ40">INDEX(GMW!$A$2:$HZ$100,MATCH(1,(GMW!$HY$2:$HY$100=AJ$3)*(GMW!$HZ$2:$HZ$100=AJ$1),0),$B40-1973)</f>
        <v>72.900000000000006</v>
      </c>
      <c r="AK40" cm="1">
        <f t="array" ref="AK40">INDEX(GMW!$A$2:$HZ$100,MATCH(1,(GMW!$HY$2:$HY$100=AK$3)*(GMW!$HZ$2:$HZ$100=AK$1),0),$B40-1973)</f>
        <v>1E-3</v>
      </c>
      <c r="AL40" cm="1">
        <f t="array" ref="AL40">INDEX(GMW!$A$2:$HZ$100,MATCH(1,(GMW!$HY$2:$HY$100=AL$3)*(GMW!$HZ$2:$HZ$100=AL$1),0),$B40-1973)</f>
        <v>8.6999999999999993</v>
      </c>
      <c r="AM40" cm="1">
        <f t="array" ref="AM40">INDEX(GMW!$A$2:$HZ$100,MATCH(1,(GMW!$HY$2:$HY$100=AM$3)*(GMW!$HZ$2:$HZ$100=AM$1),0),$B40-1973)</f>
        <v>4.2772290000000002</v>
      </c>
      <c r="AN40" cm="1">
        <f t="array" ref="AN40">INDEX(GMW!$A$2:$HZ$100,MATCH(1,(GMW!$HY$2:$HY$100=AN$3)*(GMW!$HZ$2:$HZ$100=AN$1),0),$B40-1973)</f>
        <v>56916</v>
      </c>
      <c r="AO40" cm="1">
        <f t="array" ref="AO40">INDEX(GMW!$A$2:$HZ$100,MATCH(1,(GMW!$HY$2:$HY$100=AO$3)*(GMW!$HZ$2:$HZ$100=AO$1),0),$B40-1973)</f>
        <v>305281</v>
      </c>
      <c r="AP40" cm="1">
        <f t="array" ref="AP40">INDEX(GMW!$A$2:$HZ$100,MATCH(1,(GMW!$HY$2:$HY$100=AP$3)*(GMW!$HZ$2:$HZ$100=AP$1),0),$B40-1973)</f>
        <v>1693</v>
      </c>
      <c r="AQ40" cm="1">
        <f t="array" ref="AQ40">INDEX(GMW!$A$2:$HZ$100,MATCH(1,(GMW!$HY$2:$HY$100=AQ$3)*(GMW!$HZ$2:$HZ$100=AQ$1),0),$B40-1973)</f>
        <v>-2535</v>
      </c>
      <c r="AR40" cm="1">
        <f t="array" ref="AR40">INDEX(GMW!$A$2:$HZ$100,MATCH(1,(GMW!$HY$2:$HY$100=AR$3)*(GMW!$HZ$2:$HZ$100=AR$1),0),$B40-1973)</f>
        <v>42650</v>
      </c>
      <c r="AS40" cm="1">
        <f t="array" ref="AS40">INDEX(GMW!$A$2:$HZ$100,MATCH(1,(GMW!$HY$2:$HY$100=AS$3)*(GMW!$HZ$2:$HZ$100=AS$1),0),$B40-1973)</f>
        <v>-842</v>
      </c>
      <c r="AT40" cm="1">
        <f t="array" ref="AT40">INDEX(GMW!$A$2:$HZ$100,MATCH(1,(GMW!$HY$2:$HY$100=AT$3)*(GMW!$HZ$2:$HZ$100=AT$1),0),$B40-1973)</f>
        <v>4771</v>
      </c>
      <c r="AU40" cm="1">
        <f t="array" ref="AU40">INDEX(GMW!$A$2:$HZ$100,MATCH(1,(GMW!$HY$2:$HY$100=AU$3)*(GMW!$HZ$2:$HZ$100=AU$1),0),$B40-1973)</f>
        <v>44886</v>
      </c>
      <c r="AV40" cm="1">
        <f t="array" ref="AV40">INDEX(GMW!$A$2:$HZ$100,MATCH(1,(GMW!$HY$2:$HY$100=AV$3)*(GMW!$HZ$2:$HZ$100=AV$1),0),$B40-1973)</f>
        <v>108695.1</v>
      </c>
      <c r="AW40" cm="1">
        <f t="array" ref="AW40">INDEX(GMW!$A$2:$HZ$100,MATCH(1,(GMW!$HY$2:$HY$100=AW$3)*(GMW!$HZ$2:$HZ$100=AW$1),0),$B40-1973)</f>
        <v>136629</v>
      </c>
      <c r="AX40" cm="1">
        <f t="array" ref="AX40">INDEX(GMW!$A$2:$HZ$100,MATCH(1,(GMW!$HY$2:$HY$100=AX$3)*(GMW!$HZ$2:$HZ$100=AX$1),0),$B40-1973)</f>
        <v>292498.90000000002</v>
      </c>
      <c r="AY40" cm="1">
        <f t="array" ref="AY40">INDEX(GMW!$A$2:$HZ$100,MATCH(1,(GMW!$HY$2:$HY$100=AY$3)*(GMW!$HZ$2:$HZ$100=AY$1),0),$B40-1973)</f>
        <v>44.755159999999997</v>
      </c>
      <c r="AZ40" cm="1">
        <f t="array" ref="AZ40">INDEX(GMW!$A$2:$HZ$100,MATCH(1,(GMW!$HY$2:$HY$100=AZ$3)*(GMW!$HZ$2:$HZ$100=AZ$1),0),$B40-1973)</f>
        <v>49.5</v>
      </c>
      <c r="BA40" cm="1">
        <f t="array" ref="BA40">INDEX(GMW!$A$2:$HZ$100,MATCH(1,(GMW!$HY$2:$HY$100=BA$3)*(GMW!$HZ$2:$HZ$100=BA$1),0),$B40-1973)</f>
        <v>8.875</v>
      </c>
      <c r="BB40" cm="1">
        <f t="array" ref="BB40">INDEX(GMW!$A$2:$HZ$100,MATCH(1,(GMW!$HY$2:$HY$100=BB$3)*(GMW!$HZ$2:$HZ$100=BB$1),0),$B40-1973)</f>
        <v>28594.36</v>
      </c>
      <c r="BC40" cm="1">
        <f t="array" ref="BC40">INDEX(GMW!$A$2:$HZ$100,MATCH(1,(GMW!$HY$2:$HY$100=BC$3)*(GMW!$HZ$2:$HZ$100=BC$1),0),$B40-1973)</f>
        <v>72.900000000000006</v>
      </c>
      <c r="BD40" cm="1">
        <f t="array" ref="BD40">INDEX(GMW!$A$2:$HZ$100,MATCH(1,(GMW!$HY$2:$HY$100=BD$3)*(GMW!$HZ$2:$HZ$100=BD$1),0),$B40-1973)</f>
        <v>1E-3</v>
      </c>
      <c r="BE40" cm="1">
        <f t="array" ref="BE40">INDEX(GMW!$A$2:$HZ$100,MATCH(1,(GMW!$HY$2:$HY$100=BE$3)*(GMW!$HZ$2:$HZ$100=BE$1),0),$B40-1973)</f>
        <v>8.6999999999999993</v>
      </c>
      <c r="BF40" cm="1">
        <f t="array" ref="BF40">INDEX(GMW!$A$2:$HZ$100,MATCH(1,(GMW!$HY$2:$HY$100=BF$3)*(GMW!$HZ$2:$HZ$100=BF$1),0),$B40-1973)</f>
        <v>4.2772290000000002</v>
      </c>
      <c r="BG40" cm="1">
        <f t="array" ref="BG40">INDEX(GMW!$A$2:$HZ$100,MATCH(1,(GMW!$HY$2:$HY$100=BG$3)*(GMW!$HZ$2:$HZ$100=BG$1),0),$B40-1973)</f>
        <v>56916</v>
      </c>
      <c r="BJ40">
        <f t="shared" si="67"/>
        <v>1988</v>
      </c>
      <c r="BM40">
        <f t="shared" si="65"/>
        <v>2013</v>
      </c>
      <c r="BN40">
        <f t="shared" si="66"/>
        <v>201301</v>
      </c>
      <c r="BO40" s="9">
        <f t="shared" si="75"/>
        <v>1978950</v>
      </c>
      <c r="BP40" s="9">
        <f t="shared" si="76"/>
        <v>104189</v>
      </c>
      <c r="BQ40" s="9">
        <f t="shared" si="77"/>
        <v>-77985</v>
      </c>
      <c r="BR40" s="9">
        <f t="shared" si="78"/>
        <v>694624</v>
      </c>
      <c r="BS40" s="9">
        <f t="shared" si="79"/>
        <v>26204</v>
      </c>
      <c r="BT40" s="9">
        <f t="shared" si="80"/>
        <v>45931</v>
      </c>
      <c r="BU40" s="9">
        <f t="shared" si="81"/>
        <v>662570</v>
      </c>
      <c r="BV40" s="9">
        <f t="shared" si="14"/>
        <v>1461100</v>
      </c>
      <c r="BW40" s="9">
        <f t="shared" si="82"/>
        <v>1801250</v>
      </c>
      <c r="BX40" s="9">
        <f t="shared" si="83"/>
        <v>2045854.8</v>
      </c>
      <c r="BY40" s="10">
        <f t="shared" si="84"/>
        <v>91.017375000000001</v>
      </c>
      <c r="BZ40" s="10">
        <f t="shared" si="85"/>
        <v>98.941667499999994</v>
      </c>
      <c r="CA40" s="10">
        <f t="shared" si="86"/>
        <v>0.5</v>
      </c>
      <c r="CB40" s="9">
        <f t="shared" si="62"/>
        <v>181777</v>
      </c>
      <c r="CC40" s="10">
        <f t="shared" si="20"/>
        <v>89.550000000000011</v>
      </c>
      <c r="CD40" s="9">
        <f t="shared" si="63"/>
        <v>115145</v>
      </c>
      <c r="CE40" s="10">
        <f t="shared" si="21"/>
        <v>7.35</v>
      </c>
      <c r="CF40" s="11">
        <f t="shared" si="87"/>
        <v>-2.762413</v>
      </c>
      <c r="CG40" s="11">
        <f t="shared" si="88"/>
        <v>64474.25</v>
      </c>
      <c r="CH40" s="9">
        <f t="shared" si="89"/>
        <v>1978950</v>
      </c>
      <c r="CI40" s="9">
        <f t="shared" si="90"/>
        <v>104189</v>
      </c>
      <c r="CJ40" s="9">
        <f t="shared" si="91"/>
        <v>-77985</v>
      </c>
      <c r="CK40" s="9">
        <f t="shared" si="92"/>
        <v>694624</v>
      </c>
      <c r="CL40" s="9">
        <f t="shared" si="93"/>
        <v>26204</v>
      </c>
      <c r="CM40" s="9">
        <f t="shared" si="94"/>
        <v>45931</v>
      </c>
      <c r="CN40" s="9">
        <f t="shared" si="95"/>
        <v>662570</v>
      </c>
      <c r="CO40" s="9">
        <f t="shared" si="31"/>
        <v>1461100</v>
      </c>
      <c r="CP40" s="9">
        <f t="shared" si="96"/>
        <v>1801250</v>
      </c>
      <c r="CQ40" s="9">
        <f t="shared" si="97"/>
        <v>2045854.8</v>
      </c>
      <c r="CR40" s="10">
        <f t="shared" si="98"/>
        <v>91.017375000000001</v>
      </c>
      <c r="CS40" s="10">
        <f t="shared" si="99"/>
        <v>98.941667499999994</v>
      </c>
      <c r="CT40" s="10">
        <f t="shared" si="100"/>
        <v>0.5</v>
      </c>
      <c r="CU40" s="9">
        <f t="shared" si="37"/>
        <v>181777</v>
      </c>
      <c r="CV40" s="10">
        <f t="shared" si="38"/>
        <v>89.550000000000011</v>
      </c>
      <c r="CW40" s="9">
        <f t="shared" si="39"/>
        <v>115145</v>
      </c>
      <c r="CX40" s="10">
        <f t="shared" si="40"/>
        <v>7.35</v>
      </c>
      <c r="CY40" s="11">
        <f t="shared" si="101"/>
        <v>-2.762413</v>
      </c>
      <c r="CZ40" s="11">
        <f t="shared" si="102"/>
        <v>64474.25</v>
      </c>
      <c r="DA40" s="9">
        <f t="shared" si="103"/>
        <v>1978950</v>
      </c>
      <c r="DB40" s="9">
        <f t="shared" si="104"/>
        <v>104189</v>
      </c>
      <c r="DC40" s="9">
        <f t="shared" si="105"/>
        <v>-77985</v>
      </c>
      <c r="DD40" s="9">
        <f t="shared" si="106"/>
        <v>694624</v>
      </c>
      <c r="DE40" s="9">
        <f t="shared" si="107"/>
        <v>26204</v>
      </c>
      <c r="DF40" s="9">
        <f t="shared" si="108"/>
        <v>45931</v>
      </c>
      <c r="DG40" s="9">
        <f t="shared" si="109"/>
        <v>662570</v>
      </c>
      <c r="DH40" s="9">
        <f t="shared" si="50"/>
        <v>1461100</v>
      </c>
      <c r="DI40" s="9">
        <f t="shared" si="110"/>
        <v>1801250</v>
      </c>
      <c r="DJ40" s="9">
        <f t="shared" si="111"/>
        <v>2045854.8</v>
      </c>
      <c r="DK40" s="10">
        <f t="shared" si="112"/>
        <v>91.017375000000001</v>
      </c>
      <c r="DL40" s="10">
        <f t="shared" si="113"/>
        <v>98.941667499999994</v>
      </c>
      <c r="DM40" s="10">
        <f t="shared" si="114"/>
        <v>0.5</v>
      </c>
      <c r="DN40" s="9">
        <f t="shared" si="56"/>
        <v>181777</v>
      </c>
      <c r="DO40" s="10">
        <f t="shared" si="57"/>
        <v>89.550000000000011</v>
      </c>
      <c r="DP40" s="9">
        <f t="shared" si="58"/>
        <v>115145</v>
      </c>
      <c r="DQ40" s="10">
        <f t="shared" si="59"/>
        <v>7.35</v>
      </c>
      <c r="DR40" s="11">
        <f t="shared" si="115"/>
        <v>-2.762413</v>
      </c>
      <c r="DS40" s="11">
        <f t="shared" si="116"/>
        <v>64474.25</v>
      </c>
    </row>
    <row r="41" spans="1:123">
      <c r="B41">
        <f t="shared" si="64"/>
        <v>2014</v>
      </c>
      <c r="C41" cm="1">
        <f t="array" ref="C41">INDEX(GMW!$A$2:$HZ$100,MATCH(1,(GMW!$HY$2:$HY$100=C$3)*(GMW!$HZ$2:$HZ$100=C$1),0),$B41-1973)</f>
        <v>309097</v>
      </c>
      <c r="D41" cm="1">
        <f t="array" ref="D41">INDEX(GMW!$A$2:$HZ$100,MATCH(1,(GMW!$HY$2:$HY$100=D$3)*(GMW!$HZ$2:$HZ$100=D$1),0),$B41-1973)</f>
        <v>-1095</v>
      </c>
      <c r="E41" cm="1">
        <f t="array" ref="E41">INDEX(GMW!$A$2:$HZ$100,MATCH(1,(GMW!$HY$2:$HY$100=E$3)*(GMW!$HZ$2:$HZ$100=E$1),0),$B41-1973)</f>
        <v>694</v>
      </c>
      <c r="F41" cm="1">
        <f t="array" ref="F41">INDEX(GMW!$A$2:$HZ$100,MATCH(1,(GMW!$HY$2:$HY$100=F$3)*(GMW!$HZ$2:$HZ$100=F$1),0),$B41-1973)</f>
        <v>42939</v>
      </c>
      <c r="G41" cm="1">
        <f t="array" ref="G41">INDEX(GMW!$A$2:$HZ$100,MATCH(1,(GMW!$HY$2:$HY$100=G$3)*(GMW!$HZ$2:$HZ$100=G$1),0),$B41-1973)</f>
        <v>-401</v>
      </c>
      <c r="H41" cm="1">
        <f t="array" ref="H41">INDEX(GMW!$A$2:$HZ$100,MATCH(1,(GMW!$HY$2:$HY$100=H$3)*(GMW!$HZ$2:$HZ$100=H$1),0),$B41-1973)</f>
        <v>4875</v>
      </c>
      <c r="I41" cm="1">
        <f t="array" ref="I41">INDEX(GMW!$A$2:$HZ$100,MATCH(1,(GMW!$HY$2:$HY$100=I$3)*(GMW!$HZ$2:$HZ$100=I$1),0),$B41-1973)</f>
        <v>48508</v>
      </c>
      <c r="J41" cm="1">
        <f t="array" ref="J41">INDEX(GMW!$A$2:$HZ$100,MATCH(1,(GMW!$HY$2:$HY$100=J$3)*(GMW!$HZ$2:$HZ$100=J$1),0),$B41-1973)</f>
        <v>105625.3</v>
      </c>
      <c r="K41" cm="1">
        <f t="array" ref="K41">INDEX(GMW!$A$2:$HZ$100,MATCH(1,(GMW!$HY$2:$HY$100=K$3)*(GMW!$HZ$2:$HZ$100=K$1),0),$B41-1973)</f>
        <v>140802</v>
      </c>
      <c r="L41" cm="1">
        <f t="array" ref="L41">INDEX(GMW!$A$2:$HZ$100,MATCH(1,(GMW!$HY$2:$HY$100=L$3)*(GMW!$HZ$2:$HZ$100=L$1),0),$B41-1973)</f>
        <v>295165.7</v>
      </c>
      <c r="M41" cm="1">
        <f t="array" ref="M41">INDEX(GMW!$A$2:$HZ$100,MATCH(1,(GMW!$HY$2:$HY$100=M$3)*(GMW!$HZ$2:$HZ$100=M$1),0),$B41-1973)</f>
        <v>45.552689999999998</v>
      </c>
      <c r="N41" cm="1">
        <f t="array" ref="N41">INDEX(GMW!$A$2:$HZ$100,MATCH(1,(GMW!$HY$2:$HY$100=N$3)*(GMW!$HZ$2:$HZ$100=N$1),0),$B41-1973)</f>
        <v>49.9</v>
      </c>
      <c r="O41" cm="1">
        <f t="array" ref="O41">INDEX(GMW!$A$2:$HZ$100,MATCH(1,(GMW!$HY$2:$HY$100=O$3)*(GMW!$HZ$2:$HZ$100=O$1),0),$B41-1973)</f>
        <v>11.875</v>
      </c>
      <c r="P41" cm="1">
        <f t="array" ref="P41">INDEX(GMW!$A$2:$HZ$100,MATCH(1,(GMW!$HY$2:$HY$100=P$3)*(GMW!$HZ$2:$HZ$100=P$1),0),$B41-1973)</f>
        <v>29428.16</v>
      </c>
      <c r="Q41" cm="1">
        <f t="array" ref="Q41">INDEX(GMW!$A$2:$HZ$100,MATCH(1,(GMW!$HY$2:$HY$100=Q$3)*(GMW!$HZ$2:$HZ$100=Q$1),0),$B41-1973)</f>
        <v>74.5</v>
      </c>
      <c r="R41" cm="1">
        <f t="array" ref="R41">INDEX(GMW!$A$2:$HZ$100,MATCH(1,(GMW!$HY$2:$HY$100=R$3)*(GMW!$HZ$2:$HZ$100=R$1),0),$B41-1973)</f>
        <v>1E-3</v>
      </c>
      <c r="S41" cm="1">
        <f t="array" ref="S41">INDEX(GMW!$A$2:$HZ$100,MATCH(1,(GMW!$HY$2:$HY$100=S$3)*(GMW!$HZ$2:$HZ$100=S$1),0),$B41-1973)</f>
        <v>8.4</v>
      </c>
      <c r="T41" cm="1">
        <f t="array" ref="T41">INDEX(GMW!$A$2:$HZ$100,MATCH(1,(GMW!$HY$2:$HY$100=T$3)*(GMW!$HZ$2:$HZ$100=T$1),0),$B41-1973)</f>
        <v>4.6118740000000003</v>
      </c>
      <c r="U41" cm="1">
        <f t="array" ref="U41">INDEX(GMW!$A$2:$HZ$100,MATCH(1,(GMW!$HY$2:$HY$100=U$3)*(GMW!$HZ$2:$HZ$100=U$1),0),$B41-1973)</f>
        <v>56956.25</v>
      </c>
      <c r="V41" cm="1">
        <f t="array" ref="V41">INDEX(GMW!$A$2:$HZ$100,MATCH(1,(GMW!$HY$2:$HY$100=V$3)*(GMW!$HZ$2:$HZ$100=V$1),0),$B41-1973)</f>
        <v>309097</v>
      </c>
      <c r="W41" cm="1">
        <f t="array" ref="W41">INDEX(GMW!$A$2:$HZ$100,MATCH(1,(GMW!$HY$2:$HY$100=W$3)*(GMW!$HZ$2:$HZ$100=W$1),0),$B41-1973)</f>
        <v>-1095</v>
      </c>
      <c r="X41" cm="1">
        <f t="array" ref="X41">INDEX(GMW!$A$2:$HZ$100,MATCH(1,(GMW!$HY$2:$HY$100=X$3)*(GMW!$HZ$2:$HZ$100=X$1),0),$B41-1973)</f>
        <v>694</v>
      </c>
      <c r="Y41" cm="1">
        <f t="array" ref="Y41">INDEX(GMW!$A$2:$HZ$100,MATCH(1,(GMW!$HY$2:$HY$100=Y$3)*(GMW!$HZ$2:$HZ$100=Y$1),0),$B41-1973)</f>
        <v>42939</v>
      </c>
      <c r="Z41" cm="1">
        <f t="array" ref="Z41">INDEX(GMW!$A$2:$HZ$100,MATCH(1,(GMW!$HY$2:$HY$100=Z$3)*(GMW!$HZ$2:$HZ$100=Z$1),0),$B41-1973)</f>
        <v>-401</v>
      </c>
      <c r="AA41" cm="1">
        <f t="array" ref="AA41">INDEX(GMW!$A$2:$HZ$100,MATCH(1,(GMW!$HY$2:$HY$100=AA$3)*(GMW!$HZ$2:$HZ$100=AA$1),0),$B41-1973)</f>
        <v>4875</v>
      </c>
      <c r="AB41" cm="1">
        <f t="array" ref="AB41">INDEX(GMW!$A$2:$HZ$100,MATCH(1,(GMW!$HY$2:$HY$100=AB$3)*(GMW!$HZ$2:$HZ$100=AB$1),0),$B41-1973)</f>
        <v>48508</v>
      </c>
      <c r="AC41" cm="1">
        <f t="array" ref="AC41">INDEX(GMW!$A$2:$HZ$100,MATCH(1,(GMW!$HY$2:$HY$100=AC$3)*(GMW!$HZ$2:$HZ$100=AC$1),0),$B41-1973)</f>
        <v>105625.3</v>
      </c>
      <c r="AD41" cm="1">
        <f t="array" ref="AD41">INDEX(GMW!$A$2:$HZ$100,MATCH(1,(GMW!$HY$2:$HY$100=AD$3)*(GMW!$HZ$2:$HZ$100=AD$1),0),$B41-1973)</f>
        <v>140802</v>
      </c>
      <c r="AE41" cm="1">
        <f t="array" ref="AE41">INDEX(GMW!$A$2:$HZ$100,MATCH(1,(GMW!$HY$2:$HY$100=AE$3)*(GMW!$HZ$2:$HZ$100=AE$1),0),$B41-1973)</f>
        <v>295165.7</v>
      </c>
      <c r="AF41" cm="1">
        <f t="array" ref="AF41">INDEX(GMW!$A$2:$HZ$100,MATCH(1,(GMW!$HY$2:$HY$100=AF$3)*(GMW!$HZ$2:$HZ$100=AF$1),0),$B41-1973)</f>
        <v>45.552689999999998</v>
      </c>
      <c r="AG41" cm="1">
        <f t="array" ref="AG41">INDEX(GMW!$A$2:$HZ$100,MATCH(1,(GMW!$HY$2:$HY$100=AG$3)*(GMW!$HZ$2:$HZ$100=AG$1),0),$B41-1973)</f>
        <v>49.9</v>
      </c>
      <c r="AH41" cm="1">
        <f t="array" ref="AH41">INDEX(GMW!$A$2:$HZ$100,MATCH(1,(GMW!$HY$2:$HY$100=AH$3)*(GMW!$HZ$2:$HZ$100=AH$1),0),$B41-1973)</f>
        <v>11.875</v>
      </c>
      <c r="AI41" cm="1">
        <f t="array" ref="AI41">INDEX(GMW!$A$2:$HZ$100,MATCH(1,(GMW!$HY$2:$HY$100=AI$3)*(GMW!$HZ$2:$HZ$100=AI$1),0),$B41-1973)</f>
        <v>29428.16</v>
      </c>
      <c r="AJ41" cm="1">
        <f t="array" ref="AJ41">INDEX(GMW!$A$2:$HZ$100,MATCH(1,(GMW!$HY$2:$HY$100=AJ$3)*(GMW!$HZ$2:$HZ$100=AJ$1),0),$B41-1973)</f>
        <v>74.5</v>
      </c>
      <c r="AK41" cm="1">
        <f t="array" ref="AK41">INDEX(GMW!$A$2:$HZ$100,MATCH(1,(GMW!$HY$2:$HY$100=AK$3)*(GMW!$HZ$2:$HZ$100=AK$1),0),$B41-1973)</f>
        <v>1E-3</v>
      </c>
      <c r="AL41" cm="1">
        <f t="array" ref="AL41">INDEX(GMW!$A$2:$HZ$100,MATCH(1,(GMW!$HY$2:$HY$100=AL$3)*(GMW!$HZ$2:$HZ$100=AL$1),0),$B41-1973)</f>
        <v>8.4</v>
      </c>
      <c r="AM41" cm="1">
        <f t="array" ref="AM41">INDEX(GMW!$A$2:$HZ$100,MATCH(1,(GMW!$HY$2:$HY$100=AM$3)*(GMW!$HZ$2:$HZ$100=AM$1),0),$B41-1973)</f>
        <v>4.6118740000000003</v>
      </c>
      <c r="AN41" cm="1">
        <f t="array" ref="AN41">INDEX(GMW!$A$2:$HZ$100,MATCH(1,(GMW!$HY$2:$HY$100=AN$3)*(GMW!$HZ$2:$HZ$100=AN$1),0),$B41-1973)</f>
        <v>56956.25</v>
      </c>
      <c r="AO41" cm="1">
        <f t="array" ref="AO41">INDEX(GMW!$A$2:$HZ$100,MATCH(1,(GMW!$HY$2:$HY$100=AO$3)*(GMW!$HZ$2:$HZ$100=AO$1),0),$B41-1973)</f>
        <v>309097</v>
      </c>
      <c r="AP41" cm="1">
        <f t="array" ref="AP41">INDEX(GMW!$A$2:$HZ$100,MATCH(1,(GMW!$HY$2:$HY$100=AP$3)*(GMW!$HZ$2:$HZ$100=AP$1),0),$B41-1973)</f>
        <v>-1095</v>
      </c>
      <c r="AQ41" cm="1">
        <f t="array" ref="AQ41">INDEX(GMW!$A$2:$HZ$100,MATCH(1,(GMW!$HY$2:$HY$100=AQ$3)*(GMW!$HZ$2:$HZ$100=AQ$1),0),$B41-1973)</f>
        <v>694</v>
      </c>
      <c r="AR41" cm="1">
        <f t="array" ref="AR41">INDEX(GMW!$A$2:$HZ$100,MATCH(1,(GMW!$HY$2:$HY$100=AR$3)*(GMW!$HZ$2:$HZ$100=AR$1),0),$B41-1973)</f>
        <v>42939</v>
      </c>
      <c r="AS41" cm="1">
        <f t="array" ref="AS41">INDEX(GMW!$A$2:$HZ$100,MATCH(1,(GMW!$HY$2:$HY$100=AS$3)*(GMW!$HZ$2:$HZ$100=AS$1),0),$B41-1973)</f>
        <v>-401</v>
      </c>
      <c r="AT41" cm="1">
        <f t="array" ref="AT41">INDEX(GMW!$A$2:$HZ$100,MATCH(1,(GMW!$HY$2:$HY$100=AT$3)*(GMW!$HZ$2:$HZ$100=AT$1),0),$B41-1973)</f>
        <v>4875</v>
      </c>
      <c r="AU41" cm="1">
        <f t="array" ref="AU41">INDEX(GMW!$A$2:$HZ$100,MATCH(1,(GMW!$HY$2:$HY$100=AU$3)*(GMW!$HZ$2:$HZ$100=AU$1),0),$B41-1973)</f>
        <v>48508</v>
      </c>
      <c r="AV41" cm="1">
        <f t="array" ref="AV41">INDEX(GMW!$A$2:$HZ$100,MATCH(1,(GMW!$HY$2:$HY$100=AV$3)*(GMW!$HZ$2:$HZ$100=AV$1),0),$B41-1973)</f>
        <v>105625.3</v>
      </c>
      <c r="AW41" cm="1">
        <f t="array" ref="AW41">INDEX(GMW!$A$2:$HZ$100,MATCH(1,(GMW!$HY$2:$HY$100=AW$3)*(GMW!$HZ$2:$HZ$100=AW$1),0),$B41-1973)</f>
        <v>140802</v>
      </c>
      <c r="AX41" cm="1">
        <f t="array" ref="AX41">INDEX(GMW!$A$2:$HZ$100,MATCH(1,(GMW!$HY$2:$HY$100=AX$3)*(GMW!$HZ$2:$HZ$100=AX$1),0),$B41-1973)</f>
        <v>295165.7</v>
      </c>
      <c r="AY41" cm="1">
        <f t="array" ref="AY41">INDEX(GMW!$A$2:$HZ$100,MATCH(1,(GMW!$HY$2:$HY$100=AY$3)*(GMW!$HZ$2:$HZ$100=AY$1),0),$B41-1973)</f>
        <v>45.552689999999998</v>
      </c>
      <c r="AZ41" cm="1">
        <f t="array" ref="AZ41">INDEX(GMW!$A$2:$HZ$100,MATCH(1,(GMW!$HY$2:$HY$100=AZ$3)*(GMW!$HZ$2:$HZ$100=AZ$1),0),$B41-1973)</f>
        <v>49.9</v>
      </c>
      <c r="BA41" cm="1">
        <f t="array" ref="BA41">INDEX(GMW!$A$2:$HZ$100,MATCH(1,(GMW!$HY$2:$HY$100=BA$3)*(GMW!$HZ$2:$HZ$100=BA$1),0),$B41-1973)</f>
        <v>11.875</v>
      </c>
      <c r="BB41" cm="1">
        <f t="array" ref="BB41">INDEX(GMW!$A$2:$HZ$100,MATCH(1,(GMW!$HY$2:$HY$100=BB$3)*(GMW!$HZ$2:$HZ$100=BB$1),0),$B41-1973)</f>
        <v>29428.16</v>
      </c>
      <c r="BC41" cm="1">
        <f t="array" ref="BC41">INDEX(GMW!$A$2:$HZ$100,MATCH(1,(GMW!$HY$2:$HY$100=BC$3)*(GMW!$HZ$2:$HZ$100=BC$1),0),$B41-1973)</f>
        <v>74.5</v>
      </c>
      <c r="BD41" cm="1">
        <f t="array" ref="BD41">INDEX(GMW!$A$2:$HZ$100,MATCH(1,(GMW!$HY$2:$HY$100=BD$3)*(GMW!$HZ$2:$HZ$100=BD$1),0),$B41-1973)</f>
        <v>1E-3</v>
      </c>
      <c r="BE41" cm="1">
        <f t="array" ref="BE41">INDEX(GMW!$A$2:$HZ$100,MATCH(1,(GMW!$HY$2:$HY$100=BE$3)*(GMW!$HZ$2:$HZ$100=BE$1),0),$B41-1973)</f>
        <v>8.4</v>
      </c>
      <c r="BF41" cm="1">
        <f t="array" ref="BF41">INDEX(GMW!$A$2:$HZ$100,MATCH(1,(GMW!$HY$2:$HY$100=BF$3)*(GMW!$HZ$2:$HZ$100=BF$1),0),$B41-1973)</f>
        <v>4.6118740000000003</v>
      </c>
      <c r="BG41" cm="1">
        <f t="array" ref="BG41">INDEX(GMW!$A$2:$HZ$100,MATCH(1,(GMW!$HY$2:$HY$100=BG$3)*(GMW!$HZ$2:$HZ$100=BG$1),0),$B41-1973)</f>
        <v>56956.25</v>
      </c>
      <c r="BJ41">
        <f t="shared" si="67"/>
        <v>1988</v>
      </c>
      <c r="BM41">
        <f t="shared" si="65"/>
        <v>2014</v>
      </c>
      <c r="BN41">
        <f t="shared" si="66"/>
        <v>201401</v>
      </c>
      <c r="BO41" s="9">
        <f t="shared" si="75"/>
        <v>2039864</v>
      </c>
      <c r="BP41" s="9">
        <f t="shared" si="76"/>
        <v>99108</v>
      </c>
      <c r="BQ41" s="9">
        <f t="shared" si="77"/>
        <v>-62929</v>
      </c>
      <c r="BR41" s="9">
        <f t="shared" si="78"/>
        <v>705148</v>
      </c>
      <c r="BS41" s="9">
        <f t="shared" si="79"/>
        <v>36179</v>
      </c>
      <c r="BT41" s="9">
        <f t="shared" si="80"/>
        <v>47065</v>
      </c>
      <c r="BU41" s="9">
        <f t="shared" si="81"/>
        <v>689284</v>
      </c>
      <c r="BV41" s="9">
        <f t="shared" si="14"/>
        <v>1552900</v>
      </c>
      <c r="BW41" s="9">
        <f t="shared" si="82"/>
        <v>1879260</v>
      </c>
      <c r="BX41" s="9">
        <f t="shared" si="83"/>
        <v>2077423.5</v>
      </c>
      <c r="BY41" s="10">
        <f t="shared" si="84"/>
        <v>92.124594999999999</v>
      </c>
      <c r="BZ41" s="10">
        <f t="shared" si="85"/>
        <v>99.983324999999994</v>
      </c>
      <c r="CA41" s="10">
        <f t="shared" si="86"/>
        <v>0.5</v>
      </c>
      <c r="CB41" s="9">
        <f t="shared" si="62"/>
        <v>186370</v>
      </c>
      <c r="CC41" s="10">
        <f t="shared" si="20"/>
        <v>91.525000000000006</v>
      </c>
      <c r="CD41" s="9">
        <f t="shared" si="63"/>
        <v>119239</v>
      </c>
      <c r="CE41" s="10">
        <f t="shared" si="21"/>
        <v>5.9</v>
      </c>
      <c r="CF41" s="11">
        <f t="shared" si="87"/>
        <v>-1.5777589999999999</v>
      </c>
      <c r="CG41" s="11">
        <f t="shared" si="88"/>
        <v>64981.75</v>
      </c>
      <c r="CH41" s="9">
        <f t="shared" si="89"/>
        <v>2039864</v>
      </c>
      <c r="CI41" s="9">
        <f t="shared" si="90"/>
        <v>99108</v>
      </c>
      <c r="CJ41" s="9">
        <f t="shared" si="91"/>
        <v>-62929</v>
      </c>
      <c r="CK41" s="9">
        <f t="shared" si="92"/>
        <v>705148</v>
      </c>
      <c r="CL41" s="9">
        <f t="shared" si="93"/>
        <v>36179</v>
      </c>
      <c r="CM41" s="9">
        <f t="shared" si="94"/>
        <v>47065</v>
      </c>
      <c r="CN41" s="9">
        <f t="shared" si="95"/>
        <v>689284</v>
      </c>
      <c r="CO41" s="9">
        <f t="shared" si="31"/>
        <v>1552900</v>
      </c>
      <c r="CP41" s="9">
        <f t="shared" si="96"/>
        <v>1879260</v>
      </c>
      <c r="CQ41" s="9">
        <f t="shared" si="97"/>
        <v>2077423.5</v>
      </c>
      <c r="CR41" s="10">
        <f t="shared" si="98"/>
        <v>92.124594999999999</v>
      </c>
      <c r="CS41" s="10">
        <f t="shared" si="99"/>
        <v>99.983324999999994</v>
      </c>
      <c r="CT41" s="10">
        <f t="shared" si="100"/>
        <v>0.5</v>
      </c>
      <c r="CU41" s="9">
        <f t="shared" si="37"/>
        <v>186370</v>
      </c>
      <c r="CV41" s="10">
        <f t="shared" si="38"/>
        <v>91.525000000000006</v>
      </c>
      <c r="CW41" s="9">
        <f t="shared" si="39"/>
        <v>119239</v>
      </c>
      <c r="CX41" s="10">
        <f t="shared" si="40"/>
        <v>5.9</v>
      </c>
      <c r="CY41" s="11">
        <f t="shared" si="101"/>
        <v>-1.5777589999999999</v>
      </c>
      <c r="CZ41" s="11">
        <f t="shared" si="102"/>
        <v>64981.75</v>
      </c>
      <c r="DA41" s="9">
        <f t="shared" si="103"/>
        <v>2039864</v>
      </c>
      <c r="DB41" s="9">
        <f t="shared" si="104"/>
        <v>99108</v>
      </c>
      <c r="DC41" s="9">
        <f t="shared" si="105"/>
        <v>-62929</v>
      </c>
      <c r="DD41" s="9">
        <f t="shared" si="106"/>
        <v>705148</v>
      </c>
      <c r="DE41" s="9">
        <f t="shared" si="107"/>
        <v>36179</v>
      </c>
      <c r="DF41" s="9">
        <f t="shared" si="108"/>
        <v>47065</v>
      </c>
      <c r="DG41" s="9">
        <f t="shared" si="109"/>
        <v>689284</v>
      </c>
      <c r="DH41" s="9">
        <f t="shared" si="50"/>
        <v>1552900</v>
      </c>
      <c r="DI41" s="9">
        <f t="shared" si="110"/>
        <v>1879260</v>
      </c>
      <c r="DJ41" s="9">
        <f t="shared" si="111"/>
        <v>2077423.5</v>
      </c>
      <c r="DK41" s="10">
        <f t="shared" si="112"/>
        <v>92.124594999999999</v>
      </c>
      <c r="DL41" s="10">
        <f t="shared" si="113"/>
        <v>99.983324999999994</v>
      </c>
      <c r="DM41" s="10">
        <f t="shared" si="114"/>
        <v>0.5</v>
      </c>
      <c r="DN41" s="9">
        <f t="shared" si="56"/>
        <v>186370</v>
      </c>
      <c r="DO41" s="10">
        <f t="shared" si="57"/>
        <v>91.525000000000006</v>
      </c>
      <c r="DP41" s="9">
        <f t="shared" si="58"/>
        <v>119239</v>
      </c>
      <c r="DQ41" s="10">
        <f t="shared" si="59"/>
        <v>5.9</v>
      </c>
      <c r="DR41" s="11">
        <f t="shared" si="115"/>
        <v>-1.5777589999999999</v>
      </c>
      <c r="DS41" s="11">
        <f t="shared" si="116"/>
        <v>64981.75</v>
      </c>
    </row>
    <row r="42" spans="1:123">
      <c r="B42">
        <f t="shared" si="64"/>
        <v>2015</v>
      </c>
      <c r="C42" cm="1">
        <f t="array" ref="C42">INDEX(GMW!$A$2:$HZ$100,MATCH(1,(GMW!$HY$2:$HY$100=C$3)*(GMW!$HZ$2:$HZ$100=C$1),0),$B42-1973)</f>
        <v>311574</v>
      </c>
      <c r="D42" cm="1">
        <f t="array" ref="D42">INDEX(GMW!$A$2:$HZ$100,MATCH(1,(GMW!$HY$2:$HY$100=D$3)*(GMW!$HZ$2:$HZ$100=D$1),0),$B42-1973)</f>
        <v>-2730</v>
      </c>
      <c r="E42" cm="1">
        <f t="array" ref="E42">INDEX(GMW!$A$2:$HZ$100,MATCH(1,(GMW!$HY$2:$HY$100=E$3)*(GMW!$HZ$2:$HZ$100=E$1),0),$B42-1973)</f>
        <v>2058</v>
      </c>
      <c r="F42" cm="1">
        <f t="array" ref="F42">INDEX(GMW!$A$2:$HZ$100,MATCH(1,(GMW!$HY$2:$HY$100=F$3)*(GMW!$HZ$2:$HZ$100=F$1),0),$B42-1973)</f>
        <v>45986</v>
      </c>
      <c r="G42" cm="1">
        <f t="array" ref="G42">INDEX(GMW!$A$2:$HZ$100,MATCH(1,(GMW!$HY$2:$HY$100=G$3)*(GMW!$HZ$2:$HZ$100=G$1),0),$B42-1973)</f>
        <v>-672</v>
      </c>
      <c r="H42" cm="1">
        <f t="array" ref="H42">INDEX(GMW!$A$2:$HZ$100,MATCH(1,(GMW!$HY$2:$HY$100=H$3)*(GMW!$HZ$2:$HZ$100=H$1),0),$B42-1973)</f>
        <v>5007</v>
      </c>
      <c r="I42" cm="1">
        <f t="array" ref="I42">INDEX(GMW!$A$2:$HZ$100,MATCH(1,(GMW!$HY$2:$HY$100=I$3)*(GMW!$HZ$2:$HZ$100=I$1),0),$B42-1973)</f>
        <v>53051</v>
      </c>
      <c r="J42" cm="1">
        <f t="array" ref="J42">INDEX(GMW!$A$2:$HZ$100,MATCH(1,(GMW!$HY$2:$HY$100=J$3)*(GMW!$HZ$2:$HZ$100=J$1),0),$B42-1973)</f>
        <v>102356.9</v>
      </c>
      <c r="K42" cm="1">
        <f t="array" ref="K42">INDEX(GMW!$A$2:$HZ$100,MATCH(1,(GMW!$HY$2:$HY$100=K$3)*(GMW!$HZ$2:$HZ$100=K$1),0),$B42-1973)</f>
        <v>144969</v>
      </c>
      <c r="L42" cm="1">
        <f t="array" ref="L42">INDEX(GMW!$A$2:$HZ$100,MATCH(1,(GMW!$HY$2:$HY$100=L$3)*(GMW!$HZ$2:$HZ$100=L$1),0),$B42-1973)</f>
        <v>297934.09999999998</v>
      </c>
      <c r="M42" cm="1">
        <f t="array" ref="M42">INDEX(GMW!$A$2:$HZ$100,MATCH(1,(GMW!$HY$2:$HY$100=M$3)*(GMW!$HZ$2:$HZ$100=M$1),0),$B42-1973)</f>
        <v>46.527949999999997</v>
      </c>
      <c r="N42" cm="1">
        <f t="array" ref="N42">INDEX(GMW!$A$2:$HZ$100,MATCH(1,(GMW!$HY$2:$HY$100=N$3)*(GMW!$HZ$2:$HZ$100=N$1),0),$B42-1973)</f>
        <v>50.466670000000001</v>
      </c>
      <c r="O42" cm="1">
        <f t="array" ref="O42">INDEX(GMW!$A$2:$HZ$100,MATCH(1,(GMW!$HY$2:$HY$100=O$3)*(GMW!$HZ$2:$HZ$100=O$1),0),$B42-1973)</f>
        <v>12.875</v>
      </c>
      <c r="P42" cm="1">
        <f t="array" ref="P42">INDEX(GMW!$A$2:$HZ$100,MATCH(1,(GMW!$HY$2:$HY$100=P$3)*(GMW!$HZ$2:$HZ$100=P$1),0),$B42-1973)</f>
        <v>29722.44</v>
      </c>
      <c r="Q42" cm="1">
        <f t="array" ref="Q42">INDEX(GMW!$A$2:$HZ$100,MATCH(1,(GMW!$HY$2:$HY$100=Q$3)*(GMW!$HZ$2:$HZ$100=Q$1),0),$B42-1973)</f>
        <v>74.8</v>
      </c>
      <c r="R42" cm="1">
        <f t="array" ref="R42">INDEX(GMW!$A$2:$HZ$100,MATCH(1,(GMW!$HY$2:$HY$100=R$3)*(GMW!$HZ$2:$HZ$100=R$1),0),$B42-1973)</f>
        <v>1E-3</v>
      </c>
      <c r="S42" cm="1">
        <f t="array" ref="S42">INDEX(GMW!$A$2:$HZ$100,MATCH(1,(GMW!$HY$2:$HY$100=S$3)*(GMW!$HZ$2:$HZ$100=S$1),0),$B42-1973)</f>
        <v>8</v>
      </c>
      <c r="T42" cm="1">
        <f t="array" ref="T42">INDEX(GMW!$A$2:$HZ$100,MATCH(1,(GMW!$HY$2:$HY$100=T$3)*(GMW!$HZ$2:$HZ$100=T$1),0),$B42-1973)</f>
        <v>4.4764520000000001</v>
      </c>
      <c r="U42" cm="1">
        <f t="array" ref="U42">INDEX(GMW!$A$2:$HZ$100,MATCH(1,(GMW!$HY$2:$HY$100=U$3)*(GMW!$HZ$2:$HZ$100=U$1),0),$B42-1973)</f>
        <v>56996.5</v>
      </c>
      <c r="V42" cm="1">
        <f t="array" ref="V42">INDEX(GMW!$A$2:$HZ$100,MATCH(1,(GMW!$HY$2:$HY$100=V$3)*(GMW!$HZ$2:$HZ$100=V$1),0),$B42-1973)</f>
        <v>311574</v>
      </c>
      <c r="W42" cm="1">
        <f t="array" ref="W42">INDEX(GMW!$A$2:$HZ$100,MATCH(1,(GMW!$HY$2:$HY$100=W$3)*(GMW!$HZ$2:$HZ$100=W$1),0),$B42-1973)</f>
        <v>-2730</v>
      </c>
      <c r="X42" cm="1">
        <f t="array" ref="X42">INDEX(GMW!$A$2:$HZ$100,MATCH(1,(GMW!$HY$2:$HY$100=X$3)*(GMW!$HZ$2:$HZ$100=X$1),0),$B42-1973)</f>
        <v>2058</v>
      </c>
      <c r="Y42" cm="1">
        <f t="array" ref="Y42">INDEX(GMW!$A$2:$HZ$100,MATCH(1,(GMW!$HY$2:$HY$100=Y$3)*(GMW!$HZ$2:$HZ$100=Y$1),0),$B42-1973)</f>
        <v>45986</v>
      </c>
      <c r="Z42" cm="1">
        <f t="array" ref="Z42">INDEX(GMW!$A$2:$HZ$100,MATCH(1,(GMW!$HY$2:$HY$100=Z$3)*(GMW!$HZ$2:$HZ$100=Z$1),0),$B42-1973)</f>
        <v>-672</v>
      </c>
      <c r="AA42" cm="1">
        <f t="array" ref="AA42">INDEX(GMW!$A$2:$HZ$100,MATCH(1,(GMW!$HY$2:$HY$100=AA$3)*(GMW!$HZ$2:$HZ$100=AA$1),0),$B42-1973)</f>
        <v>5007</v>
      </c>
      <c r="AB42" cm="1">
        <f t="array" ref="AB42">INDEX(GMW!$A$2:$HZ$100,MATCH(1,(GMW!$HY$2:$HY$100=AB$3)*(GMW!$HZ$2:$HZ$100=AB$1),0),$B42-1973)</f>
        <v>53051</v>
      </c>
      <c r="AC42" cm="1">
        <f t="array" ref="AC42">INDEX(GMW!$A$2:$HZ$100,MATCH(1,(GMW!$HY$2:$HY$100=AC$3)*(GMW!$HZ$2:$HZ$100=AC$1),0),$B42-1973)</f>
        <v>102356.9</v>
      </c>
      <c r="AD42" cm="1">
        <f t="array" ref="AD42">INDEX(GMW!$A$2:$HZ$100,MATCH(1,(GMW!$HY$2:$HY$100=AD$3)*(GMW!$HZ$2:$HZ$100=AD$1),0),$B42-1973)</f>
        <v>144969</v>
      </c>
      <c r="AE42" cm="1">
        <f t="array" ref="AE42">INDEX(GMW!$A$2:$HZ$100,MATCH(1,(GMW!$HY$2:$HY$100=AE$3)*(GMW!$HZ$2:$HZ$100=AE$1),0),$B42-1973)</f>
        <v>297934.09999999998</v>
      </c>
      <c r="AF42" cm="1">
        <f t="array" ref="AF42">INDEX(GMW!$A$2:$HZ$100,MATCH(1,(GMW!$HY$2:$HY$100=AF$3)*(GMW!$HZ$2:$HZ$100=AF$1),0),$B42-1973)</f>
        <v>46.527949999999997</v>
      </c>
      <c r="AG42" cm="1">
        <f t="array" ref="AG42">INDEX(GMW!$A$2:$HZ$100,MATCH(1,(GMW!$HY$2:$HY$100=AG$3)*(GMW!$HZ$2:$HZ$100=AG$1),0),$B42-1973)</f>
        <v>50.466670000000001</v>
      </c>
      <c r="AH42" cm="1">
        <f t="array" ref="AH42">INDEX(GMW!$A$2:$HZ$100,MATCH(1,(GMW!$HY$2:$HY$100=AH$3)*(GMW!$HZ$2:$HZ$100=AH$1),0),$B42-1973)</f>
        <v>12.875</v>
      </c>
      <c r="AI42" cm="1">
        <f t="array" ref="AI42">INDEX(GMW!$A$2:$HZ$100,MATCH(1,(GMW!$HY$2:$HY$100=AI$3)*(GMW!$HZ$2:$HZ$100=AI$1),0),$B42-1973)</f>
        <v>29722.44</v>
      </c>
      <c r="AJ42" cm="1">
        <f t="array" ref="AJ42">INDEX(GMW!$A$2:$HZ$100,MATCH(1,(GMW!$HY$2:$HY$100=AJ$3)*(GMW!$HZ$2:$HZ$100=AJ$1),0),$B42-1973)</f>
        <v>74.8</v>
      </c>
      <c r="AK42" cm="1">
        <f t="array" ref="AK42">INDEX(GMW!$A$2:$HZ$100,MATCH(1,(GMW!$HY$2:$HY$100=AK$3)*(GMW!$HZ$2:$HZ$100=AK$1),0),$B42-1973)</f>
        <v>1E-3</v>
      </c>
      <c r="AL42" cm="1">
        <f t="array" ref="AL42">INDEX(GMW!$A$2:$HZ$100,MATCH(1,(GMW!$HY$2:$HY$100=AL$3)*(GMW!$HZ$2:$HZ$100=AL$1),0),$B42-1973)</f>
        <v>8</v>
      </c>
      <c r="AM42" cm="1">
        <f t="array" ref="AM42">INDEX(GMW!$A$2:$HZ$100,MATCH(1,(GMW!$HY$2:$HY$100=AM$3)*(GMW!$HZ$2:$HZ$100=AM$1),0),$B42-1973)</f>
        <v>4.4764520000000001</v>
      </c>
      <c r="AN42" cm="1">
        <f t="array" ref="AN42">INDEX(GMW!$A$2:$HZ$100,MATCH(1,(GMW!$HY$2:$HY$100=AN$3)*(GMW!$HZ$2:$HZ$100=AN$1),0),$B42-1973)</f>
        <v>56996.5</v>
      </c>
      <c r="AO42" cm="1">
        <f t="array" ref="AO42">INDEX(GMW!$A$2:$HZ$100,MATCH(1,(GMW!$HY$2:$HY$100=AO$3)*(GMW!$HZ$2:$HZ$100=AO$1),0),$B42-1973)</f>
        <v>311574</v>
      </c>
      <c r="AP42" cm="1">
        <f t="array" ref="AP42">INDEX(GMW!$A$2:$HZ$100,MATCH(1,(GMW!$HY$2:$HY$100=AP$3)*(GMW!$HZ$2:$HZ$100=AP$1),0),$B42-1973)</f>
        <v>-2730</v>
      </c>
      <c r="AQ42" cm="1">
        <f t="array" ref="AQ42">INDEX(GMW!$A$2:$HZ$100,MATCH(1,(GMW!$HY$2:$HY$100=AQ$3)*(GMW!$HZ$2:$HZ$100=AQ$1),0),$B42-1973)</f>
        <v>2058</v>
      </c>
      <c r="AR42" cm="1">
        <f t="array" ref="AR42">INDEX(GMW!$A$2:$HZ$100,MATCH(1,(GMW!$HY$2:$HY$100=AR$3)*(GMW!$HZ$2:$HZ$100=AR$1),0),$B42-1973)</f>
        <v>45986</v>
      </c>
      <c r="AS42" cm="1">
        <f t="array" ref="AS42">INDEX(GMW!$A$2:$HZ$100,MATCH(1,(GMW!$HY$2:$HY$100=AS$3)*(GMW!$HZ$2:$HZ$100=AS$1),0),$B42-1973)</f>
        <v>-672</v>
      </c>
      <c r="AT42" cm="1">
        <f t="array" ref="AT42">INDEX(GMW!$A$2:$HZ$100,MATCH(1,(GMW!$HY$2:$HY$100=AT$3)*(GMW!$HZ$2:$HZ$100=AT$1),0),$B42-1973)</f>
        <v>5007</v>
      </c>
      <c r="AU42" cm="1">
        <f t="array" ref="AU42">INDEX(GMW!$A$2:$HZ$100,MATCH(1,(GMW!$HY$2:$HY$100=AU$3)*(GMW!$HZ$2:$HZ$100=AU$1),0),$B42-1973)</f>
        <v>53051</v>
      </c>
      <c r="AV42" cm="1">
        <f t="array" ref="AV42">INDEX(GMW!$A$2:$HZ$100,MATCH(1,(GMW!$HY$2:$HY$100=AV$3)*(GMW!$HZ$2:$HZ$100=AV$1),0),$B42-1973)</f>
        <v>102356.9</v>
      </c>
      <c r="AW42" cm="1">
        <f t="array" ref="AW42">INDEX(GMW!$A$2:$HZ$100,MATCH(1,(GMW!$HY$2:$HY$100=AW$3)*(GMW!$HZ$2:$HZ$100=AW$1),0),$B42-1973)</f>
        <v>144969</v>
      </c>
      <c r="AX42" cm="1">
        <f t="array" ref="AX42">INDEX(GMW!$A$2:$HZ$100,MATCH(1,(GMW!$HY$2:$HY$100=AX$3)*(GMW!$HZ$2:$HZ$100=AX$1),0),$B42-1973)</f>
        <v>297934.09999999998</v>
      </c>
      <c r="AY42" cm="1">
        <f t="array" ref="AY42">INDEX(GMW!$A$2:$HZ$100,MATCH(1,(GMW!$HY$2:$HY$100=AY$3)*(GMW!$HZ$2:$HZ$100=AY$1),0),$B42-1973)</f>
        <v>46.527949999999997</v>
      </c>
      <c r="AZ42" cm="1">
        <f t="array" ref="AZ42">INDEX(GMW!$A$2:$HZ$100,MATCH(1,(GMW!$HY$2:$HY$100=AZ$3)*(GMW!$HZ$2:$HZ$100=AZ$1),0),$B42-1973)</f>
        <v>50.466670000000001</v>
      </c>
      <c r="BA42" cm="1">
        <f t="array" ref="BA42">INDEX(GMW!$A$2:$HZ$100,MATCH(1,(GMW!$HY$2:$HY$100=BA$3)*(GMW!$HZ$2:$HZ$100=BA$1),0),$B42-1973)</f>
        <v>12.875</v>
      </c>
      <c r="BB42" cm="1">
        <f t="array" ref="BB42">INDEX(GMW!$A$2:$HZ$100,MATCH(1,(GMW!$HY$2:$HY$100=BB$3)*(GMW!$HZ$2:$HZ$100=BB$1),0),$B42-1973)</f>
        <v>29722.44</v>
      </c>
      <c r="BC42" cm="1">
        <f t="array" ref="BC42">INDEX(GMW!$A$2:$HZ$100,MATCH(1,(GMW!$HY$2:$HY$100=BC$3)*(GMW!$HZ$2:$HZ$100=BC$1),0),$B42-1973)</f>
        <v>74.8</v>
      </c>
      <c r="BD42" cm="1">
        <f t="array" ref="BD42">INDEX(GMW!$A$2:$HZ$100,MATCH(1,(GMW!$HY$2:$HY$100=BD$3)*(GMW!$HZ$2:$HZ$100=BD$1),0),$B42-1973)</f>
        <v>1E-3</v>
      </c>
      <c r="BE42" cm="1">
        <f t="array" ref="BE42">INDEX(GMW!$A$2:$HZ$100,MATCH(1,(GMW!$HY$2:$HY$100=BE$3)*(GMW!$HZ$2:$HZ$100=BE$1),0),$B42-1973)</f>
        <v>8</v>
      </c>
      <c r="BF42" cm="1">
        <f t="array" ref="BF42">INDEX(GMW!$A$2:$HZ$100,MATCH(1,(GMW!$HY$2:$HY$100=BF$3)*(GMW!$HZ$2:$HZ$100=BF$1),0),$B42-1973)</f>
        <v>4.4764520000000001</v>
      </c>
      <c r="BG42" cm="1">
        <f t="array" ref="BG42">INDEX(GMW!$A$2:$HZ$100,MATCH(1,(GMW!$HY$2:$HY$100=BG$3)*(GMW!$HZ$2:$HZ$100=BG$1),0),$B42-1973)</f>
        <v>56996.5</v>
      </c>
      <c r="BJ42">
        <f t="shared" si="67"/>
        <v>1988</v>
      </c>
      <c r="BM42">
        <f t="shared" si="65"/>
        <v>2015</v>
      </c>
      <c r="BN42">
        <f t="shared" si="66"/>
        <v>201501</v>
      </c>
      <c r="BO42" s="9">
        <f t="shared" si="75"/>
        <v>2081524</v>
      </c>
      <c r="BP42" s="9">
        <f t="shared" si="76"/>
        <v>82250</v>
      </c>
      <c r="BQ42" s="9">
        <f t="shared" si="77"/>
        <v>-50000</v>
      </c>
      <c r="BR42" s="9">
        <f t="shared" si="78"/>
        <v>715942</v>
      </c>
      <c r="BS42" s="9">
        <f t="shared" si="79"/>
        <v>32250</v>
      </c>
      <c r="BT42" s="9">
        <f t="shared" si="80"/>
        <v>48077</v>
      </c>
      <c r="BU42" s="9">
        <f t="shared" si="81"/>
        <v>714019</v>
      </c>
      <c r="BV42" s="9">
        <f t="shared" si="14"/>
        <v>1599700</v>
      </c>
      <c r="BW42" s="9">
        <f t="shared" si="82"/>
        <v>1931443</v>
      </c>
      <c r="BX42" s="9">
        <f t="shared" si="83"/>
        <v>2110050.9</v>
      </c>
      <c r="BY42" s="10">
        <f t="shared" si="84"/>
        <v>92.787350000000004</v>
      </c>
      <c r="BZ42" s="10">
        <f t="shared" si="85"/>
        <v>100.09168500000001</v>
      </c>
      <c r="CA42" s="10">
        <f t="shared" si="86"/>
        <v>0.5</v>
      </c>
      <c r="CB42" s="9">
        <f t="shared" si="62"/>
        <v>186398</v>
      </c>
      <c r="CC42" s="10">
        <f t="shared" si="20"/>
        <v>95.35</v>
      </c>
      <c r="CD42" s="9">
        <f t="shared" si="63"/>
        <v>122893</v>
      </c>
      <c r="CE42" s="10">
        <f t="shared" si="21"/>
        <v>5.3000000000000007</v>
      </c>
      <c r="CF42" s="11">
        <f t="shared" si="87"/>
        <v>-1.375389</v>
      </c>
      <c r="CG42" s="11">
        <f t="shared" si="88"/>
        <v>65513.5</v>
      </c>
      <c r="CH42" s="9">
        <f t="shared" si="89"/>
        <v>2081524</v>
      </c>
      <c r="CI42" s="9">
        <f t="shared" si="90"/>
        <v>82250</v>
      </c>
      <c r="CJ42" s="9">
        <f t="shared" si="91"/>
        <v>-50000</v>
      </c>
      <c r="CK42" s="9">
        <f t="shared" si="92"/>
        <v>715942</v>
      </c>
      <c r="CL42" s="9">
        <f t="shared" si="93"/>
        <v>32250</v>
      </c>
      <c r="CM42" s="9">
        <f t="shared" si="94"/>
        <v>48077</v>
      </c>
      <c r="CN42" s="9">
        <f t="shared" si="95"/>
        <v>714019</v>
      </c>
      <c r="CO42" s="9">
        <f t="shared" si="31"/>
        <v>1599700</v>
      </c>
      <c r="CP42" s="9">
        <f t="shared" si="96"/>
        <v>1931443</v>
      </c>
      <c r="CQ42" s="9">
        <f t="shared" si="97"/>
        <v>2110050.9</v>
      </c>
      <c r="CR42" s="10">
        <f t="shared" si="98"/>
        <v>92.787350000000004</v>
      </c>
      <c r="CS42" s="10">
        <f t="shared" si="99"/>
        <v>100.09168500000001</v>
      </c>
      <c r="CT42" s="10">
        <f t="shared" si="100"/>
        <v>0.5</v>
      </c>
      <c r="CU42" s="9">
        <f t="shared" si="37"/>
        <v>186398</v>
      </c>
      <c r="CV42" s="10">
        <f t="shared" si="38"/>
        <v>95.35</v>
      </c>
      <c r="CW42" s="9">
        <f t="shared" si="39"/>
        <v>122893</v>
      </c>
      <c r="CX42" s="10">
        <f t="shared" si="40"/>
        <v>5.3000000000000007</v>
      </c>
      <c r="CY42" s="11">
        <f t="shared" si="101"/>
        <v>-1.375389</v>
      </c>
      <c r="CZ42" s="11">
        <f t="shared" si="102"/>
        <v>65513.5</v>
      </c>
      <c r="DA42" s="9">
        <f t="shared" si="103"/>
        <v>2081524</v>
      </c>
      <c r="DB42" s="9">
        <f t="shared" si="104"/>
        <v>82250</v>
      </c>
      <c r="DC42" s="9">
        <f t="shared" si="105"/>
        <v>-50000</v>
      </c>
      <c r="DD42" s="9">
        <f t="shared" si="106"/>
        <v>715942</v>
      </c>
      <c r="DE42" s="9">
        <f t="shared" si="107"/>
        <v>32250</v>
      </c>
      <c r="DF42" s="9">
        <f t="shared" si="108"/>
        <v>48077</v>
      </c>
      <c r="DG42" s="9">
        <f t="shared" si="109"/>
        <v>714019</v>
      </c>
      <c r="DH42" s="9">
        <f t="shared" si="50"/>
        <v>1599700</v>
      </c>
      <c r="DI42" s="9">
        <f t="shared" si="110"/>
        <v>1931443</v>
      </c>
      <c r="DJ42" s="9">
        <f t="shared" si="111"/>
        <v>2110050.9</v>
      </c>
      <c r="DK42" s="10">
        <f t="shared" si="112"/>
        <v>92.787350000000004</v>
      </c>
      <c r="DL42" s="10">
        <f t="shared" si="113"/>
        <v>100.09168500000001</v>
      </c>
      <c r="DM42" s="10">
        <f t="shared" si="114"/>
        <v>0.5</v>
      </c>
      <c r="DN42" s="9">
        <f t="shared" si="56"/>
        <v>186398</v>
      </c>
      <c r="DO42" s="10">
        <f t="shared" si="57"/>
        <v>95.35</v>
      </c>
      <c r="DP42" s="9">
        <f t="shared" si="58"/>
        <v>122893</v>
      </c>
      <c r="DQ42" s="10">
        <f t="shared" si="59"/>
        <v>5.3000000000000007</v>
      </c>
      <c r="DR42" s="11">
        <f t="shared" si="115"/>
        <v>-1.375389</v>
      </c>
      <c r="DS42" s="11">
        <f t="shared" si="116"/>
        <v>65513.5</v>
      </c>
    </row>
    <row r="43" spans="1:123">
      <c r="A43">
        <v>1989</v>
      </c>
      <c r="B43">
        <f t="shared" si="64"/>
        <v>2016</v>
      </c>
      <c r="C43" cm="1">
        <f t="array" ref="C43">INDEX(GMW!$A$2:$HZ$100,MATCH(1,(GMW!$HY$2:$HY$100=C$3)*(GMW!$HZ$2:$HZ$100=C$1),0),$B43-1973)</f>
        <v>313083</v>
      </c>
      <c r="D43" cm="1">
        <f t="array" ref="D43">INDEX(GMW!$A$2:$HZ$100,MATCH(1,(GMW!$HY$2:$HY$100=D$3)*(GMW!$HZ$2:$HZ$100=D$1),0),$B43-1973)</f>
        <v>-3398</v>
      </c>
      <c r="E43" cm="1">
        <f t="array" ref="E43">INDEX(GMW!$A$2:$HZ$100,MATCH(1,(GMW!$HY$2:$HY$100=E$3)*(GMW!$HZ$2:$HZ$100=E$1),0),$B43-1973)</f>
        <v>5628</v>
      </c>
      <c r="F43" cm="1">
        <f t="array" ref="F43">INDEX(GMW!$A$2:$HZ$100,MATCH(1,(GMW!$HY$2:$HY$100=F$3)*(GMW!$HZ$2:$HZ$100=F$1),0),$B43-1973)</f>
        <v>45476</v>
      </c>
      <c r="G43" cm="1">
        <f t="array" ref="G43">INDEX(GMW!$A$2:$HZ$100,MATCH(1,(GMW!$HY$2:$HY$100=G$3)*(GMW!$HZ$2:$HZ$100=G$1),0),$B43-1973)</f>
        <v>2230</v>
      </c>
      <c r="H43" cm="1">
        <f t="array" ref="H43">INDEX(GMW!$A$2:$HZ$100,MATCH(1,(GMW!$HY$2:$HY$100=H$3)*(GMW!$HZ$2:$HZ$100=H$1),0),$B43-1973)</f>
        <v>5136</v>
      </c>
      <c r="I43" cm="1">
        <f t="array" ref="I43">INDEX(GMW!$A$2:$HZ$100,MATCH(1,(GMW!$HY$2:$HY$100=I$3)*(GMW!$HZ$2:$HZ$100=I$1),0),$B43-1973)</f>
        <v>56240</v>
      </c>
      <c r="J43" cm="1">
        <f t="array" ref="J43">INDEX(GMW!$A$2:$HZ$100,MATCH(1,(GMW!$HY$2:$HY$100=J$3)*(GMW!$HZ$2:$HZ$100=J$1),0),$B43-1973)</f>
        <v>97603.77</v>
      </c>
      <c r="K43" cm="1">
        <f t="array" ref="K43">INDEX(GMW!$A$2:$HZ$100,MATCH(1,(GMW!$HY$2:$HY$100=K$3)*(GMW!$HZ$2:$HZ$100=K$1),0),$B43-1973)</f>
        <v>148623</v>
      </c>
      <c r="L43" cm="1">
        <f t="array" ref="L43">INDEX(GMW!$A$2:$HZ$100,MATCH(1,(GMW!$HY$2:$HY$100=L$3)*(GMW!$HZ$2:$HZ$100=L$1),0),$B43-1973)</f>
        <v>300970</v>
      </c>
      <c r="M43" cm="1">
        <f t="array" ref="M43">INDEX(GMW!$A$2:$HZ$100,MATCH(1,(GMW!$HY$2:$HY$100=M$3)*(GMW!$HZ$2:$HZ$100=M$1),0),$B43-1973)</f>
        <v>47.470799999999997</v>
      </c>
      <c r="N43" cm="1">
        <f t="array" ref="N43">INDEX(GMW!$A$2:$HZ$100,MATCH(1,(GMW!$HY$2:$HY$100=N$3)*(GMW!$HZ$2:$HZ$100=N$1),0),$B43-1973)</f>
        <v>51</v>
      </c>
      <c r="O43" cm="1">
        <f t="array" ref="O43">INDEX(GMW!$A$2:$HZ$100,MATCH(1,(GMW!$HY$2:$HY$100=O$3)*(GMW!$HZ$2:$HZ$100=O$1),0),$B43-1973)</f>
        <v>12.875</v>
      </c>
      <c r="P43" cm="1">
        <f t="array" ref="P43">INDEX(GMW!$A$2:$HZ$100,MATCH(1,(GMW!$HY$2:$HY$100=P$3)*(GMW!$HZ$2:$HZ$100=P$1),0),$B43-1973)</f>
        <v>30163.86</v>
      </c>
      <c r="Q43" cm="1">
        <f t="array" ref="Q43">INDEX(GMW!$A$2:$HZ$100,MATCH(1,(GMW!$HY$2:$HY$100=Q$3)*(GMW!$HZ$2:$HZ$100=Q$1),0),$B43-1973)</f>
        <v>74.900000000000006</v>
      </c>
      <c r="R43" cm="1">
        <f t="array" ref="R43">INDEX(GMW!$A$2:$HZ$100,MATCH(1,(GMW!$HY$2:$HY$100=R$3)*(GMW!$HZ$2:$HZ$100=R$1),0),$B43-1973)</f>
        <v>1E-3</v>
      </c>
      <c r="S43" cm="1">
        <f t="array" ref="S43">INDEX(GMW!$A$2:$HZ$100,MATCH(1,(GMW!$HY$2:$HY$100=S$3)*(GMW!$HZ$2:$HZ$100=S$1),0),$B43-1973)</f>
        <v>7.6</v>
      </c>
      <c r="T43" cm="1">
        <f t="array" ref="T43">INDEX(GMW!$A$2:$HZ$100,MATCH(1,(GMW!$HY$2:$HY$100=T$3)*(GMW!$HZ$2:$HZ$100=T$1),0),$B43-1973)</f>
        <v>3.945732</v>
      </c>
      <c r="U43" cm="1">
        <f t="array" ref="U43">INDEX(GMW!$A$2:$HZ$100,MATCH(1,(GMW!$HY$2:$HY$100=U$3)*(GMW!$HZ$2:$HZ$100=U$1),0),$B43-1973)</f>
        <v>57036.75</v>
      </c>
      <c r="V43" cm="1">
        <f t="array" ref="V43">INDEX(GMW!$A$2:$HZ$100,MATCH(1,(GMW!$HY$2:$HY$100=V$3)*(GMW!$HZ$2:$HZ$100=V$1),0),$B43-1973)</f>
        <v>313083</v>
      </c>
      <c r="W43" cm="1">
        <f t="array" ref="W43">INDEX(GMW!$A$2:$HZ$100,MATCH(1,(GMW!$HY$2:$HY$100=W$3)*(GMW!$HZ$2:$HZ$100=W$1),0),$B43-1973)</f>
        <v>-3398</v>
      </c>
      <c r="X43" cm="1">
        <f t="array" ref="X43">INDEX(GMW!$A$2:$HZ$100,MATCH(1,(GMW!$HY$2:$HY$100=X$3)*(GMW!$HZ$2:$HZ$100=X$1),0),$B43-1973)</f>
        <v>5628</v>
      </c>
      <c r="Y43" cm="1">
        <f t="array" ref="Y43">INDEX(GMW!$A$2:$HZ$100,MATCH(1,(GMW!$HY$2:$HY$100=Y$3)*(GMW!$HZ$2:$HZ$100=Y$1),0),$B43-1973)</f>
        <v>45476</v>
      </c>
      <c r="Z43" cm="1">
        <f t="array" ref="Z43">INDEX(GMW!$A$2:$HZ$100,MATCH(1,(GMW!$HY$2:$HY$100=Z$3)*(GMW!$HZ$2:$HZ$100=Z$1),0),$B43-1973)</f>
        <v>2230</v>
      </c>
      <c r="AA43" cm="1">
        <f t="array" ref="AA43">INDEX(GMW!$A$2:$HZ$100,MATCH(1,(GMW!$HY$2:$HY$100=AA$3)*(GMW!$HZ$2:$HZ$100=AA$1),0),$B43-1973)</f>
        <v>5136</v>
      </c>
      <c r="AB43" cm="1">
        <f t="array" ref="AB43">INDEX(GMW!$A$2:$HZ$100,MATCH(1,(GMW!$HY$2:$HY$100=AB$3)*(GMW!$HZ$2:$HZ$100=AB$1),0),$B43-1973)</f>
        <v>56240</v>
      </c>
      <c r="AC43" cm="1">
        <f t="array" ref="AC43">INDEX(GMW!$A$2:$HZ$100,MATCH(1,(GMW!$HY$2:$HY$100=AC$3)*(GMW!$HZ$2:$HZ$100=AC$1),0),$B43-1973)</f>
        <v>97603.77</v>
      </c>
      <c r="AD43" cm="1">
        <f t="array" ref="AD43">INDEX(GMW!$A$2:$HZ$100,MATCH(1,(GMW!$HY$2:$HY$100=AD$3)*(GMW!$HZ$2:$HZ$100=AD$1),0),$B43-1973)</f>
        <v>148623</v>
      </c>
      <c r="AE43" cm="1">
        <f t="array" ref="AE43">INDEX(GMW!$A$2:$HZ$100,MATCH(1,(GMW!$HY$2:$HY$100=AE$3)*(GMW!$HZ$2:$HZ$100=AE$1),0),$B43-1973)</f>
        <v>300970</v>
      </c>
      <c r="AF43" cm="1">
        <f t="array" ref="AF43">INDEX(GMW!$A$2:$HZ$100,MATCH(1,(GMW!$HY$2:$HY$100=AF$3)*(GMW!$HZ$2:$HZ$100=AF$1),0),$B43-1973)</f>
        <v>47.470799999999997</v>
      </c>
      <c r="AG43" cm="1">
        <f t="array" ref="AG43">INDEX(GMW!$A$2:$HZ$100,MATCH(1,(GMW!$HY$2:$HY$100=AG$3)*(GMW!$HZ$2:$HZ$100=AG$1),0),$B43-1973)</f>
        <v>51</v>
      </c>
      <c r="AH43" cm="1">
        <f t="array" ref="AH43">INDEX(GMW!$A$2:$HZ$100,MATCH(1,(GMW!$HY$2:$HY$100=AH$3)*(GMW!$HZ$2:$HZ$100=AH$1),0),$B43-1973)</f>
        <v>12.875</v>
      </c>
      <c r="AI43" cm="1">
        <f t="array" ref="AI43">INDEX(GMW!$A$2:$HZ$100,MATCH(1,(GMW!$HY$2:$HY$100=AI$3)*(GMW!$HZ$2:$HZ$100=AI$1),0),$B43-1973)</f>
        <v>30163.86</v>
      </c>
      <c r="AJ43" cm="1">
        <f t="array" ref="AJ43">INDEX(GMW!$A$2:$HZ$100,MATCH(1,(GMW!$HY$2:$HY$100=AJ$3)*(GMW!$HZ$2:$HZ$100=AJ$1),0),$B43-1973)</f>
        <v>74.900000000000006</v>
      </c>
      <c r="AK43" cm="1">
        <f t="array" ref="AK43">INDEX(GMW!$A$2:$HZ$100,MATCH(1,(GMW!$HY$2:$HY$100=AK$3)*(GMW!$HZ$2:$HZ$100=AK$1),0),$B43-1973)</f>
        <v>1E-3</v>
      </c>
      <c r="AL43" cm="1">
        <f t="array" ref="AL43">INDEX(GMW!$A$2:$HZ$100,MATCH(1,(GMW!$HY$2:$HY$100=AL$3)*(GMW!$HZ$2:$HZ$100=AL$1),0),$B43-1973)</f>
        <v>7.6</v>
      </c>
      <c r="AM43" cm="1">
        <f t="array" ref="AM43">INDEX(GMW!$A$2:$HZ$100,MATCH(1,(GMW!$HY$2:$HY$100=AM$3)*(GMW!$HZ$2:$HZ$100=AM$1),0),$B43-1973)</f>
        <v>3.945732</v>
      </c>
      <c r="AN43" cm="1">
        <f t="array" ref="AN43">INDEX(GMW!$A$2:$HZ$100,MATCH(1,(GMW!$HY$2:$HY$100=AN$3)*(GMW!$HZ$2:$HZ$100=AN$1),0),$B43-1973)</f>
        <v>57036.75</v>
      </c>
      <c r="AO43" cm="1">
        <f t="array" ref="AO43">INDEX(GMW!$A$2:$HZ$100,MATCH(1,(GMW!$HY$2:$HY$100=AO$3)*(GMW!$HZ$2:$HZ$100=AO$1),0),$B43-1973)</f>
        <v>313083</v>
      </c>
      <c r="AP43" cm="1">
        <f t="array" ref="AP43">INDEX(GMW!$A$2:$HZ$100,MATCH(1,(GMW!$HY$2:$HY$100=AP$3)*(GMW!$HZ$2:$HZ$100=AP$1),0),$B43-1973)</f>
        <v>-3398</v>
      </c>
      <c r="AQ43" cm="1">
        <f t="array" ref="AQ43">INDEX(GMW!$A$2:$HZ$100,MATCH(1,(GMW!$HY$2:$HY$100=AQ$3)*(GMW!$HZ$2:$HZ$100=AQ$1),0),$B43-1973)</f>
        <v>5628</v>
      </c>
      <c r="AR43" cm="1">
        <f t="array" ref="AR43">INDEX(GMW!$A$2:$HZ$100,MATCH(1,(GMW!$HY$2:$HY$100=AR$3)*(GMW!$HZ$2:$HZ$100=AR$1),0),$B43-1973)</f>
        <v>45476</v>
      </c>
      <c r="AS43" cm="1">
        <f t="array" ref="AS43">INDEX(GMW!$A$2:$HZ$100,MATCH(1,(GMW!$HY$2:$HY$100=AS$3)*(GMW!$HZ$2:$HZ$100=AS$1),0),$B43-1973)</f>
        <v>2230</v>
      </c>
      <c r="AT43" cm="1">
        <f t="array" ref="AT43">INDEX(GMW!$A$2:$HZ$100,MATCH(1,(GMW!$HY$2:$HY$100=AT$3)*(GMW!$HZ$2:$HZ$100=AT$1),0),$B43-1973)</f>
        <v>5136</v>
      </c>
      <c r="AU43" cm="1">
        <f t="array" ref="AU43">INDEX(GMW!$A$2:$HZ$100,MATCH(1,(GMW!$HY$2:$HY$100=AU$3)*(GMW!$HZ$2:$HZ$100=AU$1),0),$B43-1973)</f>
        <v>56240</v>
      </c>
      <c r="AV43" cm="1">
        <f t="array" ref="AV43">INDEX(GMW!$A$2:$HZ$100,MATCH(1,(GMW!$HY$2:$HY$100=AV$3)*(GMW!$HZ$2:$HZ$100=AV$1),0),$B43-1973)</f>
        <v>97603.77</v>
      </c>
      <c r="AW43" cm="1">
        <f t="array" ref="AW43">INDEX(GMW!$A$2:$HZ$100,MATCH(1,(GMW!$HY$2:$HY$100=AW$3)*(GMW!$HZ$2:$HZ$100=AW$1),0),$B43-1973)</f>
        <v>148623</v>
      </c>
      <c r="AX43" cm="1">
        <f t="array" ref="AX43">INDEX(GMW!$A$2:$HZ$100,MATCH(1,(GMW!$HY$2:$HY$100=AX$3)*(GMW!$HZ$2:$HZ$100=AX$1),0),$B43-1973)</f>
        <v>300970</v>
      </c>
      <c r="AY43" cm="1">
        <f t="array" ref="AY43">INDEX(GMW!$A$2:$HZ$100,MATCH(1,(GMW!$HY$2:$HY$100=AY$3)*(GMW!$HZ$2:$HZ$100=AY$1),0),$B43-1973)</f>
        <v>47.470799999999997</v>
      </c>
      <c r="AZ43" cm="1">
        <f t="array" ref="AZ43">INDEX(GMW!$A$2:$HZ$100,MATCH(1,(GMW!$HY$2:$HY$100=AZ$3)*(GMW!$HZ$2:$HZ$100=AZ$1),0),$B43-1973)</f>
        <v>51</v>
      </c>
      <c r="BA43" cm="1">
        <f t="array" ref="BA43">INDEX(GMW!$A$2:$HZ$100,MATCH(1,(GMW!$HY$2:$HY$100=BA$3)*(GMW!$HZ$2:$HZ$100=BA$1),0),$B43-1973)</f>
        <v>12.875</v>
      </c>
      <c r="BB43" cm="1">
        <f t="array" ref="BB43">INDEX(GMW!$A$2:$HZ$100,MATCH(1,(GMW!$HY$2:$HY$100=BB$3)*(GMW!$HZ$2:$HZ$100=BB$1),0),$B43-1973)</f>
        <v>30163.86</v>
      </c>
      <c r="BC43" cm="1">
        <f t="array" ref="BC43">INDEX(GMW!$A$2:$HZ$100,MATCH(1,(GMW!$HY$2:$HY$100=BC$3)*(GMW!$HZ$2:$HZ$100=BC$1),0),$B43-1973)</f>
        <v>74.900000000000006</v>
      </c>
      <c r="BD43" cm="1">
        <f t="array" ref="BD43">INDEX(GMW!$A$2:$HZ$100,MATCH(1,(GMW!$HY$2:$HY$100=BD$3)*(GMW!$HZ$2:$HZ$100=BD$1),0),$B43-1973)</f>
        <v>1E-3</v>
      </c>
      <c r="BE43" cm="1">
        <f t="array" ref="BE43">INDEX(GMW!$A$2:$HZ$100,MATCH(1,(GMW!$HY$2:$HY$100=BE$3)*(GMW!$HZ$2:$HZ$100=BE$1),0),$B43-1973)</f>
        <v>7.6</v>
      </c>
      <c r="BF43" cm="1">
        <f t="array" ref="BF43">INDEX(GMW!$A$2:$HZ$100,MATCH(1,(GMW!$HY$2:$HY$100=BF$3)*(GMW!$HZ$2:$HZ$100=BF$1),0),$B43-1973)</f>
        <v>3.945732</v>
      </c>
      <c r="BG43" cm="1">
        <f t="array" ref="BG43">INDEX(GMW!$A$2:$HZ$100,MATCH(1,(GMW!$HY$2:$HY$100=BG$3)*(GMW!$HZ$2:$HZ$100=BG$1),0),$B43-1973)</f>
        <v>57036.75</v>
      </c>
      <c r="BJ43">
        <f t="shared" si="67"/>
        <v>1988</v>
      </c>
      <c r="BK43" t="str">
        <f t="shared" ref="BK43" si="117">BJ43&amp;"01"</f>
        <v>198801</v>
      </c>
      <c r="BM43">
        <f t="shared" si="65"/>
        <v>2016</v>
      </c>
      <c r="BN43">
        <f t="shared" si="66"/>
        <v>201601</v>
      </c>
      <c r="BO43" s="9">
        <f t="shared" si="75"/>
        <v>2124110</v>
      </c>
      <c r="BP43" s="9">
        <f t="shared" si="76"/>
        <v>58209.998999999996</v>
      </c>
      <c r="BQ43" s="9">
        <f t="shared" si="77"/>
        <v>-21760</v>
      </c>
      <c r="BR43" s="9">
        <f t="shared" si="78"/>
        <v>727461</v>
      </c>
      <c r="BS43" s="9">
        <f t="shared" si="79"/>
        <v>36450</v>
      </c>
      <c r="BT43" s="9">
        <f t="shared" si="80"/>
        <v>49600</v>
      </c>
      <c r="BU43" s="9">
        <f t="shared" si="81"/>
        <v>755301</v>
      </c>
      <c r="BV43" s="9">
        <f t="shared" si="14"/>
        <v>1718000</v>
      </c>
      <c r="BW43" s="9">
        <f t="shared" si="82"/>
        <v>2015841</v>
      </c>
      <c r="BX43" s="9">
        <f t="shared" si="83"/>
        <v>2146792.5999999996</v>
      </c>
      <c r="BY43" s="10">
        <f t="shared" si="84"/>
        <v>94.897835000000001</v>
      </c>
      <c r="BZ43" s="10">
        <f t="shared" si="85"/>
        <v>101.191675</v>
      </c>
      <c r="CA43" s="10">
        <f t="shared" si="86"/>
        <v>0.3125</v>
      </c>
      <c r="CB43" s="9">
        <f t="shared" si="62"/>
        <v>184131</v>
      </c>
      <c r="CC43" s="10">
        <f t="shared" si="20"/>
        <v>94.8</v>
      </c>
      <c r="CD43" s="9">
        <f t="shared" si="63"/>
        <v>121655</v>
      </c>
      <c r="CE43" s="10">
        <f t="shared" si="21"/>
        <v>4.8000000000000007</v>
      </c>
      <c r="CF43" s="11">
        <f t="shared" si="87"/>
        <v>-0.81768039999999997</v>
      </c>
      <c r="CG43" s="11">
        <f t="shared" si="88"/>
        <v>65942</v>
      </c>
      <c r="CH43" s="9">
        <f t="shared" si="89"/>
        <v>2124110</v>
      </c>
      <c r="CI43" s="9">
        <f t="shared" si="90"/>
        <v>58209.998999999996</v>
      </c>
      <c r="CJ43" s="9">
        <f t="shared" si="91"/>
        <v>-21760</v>
      </c>
      <c r="CK43" s="9">
        <f t="shared" si="92"/>
        <v>727461</v>
      </c>
      <c r="CL43" s="9">
        <f t="shared" si="93"/>
        <v>36450</v>
      </c>
      <c r="CM43" s="9">
        <f t="shared" si="94"/>
        <v>49600</v>
      </c>
      <c r="CN43" s="9">
        <f t="shared" si="95"/>
        <v>755301</v>
      </c>
      <c r="CO43" s="9">
        <f t="shared" si="31"/>
        <v>1718000</v>
      </c>
      <c r="CP43" s="9">
        <f t="shared" si="96"/>
        <v>2015841</v>
      </c>
      <c r="CQ43" s="9">
        <f t="shared" si="97"/>
        <v>2146792.5999999996</v>
      </c>
      <c r="CR43" s="10">
        <f t="shared" si="98"/>
        <v>94.897835000000001</v>
      </c>
      <c r="CS43" s="10">
        <f t="shared" si="99"/>
        <v>101.191675</v>
      </c>
      <c r="CT43" s="10">
        <f t="shared" si="100"/>
        <v>0.3125</v>
      </c>
      <c r="CU43" s="9">
        <f t="shared" si="37"/>
        <v>184131</v>
      </c>
      <c r="CV43" s="10">
        <f t="shared" si="38"/>
        <v>94.8</v>
      </c>
      <c r="CW43" s="9">
        <f t="shared" si="39"/>
        <v>121655</v>
      </c>
      <c r="CX43" s="10">
        <f t="shared" si="40"/>
        <v>4.8000000000000007</v>
      </c>
      <c r="CY43" s="11">
        <f t="shared" si="101"/>
        <v>-0.81768039999999997</v>
      </c>
      <c r="CZ43" s="11">
        <f t="shared" si="102"/>
        <v>65942</v>
      </c>
      <c r="DA43" s="9">
        <f t="shared" si="103"/>
        <v>2124110</v>
      </c>
      <c r="DB43" s="9">
        <f t="shared" si="104"/>
        <v>58209.998999999996</v>
      </c>
      <c r="DC43" s="9">
        <f t="shared" si="105"/>
        <v>-21760</v>
      </c>
      <c r="DD43" s="9">
        <f t="shared" si="106"/>
        <v>727461</v>
      </c>
      <c r="DE43" s="9">
        <f t="shared" si="107"/>
        <v>36450</v>
      </c>
      <c r="DF43" s="9">
        <f t="shared" si="108"/>
        <v>49600</v>
      </c>
      <c r="DG43" s="9">
        <f t="shared" si="109"/>
        <v>755301</v>
      </c>
      <c r="DH43" s="9">
        <f t="shared" si="50"/>
        <v>1718000</v>
      </c>
      <c r="DI43" s="9">
        <f t="shared" si="110"/>
        <v>2015841</v>
      </c>
      <c r="DJ43" s="9">
        <f t="shared" si="111"/>
        <v>2146792.5999999996</v>
      </c>
      <c r="DK43" s="10">
        <f t="shared" si="112"/>
        <v>94.897835000000001</v>
      </c>
      <c r="DL43" s="10">
        <f t="shared" si="113"/>
        <v>101.191675</v>
      </c>
      <c r="DM43" s="10">
        <f t="shared" si="114"/>
        <v>0.3125</v>
      </c>
      <c r="DN43" s="9">
        <f t="shared" si="56"/>
        <v>184131</v>
      </c>
      <c r="DO43" s="10">
        <f t="shared" si="57"/>
        <v>94.8</v>
      </c>
      <c r="DP43" s="9">
        <f t="shared" si="58"/>
        <v>121655</v>
      </c>
      <c r="DQ43" s="10">
        <f t="shared" si="59"/>
        <v>4.8000000000000007</v>
      </c>
      <c r="DR43" s="11">
        <f t="shared" si="115"/>
        <v>-0.81768039999999997</v>
      </c>
      <c r="DS43" s="11">
        <f t="shared" si="116"/>
        <v>65942</v>
      </c>
    </row>
    <row r="44" spans="1:123">
      <c r="B44">
        <f t="shared" si="64"/>
        <v>2017</v>
      </c>
      <c r="C44" cm="1">
        <f t="array" ref="C44">INDEX(GMW!$A$2:$HZ$100,MATCH(1,(GMW!$HY$2:$HY$100=C$3)*(GMW!$HZ$2:$HZ$100=C$1),0),$B44-1973)</f>
        <v>315039</v>
      </c>
      <c r="D44" cm="1">
        <f t="array" ref="D44">INDEX(GMW!$A$2:$HZ$100,MATCH(1,(GMW!$HY$2:$HY$100=D$3)*(GMW!$HZ$2:$HZ$100=D$1),0),$B44-1973)</f>
        <v>2035</v>
      </c>
      <c r="E44" cm="1">
        <f t="array" ref="E44">INDEX(GMW!$A$2:$HZ$100,MATCH(1,(GMW!$HY$2:$HY$100=E$3)*(GMW!$HZ$2:$HZ$100=E$1),0),$B44-1973)</f>
        <v>-2543</v>
      </c>
      <c r="F44" cm="1">
        <f t="array" ref="F44">INDEX(GMW!$A$2:$HZ$100,MATCH(1,(GMW!$HY$2:$HY$100=F$3)*(GMW!$HZ$2:$HZ$100=F$1),0),$B44-1973)</f>
        <v>46109</v>
      </c>
      <c r="G44" cm="1">
        <f t="array" ref="G44">INDEX(GMW!$A$2:$HZ$100,MATCH(1,(GMW!$HY$2:$HY$100=G$3)*(GMW!$HZ$2:$HZ$100=G$1),0),$B44-1973)</f>
        <v>-508</v>
      </c>
      <c r="H44" cm="1">
        <f t="array" ref="H44">INDEX(GMW!$A$2:$HZ$100,MATCH(1,(GMW!$HY$2:$HY$100=H$3)*(GMW!$HZ$2:$HZ$100=H$1),0),$B44-1973)</f>
        <v>5275</v>
      </c>
      <c r="I44" cm="1">
        <f t="array" ref="I44">INDEX(GMW!$A$2:$HZ$100,MATCH(1,(GMW!$HY$2:$HY$100=I$3)*(GMW!$HZ$2:$HZ$100=I$1),0),$B44-1973)</f>
        <v>48841</v>
      </c>
      <c r="J44" cm="1">
        <f t="array" ref="J44">INDEX(GMW!$A$2:$HZ$100,MATCH(1,(GMW!$HY$2:$HY$100=J$3)*(GMW!$HZ$2:$HZ$100=J$1),0),$B44-1973)</f>
        <v>92966.58</v>
      </c>
      <c r="K44" cm="1">
        <f t="array" ref="K44">INDEX(GMW!$A$2:$HZ$100,MATCH(1,(GMW!$HY$2:$HY$100=K$3)*(GMW!$HZ$2:$HZ$100=K$1),0),$B44-1973)</f>
        <v>151262</v>
      </c>
      <c r="L44" cm="1">
        <f t="array" ref="L44">INDEX(GMW!$A$2:$HZ$100,MATCH(1,(GMW!$HY$2:$HY$100=L$3)*(GMW!$HZ$2:$HZ$100=L$1),0),$B44-1973)</f>
        <v>303412.3</v>
      </c>
      <c r="M44" cm="1">
        <f t="array" ref="M44">INDEX(GMW!$A$2:$HZ$100,MATCH(1,(GMW!$HY$2:$HY$100=M$3)*(GMW!$HZ$2:$HZ$100=M$1),0),$B44-1973)</f>
        <v>48.013739999999999</v>
      </c>
      <c r="N44" cm="1">
        <f t="array" ref="N44">INDEX(GMW!$A$2:$HZ$100,MATCH(1,(GMW!$HY$2:$HY$100=N$3)*(GMW!$HZ$2:$HZ$100=N$1),0),$B44-1973)</f>
        <v>52.133339999999997</v>
      </c>
      <c r="O44" cm="1">
        <f t="array" ref="O44">INDEX(GMW!$A$2:$HZ$100,MATCH(1,(GMW!$HY$2:$HY$100=O$3)*(GMW!$HZ$2:$HZ$100=O$1),0),$B44-1973)</f>
        <v>13.75</v>
      </c>
      <c r="P44" cm="1">
        <f t="array" ref="P44">INDEX(GMW!$A$2:$HZ$100,MATCH(1,(GMW!$HY$2:$HY$100=P$3)*(GMW!$HZ$2:$HZ$100=P$1),0),$B44-1973)</f>
        <v>30163.86</v>
      </c>
      <c r="Q44" cm="1">
        <f t="array" ref="Q44">INDEX(GMW!$A$2:$HZ$100,MATCH(1,(GMW!$HY$2:$HY$100=Q$3)*(GMW!$HZ$2:$HZ$100=Q$1),0),$B44-1973)</f>
        <v>74.900000000000006</v>
      </c>
      <c r="R44" cm="1">
        <f t="array" ref="R44">INDEX(GMW!$A$2:$HZ$100,MATCH(1,(GMW!$HY$2:$HY$100=R$3)*(GMW!$HZ$2:$HZ$100=R$1),0),$B44-1973)</f>
        <v>1E-3</v>
      </c>
      <c r="S44" cm="1">
        <f t="array" ref="S44">INDEX(GMW!$A$2:$HZ$100,MATCH(1,(GMW!$HY$2:$HY$100=S$3)*(GMW!$HZ$2:$HZ$100=S$1),0),$B44-1973)</f>
        <v>7.2</v>
      </c>
      <c r="T44" cm="1">
        <f t="array" ref="T44">INDEX(GMW!$A$2:$HZ$100,MATCH(1,(GMW!$HY$2:$HY$100=T$3)*(GMW!$HZ$2:$HZ$100=T$1),0),$B44-1973)</f>
        <v>3.7604329999999999</v>
      </c>
      <c r="U44" cm="1">
        <f t="array" ref="U44">INDEX(GMW!$A$2:$HZ$100,MATCH(1,(GMW!$HY$2:$HY$100=U$3)*(GMW!$HZ$2:$HZ$100=U$1),0),$B44-1973)</f>
        <v>57077</v>
      </c>
      <c r="V44" cm="1">
        <f t="array" ref="V44">INDEX(GMW!$A$2:$HZ$100,MATCH(1,(GMW!$HY$2:$HY$100=V$3)*(GMW!$HZ$2:$HZ$100=V$1),0),$B44-1973)</f>
        <v>315039</v>
      </c>
      <c r="W44" cm="1">
        <f t="array" ref="W44">INDEX(GMW!$A$2:$HZ$100,MATCH(1,(GMW!$HY$2:$HY$100=W$3)*(GMW!$HZ$2:$HZ$100=W$1),0),$B44-1973)</f>
        <v>2035</v>
      </c>
      <c r="X44" cm="1">
        <f t="array" ref="X44">INDEX(GMW!$A$2:$HZ$100,MATCH(1,(GMW!$HY$2:$HY$100=X$3)*(GMW!$HZ$2:$HZ$100=X$1),0),$B44-1973)</f>
        <v>-2543</v>
      </c>
      <c r="Y44" cm="1">
        <f t="array" ref="Y44">INDEX(GMW!$A$2:$HZ$100,MATCH(1,(GMW!$HY$2:$HY$100=Y$3)*(GMW!$HZ$2:$HZ$100=Y$1),0),$B44-1973)</f>
        <v>46109</v>
      </c>
      <c r="Z44" cm="1">
        <f t="array" ref="Z44">INDEX(GMW!$A$2:$HZ$100,MATCH(1,(GMW!$HY$2:$HY$100=Z$3)*(GMW!$HZ$2:$HZ$100=Z$1),0),$B44-1973)</f>
        <v>-508</v>
      </c>
      <c r="AA44" cm="1">
        <f t="array" ref="AA44">INDEX(GMW!$A$2:$HZ$100,MATCH(1,(GMW!$HY$2:$HY$100=AA$3)*(GMW!$HZ$2:$HZ$100=AA$1),0),$B44-1973)</f>
        <v>5275</v>
      </c>
      <c r="AB44" cm="1">
        <f t="array" ref="AB44">INDEX(GMW!$A$2:$HZ$100,MATCH(1,(GMW!$HY$2:$HY$100=AB$3)*(GMW!$HZ$2:$HZ$100=AB$1),0),$B44-1973)</f>
        <v>48841</v>
      </c>
      <c r="AC44" cm="1">
        <f t="array" ref="AC44">INDEX(GMW!$A$2:$HZ$100,MATCH(1,(GMW!$HY$2:$HY$100=AC$3)*(GMW!$HZ$2:$HZ$100=AC$1),0),$B44-1973)</f>
        <v>92966.58</v>
      </c>
      <c r="AD44" cm="1">
        <f t="array" ref="AD44">INDEX(GMW!$A$2:$HZ$100,MATCH(1,(GMW!$HY$2:$HY$100=AD$3)*(GMW!$HZ$2:$HZ$100=AD$1),0),$B44-1973)</f>
        <v>151262</v>
      </c>
      <c r="AE44" cm="1">
        <f t="array" ref="AE44">INDEX(GMW!$A$2:$HZ$100,MATCH(1,(GMW!$HY$2:$HY$100=AE$3)*(GMW!$HZ$2:$HZ$100=AE$1),0),$B44-1973)</f>
        <v>303412.3</v>
      </c>
      <c r="AF44" cm="1">
        <f t="array" ref="AF44">INDEX(GMW!$A$2:$HZ$100,MATCH(1,(GMW!$HY$2:$HY$100=AF$3)*(GMW!$HZ$2:$HZ$100=AF$1),0),$B44-1973)</f>
        <v>48.013739999999999</v>
      </c>
      <c r="AG44" cm="1">
        <f t="array" ref="AG44">INDEX(GMW!$A$2:$HZ$100,MATCH(1,(GMW!$HY$2:$HY$100=AG$3)*(GMW!$HZ$2:$HZ$100=AG$1),0),$B44-1973)</f>
        <v>52.133339999999997</v>
      </c>
      <c r="AH44" cm="1">
        <f t="array" ref="AH44">INDEX(GMW!$A$2:$HZ$100,MATCH(1,(GMW!$HY$2:$HY$100=AH$3)*(GMW!$HZ$2:$HZ$100=AH$1),0),$B44-1973)</f>
        <v>13.75</v>
      </c>
      <c r="AI44" cm="1">
        <f t="array" ref="AI44">INDEX(GMW!$A$2:$HZ$100,MATCH(1,(GMW!$HY$2:$HY$100=AI$3)*(GMW!$HZ$2:$HZ$100=AI$1),0),$B44-1973)</f>
        <v>30163.86</v>
      </c>
      <c r="AJ44" cm="1">
        <f t="array" ref="AJ44">INDEX(GMW!$A$2:$HZ$100,MATCH(1,(GMW!$HY$2:$HY$100=AJ$3)*(GMW!$HZ$2:$HZ$100=AJ$1),0),$B44-1973)</f>
        <v>74.900000000000006</v>
      </c>
      <c r="AK44" cm="1">
        <f t="array" ref="AK44">INDEX(GMW!$A$2:$HZ$100,MATCH(1,(GMW!$HY$2:$HY$100=AK$3)*(GMW!$HZ$2:$HZ$100=AK$1),0),$B44-1973)</f>
        <v>1E-3</v>
      </c>
      <c r="AL44" cm="1">
        <f t="array" ref="AL44">INDEX(GMW!$A$2:$HZ$100,MATCH(1,(GMW!$HY$2:$HY$100=AL$3)*(GMW!$HZ$2:$HZ$100=AL$1),0),$B44-1973)</f>
        <v>7.2</v>
      </c>
      <c r="AM44" cm="1">
        <f t="array" ref="AM44">INDEX(GMW!$A$2:$HZ$100,MATCH(1,(GMW!$HY$2:$HY$100=AM$3)*(GMW!$HZ$2:$HZ$100=AM$1),0),$B44-1973)</f>
        <v>3.7604329999999999</v>
      </c>
      <c r="AN44" cm="1">
        <f t="array" ref="AN44">INDEX(GMW!$A$2:$HZ$100,MATCH(1,(GMW!$HY$2:$HY$100=AN$3)*(GMW!$HZ$2:$HZ$100=AN$1),0),$B44-1973)</f>
        <v>57077</v>
      </c>
      <c r="AO44" cm="1">
        <f t="array" ref="AO44">INDEX(GMW!$A$2:$HZ$100,MATCH(1,(GMW!$HY$2:$HY$100=AO$3)*(GMW!$HZ$2:$HZ$100=AO$1),0),$B44-1973)</f>
        <v>315039</v>
      </c>
      <c r="AP44" cm="1">
        <f t="array" ref="AP44">INDEX(GMW!$A$2:$HZ$100,MATCH(1,(GMW!$HY$2:$HY$100=AP$3)*(GMW!$HZ$2:$HZ$100=AP$1),0),$B44-1973)</f>
        <v>2035</v>
      </c>
      <c r="AQ44" cm="1">
        <f t="array" ref="AQ44">INDEX(GMW!$A$2:$HZ$100,MATCH(1,(GMW!$HY$2:$HY$100=AQ$3)*(GMW!$HZ$2:$HZ$100=AQ$1),0),$B44-1973)</f>
        <v>-2543</v>
      </c>
      <c r="AR44" cm="1">
        <f t="array" ref="AR44">INDEX(GMW!$A$2:$HZ$100,MATCH(1,(GMW!$HY$2:$HY$100=AR$3)*(GMW!$HZ$2:$HZ$100=AR$1),0),$B44-1973)</f>
        <v>46109</v>
      </c>
      <c r="AS44" cm="1">
        <f t="array" ref="AS44">INDEX(GMW!$A$2:$HZ$100,MATCH(1,(GMW!$HY$2:$HY$100=AS$3)*(GMW!$HZ$2:$HZ$100=AS$1),0),$B44-1973)</f>
        <v>-508</v>
      </c>
      <c r="AT44" cm="1">
        <f t="array" ref="AT44">INDEX(GMW!$A$2:$HZ$100,MATCH(1,(GMW!$HY$2:$HY$100=AT$3)*(GMW!$HZ$2:$HZ$100=AT$1),0),$B44-1973)</f>
        <v>5275</v>
      </c>
      <c r="AU44" cm="1">
        <f t="array" ref="AU44">INDEX(GMW!$A$2:$HZ$100,MATCH(1,(GMW!$HY$2:$HY$100=AU$3)*(GMW!$HZ$2:$HZ$100=AU$1),0),$B44-1973)</f>
        <v>48841</v>
      </c>
      <c r="AV44" cm="1">
        <f t="array" ref="AV44">INDEX(GMW!$A$2:$HZ$100,MATCH(1,(GMW!$HY$2:$HY$100=AV$3)*(GMW!$HZ$2:$HZ$100=AV$1),0),$B44-1973)</f>
        <v>92966.58</v>
      </c>
      <c r="AW44" cm="1">
        <f t="array" ref="AW44">INDEX(GMW!$A$2:$HZ$100,MATCH(1,(GMW!$HY$2:$HY$100=AW$3)*(GMW!$HZ$2:$HZ$100=AW$1),0),$B44-1973)</f>
        <v>151262</v>
      </c>
      <c r="AX44" cm="1">
        <f t="array" ref="AX44">INDEX(GMW!$A$2:$HZ$100,MATCH(1,(GMW!$HY$2:$HY$100=AX$3)*(GMW!$HZ$2:$HZ$100=AX$1),0),$B44-1973)</f>
        <v>303412.3</v>
      </c>
      <c r="AY44" cm="1">
        <f t="array" ref="AY44">INDEX(GMW!$A$2:$HZ$100,MATCH(1,(GMW!$HY$2:$HY$100=AY$3)*(GMW!$HZ$2:$HZ$100=AY$1),0),$B44-1973)</f>
        <v>48.013739999999999</v>
      </c>
      <c r="AZ44" cm="1">
        <f t="array" ref="AZ44">INDEX(GMW!$A$2:$HZ$100,MATCH(1,(GMW!$HY$2:$HY$100=AZ$3)*(GMW!$HZ$2:$HZ$100=AZ$1),0),$B44-1973)</f>
        <v>52.133339999999997</v>
      </c>
      <c r="BA44" cm="1">
        <f t="array" ref="BA44">INDEX(GMW!$A$2:$HZ$100,MATCH(1,(GMW!$HY$2:$HY$100=BA$3)*(GMW!$HZ$2:$HZ$100=BA$1),0),$B44-1973)</f>
        <v>13.75</v>
      </c>
      <c r="BB44" cm="1">
        <f t="array" ref="BB44">INDEX(GMW!$A$2:$HZ$100,MATCH(1,(GMW!$HY$2:$HY$100=BB$3)*(GMW!$HZ$2:$HZ$100=BB$1),0),$B44-1973)</f>
        <v>30163.86</v>
      </c>
      <c r="BC44" cm="1">
        <f t="array" ref="BC44">INDEX(GMW!$A$2:$HZ$100,MATCH(1,(GMW!$HY$2:$HY$100=BC$3)*(GMW!$HZ$2:$HZ$100=BC$1),0),$B44-1973)</f>
        <v>74.900000000000006</v>
      </c>
      <c r="BD44" cm="1">
        <f t="array" ref="BD44">INDEX(GMW!$A$2:$HZ$100,MATCH(1,(GMW!$HY$2:$HY$100=BD$3)*(GMW!$HZ$2:$HZ$100=BD$1),0),$B44-1973)</f>
        <v>1E-3</v>
      </c>
      <c r="BE44" cm="1">
        <f t="array" ref="BE44">INDEX(GMW!$A$2:$HZ$100,MATCH(1,(GMW!$HY$2:$HY$100=BE$3)*(GMW!$HZ$2:$HZ$100=BE$1),0),$B44-1973)</f>
        <v>7.2</v>
      </c>
      <c r="BF44" cm="1">
        <f t="array" ref="BF44">INDEX(GMW!$A$2:$HZ$100,MATCH(1,(GMW!$HY$2:$HY$100=BF$3)*(GMW!$HZ$2:$HZ$100=BF$1),0),$B44-1973)</f>
        <v>3.7604329999999999</v>
      </c>
      <c r="BG44" cm="1">
        <f t="array" ref="BG44">INDEX(GMW!$A$2:$HZ$100,MATCH(1,(GMW!$HY$2:$HY$100=BG$3)*(GMW!$HZ$2:$HZ$100=BG$1),0),$B44-1973)</f>
        <v>57077</v>
      </c>
      <c r="BJ44">
        <f t="shared" si="67"/>
        <v>1989</v>
      </c>
      <c r="BM44">
        <f t="shared" si="65"/>
        <v>2017</v>
      </c>
      <c r="BN44">
        <f t="shared" si="66"/>
        <v>201701</v>
      </c>
      <c r="BO44" s="9">
        <f t="shared" si="75"/>
        <v>2178537</v>
      </c>
      <c r="BP44" s="9">
        <f t="shared" si="76"/>
        <v>60254</v>
      </c>
      <c r="BQ44" s="9">
        <f t="shared" si="77"/>
        <v>-13892.999</v>
      </c>
      <c r="BR44" s="9">
        <f t="shared" si="78"/>
        <v>743793</v>
      </c>
      <c r="BS44" s="9">
        <f t="shared" si="79"/>
        <v>46361</v>
      </c>
      <c r="BT44" s="9">
        <f t="shared" si="80"/>
        <v>50375</v>
      </c>
      <c r="BU44" s="9">
        <f t="shared" si="81"/>
        <v>780275</v>
      </c>
      <c r="BV44" s="9">
        <f t="shared" si="14"/>
        <v>1757300</v>
      </c>
      <c r="BW44" s="9">
        <f t="shared" si="82"/>
        <v>2099822</v>
      </c>
      <c r="BX44" s="9">
        <f t="shared" si="83"/>
        <v>2177420.6999999997</v>
      </c>
      <c r="BY44" s="10">
        <f t="shared" si="84"/>
        <v>96.384019999999992</v>
      </c>
      <c r="BZ44" s="10">
        <f t="shared" si="85"/>
        <v>104.05002500000001</v>
      </c>
      <c r="CA44" s="10">
        <f t="shared" si="86"/>
        <v>0.375</v>
      </c>
      <c r="CB44" s="9">
        <f t="shared" si="62"/>
        <v>190855</v>
      </c>
      <c r="CC44" s="10">
        <f t="shared" si="20"/>
        <v>96.525000000000006</v>
      </c>
      <c r="CD44" s="9">
        <f t="shared" si="63"/>
        <v>125791</v>
      </c>
      <c r="CE44" s="10">
        <f t="shared" si="21"/>
        <v>4.375</v>
      </c>
      <c r="CF44" s="11">
        <f t="shared" si="87"/>
        <v>0.13885500000000001</v>
      </c>
      <c r="CG44" s="11">
        <f t="shared" si="88"/>
        <v>66337</v>
      </c>
      <c r="CH44" s="9">
        <f t="shared" si="89"/>
        <v>2178537</v>
      </c>
      <c r="CI44" s="9">
        <f t="shared" si="90"/>
        <v>60254</v>
      </c>
      <c r="CJ44" s="9">
        <f t="shared" si="91"/>
        <v>-13892.999</v>
      </c>
      <c r="CK44" s="9">
        <f t="shared" si="92"/>
        <v>743793</v>
      </c>
      <c r="CL44" s="9">
        <f t="shared" si="93"/>
        <v>46361</v>
      </c>
      <c r="CM44" s="9">
        <f t="shared" si="94"/>
        <v>50375</v>
      </c>
      <c r="CN44" s="9">
        <f t="shared" si="95"/>
        <v>780275</v>
      </c>
      <c r="CO44" s="9">
        <f t="shared" si="31"/>
        <v>1757300</v>
      </c>
      <c r="CP44" s="9">
        <f t="shared" si="96"/>
        <v>2099822</v>
      </c>
      <c r="CQ44" s="9">
        <f t="shared" si="97"/>
        <v>2177420.6999999997</v>
      </c>
      <c r="CR44" s="10">
        <f t="shared" si="98"/>
        <v>96.384019999999992</v>
      </c>
      <c r="CS44" s="10">
        <f t="shared" si="99"/>
        <v>104.05002500000001</v>
      </c>
      <c r="CT44" s="10">
        <f t="shared" si="100"/>
        <v>0.375</v>
      </c>
      <c r="CU44" s="9">
        <f t="shared" si="37"/>
        <v>190855</v>
      </c>
      <c r="CV44" s="10">
        <f t="shared" si="38"/>
        <v>96.525000000000006</v>
      </c>
      <c r="CW44" s="9">
        <f t="shared" si="39"/>
        <v>125791</v>
      </c>
      <c r="CX44" s="10">
        <f t="shared" si="40"/>
        <v>4.375</v>
      </c>
      <c r="CY44" s="11">
        <f t="shared" si="101"/>
        <v>0.13885500000000001</v>
      </c>
      <c r="CZ44" s="11">
        <f t="shared" si="102"/>
        <v>66337</v>
      </c>
      <c r="DA44" s="9">
        <f t="shared" si="103"/>
        <v>2178537</v>
      </c>
      <c r="DB44" s="9">
        <f t="shared" si="104"/>
        <v>60254</v>
      </c>
      <c r="DC44" s="9">
        <f t="shared" si="105"/>
        <v>-13892.999</v>
      </c>
      <c r="DD44" s="9">
        <f t="shared" si="106"/>
        <v>743793</v>
      </c>
      <c r="DE44" s="9">
        <f t="shared" si="107"/>
        <v>46361</v>
      </c>
      <c r="DF44" s="9">
        <f t="shared" si="108"/>
        <v>50375</v>
      </c>
      <c r="DG44" s="9">
        <f t="shared" si="109"/>
        <v>780275</v>
      </c>
      <c r="DH44" s="9">
        <f t="shared" si="50"/>
        <v>1757300</v>
      </c>
      <c r="DI44" s="9">
        <f t="shared" si="110"/>
        <v>2099822</v>
      </c>
      <c r="DJ44" s="9">
        <f t="shared" si="111"/>
        <v>2177420.6999999997</v>
      </c>
      <c r="DK44" s="10">
        <f t="shared" si="112"/>
        <v>96.384019999999992</v>
      </c>
      <c r="DL44" s="10">
        <f t="shared" si="113"/>
        <v>104.05002500000001</v>
      </c>
      <c r="DM44" s="10">
        <f t="shared" si="114"/>
        <v>0.375</v>
      </c>
      <c r="DN44" s="9">
        <f t="shared" si="56"/>
        <v>190855</v>
      </c>
      <c r="DO44" s="10">
        <f t="shared" si="57"/>
        <v>96.525000000000006</v>
      </c>
      <c r="DP44" s="9">
        <f t="shared" si="58"/>
        <v>125791</v>
      </c>
      <c r="DQ44" s="10">
        <f t="shared" si="59"/>
        <v>4.375</v>
      </c>
      <c r="DR44" s="11">
        <f t="shared" si="115"/>
        <v>0.13885500000000001</v>
      </c>
      <c r="DS44" s="11">
        <f t="shared" si="116"/>
        <v>66337</v>
      </c>
    </row>
    <row r="45" spans="1:123">
      <c r="B45">
        <f t="shared" si="64"/>
        <v>2018</v>
      </c>
      <c r="C45" cm="1">
        <f t="array" ref="C45">INDEX(GMW!$A$2:$HZ$100,MATCH(1,(GMW!$HY$2:$HY$100=C$3)*(GMW!$HZ$2:$HZ$100=C$1),0),$B45-1973)</f>
        <v>315554</v>
      </c>
      <c r="D45" cm="1">
        <f t="array" ref="D45">INDEX(GMW!$A$2:$HZ$100,MATCH(1,(GMW!$HY$2:$HY$100=D$3)*(GMW!$HZ$2:$HZ$100=D$1),0),$B45-1973)</f>
        <v>784</v>
      </c>
      <c r="E45" cm="1">
        <f t="array" ref="E45">INDEX(GMW!$A$2:$HZ$100,MATCH(1,(GMW!$HY$2:$HY$100=E$3)*(GMW!$HZ$2:$HZ$100=E$1),0),$B45-1973)</f>
        <v>-397</v>
      </c>
      <c r="F45" cm="1">
        <f t="array" ref="F45">INDEX(GMW!$A$2:$HZ$100,MATCH(1,(GMW!$HY$2:$HY$100=F$3)*(GMW!$HZ$2:$HZ$100=F$1),0),$B45-1973)</f>
        <v>47795</v>
      </c>
      <c r="G45" cm="1">
        <f t="array" ref="G45">INDEX(GMW!$A$2:$HZ$100,MATCH(1,(GMW!$HY$2:$HY$100=G$3)*(GMW!$HZ$2:$HZ$100=G$1),0),$B45-1973)</f>
        <v>387</v>
      </c>
      <c r="H45" cm="1">
        <f t="array" ref="H45">INDEX(GMW!$A$2:$HZ$100,MATCH(1,(GMW!$HY$2:$HY$100=H$3)*(GMW!$HZ$2:$HZ$100=H$1),0),$B45-1973)</f>
        <v>5404</v>
      </c>
      <c r="I45" cm="1">
        <f t="array" ref="I45">INDEX(GMW!$A$2:$HZ$100,MATCH(1,(GMW!$HY$2:$HY$100=I$3)*(GMW!$HZ$2:$HZ$100=I$1),0),$B45-1973)</f>
        <v>52802</v>
      </c>
      <c r="J45" cm="1">
        <f t="array" ref="J45">INDEX(GMW!$A$2:$HZ$100,MATCH(1,(GMW!$HY$2:$HY$100=J$3)*(GMW!$HZ$2:$HZ$100=J$1),0),$B45-1973)</f>
        <v>91983.27</v>
      </c>
      <c r="K45" cm="1">
        <f t="array" ref="K45">INDEX(GMW!$A$2:$HZ$100,MATCH(1,(GMW!$HY$2:$HY$100=K$3)*(GMW!$HZ$2:$HZ$100=K$1),0),$B45-1973)</f>
        <v>155370</v>
      </c>
      <c r="L45" cm="1">
        <f t="array" ref="L45">INDEX(GMW!$A$2:$HZ$100,MATCH(1,(GMW!$HY$2:$HY$100=L$3)*(GMW!$HZ$2:$HZ$100=L$1),0),$B45-1973)</f>
        <v>305623.40000000002</v>
      </c>
      <c r="M45" cm="1">
        <f t="array" ref="M45">INDEX(GMW!$A$2:$HZ$100,MATCH(1,(GMW!$HY$2:$HY$100=M$3)*(GMW!$HZ$2:$HZ$100=M$1),0),$B45-1973)</f>
        <v>49.237209999999997</v>
      </c>
      <c r="N45" cm="1">
        <f t="array" ref="N45">INDEX(GMW!$A$2:$HZ$100,MATCH(1,(GMW!$HY$2:$HY$100=N$3)*(GMW!$HZ$2:$HZ$100=N$1),0),$B45-1973)</f>
        <v>52.466670000000001</v>
      </c>
      <c r="O45" cm="1">
        <f t="array" ref="O45">INDEX(GMW!$A$2:$HZ$100,MATCH(1,(GMW!$HY$2:$HY$100=O$3)*(GMW!$HZ$2:$HZ$100=O$1),0),$B45-1973)</f>
        <v>13.75</v>
      </c>
      <c r="P45" cm="1">
        <f t="array" ref="P45">INDEX(GMW!$A$2:$HZ$100,MATCH(1,(GMW!$HY$2:$HY$100=P$3)*(GMW!$HZ$2:$HZ$100=P$1),0),$B45-1973)</f>
        <v>30212.91</v>
      </c>
      <c r="Q45" cm="1">
        <f t="array" ref="Q45">INDEX(GMW!$A$2:$HZ$100,MATCH(1,(GMW!$HY$2:$HY$100=Q$3)*(GMW!$HZ$2:$HZ$100=Q$1),0),$B45-1973)</f>
        <v>75.3</v>
      </c>
      <c r="R45" cm="1">
        <f t="array" ref="R45">INDEX(GMW!$A$2:$HZ$100,MATCH(1,(GMW!$HY$2:$HY$100=R$3)*(GMW!$HZ$2:$HZ$100=R$1),0),$B45-1973)</f>
        <v>1E-3</v>
      </c>
      <c r="S45" cm="1">
        <f t="array" ref="S45">INDEX(GMW!$A$2:$HZ$100,MATCH(1,(GMW!$HY$2:$HY$100=S$3)*(GMW!$HZ$2:$HZ$100=S$1),0),$B45-1973)</f>
        <v>7.1</v>
      </c>
      <c r="T45" cm="1">
        <f t="array" ref="T45">INDEX(GMW!$A$2:$HZ$100,MATCH(1,(GMW!$HY$2:$HY$100=T$3)*(GMW!$HZ$2:$HZ$100=T$1),0),$B45-1973)</f>
        <v>3.19767</v>
      </c>
      <c r="U45" cm="1">
        <f t="array" ref="U45">INDEX(GMW!$A$2:$HZ$100,MATCH(1,(GMW!$HY$2:$HY$100=U$3)*(GMW!$HZ$2:$HZ$100=U$1),0),$B45-1973)</f>
        <v>57117.25</v>
      </c>
      <c r="V45" cm="1">
        <f t="array" ref="V45">INDEX(GMW!$A$2:$HZ$100,MATCH(1,(GMW!$HY$2:$HY$100=V$3)*(GMW!$HZ$2:$HZ$100=V$1),0),$B45-1973)</f>
        <v>315554</v>
      </c>
      <c r="W45" cm="1">
        <f t="array" ref="W45">INDEX(GMW!$A$2:$HZ$100,MATCH(1,(GMW!$HY$2:$HY$100=W$3)*(GMW!$HZ$2:$HZ$100=W$1),0),$B45-1973)</f>
        <v>784</v>
      </c>
      <c r="X45" cm="1">
        <f t="array" ref="X45">INDEX(GMW!$A$2:$HZ$100,MATCH(1,(GMW!$HY$2:$HY$100=X$3)*(GMW!$HZ$2:$HZ$100=X$1),0),$B45-1973)</f>
        <v>-397</v>
      </c>
      <c r="Y45" cm="1">
        <f t="array" ref="Y45">INDEX(GMW!$A$2:$HZ$100,MATCH(1,(GMW!$HY$2:$HY$100=Y$3)*(GMW!$HZ$2:$HZ$100=Y$1),0),$B45-1973)</f>
        <v>47795</v>
      </c>
      <c r="Z45" cm="1">
        <f t="array" ref="Z45">INDEX(GMW!$A$2:$HZ$100,MATCH(1,(GMW!$HY$2:$HY$100=Z$3)*(GMW!$HZ$2:$HZ$100=Z$1),0),$B45-1973)</f>
        <v>387</v>
      </c>
      <c r="AA45" cm="1">
        <f t="array" ref="AA45">INDEX(GMW!$A$2:$HZ$100,MATCH(1,(GMW!$HY$2:$HY$100=AA$3)*(GMW!$HZ$2:$HZ$100=AA$1),0),$B45-1973)</f>
        <v>5404</v>
      </c>
      <c r="AB45" cm="1">
        <f t="array" ref="AB45">INDEX(GMW!$A$2:$HZ$100,MATCH(1,(GMW!$HY$2:$HY$100=AB$3)*(GMW!$HZ$2:$HZ$100=AB$1),0),$B45-1973)</f>
        <v>52802</v>
      </c>
      <c r="AC45" cm="1">
        <f t="array" ref="AC45">INDEX(GMW!$A$2:$HZ$100,MATCH(1,(GMW!$HY$2:$HY$100=AC$3)*(GMW!$HZ$2:$HZ$100=AC$1),0),$B45-1973)</f>
        <v>91983.27</v>
      </c>
      <c r="AD45" cm="1">
        <f t="array" ref="AD45">INDEX(GMW!$A$2:$HZ$100,MATCH(1,(GMW!$HY$2:$HY$100=AD$3)*(GMW!$HZ$2:$HZ$100=AD$1),0),$B45-1973)</f>
        <v>155370</v>
      </c>
      <c r="AE45" cm="1">
        <f t="array" ref="AE45">INDEX(GMW!$A$2:$HZ$100,MATCH(1,(GMW!$HY$2:$HY$100=AE$3)*(GMW!$HZ$2:$HZ$100=AE$1),0),$B45-1973)</f>
        <v>305623.40000000002</v>
      </c>
      <c r="AF45" cm="1">
        <f t="array" ref="AF45">INDEX(GMW!$A$2:$HZ$100,MATCH(1,(GMW!$HY$2:$HY$100=AF$3)*(GMW!$HZ$2:$HZ$100=AF$1),0),$B45-1973)</f>
        <v>49.237209999999997</v>
      </c>
      <c r="AG45" cm="1">
        <f t="array" ref="AG45">INDEX(GMW!$A$2:$HZ$100,MATCH(1,(GMW!$HY$2:$HY$100=AG$3)*(GMW!$HZ$2:$HZ$100=AG$1),0),$B45-1973)</f>
        <v>52.466670000000001</v>
      </c>
      <c r="AH45" cm="1">
        <f t="array" ref="AH45">INDEX(GMW!$A$2:$HZ$100,MATCH(1,(GMW!$HY$2:$HY$100=AH$3)*(GMW!$HZ$2:$HZ$100=AH$1),0),$B45-1973)</f>
        <v>13.75</v>
      </c>
      <c r="AI45" cm="1">
        <f t="array" ref="AI45">INDEX(GMW!$A$2:$HZ$100,MATCH(1,(GMW!$HY$2:$HY$100=AI$3)*(GMW!$HZ$2:$HZ$100=AI$1),0),$B45-1973)</f>
        <v>30212.91</v>
      </c>
      <c r="AJ45" cm="1">
        <f t="array" ref="AJ45">INDEX(GMW!$A$2:$HZ$100,MATCH(1,(GMW!$HY$2:$HY$100=AJ$3)*(GMW!$HZ$2:$HZ$100=AJ$1),0),$B45-1973)</f>
        <v>75.3</v>
      </c>
      <c r="AK45" cm="1">
        <f t="array" ref="AK45">INDEX(GMW!$A$2:$HZ$100,MATCH(1,(GMW!$HY$2:$HY$100=AK$3)*(GMW!$HZ$2:$HZ$100=AK$1),0),$B45-1973)</f>
        <v>1E-3</v>
      </c>
      <c r="AL45" cm="1">
        <f t="array" ref="AL45">INDEX(GMW!$A$2:$HZ$100,MATCH(1,(GMW!$HY$2:$HY$100=AL$3)*(GMW!$HZ$2:$HZ$100=AL$1),0),$B45-1973)</f>
        <v>7.1</v>
      </c>
      <c r="AM45" cm="1">
        <f t="array" ref="AM45">INDEX(GMW!$A$2:$HZ$100,MATCH(1,(GMW!$HY$2:$HY$100=AM$3)*(GMW!$HZ$2:$HZ$100=AM$1),0),$B45-1973)</f>
        <v>3.19767</v>
      </c>
      <c r="AN45" cm="1">
        <f t="array" ref="AN45">INDEX(GMW!$A$2:$HZ$100,MATCH(1,(GMW!$HY$2:$HY$100=AN$3)*(GMW!$HZ$2:$HZ$100=AN$1),0),$B45-1973)</f>
        <v>57117.25</v>
      </c>
      <c r="AO45" cm="1">
        <f t="array" ref="AO45">INDEX(GMW!$A$2:$HZ$100,MATCH(1,(GMW!$HY$2:$HY$100=AO$3)*(GMW!$HZ$2:$HZ$100=AO$1),0),$B45-1973)</f>
        <v>315554</v>
      </c>
      <c r="AP45" cm="1">
        <f t="array" ref="AP45">INDEX(GMW!$A$2:$HZ$100,MATCH(1,(GMW!$HY$2:$HY$100=AP$3)*(GMW!$HZ$2:$HZ$100=AP$1),0),$B45-1973)</f>
        <v>784</v>
      </c>
      <c r="AQ45" cm="1">
        <f t="array" ref="AQ45">INDEX(GMW!$A$2:$HZ$100,MATCH(1,(GMW!$HY$2:$HY$100=AQ$3)*(GMW!$HZ$2:$HZ$100=AQ$1),0),$B45-1973)</f>
        <v>-397</v>
      </c>
      <c r="AR45" cm="1">
        <f t="array" ref="AR45">INDEX(GMW!$A$2:$HZ$100,MATCH(1,(GMW!$HY$2:$HY$100=AR$3)*(GMW!$HZ$2:$HZ$100=AR$1),0),$B45-1973)</f>
        <v>47795</v>
      </c>
      <c r="AS45" cm="1">
        <f t="array" ref="AS45">INDEX(GMW!$A$2:$HZ$100,MATCH(1,(GMW!$HY$2:$HY$100=AS$3)*(GMW!$HZ$2:$HZ$100=AS$1),0),$B45-1973)</f>
        <v>387</v>
      </c>
      <c r="AT45" cm="1">
        <f t="array" ref="AT45">INDEX(GMW!$A$2:$HZ$100,MATCH(1,(GMW!$HY$2:$HY$100=AT$3)*(GMW!$HZ$2:$HZ$100=AT$1),0),$B45-1973)</f>
        <v>5404</v>
      </c>
      <c r="AU45" cm="1">
        <f t="array" ref="AU45">INDEX(GMW!$A$2:$HZ$100,MATCH(1,(GMW!$HY$2:$HY$100=AU$3)*(GMW!$HZ$2:$HZ$100=AU$1),0),$B45-1973)</f>
        <v>52802</v>
      </c>
      <c r="AV45" cm="1">
        <f t="array" ref="AV45">INDEX(GMW!$A$2:$HZ$100,MATCH(1,(GMW!$HY$2:$HY$100=AV$3)*(GMW!$HZ$2:$HZ$100=AV$1),0),$B45-1973)</f>
        <v>91983.27</v>
      </c>
      <c r="AW45" cm="1">
        <f t="array" ref="AW45">INDEX(GMW!$A$2:$HZ$100,MATCH(1,(GMW!$HY$2:$HY$100=AW$3)*(GMW!$HZ$2:$HZ$100=AW$1),0),$B45-1973)</f>
        <v>155370</v>
      </c>
      <c r="AX45" cm="1">
        <f t="array" ref="AX45">INDEX(GMW!$A$2:$HZ$100,MATCH(1,(GMW!$HY$2:$HY$100=AX$3)*(GMW!$HZ$2:$HZ$100=AX$1),0),$B45-1973)</f>
        <v>305623.40000000002</v>
      </c>
      <c r="AY45" cm="1">
        <f t="array" ref="AY45">INDEX(GMW!$A$2:$HZ$100,MATCH(1,(GMW!$HY$2:$HY$100=AY$3)*(GMW!$HZ$2:$HZ$100=AY$1),0),$B45-1973)</f>
        <v>49.237209999999997</v>
      </c>
      <c r="AZ45" cm="1">
        <f t="array" ref="AZ45">INDEX(GMW!$A$2:$HZ$100,MATCH(1,(GMW!$HY$2:$HY$100=AZ$3)*(GMW!$HZ$2:$HZ$100=AZ$1),0),$B45-1973)</f>
        <v>52.466670000000001</v>
      </c>
      <c r="BA45" cm="1">
        <f t="array" ref="BA45">INDEX(GMW!$A$2:$HZ$100,MATCH(1,(GMW!$HY$2:$HY$100=BA$3)*(GMW!$HZ$2:$HZ$100=BA$1),0),$B45-1973)</f>
        <v>13.75</v>
      </c>
      <c r="BB45" cm="1">
        <f t="array" ref="BB45">INDEX(GMW!$A$2:$HZ$100,MATCH(1,(GMW!$HY$2:$HY$100=BB$3)*(GMW!$HZ$2:$HZ$100=BB$1),0),$B45-1973)</f>
        <v>30212.91</v>
      </c>
      <c r="BC45" cm="1">
        <f t="array" ref="BC45">INDEX(GMW!$A$2:$HZ$100,MATCH(1,(GMW!$HY$2:$HY$100=BC$3)*(GMW!$HZ$2:$HZ$100=BC$1),0),$B45-1973)</f>
        <v>75.3</v>
      </c>
      <c r="BD45" cm="1">
        <f t="array" ref="BD45">INDEX(GMW!$A$2:$HZ$100,MATCH(1,(GMW!$HY$2:$HY$100=BD$3)*(GMW!$HZ$2:$HZ$100=BD$1),0),$B45-1973)</f>
        <v>1E-3</v>
      </c>
      <c r="BE45" cm="1">
        <f t="array" ref="BE45">INDEX(GMW!$A$2:$HZ$100,MATCH(1,(GMW!$HY$2:$HY$100=BE$3)*(GMW!$HZ$2:$HZ$100=BE$1),0),$B45-1973)</f>
        <v>7.1</v>
      </c>
      <c r="BF45" cm="1">
        <f t="array" ref="BF45">INDEX(GMW!$A$2:$HZ$100,MATCH(1,(GMW!$HY$2:$HY$100=BF$3)*(GMW!$HZ$2:$HZ$100=BF$1),0),$B45-1973)</f>
        <v>3.19767</v>
      </c>
      <c r="BG45" cm="1">
        <f t="array" ref="BG45">INDEX(GMW!$A$2:$HZ$100,MATCH(1,(GMW!$HY$2:$HY$100=BG$3)*(GMW!$HZ$2:$HZ$100=BG$1),0),$B45-1973)</f>
        <v>57117.25</v>
      </c>
      <c r="BJ45">
        <f t="shared" si="67"/>
        <v>1989</v>
      </c>
      <c r="BM45">
        <f t="shared" si="65"/>
        <v>2018</v>
      </c>
      <c r="BN45">
        <f t="shared" si="66"/>
        <v>201801</v>
      </c>
      <c r="BO45" s="9">
        <f t="shared" si="75"/>
        <v>2205294</v>
      </c>
      <c r="BP45" s="9">
        <f t="shared" si="76"/>
        <v>44990</v>
      </c>
      <c r="BQ45" s="9">
        <f t="shared" si="77"/>
        <v>660</v>
      </c>
      <c r="BR45" s="9">
        <f t="shared" si="78"/>
        <v>761208</v>
      </c>
      <c r="BS45" s="9">
        <f t="shared" si="79"/>
        <v>45650</v>
      </c>
      <c r="BT45" s="9">
        <f t="shared" si="80"/>
        <v>51000</v>
      </c>
      <c r="BU45" s="9">
        <f t="shared" si="81"/>
        <v>812868</v>
      </c>
      <c r="BV45" s="9">
        <f t="shared" si="14"/>
        <v>1776900</v>
      </c>
      <c r="BW45" s="9">
        <f t="shared" si="82"/>
        <v>2170432</v>
      </c>
      <c r="BX45" s="9">
        <f t="shared" si="83"/>
        <v>2213674</v>
      </c>
      <c r="BY45" s="10">
        <f t="shared" si="84"/>
        <v>98.417180000000002</v>
      </c>
      <c r="BZ45" s="10">
        <f t="shared" si="85"/>
        <v>106.39999999999999</v>
      </c>
      <c r="CA45" s="10">
        <f t="shared" si="86"/>
        <v>0.6875</v>
      </c>
      <c r="CB45" s="9">
        <f t="shared" si="62"/>
        <v>195110</v>
      </c>
      <c r="CC45" s="10">
        <f t="shared" si="20"/>
        <v>98.074999999999989</v>
      </c>
      <c r="CD45" s="9">
        <f t="shared" si="63"/>
        <v>123471</v>
      </c>
      <c r="CE45" s="10">
        <f t="shared" si="21"/>
        <v>4.0750000000000002</v>
      </c>
      <c r="CF45" s="11">
        <f t="shared" si="87"/>
        <v>-0.52080150000000003</v>
      </c>
      <c r="CG45" s="11">
        <f t="shared" si="88"/>
        <v>66706.75</v>
      </c>
      <c r="CH45" s="9">
        <f t="shared" si="89"/>
        <v>2205294</v>
      </c>
      <c r="CI45" s="9">
        <f t="shared" si="90"/>
        <v>44990</v>
      </c>
      <c r="CJ45" s="9">
        <f t="shared" si="91"/>
        <v>660</v>
      </c>
      <c r="CK45" s="9">
        <f t="shared" si="92"/>
        <v>761208</v>
      </c>
      <c r="CL45" s="9">
        <f t="shared" si="93"/>
        <v>45650</v>
      </c>
      <c r="CM45" s="9">
        <f t="shared" si="94"/>
        <v>51000</v>
      </c>
      <c r="CN45" s="9">
        <f t="shared" si="95"/>
        <v>812868</v>
      </c>
      <c r="CO45" s="9">
        <f t="shared" si="31"/>
        <v>1776900</v>
      </c>
      <c r="CP45" s="9">
        <f t="shared" si="96"/>
        <v>2170432</v>
      </c>
      <c r="CQ45" s="9">
        <f t="shared" si="97"/>
        <v>2213674</v>
      </c>
      <c r="CR45" s="10">
        <f t="shared" si="98"/>
        <v>98.417180000000002</v>
      </c>
      <c r="CS45" s="10">
        <f t="shared" si="99"/>
        <v>106.39999999999999</v>
      </c>
      <c r="CT45" s="10">
        <f t="shared" si="100"/>
        <v>0.6875</v>
      </c>
      <c r="CU45" s="9">
        <f t="shared" si="37"/>
        <v>195110</v>
      </c>
      <c r="CV45" s="10">
        <f t="shared" si="38"/>
        <v>98.074999999999989</v>
      </c>
      <c r="CW45" s="9">
        <f t="shared" si="39"/>
        <v>123471</v>
      </c>
      <c r="CX45" s="10">
        <f t="shared" si="40"/>
        <v>4.0750000000000002</v>
      </c>
      <c r="CY45" s="11">
        <f t="shared" si="101"/>
        <v>-0.52080150000000003</v>
      </c>
      <c r="CZ45" s="11">
        <f t="shared" si="102"/>
        <v>66706.75</v>
      </c>
      <c r="DA45" s="9">
        <f t="shared" si="103"/>
        <v>2205294</v>
      </c>
      <c r="DB45" s="9">
        <f t="shared" si="104"/>
        <v>44990</v>
      </c>
      <c r="DC45" s="9">
        <f t="shared" si="105"/>
        <v>660</v>
      </c>
      <c r="DD45" s="9">
        <f t="shared" si="106"/>
        <v>761208</v>
      </c>
      <c r="DE45" s="9">
        <f t="shared" si="107"/>
        <v>45650</v>
      </c>
      <c r="DF45" s="9">
        <f t="shared" si="108"/>
        <v>51000</v>
      </c>
      <c r="DG45" s="9">
        <f t="shared" si="109"/>
        <v>812868</v>
      </c>
      <c r="DH45" s="9">
        <f t="shared" si="50"/>
        <v>1776900</v>
      </c>
      <c r="DI45" s="9">
        <f t="shared" si="110"/>
        <v>2170432</v>
      </c>
      <c r="DJ45" s="9">
        <f t="shared" si="111"/>
        <v>2213674</v>
      </c>
      <c r="DK45" s="10">
        <f t="shared" si="112"/>
        <v>98.417180000000002</v>
      </c>
      <c r="DL45" s="10">
        <f t="shared" si="113"/>
        <v>106.39999999999999</v>
      </c>
      <c r="DM45" s="10">
        <f t="shared" si="114"/>
        <v>0.6875</v>
      </c>
      <c r="DN45" s="9">
        <f t="shared" si="56"/>
        <v>195110</v>
      </c>
      <c r="DO45" s="10">
        <f t="shared" si="57"/>
        <v>98.074999999999989</v>
      </c>
      <c r="DP45" s="9">
        <f t="shared" si="58"/>
        <v>123471</v>
      </c>
      <c r="DQ45" s="10">
        <f t="shared" si="59"/>
        <v>4.0750000000000002</v>
      </c>
      <c r="DR45" s="11">
        <f t="shared" si="115"/>
        <v>-0.52080150000000003</v>
      </c>
      <c r="DS45" s="11">
        <f t="shared" si="116"/>
        <v>66706.75</v>
      </c>
    </row>
    <row r="46" spans="1:123">
      <c r="B46">
        <f t="shared" si="64"/>
        <v>2019</v>
      </c>
      <c r="C46" cm="1">
        <f t="array" ref="C46">INDEX(GMW!$A$2:$HZ$100,MATCH(1,(GMW!$HY$2:$HY$100=C$3)*(GMW!$HZ$2:$HZ$100=C$1),0),$B46-1973)</f>
        <v>315515</v>
      </c>
      <c r="D46" cm="1">
        <f t="array" ref="D46">INDEX(GMW!$A$2:$HZ$100,MATCH(1,(GMW!$HY$2:$HY$100=D$3)*(GMW!$HZ$2:$HZ$100=D$1),0),$B46-1973)</f>
        <v>-2538</v>
      </c>
      <c r="E46" cm="1">
        <f t="array" ref="E46">INDEX(GMW!$A$2:$HZ$100,MATCH(1,(GMW!$HY$2:$HY$100=E$3)*(GMW!$HZ$2:$HZ$100=E$1),0),$B46-1973)</f>
        <v>3753</v>
      </c>
      <c r="F46" cm="1">
        <f t="array" ref="F46">INDEX(GMW!$A$2:$HZ$100,MATCH(1,(GMW!$HY$2:$HY$100=F$3)*(GMW!$HZ$2:$HZ$100=F$1),0),$B46-1973)</f>
        <v>48829</v>
      </c>
      <c r="G46" cm="1">
        <f t="array" ref="G46">INDEX(GMW!$A$2:$HZ$100,MATCH(1,(GMW!$HY$2:$HY$100=G$3)*(GMW!$HZ$2:$HZ$100=G$1),0),$B46-1973)</f>
        <v>1215</v>
      </c>
      <c r="H46" cm="1">
        <f t="array" ref="H46">INDEX(GMW!$A$2:$HZ$100,MATCH(1,(GMW!$HY$2:$HY$100=H$3)*(GMW!$HZ$2:$HZ$100=H$1),0),$B46-1973)</f>
        <v>5431</v>
      </c>
      <c r="I46" cm="1">
        <f t="array" ref="I46">INDEX(GMW!$A$2:$HZ$100,MATCH(1,(GMW!$HY$2:$HY$100=I$3)*(GMW!$HZ$2:$HZ$100=I$1),0),$B46-1973)</f>
        <v>58013</v>
      </c>
      <c r="J46" cm="1">
        <f t="array" ref="J46">INDEX(GMW!$A$2:$HZ$100,MATCH(1,(GMW!$HY$2:$HY$100=J$3)*(GMW!$HZ$2:$HZ$100=J$1),0),$B46-1973)</f>
        <v>94653.84</v>
      </c>
      <c r="K46" cm="1">
        <f t="array" ref="K46">INDEX(GMW!$A$2:$HZ$100,MATCH(1,(GMW!$HY$2:$HY$100=K$3)*(GMW!$HZ$2:$HZ$100=K$1),0),$B46-1973)</f>
        <v>159376</v>
      </c>
      <c r="L46" cm="1">
        <f t="array" ref="L46">INDEX(GMW!$A$2:$HZ$100,MATCH(1,(GMW!$HY$2:$HY$100=L$3)*(GMW!$HZ$2:$HZ$100=L$1),0),$B46-1973)</f>
        <v>307957.8</v>
      </c>
      <c r="M46" cm="1">
        <f t="array" ref="M46">INDEX(GMW!$A$2:$HZ$100,MATCH(1,(GMW!$HY$2:$HY$100=M$3)*(GMW!$HZ$2:$HZ$100=M$1),0),$B46-1973)</f>
        <v>50.512970000000003</v>
      </c>
      <c r="N46" cm="1">
        <f t="array" ref="N46">INDEX(GMW!$A$2:$HZ$100,MATCH(1,(GMW!$HY$2:$HY$100=N$3)*(GMW!$HZ$2:$HZ$100=N$1),0),$B46-1973)</f>
        <v>53.266669999999998</v>
      </c>
      <c r="O46" cm="1">
        <f t="array" ref="O46">INDEX(GMW!$A$2:$HZ$100,MATCH(1,(GMW!$HY$2:$HY$100=O$3)*(GMW!$HZ$2:$HZ$100=O$1),0),$B46-1973)</f>
        <v>14.875</v>
      </c>
      <c r="P46" cm="1">
        <f t="array" ref="P46">INDEX(GMW!$A$2:$HZ$100,MATCH(1,(GMW!$HY$2:$HY$100=P$3)*(GMW!$HZ$2:$HZ$100=P$1),0),$B46-1973)</f>
        <v>30261.95</v>
      </c>
      <c r="Q46" cm="1">
        <f t="array" ref="Q46">INDEX(GMW!$A$2:$HZ$100,MATCH(1,(GMW!$HY$2:$HY$100=Q$3)*(GMW!$HZ$2:$HZ$100=Q$1),0),$B46-1973)</f>
        <v>75.599999999999994</v>
      </c>
      <c r="R46" cm="1">
        <f t="array" ref="R46">INDEX(GMW!$A$2:$HZ$100,MATCH(1,(GMW!$HY$2:$HY$100=R$3)*(GMW!$HZ$2:$HZ$100=R$1),0),$B46-1973)</f>
        <v>1E-3</v>
      </c>
      <c r="S46" cm="1">
        <f t="array" ref="S46">INDEX(GMW!$A$2:$HZ$100,MATCH(1,(GMW!$HY$2:$HY$100=S$3)*(GMW!$HZ$2:$HZ$100=S$1),0),$B46-1973)</f>
        <v>7</v>
      </c>
      <c r="T46" cm="1">
        <f t="array" ref="T46">INDEX(GMW!$A$2:$HZ$100,MATCH(1,(GMW!$HY$2:$HY$100=T$3)*(GMW!$HZ$2:$HZ$100=T$1),0),$B46-1973)</f>
        <v>2.4243350000000001</v>
      </c>
      <c r="U46" cm="1">
        <f t="array" ref="U46">INDEX(GMW!$A$2:$HZ$100,MATCH(1,(GMW!$HY$2:$HY$100=U$3)*(GMW!$HZ$2:$HZ$100=U$1),0),$B46-1973)</f>
        <v>57157.5</v>
      </c>
      <c r="V46" cm="1">
        <f t="array" ref="V46">INDEX(GMW!$A$2:$HZ$100,MATCH(1,(GMW!$HY$2:$HY$100=V$3)*(GMW!$HZ$2:$HZ$100=V$1),0),$B46-1973)</f>
        <v>315515</v>
      </c>
      <c r="W46" cm="1">
        <f t="array" ref="W46">INDEX(GMW!$A$2:$HZ$100,MATCH(1,(GMW!$HY$2:$HY$100=W$3)*(GMW!$HZ$2:$HZ$100=W$1),0),$B46-1973)</f>
        <v>-2538</v>
      </c>
      <c r="X46" cm="1">
        <f t="array" ref="X46">INDEX(GMW!$A$2:$HZ$100,MATCH(1,(GMW!$HY$2:$HY$100=X$3)*(GMW!$HZ$2:$HZ$100=X$1),0),$B46-1973)</f>
        <v>3753</v>
      </c>
      <c r="Y46" cm="1">
        <f t="array" ref="Y46">INDEX(GMW!$A$2:$HZ$100,MATCH(1,(GMW!$HY$2:$HY$100=Y$3)*(GMW!$HZ$2:$HZ$100=Y$1),0),$B46-1973)</f>
        <v>48829</v>
      </c>
      <c r="Z46" cm="1">
        <f t="array" ref="Z46">INDEX(GMW!$A$2:$HZ$100,MATCH(1,(GMW!$HY$2:$HY$100=Z$3)*(GMW!$HZ$2:$HZ$100=Z$1),0),$B46-1973)</f>
        <v>1215</v>
      </c>
      <c r="AA46" cm="1">
        <f t="array" ref="AA46">INDEX(GMW!$A$2:$HZ$100,MATCH(1,(GMW!$HY$2:$HY$100=AA$3)*(GMW!$HZ$2:$HZ$100=AA$1),0),$B46-1973)</f>
        <v>5431</v>
      </c>
      <c r="AB46" cm="1">
        <f t="array" ref="AB46">INDEX(GMW!$A$2:$HZ$100,MATCH(1,(GMW!$HY$2:$HY$100=AB$3)*(GMW!$HZ$2:$HZ$100=AB$1),0),$B46-1973)</f>
        <v>58013</v>
      </c>
      <c r="AC46" cm="1">
        <f t="array" ref="AC46">INDEX(GMW!$A$2:$HZ$100,MATCH(1,(GMW!$HY$2:$HY$100=AC$3)*(GMW!$HZ$2:$HZ$100=AC$1),0),$B46-1973)</f>
        <v>94653.84</v>
      </c>
      <c r="AD46" cm="1">
        <f t="array" ref="AD46">INDEX(GMW!$A$2:$HZ$100,MATCH(1,(GMW!$HY$2:$HY$100=AD$3)*(GMW!$HZ$2:$HZ$100=AD$1),0),$B46-1973)</f>
        <v>159376</v>
      </c>
      <c r="AE46" cm="1">
        <f t="array" ref="AE46">INDEX(GMW!$A$2:$HZ$100,MATCH(1,(GMW!$HY$2:$HY$100=AE$3)*(GMW!$HZ$2:$HZ$100=AE$1),0),$B46-1973)</f>
        <v>307957.8</v>
      </c>
      <c r="AF46" cm="1">
        <f t="array" ref="AF46">INDEX(GMW!$A$2:$HZ$100,MATCH(1,(GMW!$HY$2:$HY$100=AF$3)*(GMW!$HZ$2:$HZ$100=AF$1),0),$B46-1973)</f>
        <v>50.512970000000003</v>
      </c>
      <c r="AG46" cm="1">
        <f t="array" ref="AG46">INDEX(GMW!$A$2:$HZ$100,MATCH(1,(GMW!$HY$2:$HY$100=AG$3)*(GMW!$HZ$2:$HZ$100=AG$1),0),$B46-1973)</f>
        <v>53.266669999999998</v>
      </c>
      <c r="AH46" cm="1">
        <f t="array" ref="AH46">INDEX(GMW!$A$2:$HZ$100,MATCH(1,(GMW!$HY$2:$HY$100=AH$3)*(GMW!$HZ$2:$HZ$100=AH$1),0),$B46-1973)</f>
        <v>14.875</v>
      </c>
      <c r="AI46" cm="1">
        <f t="array" ref="AI46">INDEX(GMW!$A$2:$HZ$100,MATCH(1,(GMW!$HY$2:$HY$100=AI$3)*(GMW!$HZ$2:$HZ$100=AI$1),0),$B46-1973)</f>
        <v>30261.95</v>
      </c>
      <c r="AJ46" cm="1">
        <f t="array" ref="AJ46">INDEX(GMW!$A$2:$HZ$100,MATCH(1,(GMW!$HY$2:$HY$100=AJ$3)*(GMW!$HZ$2:$HZ$100=AJ$1),0),$B46-1973)</f>
        <v>75.599999999999994</v>
      </c>
      <c r="AK46" cm="1">
        <f t="array" ref="AK46">INDEX(GMW!$A$2:$HZ$100,MATCH(1,(GMW!$HY$2:$HY$100=AK$3)*(GMW!$HZ$2:$HZ$100=AK$1),0),$B46-1973)</f>
        <v>1E-3</v>
      </c>
      <c r="AL46" cm="1">
        <f t="array" ref="AL46">INDEX(GMW!$A$2:$HZ$100,MATCH(1,(GMW!$HY$2:$HY$100=AL$3)*(GMW!$HZ$2:$HZ$100=AL$1),0),$B46-1973)</f>
        <v>7</v>
      </c>
      <c r="AM46" cm="1">
        <f t="array" ref="AM46">INDEX(GMW!$A$2:$HZ$100,MATCH(1,(GMW!$HY$2:$HY$100=AM$3)*(GMW!$HZ$2:$HZ$100=AM$1),0),$B46-1973)</f>
        <v>2.4243350000000001</v>
      </c>
      <c r="AN46" cm="1">
        <f t="array" ref="AN46">INDEX(GMW!$A$2:$HZ$100,MATCH(1,(GMW!$HY$2:$HY$100=AN$3)*(GMW!$HZ$2:$HZ$100=AN$1),0),$B46-1973)</f>
        <v>57157.5</v>
      </c>
      <c r="AO46" cm="1">
        <f t="array" ref="AO46">INDEX(GMW!$A$2:$HZ$100,MATCH(1,(GMW!$HY$2:$HY$100=AO$3)*(GMW!$HZ$2:$HZ$100=AO$1),0),$B46-1973)</f>
        <v>315515</v>
      </c>
      <c r="AP46" cm="1">
        <f t="array" ref="AP46">INDEX(GMW!$A$2:$HZ$100,MATCH(1,(GMW!$HY$2:$HY$100=AP$3)*(GMW!$HZ$2:$HZ$100=AP$1),0),$B46-1973)</f>
        <v>-2538</v>
      </c>
      <c r="AQ46" cm="1">
        <f t="array" ref="AQ46">INDEX(GMW!$A$2:$HZ$100,MATCH(1,(GMW!$HY$2:$HY$100=AQ$3)*(GMW!$HZ$2:$HZ$100=AQ$1),0),$B46-1973)</f>
        <v>3753</v>
      </c>
      <c r="AR46" cm="1">
        <f t="array" ref="AR46">INDEX(GMW!$A$2:$HZ$100,MATCH(1,(GMW!$HY$2:$HY$100=AR$3)*(GMW!$HZ$2:$HZ$100=AR$1),0),$B46-1973)</f>
        <v>48829</v>
      </c>
      <c r="AS46" cm="1">
        <f t="array" ref="AS46">INDEX(GMW!$A$2:$HZ$100,MATCH(1,(GMW!$HY$2:$HY$100=AS$3)*(GMW!$HZ$2:$HZ$100=AS$1),0),$B46-1973)</f>
        <v>1215</v>
      </c>
      <c r="AT46" cm="1">
        <f t="array" ref="AT46">INDEX(GMW!$A$2:$HZ$100,MATCH(1,(GMW!$HY$2:$HY$100=AT$3)*(GMW!$HZ$2:$HZ$100=AT$1),0),$B46-1973)</f>
        <v>5431</v>
      </c>
      <c r="AU46" cm="1">
        <f t="array" ref="AU46">INDEX(GMW!$A$2:$HZ$100,MATCH(1,(GMW!$HY$2:$HY$100=AU$3)*(GMW!$HZ$2:$HZ$100=AU$1),0),$B46-1973)</f>
        <v>58013</v>
      </c>
      <c r="AV46" cm="1">
        <f t="array" ref="AV46">INDEX(GMW!$A$2:$HZ$100,MATCH(1,(GMW!$HY$2:$HY$100=AV$3)*(GMW!$HZ$2:$HZ$100=AV$1),0),$B46-1973)</f>
        <v>94653.84</v>
      </c>
      <c r="AW46" cm="1">
        <f t="array" ref="AW46">INDEX(GMW!$A$2:$HZ$100,MATCH(1,(GMW!$HY$2:$HY$100=AW$3)*(GMW!$HZ$2:$HZ$100=AW$1),0),$B46-1973)</f>
        <v>159376</v>
      </c>
      <c r="AX46" cm="1">
        <f t="array" ref="AX46">INDEX(GMW!$A$2:$HZ$100,MATCH(1,(GMW!$HY$2:$HY$100=AX$3)*(GMW!$HZ$2:$HZ$100=AX$1),0),$B46-1973)</f>
        <v>307957.8</v>
      </c>
      <c r="AY46" cm="1">
        <f t="array" ref="AY46">INDEX(GMW!$A$2:$HZ$100,MATCH(1,(GMW!$HY$2:$HY$100=AY$3)*(GMW!$HZ$2:$HZ$100=AY$1),0),$B46-1973)</f>
        <v>50.512970000000003</v>
      </c>
      <c r="AZ46" cm="1">
        <f t="array" ref="AZ46">INDEX(GMW!$A$2:$HZ$100,MATCH(1,(GMW!$HY$2:$HY$100=AZ$3)*(GMW!$HZ$2:$HZ$100=AZ$1),0),$B46-1973)</f>
        <v>53.266669999999998</v>
      </c>
      <c r="BA46" cm="1">
        <f t="array" ref="BA46">INDEX(GMW!$A$2:$HZ$100,MATCH(1,(GMW!$HY$2:$HY$100=BA$3)*(GMW!$HZ$2:$HZ$100=BA$1),0),$B46-1973)</f>
        <v>14.875</v>
      </c>
      <c r="BB46" cm="1">
        <f t="array" ref="BB46">INDEX(GMW!$A$2:$HZ$100,MATCH(1,(GMW!$HY$2:$HY$100=BB$3)*(GMW!$HZ$2:$HZ$100=BB$1),0),$B46-1973)</f>
        <v>30261.95</v>
      </c>
      <c r="BC46" cm="1">
        <f t="array" ref="BC46">INDEX(GMW!$A$2:$HZ$100,MATCH(1,(GMW!$HY$2:$HY$100=BC$3)*(GMW!$HZ$2:$HZ$100=BC$1),0),$B46-1973)</f>
        <v>75.599999999999994</v>
      </c>
      <c r="BD46" cm="1">
        <f t="array" ref="BD46">INDEX(GMW!$A$2:$HZ$100,MATCH(1,(GMW!$HY$2:$HY$100=BD$3)*(GMW!$HZ$2:$HZ$100=BD$1),0),$B46-1973)</f>
        <v>1E-3</v>
      </c>
      <c r="BE46" cm="1">
        <f t="array" ref="BE46">INDEX(GMW!$A$2:$HZ$100,MATCH(1,(GMW!$HY$2:$HY$100=BE$3)*(GMW!$HZ$2:$HZ$100=BE$1),0),$B46-1973)</f>
        <v>7</v>
      </c>
      <c r="BF46" cm="1">
        <f t="array" ref="BF46">INDEX(GMW!$A$2:$HZ$100,MATCH(1,(GMW!$HY$2:$HY$100=BF$3)*(GMW!$HZ$2:$HZ$100=BF$1),0),$B46-1973)</f>
        <v>2.4243350000000001</v>
      </c>
      <c r="BG46" cm="1">
        <f t="array" ref="BG46">INDEX(GMW!$A$2:$HZ$100,MATCH(1,(GMW!$HY$2:$HY$100=BG$3)*(GMW!$HZ$2:$HZ$100=BG$1),0),$B46-1973)</f>
        <v>57157.5</v>
      </c>
      <c r="BJ46">
        <f t="shared" si="67"/>
        <v>1989</v>
      </c>
      <c r="BM46">
        <f t="shared" si="65"/>
        <v>2019</v>
      </c>
      <c r="BN46">
        <f t="shared" si="66"/>
        <v>201901</v>
      </c>
      <c r="BO46" s="9">
        <f t="shared" si="75"/>
        <v>2224377</v>
      </c>
      <c r="BP46" s="9">
        <f t="shared" si="76"/>
        <v>60575</v>
      </c>
      <c r="BQ46" s="9">
        <f t="shared" si="77"/>
        <v>-18019</v>
      </c>
      <c r="BR46" s="9">
        <f t="shared" si="78"/>
        <v>792960</v>
      </c>
      <c r="BS46" s="9">
        <f t="shared" si="79"/>
        <v>42556</v>
      </c>
      <c r="BT46" s="9">
        <f t="shared" si="80"/>
        <v>52569</v>
      </c>
      <c r="BU46" s="9">
        <f t="shared" si="81"/>
        <v>827510</v>
      </c>
      <c r="BV46" s="9">
        <f t="shared" si="14"/>
        <v>1815000</v>
      </c>
      <c r="BW46" s="9">
        <f t="shared" si="82"/>
        <v>2240706</v>
      </c>
      <c r="BX46" s="9">
        <f t="shared" si="83"/>
        <v>2236891.4</v>
      </c>
      <c r="BY46" s="10">
        <f t="shared" si="84"/>
        <v>100.74070500000001</v>
      </c>
      <c r="BZ46" s="10">
        <f t="shared" si="85"/>
        <v>108.241675</v>
      </c>
      <c r="CA46" s="10">
        <f t="shared" si="86"/>
        <v>0.58750000000000002</v>
      </c>
      <c r="CB46" s="9">
        <f t="shared" si="62"/>
        <v>198629</v>
      </c>
      <c r="CC46" s="10">
        <f t="shared" si="20"/>
        <v>101.5</v>
      </c>
      <c r="CD46" s="9">
        <f t="shared" si="63"/>
        <v>124222</v>
      </c>
      <c r="CE46" s="10">
        <f t="shared" si="21"/>
        <v>3.9499999999999997</v>
      </c>
      <c r="CF46" s="11">
        <f t="shared" si="87"/>
        <v>-1.9015310000000001</v>
      </c>
      <c r="CG46" s="11">
        <f t="shared" si="88"/>
        <v>67010</v>
      </c>
      <c r="CH46" s="9">
        <f t="shared" si="89"/>
        <v>2224377</v>
      </c>
      <c r="CI46" s="9">
        <f t="shared" si="90"/>
        <v>60575</v>
      </c>
      <c r="CJ46" s="9">
        <f t="shared" si="91"/>
        <v>-18019</v>
      </c>
      <c r="CK46" s="9">
        <f t="shared" si="92"/>
        <v>792960</v>
      </c>
      <c r="CL46" s="9">
        <f t="shared" si="93"/>
        <v>42556</v>
      </c>
      <c r="CM46" s="9">
        <f t="shared" si="94"/>
        <v>52569</v>
      </c>
      <c r="CN46" s="9">
        <f t="shared" si="95"/>
        <v>827510</v>
      </c>
      <c r="CO46" s="9">
        <f t="shared" si="31"/>
        <v>1815000</v>
      </c>
      <c r="CP46" s="9">
        <f t="shared" si="96"/>
        <v>2240706</v>
      </c>
      <c r="CQ46" s="9">
        <f t="shared" si="97"/>
        <v>2236891.4</v>
      </c>
      <c r="CR46" s="10">
        <f t="shared" si="98"/>
        <v>100.74070500000001</v>
      </c>
      <c r="CS46" s="10">
        <f t="shared" si="99"/>
        <v>108.241675</v>
      </c>
      <c r="CT46" s="10">
        <f t="shared" si="100"/>
        <v>0.58750000000000002</v>
      </c>
      <c r="CU46" s="9">
        <f t="shared" si="37"/>
        <v>198629</v>
      </c>
      <c r="CV46" s="10">
        <f t="shared" si="38"/>
        <v>101.5</v>
      </c>
      <c r="CW46" s="9">
        <f t="shared" si="39"/>
        <v>124222</v>
      </c>
      <c r="CX46" s="10">
        <f t="shared" si="40"/>
        <v>3.9499999999999997</v>
      </c>
      <c r="CY46" s="11">
        <f t="shared" si="101"/>
        <v>-1.9015310000000001</v>
      </c>
      <c r="CZ46" s="11">
        <f t="shared" si="102"/>
        <v>67010</v>
      </c>
      <c r="DA46" s="9">
        <f t="shared" si="103"/>
        <v>2224377</v>
      </c>
      <c r="DB46" s="9">
        <f t="shared" si="104"/>
        <v>60575</v>
      </c>
      <c r="DC46" s="9">
        <f t="shared" si="105"/>
        <v>-18019</v>
      </c>
      <c r="DD46" s="9">
        <f t="shared" si="106"/>
        <v>792960</v>
      </c>
      <c r="DE46" s="9">
        <f t="shared" si="107"/>
        <v>42556</v>
      </c>
      <c r="DF46" s="9">
        <f t="shared" si="108"/>
        <v>52569</v>
      </c>
      <c r="DG46" s="9">
        <f t="shared" si="109"/>
        <v>827510</v>
      </c>
      <c r="DH46" s="9">
        <f t="shared" si="50"/>
        <v>1815000</v>
      </c>
      <c r="DI46" s="9">
        <f t="shared" si="110"/>
        <v>2240706</v>
      </c>
      <c r="DJ46" s="9">
        <f t="shared" si="111"/>
        <v>2236891.4</v>
      </c>
      <c r="DK46" s="10">
        <f t="shared" si="112"/>
        <v>100.74070500000001</v>
      </c>
      <c r="DL46" s="10">
        <f t="shared" si="113"/>
        <v>108.241675</v>
      </c>
      <c r="DM46" s="10">
        <f t="shared" si="114"/>
        <v>0.58750000000000002</v>
      </c>
      <c r="DN46" s="9">
        <f t="shared" si="56"/>
        <v>198629</v>
      </c>
      <c r="DO46" s="10">
        <f t="shared" si="57"/>
        <v>101.5</v>
      </c>
      <c r="DP46" s="9">
        <f t="shared" si="58"/>
        <v>124222</v>
      </c>
      <c r="DQ46" s="10">
        <f t="shared" si="59"/>
        <v>3.9499999999999997</v>
      </c>
      <c r="DR46" s="11">
        <f t="shared" si="115"/>
        <v>-1.9015310000000001</v>
      </c>
      <c r="DS46" s="11">
        <f t="shared" si="116"/>
        <v>67010</v>
      </c>
    </row>
    <row r="47" spans="1:123">
      <c r="A47">
        <v>1990</v>
      </c>
      <c r="B47">
        <f t="shared" si="64"/>
        <v>2020</v>
      </c>
      <c r="C47" cm="1">
        <f t="array" ref="C47">INDEX(GMW!$A$2:$HZ$100,MATCH(1,(GMW!$HY$2:$HY$100=C$3)*(GMW!$HZ$2:$HZ$100=C$1),0),$B47-1973)</f>
        <v>317117</v>
      </c>
      <c r="D47" cm="1">
        <f t="array" ref="D47">INDEX(GMW!$A$2:$HZ$100,MATCH(1,(GMW!$HY$2:$HY$100=D$3)*(GMW!$HZ$2:$HZ$100=D$1),0),$B47-1973)</f>
        <v>-157</v>
      </c>
      <c r="E47" cm="1">
        <f t="array" ref="E47">INDEX(GMW!$A$2:$HZ$100,MATCH(1,(GMW!$HY$2:$HY$100=E$3)*(GMW!$HZ$2:$HZ$100=E$1),0),$B47-1973)</f>
        <v>3972</v>
      </c>
      <c r="F47" cm="1">
        <f t="array" ref="F47">INDEX(GMW!$A$2:$HZ$100,MATCH(1,(GMW!$HY$2:$HY$100=F$3)*(GMW!$HZ$2:$HZ$100=F$1),0),$B47-1973)</f>
        <v>49490</v>
      </c>
      <c r="G47" cm="1">
        <f t="array" ref="G47">INDEX(GMW!$A$2:$HZ$100,MATCH(1,(GMW!$HY$2:$HY$100=G$3)*(GMW!$HZ$2:$HZ$100=G$1),0),$B47-1973)</f>
        <v>3815</v>
      </c>
      <c r="H47" cm="1">
        <f t="array" ref="H47">INDEX(GMW!$A$2:$HZ$100,MATCH(1,(GMW!$HY$2:$HY$100=H$3)*(GMW!$HZ$2:$HZ$100=H$1),0),$B47-1973)</f>
        <v>5512</v>
      </c>
      <c r="I47" cm="1">
        <f t="array" ref="I47">INDEX(GMW!$A$2:$HZ$100,MATCH(1,(GMW!$HY$2:$HY$100=I$3)*(GMW!$HZ$2:$HZ$100=I$1),0),$B47-1973)</f>
        <v>58974</v>
      </c>
      <c r="J47" cm="1">
        <f t="array" ref="J47">INDEX(GMW!$A$2:$HZ$100,MATCH(1,(GMW!$HY$2:$HY$100=J$3)*(GMW!$HZ$2:$HZ$100=J$1),0),$B47-1973)</f>
        <v>97206.61</v>
      </c>
      <c r="K47" cm="1">
        <f t="array" ref="K47">INDEX(GMW!$A$2:$HZ$100,MATCH(1,(GMW!$HY$2:$HY$100=K$3)*(GMW!$HZ$2:$HZ$100=K$1),0),$B47-1973)</f>
        <v>163056</v>
      </c>
      <c r="L47" cm="1">
        <f t="array" ref="L47">INDEX(GMW!$A$2:$HZ$100,MATCH(1,(GMW!$HY$2:$HY$100=L$3)*(GMW!$HZ$2:$HZ$100=L$1),0),$B47-1973)</f>
        <v>309812.3</v>
      </c>
      <c r="M47" cm="1">
        <f t="array" ref="M47">INDEX(GMW!$A$2:$HZ$100,MATCH(1,(GMW!$HY$2:$HY$100=M$3)*(GMW!$HZ$2:$HZ$100=M$1),0),$B47-1973)</f>
        <v>51.41825</v>
      </c>
      <c r="N47" cm="1">
        <f t="array" ref="N47">INDEX(GMW!$A$2:$HZ$100,MATCH(1,(GMW!$HY$2:$HY$100=N$3)*(GMW!$HZ$2:$HZ$100=N$1),0),$B47-1973)</f>
        <v>53.933329999999998</v>
      </c>
      <c r="O47" cm="1">
        <f t="array" ref="O47">INDEX(GMW!$A$2:$HZ$100,MATCH(1,(GMW!$HY$2:$HY$100=O$3)*(GMW!$HZ$2:$HZ$100=O$1),0),$B47-1973)</f>
        <v>14.875</v>
      </c>
      <c r="P47" cm="1">
        <f t="array" ref="P47">INDEX(GMW!$A$2:$HZ$100,MATCH(1,(GMW!$HY$2:$HY$100=P$3)*(GMW!$HZ$2:$HZ$100=P$1),0),$B47-1973)</f>
        <v>30311</v>
      </c>
      <c r="Q47" cm="1">
        <f t="array" ref="Q47">INDEX(GMW!$A$2:$HZ$100,MATCH(1,(GMW!$HY$2:$HY$100=Q$3)*(GMW!$HZ$2:$HZ$100=Q$1),0),$B47-1973)</f>
        <v>74.900000000000006</v>
      </c>
      <c r="R47" cm="1">
        <f t="array" ref="R47">INDEX(GMW!$A$2:$HZ$100,MATCH(1,(GMW!$HY$2:$HY$100=R$3)*(GMW!$HZ$2:$HZ$100=R$1),0),$B47-1973)</f>
        <v>34046</v>
      </c>
      <c r="S47" cm="1">
        <f t="array" ref="S47">INDEX(GMW!$A$2:$HZ$100,MATCH(1,(GMW!$HY$2:$HY$100=S$3)*(GMW!$HZ$2:$HZ$100=S$1),0),$B47-1973)</f>
        <v>6.9</v>
      </c>
      <c r="T47" cm="1">
        <f t="array" ref="T47">INDEX(GMW!$A$2:$HZ$100,MATCH(1,(GMW!$HY$2:$HY$100=T$3)*(GMW!$HZ$2:$HZ$100=T$1),0),$B47-1973)</f>
        <v>2.3304939999999998</v>
      </c>
      <c r="U47" cm="1">
        <f t="array" ref="U47">INDEX(GMW!$A$2:$HZ$100,MATCH(1,(GMW!$HY$2:$HY$100=U$3)*(GMW!$HZ$2:$HZ$100=U$1),0),$B47-1973)</f>
        <v>57197.75</v>
      </c>
      <c r="V47" cm="1">
        <f t="array" ref="V47">INDEX(GMW!$A$2:$HZ$100,MATCH(1,(GMW!$HY$2:$HY$100=V$3)*(GMW!$HZ$2:$HZ$100=V$1),0),$B47-1973)</f>
        <v>317117</v>
      </c>
      <c r="W47" cm="1">
        <f t="array" ref="W47">INDEX(GMW!$A$2:$HZ$100,MATCH(1,(GMW!$HY$2:$HY$100=W$3)*(GMW!$HZ$2:$HZ$100=W$1),0),$B47-1973)</f>
        <v>-157</v>
      </c>
      <c r="X47" cm="1">
        <f t="array" ref="X47">INDEX(GMW!$A$2:$HZ$100,MATCH(1,(GMW!$HY$2:$HY$100=X$3)*(GMW!$HZ$2:$HZ$100=X$1),0),$B47-1973)</f>
        <v>3972</v>
      </c>
      <c r="Y47" cm="1">
        <f t="array" ref="Y47">INDEX(GMW!$A$2:$HZ$100,MATCH(1,(GMW!$HY$2:$HY$100=Y$3)*(GMW!$HZ$2:$HZ$100=Y$1),0),$B47-1973)</f>
        <v>49490</v>
      </c>
      <c r="Z47" cm="1">
        <f t="array" ref="Z47">INDEX(GMW!$A$2:$HZ$100,MATCH(1,(GMW!$HY$2:$HY$100=Z$3)*(GMW!$HZ$2:$HZ$100=Z$1),0),$B47-1973)</f>
        <v>3815</v>
      </c>
      <c r="AA47" cm="1">
        <f t="array" ref="AA47">INDEX(GMW!$A$2:$HZ$100,MATCH(1,(GMW!$HY$2:$HY$100=AA$3)*(GMW!$HZ$2:$HZ$100=AA$1),0),$B47-1973)</f>
        <v>5512</v>
      </c>
      <c r="AB47" cm="1">
        <f t="array" ref="AB47">INDEX(GMW!$A$2:$HZ$100,MATCH(1,(GMW!$HY$2:$HY$100=AB$3)*(GMW!$HZ$2:$HZ$100=AB$1),0),$B47-1973)</f>
        <v>58974</v>
      </c>
      <c r="AC47" cm="1">
        <f t="array" ref="AC47">INDEX(GMW!$A$2:$HZ$100,MATCH(1,(GMW!$HY$2:$HY$100=AC$3)*(GMW!$HZ$2:$HZ$100=AC$1),0),$B47-1973)</f>
        <v>97206.61</v>
      </c>
      <c r="AD47" cm="1">
        <f t="array" ref="AD47">INDEX(GMW!$A$2:$HZ$100,MATCH(1,(GMW!$HY$2:$HY$100=AD$3)*(GMW!$HZ$2:$HZ$100=AD$1),0),$B47-1973)</f>
        <v>163056</v>
      </c>
      <c r="AE47" cm="1">
        <f t="array" ref="AE47">INDEX(GMW!$A$2:$HZ$100,MATCH(1,(GMW!$HY$2:$HY$100=AE$3)*(GMW!$HZ$2:$HZ$100=AE$1),0),$B47-1973)</f>
        <v>309812.3</v>
      </c>
      <c r="AF47" cm="1">
        <f t="array" ref="AF47">INDEX(GMW!$A$2:$HZ$100,MATCH(1,(GMW!$HY$2:$HY$100=AF$3)*(GMW!$HZ$2:$HZ$100=AF$1),0),$B47-1973)</f>
        <v>51.41825</v>
      </c>
      <c r="AG47" cm="1">
        <f t="array" ref="AG47">INDEX(GMW!$A$2:$HZ$100,MATCH(1,(GMW!$HY$2:$HY$100=AG$3)*(GMW!$HZ$2:$HZ$100=AG$1),0),$B47-1973)</f>
        <v>53.933329999999998</v>
      </c>
      <c r="AH47" cm="1">
        <f t="array" ref="AH47">INDEX(GMW!$A$2:$HZ$100,MATCH(1,(GMW!$HY$2:$HY$100=AH$3)*(GMW!$HZ$2:$HZ$100=AH$1),0),$B47-1973)</f>
        <v>14.875</v>
      </c>
      <c r="AI47" cm="1">
        <f t="array" ref="AI47">INDEX(GMW!$A$2:$HZ$100,MATCH(1,(GMW!$HY$2:$HY$100=AI$3)*(GMW!$HZ$2:$HZ$100=AI$1),0),$B47-1973)</f>
        <v>30311</v>
      </c>
      <c r="AJ47" cm="1">
        <f t="array" ref="AJ47">INDEX(GMW!$A$2:$HZ$100,MATCH(1,(GMW!$HY$2:$HY$100=AJ$3)*(GMW!$HZ$2:$HZ$100=AJ$1),0),$B47-1973)</f>
        <v>74.900000000000006</v>
      </c>
      <c r="AK47" cm="1">
        <f t="array" ref="AK47">INDEX(GMW!$A$2:$HZ$100,MATCH(1,(GMW!$HY$2:$HY$100=AK$3)*(GMW!$HZ$2:$HZ$100=AK$1),0),$B47-1973)</f>
        <v>34046</v>
      </c>
      <c r="AL47" cm="1">
        <f t="array" ref="AL47">INDEX(GMW!$A$2:$HZ$100,MATCH(1,(GMW!$HY$2:$HY$100=AL$3)*(GMW!$HZ$2:$HZ$100=AL$1),0),$B47-1973)</f>
        <v>6.9</v>
      </c>
      <c r="AM47" cm="1">
        <f t="array" ref="AM47">INDEX(GMW!$A$2:$HZ$100,MATCH(1,(GMW!$HY$2:$HY$100=AM$3)*(GMW!$HZ$2:$HZ$100=AM$1),0),$B47-1973)</f>
        <v>2.3304939999999998</v>
      </c>
      <c r="AN47" cm="1">
        <f t="array" ref="AN47">INDEX(GMW!$A$2:$HZ$100,MATCH(1,(GMW!$HY$2:$HY$100=AN$3)*(GMW!$HZ$2:$HZ$100=AN$1),0),$B47-1973)</f>
        <v>57197.75</v>
      </c>
      <c r="AO47" cm="1">
        <f t="array" ref="AO47">INDEX(GMW!$A$2:$HZ$100,MATCH(1,(GMW!$HY$2:$HY$100=AO$3)*(GMW!$HZ$2:$HZ$100=AO$1),0),$B47-1973)</f>
        <v>317117</v>
      </c>
      <c r="AP47" cm="1">
        <f t="array" ref="AP47">INDEX(GMW!$A$2:$HZ$100,MATCH(1,(GMW!$HY$2:$HY$100=AP$3)*(GMW!$HZ$2:$HZ$100=AP$1),0),$B47-1973)</f>
        <v>-157</v>
      </c>
      <c r="AQ47" cm="1">
        <f t="array" ref="AQ47">INDEX(GMW!$A$2:$HZ$100,MATCH(1,(GMW!$HY$2:$HY$100=AQ$3)*(GMW!$HZ$2:$HZ$100=AQ$1),0),$B47-1973)</f>
        <v>3972</v>
      </c>
      <c r="AR47" cm="1">
        <f t="array" ref="AR47">INDEX(GMW!$A$2:$HZ$100,MATCH(1,(GMW!$HY$2:$HY$100=AR$3)*(GMW!$HZ$2:$HZ$100=AR$1),0),$B47-1973)</f>
        <v>49490</v>
      </c>
      <c r="AS47" cm="1">
        <f t="array" ref="AS47">INDEX(GMW!$A$2:$HZ$100,MATCH(1,(GMW!$HY$2:$HY$100=AS$3)*(GMW!$HZ$2:$HZ$100=AS$1),0),$B47-1973)</f>
        <v>3815</v>
      </c>
      <c r="AT47" cm="1">
        <f t="array" ref="AT47">INDEX(GMW!$A$2:$HZ$100,MATCH(1,(GMW!$HY$2:$HY$100=AT$3)*(GMW!$HZ$2:$HZ$100=AT$1),0),$B47-1973)</f>
        <v>5512</v>
      </c>
      <c r="AU47" cm="1">
        <f t="array" ref="AU47">INDEX(GMW!$A$2:$HZ$100,MATCH(1,(GMW!$HY$2:$HY$100=AU$3)*(GMW!$HZ$2:$HZ$100=AU$1),0),$B47-1973)</f>
        <v>58974</v>
      </c>
      <c r="AV47" cm="1">
        <f t="array" ref="AV47">INDEX(GMW!$A$2:$HZ$100,MATCH(1,(GMW!$HY$2:$HY$100=AV$3)*(GMW!$HZ$2:$HZ$100=AV$1),0),$B47-1973)</f>
        <v>97206.61</v>
      </c>
      <c r="AW47" cm="1">
        <f t="array" ref="AW47">INDEX(GMW!$A$2:$HZ$100,MATCH(1,(GMW!$HY$2:$HY$100=AW$3)*(GMW!$HZ$2:$HZ$100=AW$1),0),$B47-1973)</f>
        <v>163056</v>
      </c>
      <c r="AX47" cm="1">
        <f t="array" ref="AX47">INDEX(GMW!$A$2:$HZ$100,MATCH(1,(GMW!$HY$2:$HY$100=AX$3)*(GMW!$HZ$2:$HZ$100=AX$1),0),$B47-1973)</f>
        <v>309812.3</v>
      </c>
      <c r="AY47" cm="1">
        <f t="array" ref="AY47">INDEX(GMW!$A$2:$HZ$100,MATCH(1,(GMW!$HY$2:$HY$100=AY$3)*(GMW!$HZ$2:$HZ$100=AY$1),0),$B47-1973)</f>
        <v>51.41825</v>
      </c>
      <c r="AZ47" cm="1">
        <f t="array" ref="AZ47">INDEX(GMW!$A$2:$HZ$100,MATCH(1,(GMW!$HY$2:$HY$100=AZ$3)*(GMW!$HZ$2:$HZ$100=AZ$1),0),$B47-1973)</f>
        <v>53.933329999999998</v>
      </c>
      <c r="BA47" cm="1">
        <f t="array" ref="BA47">INDEX(GMW!$A$2:$HZ$100,MATCH(1,(GMW!$HY$2:$HY$100=BA$3)*(GMW!$HZ$2:$HZ$100=BA$1),0),$B47-1973)</f>
        <v>14.875</v>
      </c>
      <c r="BB47" cm="1">
        <f t="array" ref="BB47">INDEX(GMW!$A$2:$HZ$100,MATCH(1,(GMW!$HY$2:$HY$100=BB$3)*(GMW!$HZ$2:$HZ$100=BB$1),0),$B47-1973)</f>
        <v>30311</v>
      </c>
      <c r="BC47" cm="1">
        <f t="array" ref="BC47">INDEX(GMW!$A$2:$HZ$100,MATCH(1,(GMW!$HY$2:$HY$100=BC$3)*(GMW!$HZ$2:$HZ$100=BC$1),0),$B47-1973)</f>
        <v>74.900000000000006</v>
      </c>
      <c r="BD47" cm="1">
        <f t="array" ref="BD47">INDEX(GMW!$A$2:$HZ$100,MATCH(1,(GMW!$HY$2:$HY$100=BD$3)*(GMW!$HZ$2:$HZ$100=BD$1),0),$B47-1973)</f>
        <v>34046</v>
      </c>
      <c r="BE47" cm="1">
        <f t="array" ref="BE47">INDEX(GMW!$A$2:$HZ$100,MATCH(1,(GMW!$HY$2:$HY$100=BE$3)*(GMW!$HZ$2:$HZ$100=BE$1),0),$B47-1973)</f>
        <v>6.9</v>
      </c>
      <c r="BF47" cm="1">
        <f t="array" ref="BF47">INDEX(GMW!$A$2:$HZ$100,MATCH(1,(GMW!$HY$2:$HY$100=BF$3)*(GMW!$HZ$2:$HZ$100=BF$1),0),$B47-1973)</f>
        <v>2.3304939999999998</v>
      </c>
      <c r="BG47" cm="1">
        <f t="array" ref="BG47">INDEX(GMW!$A$2:$HZ$100,MATCH(1,(GMW!$HY$2:$HY$100=BG$3)*(GMW!$HZ$2:$HZ$100=BG$1),0),$B47-1973)</f>
        <v>57197.75</v>
      </c>
      <c r="BJ47">
        <f t="shared" si="67"/>
        <v>1989</v>
      </c>
      <c r="BK47" t="str">
        <f t="shared" ref="BK47" si="118">BJ47&amp;"01"</f>
        <v>198901</v>
      </c>
      <c r="BM47">
        <f t="shared" si="65"/>
        <v>2020</v>
      </c>
      <c r="BN47">
        <f t="shared" si="66"/>
        <v>202001</v>
      </c>
      <c r="BO47" s="9">
        <f t="shared" si="75"/>
        <v>1966153</v>
      </c>
      <c r="BP47" s="9">
        <f t="shared" si="76"/>
        <v>314736</v>
      </c>
      <c r="BQ47" s="9">
        <f t="shared" si="77"/>
        <v>-242759</v>
      </c>
      <c r="BR47" s="9">
        <f t="shared" si="78"/>
        <v>981276</v>
      </c>
      <c r="BS47" s="9">
        <f t="shared" si="79"/>
        <v>71977</v>
      </c>
      <c r="BT47" s="9">
        <f t="shared" si="80"/>
        <v>53644</v>
      </c>
      <c r="BU47" s="9">
        <f t="shared" si="81"/>
        <v>792161</v>
      </c>
      <c r="BV47" s="9">
        <f t="shared" si="14"/>
        <v>2152000</v>
      </c>
      <c r="BW47" s="9">
        <f t="shared" si="82"/>
        <v>2086121</v>
      </c>
      <c r="BX47" s="9">
        <f t="shared" si="83"/>
        <v>2066959.3</v>
      </c>
      <c r="BY47" s="10">
        <f t="shared" si="84"/>
        <v>106.2266</v>
      </c>
      <c r="BZ47" s="10">
        <f t="shared" si="85"/>
        <v>108.925</v>
      </c>
      <c r="CA47" s="10">
        <f t="shared" si="86"/>
        <v>0.1</v>
      </c>
      <c r="CB47" s="9">
        <f t="shared" si="62"/>
        <v>201781</v>
      </c>
      <c r="CC47" s="10">
        <f t="shared" si="20"/>
        <v>101.67500000000001</v>
      </c>
      <c r="CD47" s="9">
        <f t="shared" si="63"/>
        <v>107017</v>
      </c>
      <c r="CE47" s="10">
        <f t="shared" si="21"/>
        <v>4.875</v>
      </c>
      <c r="CF47" s="11">
        <f t="shared" si="87"/>
        <v>-3.688431</v>
      </c>
      <c r="CG47" s="11">
        <f t="shared" si="88"/>
        <v>67039.75</v>
      </c>
      <c r="CH47" s="9">
        <f t="shared" si="89"/>
        <v>1966153</v>
      </c>
      <c r="CI47" s="9">
        <f t="shared" si="90"/>
        <v>314736</v>
      </c>
      <c r="CJ47" s="9">
        <f t="shared" si="91"/>
        <v>-242759</v>
      </c>
      <c r="CK47" s="9">
        <f t="shared" si="92"/>
        <v>981276</v>
      </c>
      <c r="CL47" s="9">
        <f t="shared" si="93"/>
        <v>71977</v>
      </c>
      <c r="CM47" s="9">
        <f t="shared" si="94"/>
        <v>53644</v>
      </c>
      <c r="CN47" s="9">
        <f t="shared" si="95"/>
        <v>792161</v>
      </c>
      <c r="CO47" s="9">
        <f t="shared" si="31"/>
        <v>2152000</v>
      </c>
      <c r="CP47" s="9">
        <f t="shared" si="96"/>
        <v>2086121</v>
      </c>
      <c r="CQ47" s="9">
        <f t="shared" si="97"/>
        <v>2066959.3</v>
      </c>
      <c r="CR47" s="10">
        <f t="shared" si="98"/>
        <v>106.2266</v>
      </c>
      <c r="CS47" s="10">
        <f t="shared" si="99"/>
        <v>108.925</v>
      </c>
      <c r="CT47" s="10">
        <f t="shared" si="100"/>
        <v>0.1</v>
      </c>
      <c r="CU47" s="9">
        <f t="shared" si="37"/>
        <v>201781</v>
      </c>
      <c r="CV47" s="10">
        <f t="shared" si="38"/>
        <v>101.67500000000001</v>
      </c>
      <c r="CW47" s="9">
        <f t="shared" si="39"/>
        <v>107017</v>
      </c>
      <c r="CX47" s="10">
        <f t="shared" si="40"/>
        <v>4.875</v>
      </c>
      <c r="CY47" s="11">
        <f t="shared" si="101"/>
        <v>-3.688431</v>
      </c>
      <c r="CZ47" s="11">
        <f t="shared" si="102"/>
        <v>67039.75</v>
      </c>
      <c r="DA47" s="9">
        <f t="shared" si="103"/>
        <v>1966153</v>
      </c>
      <c r="DB47" s="9">
        <f t="shared" si="104"/>
        <v>314736</v>
      </c>
      <c r="DC47" s="9">
        <f t="shared" si="105"/>
        <v>-242759</v>
      </c>
      <c r="DD47" s="9">
        <f t="shared" si="106"/>
        <v>981276</v>
      </c>
      <c r="DE47" s="9">
        <f t="shared" si="107"/>
        <v>71977</v>
      </c>
      <c r="DF47" s="9">
        <f t="shared" si="108"/>
        <v>53644</v>
      </c>
      <c r="DG47" s="9">
        <f t="shared" si="109"/>
        <v>792161</v>
      </c>
      <c r="DH47" s="9">
        <f t="shared" si="50"/>
        <v>2152000</v>
      </c>
      <c r="DI47" s="9">
        <f t="shared" si="110"/>
        <v>2086121</v>
      </c>
      <c r="DJ47" s="9">
        <f t="shared" si="111"/>
        <v>2066959.3</v>
      </c>
      <c r="DK47" s="10">
        <f t="shared" si="112"/>
        <v>106.2266</v>
      </c>
      <c r="DL47" s="10">
        <f t="shared" si="113"/>
        <v>108.925</v>
      </c>
      <c r="DM47" s="10">
        <f t="shared" si="114"/>
        <v>0.1</v>
      </c>
      <c r="DN47" s="9">
        <f t="shared" si="56"/>
        <v>201781</v>
      </c>
      <c r="DO47" s="10">
        <f t="shared" si="57"/>
        <v>101.67500000000001</v>
      </c>
      <c r="DP47" s="9">
        <f t="shared" si="58"/>
        <v>107017</v>
      </c>
      <c r="DQ47" s="10">
        <f t="shared" si="59"/>
        <v>4.875</v>
      </c>
      <c r="DR47" s="11">
        <f t="shared" si="115"/>
        <v>-3.688431</v>
      </c>
      <c r="DS47" s="11">
        <f t="shared" si="116"/>
        <v>67039.75</v>
      </c>
    </row>
    <row r="48" spans="1:123">
      <c r="B48">
        <f t="shared" si="64"/>
        <v>2021</v>
      </c>
      <c r="C48" cm="1">
        <f t="array" ref="C48">INDEX(GMW!$A$2:$HZ$100,MATCH(1,(GMW!$HY$2:$HY$100=C$3)*(GMW!$HZ$2:$HZ$100=C$1),0),$B48-1973)</f>
        <v>319239</v>
      </c>
      <c r="D48" cm="1">
        <f t="array" ref="D48">INDEX(GMW!$A$2:$HZ$100,MATCH(1,(GMW!$HY$2:$HY$100=D$3)*(GMW!$HZ$2:$HZ$100=D$1),0),$B48-1973)</f>
        <v>3212</v>
      </c>
      <c r="E48" cm="1">
        <f t="array" ref="E48">INDEX(GMW!$A$2:$HZ$100,MATCH(1,(GMW!$HY$2:$HY$100=E$3)*(GMW!$HZ$2:$HZ$100=E$1),0),$B48-1973)</f>
        <v>-3236</v>
      </c>
      <c r="F48" cm="1">
        <f t="array" ref="F48">INDEX(GMW!$A$2:$HZ$100,MATCH(1,(GMW!$HY$2:$HY$100=F$3)*(GMW!$HZ$2:$HZ$100=F$1),0),$B48-1973)</f>
        <v>50774</v>
      </c>
      <c r="G48" cm="1">
        <f t="array" ref="G48">INDEX(GMW!$A$2:$HZ$100,MATCH(1,(GMW!$HY$2:$HY$100=G$3)*(GMW!$HZ$2:$HZ$100=G$1),0),$B48-1973)</f>
        <v>-24</v>
      </c>
      <c r="H48" cm="1">
        <f t="array" ref="H48">INDEX(GMW!$A$2:$HZ$100,MATCH(1,(GMW!$HY$2:$HY$100=H$3)*(GMW!$HZ$2:$HZ$100=H$1),0),$B48-1973)</f>
        <v>5587</v>
      </c>
      <c r="I48" cm="1">
        <f t="array" ref="I48">INDEX(GMW!$A$2:$HZ$100,MATCH(1,(GMW!$HY$2:$HY$100=I$3)*(GMW!$HZ$2:$HZ$100=I$1),0),$B48-1973)</f>
        <v>53125</v>
      </c>
      <c r="J48" cm="1">
        <f t="array" ref="J48">INDEX(GMW!$A$2:$HZ$100,MATCH(1,(GMW!$HY$2:$HY$100=J$3)*(GMW!$HZ$2:$HZ$100=J$1),0),$B48-1973)</f>
        <v>98280.29</v>
      </c>
      <c r="K48" cm="1">
        <f t="array" ref="K48">INDEX(GMW!$A$2:$HZ$100,MATCH(1,(GMW!$HY$2:$HY$100=K$3)*(GMW!$HZ$2:$HZ$100=K$1),0),$B48-1973)</f>
        <v>166719</v>
      </c>
      <c r="L48" cm="1">
        <f t="array" ref="L48">INDEX(GMW!$A$2:$HZ$100,MATCH(1,(GMW!$HY$2:$HY$100=L$3)*(GMW!$HZ$2:$HZ$100=L$1),0),$B48-1973)</f>
        <v>311908.2</v>
      </c>
      <c r="M48" cm="1">
        <f t="array" ref="M48">INDEX(GMW!$A$2:$HZ$100,MATCH(1,(GMW!$HY$2:$HY$100=M$3)*(GMW!$HZ$2:$HZ$100=M$1),0),$B48-1973)</f>
        <v>52.223880000000001</v>
      </c>
      <c r="N48" cm="1">
        <f t="array" ref="N48">INDEX(GMW!$A$2:$HZ$100,MATCH(1,(GMW!$HY$2:$HY$100=N$3)*(GMW!$HZ$2:$HZ$100=N$1),0),$B48-1973)</f>
        <v>55.6</v>
      </c>
      <c r="O48" cm="1">
        <f t="array" ref="O48">INDEX(GMW!$A$2:$HZ$100,MATCH(1,(GMW!$HY$2:$HY$100=O$3)*(GMW!$HZ$2:$HZ$100=O$1),0),$B48-1973)</f>
        <v>14.875</v>
      </c>
      <c r="P48" cm="1">
        <f t="array" ref="P48">INDEX(GMW!$A$2:$HZ$100,MATCH(1,(GMW!$HY$2:$HY$100=P$3)*(GMW!$HZ$2:$HZ$100=P$1),0),$B48-1973)</f>
        <v>30494</v>
      </c>
      <c r="Q48" cm="1">
        <f t="array" ref="Q48">INDEX(GMW!$A$2:$HZ$100,MATCH(1,(GMW!$HY$2:$HY$100=Q$3)*(GMW!$HZ$2:$HZ$100=Q$1),0),$B48-1973)</f>
        <v>76</v>
      </c>
      <c r="R48" cm="1">
        <f t="array" ref="R48">INDEX(GMW!$A$2:$HZ$100,MATCH(1,(GMW!$HY$2:$HY$100=R$3)*(GMW!$HZ$2:$HZ$100=R$1),0),$B48-1973)</f>
        <v>33700</v>
      </c>
      <c r="S48" cm="1">
        <f t="array" ref="S48">INDEX(GMW!$A$2:$HZ$100,MATCH(1,(GMW!$HY$2:$HY$100=S$3)*(GMW!$HZ$2:$HZ$100=S$1),0),$B48-1973)</f>
        <v>6.9</v>
      </c>
      <c r="T48" cm="1">
        <f t="array" ref="T48">INDEX(GMW!$A$2:$HZ$100,MATCH(1,(GMW!$HY$2:$HY$100=T$3)*(GMW!$HZ$2:$HZ$100=T$1),0),$B48-1973)</f>
        <v>2.3231510000000002</v>
      </c>
      <c r="U48" cm="1">
        <f t="array" ref="U48">INDEX(GMW!$A$2:$HZ$100,MATCH(1,(GMW!$HY$2:$HY$100=U$3)*(GMW!$HZ$2:$HZ$100=U$1),0),$B48-1973)</f>
        <v>57238</v>
      </c>
      <c r="V48" cm="1">
        <f t="array" ref="V48">INDEX(GMW!$A$2:$HZ$100,MATCH(1,(GMW!$HY$2:$HY$100=V$3)*(GMW!$HZ$2:$HZ$100=V$1),0),$B48-1973)</f>
        <v>319239</v>
      </c>
      <c r="W48" cm="1">
        <f t="array" ref="W48">INDEX(GMW!$A$2:$HZ$100,MATCH(1,(GMW!$HY$2:$HY$100=W$3)*(GMW!$HZ$2:$HZ$100=W$1),0),$B48-1973)</f>
        <v>3212</v>
      </c>
      <c r="X48" cm="1">
        <f t="array" ref="X48">INDEX(GMW!$A$2:$HZ$100,MATCH(1,(GMW!$HY$2:$HY$100=X$3)*(GMW!$HZ$2:$HZ$100=X$1),0),$B48-1973)</f>
        <v>-3236</v>
      </c>
      <c r="Y48" cm="1">
        <f t="array" ref="Y48">INDEX(GMW!$A$2:$HZ$100,MATCH(1,(GMW!$HY$2:$HY$100=Y$3)*(GMW!$HZ$2:$HZ$100=Y$1),0),$B48-1973)</f>
        <v>50774</v>
      </c>
      <c r="Z48" cm="1">
        <f t="array" ref="Z48">INDEX(GMW!$A$2:$HZ$100,MATCH(1,(GMW!$HY$2:$HY$100=Z$3)*(GMW!$HZ$2:$HZ$100=Z$1),0),$B48-1973)</f>
        <v>-24</v>
      </c>
      <c r="AA48" cm="1">
        <f t="array" ref="AA48">INDEX(GMW!$A$2:$HZ$100,MATCH(1,(GMW!$HY$2:$HY$100=AA$3)*(GMW!$HZ$2:$HZ$100=AA$1),0),$B48-1973)</f>
        <v>5587</v>
      </c>
      <c r="AB48" cm="1">
        <f t="array" ref="AB48">INDEX(GMW!$A$2:$HZ$100,MATCH(1,(GMW!$HY$2:$HY$100=AB$3)*(GMW!$HZ$2:$HZ$100=AB$1),0),$B48-1973)</f>
        <v>53125</v>
      </c>
      <c r="AC48" cm="1">
        <f t="array" ref="AC48">INDEX(GMW!$A$2:$HZ$100,MATCH(1,(GMW!$HY$2:$HY$100=AC$3)*(GMW!$HZ$2:$HZ$100=AC$1),0),$B48-1973)</f>
        <v>98280.29</v>
      </c>
      <c r="AD48" cm="1">
        <f t="array" ref="AD48">INDEX(GMW!$A$2:$HZ$100,MATCH(1,(GMW!$HY$2:$HY$100=AD$3)*(GMW!$HZ$2:$HZ$100=AD$1),0),$B48-1973)</f>
        <v>166719</v>
      </c>
      <c r="AE48" cm="1">
        <f t="array" ref="AE48">INDEX(GMW!$A$2:$HZ$100,MATCH(1,(GMW!$HY$2:$HY$100=AE$3)*(GMW!$HZ$2:$HZ$100=AE$1),0),$B48-1973)</f>
        <v>311908.2</v>
      </c>
      <c r="AF48" cm="1">
        <f t="array" ref="AF48">INDEX(GMW!$A$2:$HZ$100,MATCH(1,(GMW!$HY$2:$HY$100=AF$3)*(GMW!$HZ$2:$HZ$100=AF$1),0),$B48-1973)</f>
        <v>52.223880000000001</v>
      </c>
      <c r="AG48" cm="1">
        <f t="array" ref="AG48">INDEX(GMW!$A$2:$HZ$100,MATCH(1,(GMW!$HY$2:$HY$100=AG$3)*(GMW!$HZ$2:$HZ$100=AG$1),0),$B48-1973)</f>
        <v>55.6</v>
      </c>
      <c r="AH48" cm="1">
        <f t="array" ref="AH48">INDEX(GMW!$A$2:$HZ$100,MATCH(1,(GMW!$HY$2:$HY$100=AH$3)*(GMW!$HZ$2:$HZ$100=AH$1),0),$B48-1973)</f>
        <v>14.875</v>
      </c>
      <c r="AI48" cm="1">
        <f t="array" ref="AI48">INDEX(GMW!$A$2:$HZ$100,MATCH(1,(GMW!$HY$2:$HY$100=AI$3)*(GMW!$HZ$2:$HZ$100=AI$1),0),$B48-1973)</f>
        <v>30494</v>
      </c>
      <c r="AJ48" cm="1">
        <f t="array" ref="AJ48">INDEX(GMW!$A$2:$HZ$100,MATCH(1,(GMW!$HY$2:$HY$100=AJ$3)*(GMW!$HZ$2:$HZ$100=AJ$1),0),$B48-1973)</f>
        <v>76</v>
      </c>
      <c r="AK48" cm="1">
        <f t="array" ref="AK48">INDEX(GMW!$A$2:$HZ$100,MATCH(1,(GMW!$HY$2:$HY$100=AK$3)*(GMW!$HZ$2:$HZ$100=AK$1),0),$B48-1973)</f>
        <v>33700</v>
      </c>
      <c r="AL48" cm="1">
        <f t="array" ref="AL48">INDEX(GMW!$A$2:$HZ$100,MATCH(1,(GMW!$HY$2:$HY$100=AL$3)*(GMW!$HZ$2:$HZ$100=AL$1),0),$B48-1973)</f>
        <v>6.9</v>
      </c>
      <c r="AM48" cm="1">
        <f t="array" ref="AM48">INDEX(GMW!$A$2:$HZ$100,MATCH(1,(GMW!$HY$2:$HY$100=AM$3)*(GMW!$HZ$2:$HZ$100=AM$1),0),$B48-1973)</f>
        <v>2.3231510000000002</v>
      </c>
      <c r="AN48" cm="1">
        <f t="array" ref="AN48">INDEX(GMW!$A$2:$HZ$100,MATCH(1,(GMW!$HY$2:$HY$100=AN$3)*(GMW!$HZ$2:$HZ$100=AN$1),0),$B48-1973)</f>
        <v>57238</v>
      </c>
      <c r="AO48" cm="1">
        <f t="array" ref="AO48">INDEX(GMW!$A$2:$HZ$100,MATCH(1,(GMW!$HY$2:$HY$100=AO$3)*(GMW!$HZ$2:$HZ$100=AO$1),0),$B48-1973)</f>
        <v>319239</v>
      </c>
      <c r="AP48" cm="1">
        <f t="array" ref="AP48">INDEX(GMW!$A$2:$HZ$100,MATCH(1,(GMW!$HY$2:$HY$100=AP$3)*(GMW!$HZ$2:$HZ$100=AP$1),0),$B48-1973)</f>
        <v>3212</v>
      </c>
      <c r="AQ48" cm="1">
        <f t="array" ref="AQ48">INDEX(GMW!$A$2:$HZ$100,MATCH(1,(GMW!$HY$2:$HY$100=AQ$3)*(GMW!$HZ$2:$HZ$100=AQ$1),0),$B48-1973)</f>
        <v>-3236</v>
      </c>
      <c r="AR48" cm="1">
        <f t="array" ref="AR48">INDEX(GMW!$A$2:$HZ$100,MATCH(1,(GMW!$HY$2:$HY$100=AR$3)*(GMW!$HZ$2:$HZ$100=AR$1),0),$B48-1973)</f>
        <v>50774</v>
      </c>
      <c r="AS48" cm="1">
        <f t="array" ref="AS48">INDEX(GMW!$A$2:$HZ$100,MATCH(1,(GMW!$HY$2:$HY$100=AS$3)*(GMW!$HZ$2:$HZ$100=AS$1),0),$B48-1973)</f>
        <v>-24</v>
      </c>
      <c r="AT48" cm="1">
        <f t="array" ref="AT48">INDEX(GMW!$A$2:$HZ$100,MATCH(1,(GMW!$HY$2:$HY$100=AT$3)*(GMW!$HZ$2:$HZ$100=AT$1),0),$B48-1973)</f>
        <v>5587</v>
      </c>
      <c r="AU48" cm="1">
        <f t="array" ref="AU48">INDEX(GMW!$A$2:$HZ$100,MATCH(1,(GMW!$HY$2:$HY$100=AU$3)*(GMW!$HZ$2:$HZ$100=AU$1),0),$B48-1973)</f>
        <v>53125</v>
      </c>
      <c r="AV48" cm="1">
        <f t="array" ref="AV48">INDEX(GMW!$A$2:$HZ$100,MATCH(1,(GMW!$HY$2:$HY$100=AV$3)*(GMW!$HZ$2:$HZ$100=AV$1),0),$B48-1973)</f>
        <v>98280.29</v>
      </c>
      <c r="AW48" cm="1">
        <f t="array" ref="AW48">INDEX(GMW!$A$2:$HZ$100,MATCH(1,(GMW!$HY$2:$HY$100=AW$3)*(GMW!$HZ$2:$HZ$100=AW$1),0),$B48-1973)</f>
        <v>166719</v>
      </c>
      <c r="AX48" cm="1">
        <f t="array" ref="AX48">INDEX(GMW!$A$2:$HZ$100,MATCH(1,(GMW!$HY$2:$HY$100=AX$3)*(GMW!$HZ$2:$HZ$100=AX$1),0),$B48-1973)</f>
        <v>311908.2</v>
      </c>
      <c r="AY48" cm="1">
        <f t="array" ref="AY48">INDEX(GMW!$A$2:$HZ$100,MATCH(1,(GMW!$HY$2:$HY$100=AY$3)*(GMW!$HZ$2:$HZ$100=AY$1),0),$B48-1973)</f>
        <v>52.223880000000001</v>
      </c>
      <c r="AZ48" cm="1">
        <f t="array" ref="AZ48">INDEX(GMW!$A$2:$HZ$100,MATCH(1,(GMW!$HY$2:$HY$100=AZ$3)*(GMW!$HZ$2:$HZ$100=AZ$1),0),$B48-1973)</f>
        <v>55.6</v>
      </c>
      <c r="BA48" cm="1">
        <f t="array" ref="BA48">INDEX(GMW!$A$2:$HZ$100,MATCH(1,(GMW!$HY$2:$HY$100=BA$3)*(GMW!$HZ$2:$HZ$100=BA$1),0),$B48-1973)</f>
        <v>14.875</v>
      </c>
      <c r="BB48" cm="1">
        <f t="array" ref="BB48">INDEX(GMW!$A$2:$HZ$100,MATCH(1,(GMW!$HY$2:$HY$100=BB$3)*(GMW!$HZ$2:$HZ$100=BB$1),0),$B48-1973)</f>
        <v>30494</v>
      </c>
      <c r="BC48" cm="1">
        <f t="array" ref="BC48">INDEX(GMW!$A$2:$HZ$100,MATCH(1,(GMW!$HY$2:$HY$100=BC$3)*(GMW!$HZ$2:$HZ$100=BC$1),0),$B48-1973)</f>
        <v>76</v>
      </c>
      <c r="BD48" cm="1">
        <f t="array" ref="BD48">INDEX(GMW!$A$2:$HZ$100,MATCH(1,(GMW!$HY$2:$HY$100=BD$3)*(GMW!$HZ$2:$HZ$100=BD$1),0),$B48-1973)</f>
        <v>33700</v>
      </c>
      <c r="BE48" cm="1">
        <f t="array" ref="BE48">INDEX(GMW!$A$2:$HZ$100,MATCH(1,(GMW!$HY$2:$HY$100=BE$3)*(GMW!$HZ$2:$HZ$100=BE$1),0),$B48-1973)</f>
        <v>6.9</v>
      </c>
      <c r="BF48" cm="1">
        <f t="array" ref="BF48">INDEX(GMW!$A$2:$HZ$100,MATCH(1,(GMW!$HY$2:$HY$100=BF$3)*(GMW!$HZ$2:$HZ$100=BF$1),0),$B48-1973)</f>
        <v>2.3231510000000002</v>
      </c>
      <c r="BG48" cm="1">
        <f t="array" ref="BG48">INDEX(GMW!$A$2:$HZ$100,MATCH(1,(GMW!$HY$2:$HY$100=BG$3)*(GMW!$HZ$2:$HZ$100=BG$1),0),$B48-1973)</f>
        <v>57238</v>
      </c>
      <c r="BJ48">
        <f t="shared" si="67"/>
        <v>1990</v>
      </c>
      <c r="BM48">
        <f t="shared" si="65"/>
        <v>2021</v>
      </c>
      <c r="BN48">
        <f t="shared" si="66"/>
        <v>202101</v>
      </c>
      <c r="BO48" s="9">
        <f t="shared" si="75"/>
        <v>2234338</v>
      </c>
      <c r="BP48" s="9">
        <f t="shared" si="76"/>
        <v>126275</v>
      </c>
      <c r="BQ48" s="9">
        <f t="shared" si="77"/>
        <v>-71897</v>
      </c>
      <c r="BR48" s="9">
        <f t="shared" si="78"/>
        <v>936680</v>
      </c>
      <c r="BS48" s="9">
        <f t="shared" si="79"/>
        <v>54378</v>
      </c>
      <c r="BT48" s="9">
        <f t="shared" si="80"/>
        <v>55273</v>
      </c>
      <c r="BU48" s="9">
        <f t="shared" si="81"/>
        <v>920056</v>
      </c>
      <c r="BV48" s="9">
        <f t="shared" si="14"/>
        <v>2381100</v>
      </c>
      <c r="BW48" s="9">
        <f t="shared" si="82"/>
        <v>2354396</v>
      </c>
      <c r="BX48" s="9">
        <f t="shared" si="83"/>
        <v>2217574.9</v>
      </c>
      <c r="BY48" s="10">
        <f t="shared" si="84"/>
        <v>105.356325</v>
      </c>
      <c r="BZ48" s="10">
        <f t="shared" si="85"/>
        <v>113.24997500000001</v>
      </c>
      <c r="CA48" s="10">
        <f t="shared" si="86"/>
        <v>0.3</v>
      </c>
      <c r="CB48" s="9">
        <f t="shared" si="62"/>
        <v>202265</v>
      </c>
      <c r="CC48" s="10">
        <f t="shared" si="20"/>
        <v>96.974999999999994</v>
      </c>
      <c r="CD48" s="9">
        <f t="shared" si="63"/>
        <v>121388</v>
      </c>
      <c r="CE48" s="10">
        <f t="shared" si="21"/>
        <v>4.3249999999999993</v>
      </c>
      <c r="CF48" s="11">
        <f t="shared" si="87"/>
        <v>1.2750630000000001</v>
      </c>
      <c r="CG48" s="11">
        <f t="shared" si="88"/>
        <v>67502.880000000005</v>
      </c>
      <c r="CH48" s="9">
        <f t="shared" si="89"/>
        <v>2234338</v>
      </c>
      <c r="CI48" s="9">
        <f t="shared" si="90"/>
        <v>126275</v>
      </c>
      <c r="CJ48" s="9">
        <f t="shared" si="91"/>
        <v>-71897</v>
      </c>
      <c r="CK48" s="9">
        <f t="shared" si="92"/>
        <v>936680</v>
      </c>
      <c r="CL48" s="9">
        <f t="shared" si="93"/>
        <v>54378</v>
      </c>
      <c r="CM48" s="9">
        <f t="shared" si="94"/>
        <v>55273</v>
      </c>
      <c r="CN48" s="9">
        <f t="shared" si="95"/>
        <v>920056</v>
      </c>
      <c r="CO48" s="9">
        <f t="shared" si="31"/>
        <v>2381100</v>
      </c>
      <c r="CP48" s="9">
        <f t="shared" si="96"/>
        <v>2354396</v>
      </c>
      <c r="CQ48" s="9">
        <f t="shared" si="97"/>
        <v>2217574.9</v>
      </c>
      <c r="CR48" s="10">
        <f t="shared" si="98"/>
        <v>105.356325</v>
      </c>
      <c r="CS48" s="10">
        <f t="shared" si="99"/>
        <v>113.24997500000001</v>
      </c>
      <c r="CT48" s="10">
        <f t="shared" si="100"/>
        <v>0.3</v>
      </c>
      <c r="CU48" s="9">
        <f t="shared" si="37"/>
        <v>202265</v>
      </c>
      <c r="CV48" s="10">
        <f t="shared" si="38"/>
        <v>96.974999999999994</v>
      </c>
      <c r="CW48" s="9">
        <f t="shared" si="39"/>
        <v>121388</v>
      </c>
      <c r="CX48" s="10">
        <f t="shared" si="40"/>
        <v>4.3249999999999993</v>
      </c>
      <c r="CY48" s="11">
        <f t="shared" si="101"/>
        <v>1.2750630000000001</v>
      </c>
      <c r="CZ48" s="11">
        <f t="shared" si="102"/>
        <v>67502.880000000005</v>
      </c>
      <c r="DA48" s="9">
        <f t="shared" si="103"/>
        <v>2234338</v>
      </c>
      <c r="DB48" s="9">
        <f t="shared" si="104"/>
        <v>126275</v>
      </c>
      <c r="DC48" s="9">
        <f t="shared" si="105"/>
        <v>-71897</v>
      </c>
      <c r="DD48" s="9">
        <f t="shared" si="106"/>
        <v>936680</v>
      </c>
      <c r="DE48" s="9">
        <f t="shared" si="107"/>
        <v>54378</v>
      </c>
      <c r="DF48" s="9">
        <f t="shared" si="108"/>
        <v>55273</v>
      </c>
      <c r="DG48" s="9">
        <f t="shared" si="109"/>
        <v>920056</v>
      </c>
      <c r="DH48" s="9">
        <f t="shared" si="50"/>
        <v>2381100</v>
      </c>
      <c r="DI48" s="9">
        <f t="shared" si="110"/>
        <v>2354396</v>
      </c>
      <c r="DJ48" s="9">
        <f t="shared" si="111"/>
        <v>2217574.9</v>
      </c>
      <c r="DK48" s="10">
        <f t="shared" si="112"/>
        <v>105.356325</v>
      </c>
      <c r="DL48" s="10">
        <f t="shared" si="113"/>
        <v>113.24997500000001</v>
      </c>
      <c r="DM48" s="10">
        <f t="shared" si="114"/>
        <v>0.3</v>
      </c>
      <c r="DN48" s="9">
        <f t="shared" si="56"/>
        <v>202265</v>
      </c>
      <c r="DO48" s="10">
        <f t="shared" si="57"/>
        <v>96.974999999999994</v>
      </c>
      <c r="DP48" s="9">
        <f t="shared" si="58"/>
        <v>121388</v>
      </c>
      <c r="DQ48" s="10">
        <f t="shared" si="59"/>
        <v>4.3249999999999993</v>
      </c>
      <c r="DR48" s="11">
        <f t="shared" si="115"/>
        <v>1.2750630000000001</v>
      </c>
      <c r="DS48" s="11">
        <f t="shared" si="116"/>
        <v>67502.880000000005</v>
      </c>
    </row>
    <row r="49" spans="1:123">
      <c r="B49">
        <f t="shared" si="64"/>
        <v>2022</v>
      </c>
      <c r="C49" cm="1">
        <f t="array" ref="C49">INDEX(GMW!$A$2:$HZ$100,MATCH(1,(GMW!$HY$2:$HY$100=C$3)*(GMW!$HZ$2:$HZ$100=C$1),0),$B49-1973)</f>
        <v>315744</v>
      </c>
      <c r="D49" cm="1">
        <f t="array" ref="D49">INDEX(GMW!$A$2:$HZ$100,MATCH(1,(GMW!$HY$2:$HY$100=D$3)*(GMW!$HZ$2:$HZ$100=D$1),0),$B49-1973)</f>
        <v>1084</v>
      </c>
      <c r="E49" cm="1">
        <f t="array" ref="E49">INDEX(GMW!$A$2:$HZ$100,MATCH(1,(GMW!$HY$2:$HY$100=E$3)*(GMW!$HZ$2:$HZ$100=E$1),0),$B49-1973)</f>
        <v>-143</v>
      </c>
      <c r="F49" cm="1">
        <f t="array" ref="F49">INDEX(GMW!$A$2:$HZ$100,MATCH(1,(GMW!$HY$2:$HY$100=F$3)*(GMW!$HZ$2:$HZ$100=F$1),0),$B49-1973)</f>
        <v>51384</v>
      </c>
      <c r="G49" cm="1">
        <f t="array" ref="G49">INDEX(GMW!$A$2:$HZ$100,MATCH(1,(GMW!$HY$2:$HY$100=G$3)*(GMW!$HZ$2:$HZ$100=G$1),0),$B49-1973)</f>
        <v>941</v>
      </c>
      <c r="H49" cm="1">
        <f t="array" ref="H49">INDEX(GMW!$A$2:$HZ$100,MATCH(1,(GMW!$HY$2:$HY$100=H$3)*(GMW!$HZ$2:$HZ$100=H$1),0),$B49-1973)</f>
        <v>5651</v>
      </c>
      <c r="I49" cm="1">
        <f t="array" ref="I49">INDEX(GMW!$A$2:$HZ$100,MATCH(1,(GMW!$HY$2:$HY$100=I$3)*(GMW!$HZ$2:$HZ$100=I$1),0),$B49-1973)</f>
        <v>56892</v>
      </c>
      <c r="J49" cm="1">
        <f t="array" ref="J49">INDEX(GMW!$A$2:$HZ$100,MATCH(1,(GMW!$HY$2:$HY$100=J$3)*(GMW!$HZ$2:$HZ$100=J$1),0),$B49-1973)</f>
        <v>99731.27</v>
      </c>
      <c r="K49" cm="1">
        <f t="array" ref="K49">INDEX(GMW!$A$2:$HZ$100,MATCH(1,(GMW!$HY$2:$HY$100=K$3)*(GMW!$HZ$2:$HZ$100=K$1),0),$B49-1973)</f>
        <v>170068</v>
      </c>
      <c r="L49" cm="1">
        <f t="array" ref="L49">INDEX(GMW!$A$2:$HZ$100,MATCH(1,(GMW!$HY$2:$HY$100=L$3)*(GMW!$HZ$2:$HZ$100=L$1),0),$B49-1973)</f>
        <v>313765.7</v>
      </c>
      <c r="M49" cm="1">
        <f t="array" ref="M49">INDEX(GMW!$A$2:$HZ$100,MATCH(1,(GMW!$HY$2:$HY$100=M$3)*(GMW!$HZ$2:$HZ$100=M$1),0),$B49-1973)</f>
        <v>53.86262</v>
      </c>
      <c r="N49" cm="1">
        <f t="array" ref="N49">INDEX(GMW!$A$2:$HZ$100,MATCH(1,(GMW!$HY$2:$HY$100=N$3)*(GMW!$HZ$2:$HZ$100=N$1),0),$B49-1973)</f>
        <v>56.4</v>
      </c>
      <c r="O49" cm="1">
        <f t="array" ref="O49">INDEX(GMW!$A$2:$HZ$100,MATCH(1,(GMW!$HY$2:$HY$100=O$3)*(GMW!$HZ$2:$HZ$100=O$1),0),$B49-1973)</f>
        <v>14.875</v>
      </c>
      <c r="P49" cm="1">
        <f t="array" ref="P49">INDEX(GMW!$A$2:$HZ$100,MATCH(1,(GMW!$HY$2:$HY$100=P$3)*(GMW!$HZ$2:$HZ$100=P$1),0),$B49-1973)</f>
        <v>30170</v>
      </c>
      <c r="Q49" cm="1">
        <f t="array" ref="Q49">INDEX(GMW!$A$2:$HZ$100,MATCH(1,(GMW!$HY$2:$HY$100=Q$3)*(GMW!$HZ$2:$HZ$100=Q$1),0),$B49-1973)</f>
        <v>74.8</v>
      </c>
      <c r="R49" cm="1">
        <f t="array" ref="R49">INDEX(GMW!$A$2:$HZ$100,MATCH(1,(GMW!$HY$2:$HY$100=R$3)*(GMW!$HZ$2:$HZ$100=R$1),0),$B49-1973)</f>
        <v>32997</v>
      </c>
      <c r="S49" cm="1">
        <f t="array" ref="S49">INDEX(GMW!$A$2:$HZ$100,MATCH(1,(GMW!$HY$2:$HY$100=S$3)*(GMW!$HZ$2:$HZ$100=S$1),0),$B49-1973)</f>
        <v>7.1</v>
      </c>
      <c r="T49" cm="1">
        <f t="array" ref="T49">INDEX(GMW!$A$2:$HZ$100,MATCH(1,(GMW!$HY$2:$HY$100=T$3)*(GMW!$HZ$2:$HZ$100=T$1),0),$B49-1973)</f>
        <v>0.62856670000000003</v>
      </c>
      <c r="U49" cm="1">
        <f t="array" ref="U49">INDEX(GMW!$A$2:$HZ$100,MATCH(1,(GMW!$HY$2:$HY$100=U$3)*(GMW!$HZ$2:$HZ$100=U$1),0),$B49-1973)</f>
        <v>57288.25</v>
      </c>
      <c r="V49" cm="1">
        <f t="array" ref="V49">INDEX(GMW!$A$2:$HZ$100,MATCH(1,(GMW!$HY$2:$HY$100=V$3)*(GMW!$HZ$2:$HZ$100=V$1),0),$B49-1973)</f>
        <v>315744</v>
      </c>
      <c r="W49" cm="1">
        <f t="array" ref="W49">INDEX(GMW!$A$2:$HZ$100,MATCH(1,(GMW!$HY$2:$HY$100=W$3)*(GMW!$HZ$2:$HZ$100=W$1),0),$B49-1973)</f>
        <v>1084</v>
      </c>
      <c r="X49" cm="1">
        <f t="array" ref="X49">INDEX(GMW!$A$2:$HZ$100,MATCH(1,(GMW!$HY$2:$HY$100=X$3)*(GMW!$HZ$2:$HZ$100=X$1),0),$B49-1973)</f>
        <v>-143</v>
      </c>
      <c r="Y49" cm="1">
        <f t="array" ref="Y49">INDEX(GMW!$A$2:$HZ$100,MATCH(1,(GMW!$HY$2:$HY$100=Y$3)*(GMW!$HZ$2:$HZ$100=Y$1),0),$B49-1973)</f>
        <v>51384</v>
      </c>
      <c r="Z49" cm="1">
        <f t="array" ref="Z49">INDEX(GMW!$A$2:$HZ$100,MATCH(1,(GMW!$HY$2:$HY$100=Z$3)*(GMW!$HZ$2:$HZ$100=Z$1),0),$B49-1973)</f>
        <v>941</v>
      </c>
      <c r="AA49" cm="1">
        <f t="array" ref="AA49">INDEX(GMW!$A$2:$HZ$100,MATCH(1,(GMW!$HY$2:$HY$100=AA$3)*(GMW!$HZ$2:$HZ$100=AA$1),0),$B49-1973)</f>
        <v>5651</v>
      </c>
      <c r="AB49" cm="1">
        <f t="array" ref="AB49">INDEX(GMW!$A$2:$HZ$100,MATCH(1,(GMW!$HY$2:$HY$100=AB$3)*(GMW!$HZ$2:$HZ$100=AB$1),0),$B49-1973)</f>
        <v>56892</v>
      </c>
      <c r="AC49" cm="1">
        <f t="array" ref="AC49">INDEX(GMW!$A$2:$HZ$100,MATCH(1,(GMW!$HY$2:$HY$100=AC$3)*(GMW!$HZ$2:$HZ$100=AC$1),0),$B49-1973)</f>
        <v>99731.27</v>
      </c>
      <c r="AD49" cm="1">
        <f t="array" ref="AD49">INDEX(GMW!$A$2:$HZ$100,MATCH(1,(GMW!$HY$2:$HY$100=AD$3)*(GMW!$HZ$2:$HZ$100=AD$1),0),$B49-1973)</f>
        <v>170068</v>
      </c>
      <c r="AE49" cm="1">
        <f t="array" ref="AE49">INDEX(GMW!$A$2:$HZ$100,MATCH(1,(GMW!$HY$2:$HY$100=AE$3)*(GMW!$HZ$2:$HZ$100=AE$1),0),$B49-1973)</f>
        <v>313765.7</v>
      </c>
      <c r="AF49" cm="1">
        <f t="array" ref="AF49">INDEX(GMW!$A$2:$HZ$100,MATCH(1,(GMW!$HY$2:$HY$100=AF$3)*(GMW!$HZ$2:$HZ$100=AF$1),0),$B49-1973)</f>
        <v>53.86262</v>
      </c>
      <c r="AG49" cm="1">
        <f t="array" ref="AG49">INDEX(GMW!$A$2:$HZ$100,MATCH(1,(GMW!$HY$2:$HY$100=AG$3)*(GMW!$HZ$2:$HZ$100=AG$1),0),$B49-1973)</f>
        <v>56.4</v>
      </c>
      <c r="AH49" cm="1">
        <f t="array" ref="AH49">INDEX(GMW!$A$2:$HZ$100,MATCH(1,(GMW!$HY$2:$HY$100=AH$3)*(GMW!$HZ$2:$HZ$100=AH$1),0),$B49-1973)</f>
        <v>14.875</v>
      </c>
      <c r="AI49" cm="1">
        <f t="array" ref="AI49">INDEX(GMW!$A$2:$HZ$100,MATCH(1,(GMW!$HY$2:$HY$100=AI$3)*(GMW!$HZ$2:$HZ$100=AI$1),0),$B49-1973)</f>
        <v>30170</v>
      </c>
      <c r="AJ49" cm="1">
        <f t="array" ref="AJ49">INDEX(GMW!$A$2:$HZ$100,MATCH(1,(GMW!$HY$2:$HY$100=AJ$3)*(GMW!$HZ$2:$HZ$100=AJ$1),0),$B49-1973)</f>
        <v>74.8</v>
      </c>
      <c r="AK49" cm="1">
        <f t="array" ref="AK49">INDEX(GMW!$A$2:$HZ$100,MATCH(1,(GMW!$HY$2:$HY$100=AK$3)*(GMW!$HZ$2:$HZ$100=AK$1),0),$B49-1973)</f>
        <v>32997</v>
      </c>
      <c r="AL49" cm="1">
        <f t="array" ref="AL49">INDEX(GMW!$A$2:$HZ$100,MATCH(1,(GMW!$HY$2:$HY$100=AL$3)*(GMW!$HZ$2:$HZ$100=AL$1),0),$B49-1973)</f>
        <v>7.1</v>
      </c>
      <c r="AM49" cm="1">
        <f t="array" ref="AM49">INDEX(GMW!$A$2:$HZ$100,MATCH(1,(GMW!$HY$2:$HY$100=AM$3)*(GMW!$HZ$2:$HZ$100=AM$1),0),$B49-1973)</f>
        <v>0.62856670000000003</v>
      </c>
      <c r="AN49" cm="1">
        <f t="array" ref="AN49">INDEX(GMW!$A$2:$HZ$100,MATCH(1,(GMW!$HY$2:$HY$100=AN$3)*(GMW!$HZ$2:$HZ$100=AN$1),0),$B49-1973)</f>
        <v>57288.25</v>
      </c>
      <c r="AO49" cm="1">
        <f t="array" ref="AO49">INDEX(GMW!$A$2:$HZ$100,MATCH(1,(GMW!$HY$2:$HY$100=AO$3)*(GMW!$HZ$2:$HZ$100=AO$1),0),$B49-1973)</f>
        <v>315744</v>
      </c>
      <c r="AP49" cm="1">
        <f t="array" ref="AP49">INDEX(GMW!$A$2:$HZ$100,MATCH(1,(GMW!$HY$2:$HY$100=AP$3)*(GMW!$HZ$2:$HZ$100=AP$1),0),$B49-1973)</f>
        <v>1084</v>
      </c>
      <c r="AQ49" cm="1">
        <f t="array" ref="AQ49">INDEX(GMW!$A$2:$HZ$100,MATCH(1,(GMW!$HY$2:$HY$100=AQ$3)*(GMW!$HZ$2:$HZ$100=AQ$1),0),$B49-1973)</f>
        <v>-143</v>
      </c>
      <c r="AR49" cm="1">
        <f t="array" ref="AR49">INDEX(GMW!$A$2:$HZ$100,MATCH(1,(GMW!$HY$2:$HY$100=AR$3)*(GMW!$HZ$2:$HZ$100=AR$1),0),$B49-1973)</f>
        <v>51384</v>
      </c>
      <c r="AS49" cm="1">
        <f t="array" ref="AS49">INDEX(GMW!$A$2:$HZ$100,MATCH(1,(GMW!$HY$2:$HY$100=AS$3)*(GMW!$HZ$2:$HZ$100=AS$1),0),$B49-1973)</f>
        <v>941</v>
      </c>
      <c r="AT49" cm="1">
        <f t="array" ref="AT49">INDEX(GMW!$A$2:$HZ$100,MATCH(1,(GMW!$HY$2:$HY$100=AT$3)*(GMW!$HZ$2:$HZ$100=AT$1),0),$B49-1973)</f>
        <v>5651</v>
      </c>
      <c r="AU49" cm="1">
        <f t="array" ref="AU49">INDEX(GMW!$A$2:$HZ$100,MATCH(1,(GMW!$HY$2:$HY$100=AU$3)*(GMW!$HZ$2:$HZ$100=AU$1),0),$B49-1973)</f>
        <v>56892</v>
      </c>
      <c r="AV49" cm="1">
        <f t="array" ref="AV49">INDEX(GMW!$A$2:$HZ$100,MATCH(1,(GMW!$HY$2:$HY$100=AV$3)*(GMW!$HZ$2:$HZ$100=AV$1),0),$B49-1973)</f>
        <v>99731.27</v>
      </c>
      <c r="AW49" cm="1">
        <f t="array" ref="AW49">INDEX(GMW!$A$2:$HZ$100,MATCH(1,(GMW!$HY$2:$HY$100=AW$3)*(GMW!$HZ$2:$HZ$100=AW$1),0),$B49-1973)</f>
        <v>170068</v>
      </c>
      <c r="AX49" cm="1">
        <f t="array" ref="AX49">INDEX(GMW!$A$2:$HZ$100,MATCH(1,(GMW!$HY$2:$HY$100=AX$3)*(GMW!$HZ$2:$HZ$100=AX$1),0),$B49-1973)</f>
        <v>313765.7</v>
      </c>
      <c r="AY49" cm="1">
        <f t="array" ref="AY49">INDEX(GMW!$A$2:$HZ$100,MATCH(1,(GMW!$HY$2:$HY$100=AY$3)*(GMW!$HZ$2:$HZ$100=AY$1),0),$B49-1973)</f>
        <v>53.86262</v>
      </c>
      <c r="AZ49" cm="1">
        <f t="array" ref="AZ49">INDEX(GMW!$A$2:$HZ$100,MATCH(1,(GMW!$HY$2:$HY$100=AZ$3)*(GMW!$HZ$2:$HZ$100=AZ$1),0),$B49-1973)</f>
        <v>56.4</v>
      </c>
      <c r="BA49" cm="1">
        <f t="array" ref="BA49">INDEX(GMW!$A$2:$HZ$100,MATCH(1,(GMW!$HY$2:$HY$100=BA$3)*(GMW!$HZ$2:$HZ$100=BA$1),0),$B49-1973)</f>
        <v>14.875</v>
      </c>
      <c r="BB49" cm="1">
        <f t="array" ref="BB49">INDEX(GMW!$A$2:$HZ$100,MATCH(1,(GMW!$HY$2:$HY$100=BB$3)*(GMW!$HZ$2:$HZ$100=BB$1),0),$B49-1973)</f>
        <v>30170</v>
      </c>
      <c r="BC49" cm="1">
        <f t="array" ref="BC49">INDEX(GMW!$A$2:$HZ$100,MATCH(1,(GMW!$HY$2:$HY$100=BC$3)*(GMW!$HZ$2:$HZ$100=BC$1),0),$B49-1973)</f>
        <v>74.8</v>
      </c>
      <c r="BD49" cm="1">
        <f t="array" ref="BD49">INDEX(GMW!$A$2:$HZ$100,MATCH(1,(GMW!$HY$2:$HY$100=BD$3)*(GMW!$HZ$2:$HZ$100=BD$1),0),$B49-1973)</f>
        <v>32997</v>
      </c>
      <c r="BE49" cm="1">
        <f t="array" ref="BE49">INDEX(GMW!$A$2:$HZ$100,MATCH(1,(GMW!$HY$2:$HY$100=BE$3)*(GMW!$HZ$2:$HZ$100=BE$1),0),$B49-1973)</f>
        <v>7.1</v>
      </c>
      <c r="BF49" cm="1">
        <f t="array" ref="BF49">INDEX(GMW!$A$2:$HZ$100,MATCH(1,(GMW!$HY$2:$HY$100=BF$3)*(GMW!$HZ$2:$HZ$100=BF$1),0),$B49-1973)</f>
        <v>0.62856670000000003</v>
      </c>
      <c r="BG49" cm="1">
        <f t="array" ref="BG49">INDEX(GMW!$A$2:$HZ$100,MATCH(1,(GMW!$HY$2:$HY$100=BG$3)*(GMW!$HZ$2:$HZ$100=BG$1),0),$B49-1973)</f>
        <v>57288.25</v>
      </c>
      <c r="BJ49">
        <f t="shared" si="67"/>
        <v>1990</v>
      </c>
      <c r="BM49">
        <f t="shared" si="65"/>
        <v>2022</v>
      </c>
      <c r="BN49">
        <f t="shared" si="66"/>
        <v>202201</v>
      </c>
      <c r="BO49" s="9">
        <f t="shared" si="75"/>
        <v>2272704</v>
      </c>
      <c r="BP49" s="9">
        <f t="shared" si="76"/>
        <v>128682</v>
      </c>
      <c r="BQ49" s="9">
        <f t="shared" si="77"/>
        <v>-82746</v>
      </c>
      <c r="BR49" s="9">
        <f t="shared" si="78"/>
        <v>1051072</v>
      </c>
      <c r="BS49" s="9">
        <f t="shared" si="79"/>
        <v>45936</v>
      </c>
      <c r="BT49" s="9">
        <f t="shared" si="80"/>
        <v>60404</v>
      </c>
      <c r="BU49" s="9">
        <f t="shared" si="81"/>
        <v>1028730</v>
      </c>
      <c r="BV49" s="9">
        <f t="shared" si="14"/>
        <v>2539800</v>
      </c>
      <c r="BW49" s="9">
        <f t="shared" si="82"/>
        <v>2556206</v>
      </c>
      <c r="BX49" s="9">
        <f t="shared" si="83"/>
        <v>2251474.1</v>
      </c>
      <c r="BY49" s="10">
        <f t="shared" si="84"/>
        <v>112.47185</v>
      </c>
      <c r="BZ49" s="10">
        <f t="shared" si="85"/>
        <v>124.60832499999999</v>
      </c>
      <c r="CA49" s="10">
        <f t="shared" si="86"/>
        <v>2.8125</v>
      </c>
      <c r="CB49" s="9">
        <f t="shared" si="62"/>
        <v>196721</v>
      </c>
      <c r="CC49" s="10">
        <f t="shared" si="20"/>
        <v>94.474999999999994</v>
      </c>
      <c r="CD49" s="9">
        <f t="shared" si="63"/>
        <v>128896</v>
      </c>
      <c r="CE49" s="10">
        <f t="shared" si="21"/>
        <v>3.875</v>
      </c>
      <c r="CF49" s="11">
        <f t="shared" si="87"/>
        <v>0.37918089999999999</v>
      </c>
      <c r="CG49" s="11">
        <f t="shared" si="88"/>
        <v>68178.12</v>
      </c>
      <c r="CH49" s="9">
        <f t="shared" si="89"/>
        <v>2272704</v>
      </c>
      <c r="CI49" s="9">
        <f t="shared" si="90"/>
        <v>128682</v>
      </c>
      <c r="CJ49" s="9">
        <f t="shared" si="91"/>
        <v>-82746</v>
      </c>
      <c r="CK49" s="9">
        <f t="shared" si="92"/>
        <v>1051072</v>
      </c>
      <c r="CL49" s="9">
        <f t="shared" si="93"/>
        <v>45936</v>
      </c>
      <c r="CM49" s="9">
        <f t="shared" si="94"/>
        <v>60404</v>
      </c>
      <c r="CN49" s="9">
        <f t="shared" si="95"/>
        <v>1028730</v>
      </c>
      <c r="CO49" s="9">
        <f t="shared" si="31"/>
        <v>2539800</v>
      </c>
      <c r="CP49" s="9">
        <f t="shared" si="96"/>
        <v>2556206</v>
      </c>
      <c r="CQ49" s="9">
        <f t="shared" si="97"/>
        <v>2251474.1</v>
      </c>
      <c r="CR49" s="10">
        <f t="shared" si="98"/>
        <v>112.47185</v>
      </c>
      <c r="CS49" s="10">
        <f t="shared" si="99"/>
        <v>124.60832499999999</v>
      </c>
      <c r="CT49" s="10">
        <f t="shared" si="100"/>
        <v>2.8125</v>
      </c>
      <c r="CU49" s="9">
        <f t="shared" si="37"/>
        <v>196721</v>
      </c>
      <c r="CV49" s="10">
        <f t="shared" si="38"/>
        <v>94.474999999999994</v>
      </c>
      <c r="CW49" s="9">
        <f t="shared" si="39"/>
        <v>128896</v>
      </c>
      <c r="CX49" s="10">
        <f t="shared" si="40"/>
        <v>3.875</v>
      </c>
      <c r="CY49" s="11">
        <f t="shared" si="101"/>
        <v>0.37918089999999999</v>
      </c>
      <c r="CZ49" s="11">
        <f t="shared" si="102"/>
        <v>68178.12</v>
      </c>
      <c r="DA49" s="9">
        <f t="shared" si="103"/>
        <v>2272704</v>
      </c>
      <c r="DB49" s="9">
        <f t="shared" si="104"/>
        <v>128682</v>
      </c>
      <c r="DC49" s="9">
        <f t="shared" si="105"/>
        <v>-82746</v>
      </c>
      <c r="DD49" s="9">
        <f t="shared" si="106"/>
        <v>1051072</v>
      </c>
      <c r="DE49" s="9">
        <f t="shared" si="107"/>
        <v>45936</v>
      </c>
      <c r="DF49" s="9">
        <f t="shared" si="108"/>
        <v>60404</v>
      </c>
      <c r="DG49" s="9">
        <f t="shared" si="109"/>
        <v>1028730</v>
      </c>
      <c r="DH49" s="9">
        <f t="shared" si="50"/>
        <v>2539800</v>
      </c>
      <c r="DI49" s="9">
        <f t="shared" si="110"/>
        <v>2556206</v>
      </c>
      <c r="DJ49" s="9">
        <f t="shared" si="111"/>
        <v>2251474.1</v>
      </c>
      <c r="DK49" s="10">
        <f t="shared" si="112"/>
        <v>112.47185</v>
      </c>
      <c r="DL49" s="10">
        <f t="shared" si="113"/>
        <v>124.60832499999999</v>
      </c>
      <c r="DM49" s="10">
        <f t="shared" si="114"/>
        <v>2.8125</v>
      </c>
      <c r="DN49" s="9">
        <f t="shared" si="56"/>
        <v>196721</v>
      </c>
      <c r="DO49" s="10">
        <f t="shared" si="57"/>
        <v>94.474999999999994</v>
      </c>
      <c r="DP49" s="9">
        <f t="shared" si="58"/>
        <v>128896</v>
      </c>
      <c r="DQ49" s="10">
        <f t="shared" si="59"/>
        <v>3.875</v>
      </c>
      <c r="DR49" s="11">
        <f t="shared" si="115"/>
        <v>0.37918089999999999</v>
      </c>
      <c r="DS49" s="11">
        <f t="shared" si="116"/>
        <v>68178.12</v>
      </c>
    </row>
    <row r="50" spans="1:123">
      <c r="B50">
        <f t="shared" si="64"/>
        <v>2023</v>
      </c>
      <c r="C50" cm="1">
        <f t="array" ref="C50">INDEX(GMW!$A$2:$HZ$100,MATCH(1,(GMW!$HY$2:$HY$100=C$3)*(GMW!$HZ$2:$HZ$100=C$1),0),$B50-1973)</f>
        <v>314148</v>
      </c>
      <c r="D50" cm="1">
        <f t="array" ref="D50">INDEX(GMW!$A$2:$HZ$100,MATCH(1,(GMW!$HY$2:$HY$100=D$3)*(GMW!$HZ$2:$HZ$100=D$1),0),$B50-1973)</f>
        <v>1129</v>
      </c>
      <c r="E50" cm="1">
        <f t="array" ref="E50">INDEX(GMW!$A$2:$HZ$100,MATCH(1,(GMW!$HY$2:$HY$100=E$3)*(GMW!$HZ$2:$HZ$100=E$1),0),$B50-1973)</f>
        <v>813</v>
      </c>
      <c r="F50" cm="1">
        <f t="array" ref="F50">INDEX(GMW!$A$2:$HZ$100,MATCH(1,(GMW!$HY$2:$HY$100=F$3)*(GMW!$HZ$2:$HZ$100=F$1),0),$B50-1973)</f>
        <v>54213</v>
      </c>
      <c r="G50" cm="1">
        <f t="array" ref="G50">INDEX(GMW!$A$2:$HZ$100,MATCH(1,(GMW!$HY$2:$HY$100=G$3)*(GMW!$HZ$2:$HZ$100=G$1),0),$B50-1973)</f>
        <v>1942</v>
      </c>
      <c r="H50" cm="1">
        <f t="array" ref="H50">INDEX(GMW!$A$2:$HZ$100,MATCH(1,(GMW!$HY$2:$HY$100=H$3)*(GMW!$HZ$2:$HZ$100=H$1),0),$B50-1973)</f>
        <v>5079</v>
      </c>
      <c r="I50" cm="1">
        <f t="array" ref="I50">INDEX(GMW!$A$2:$HZ$100,MATCH(1,(GMW!$HY$2:$HY$100=I$3)*(GMW!$HZ$2:$HZ$100=I$1),0),$B50-1973)</f>
        <v>60105</v>
      </c>
      <c r="J50" cm="1">
        <f t="array" ref="J50">INDEX(GMW!$A$2:$HZ$100,MATCH(1,(GMW!$HY$2:$HY$100=J$3)*(GMW!$HZ$2:$HZ$100=J$1),0),$B50-1973)</f>
        <v>101559.6</v>
      </c>
      <c r="K50" cm="1">
        <f t="array" ref="K50">INDEX(GMW!$A$2:$HZ$100,MATCH(1,(GMW!$HY$2:$HY$100=K$3)*(GMW!$HZ$2:$HZ$100=K$1),0),$B50-1973)</f>
        <v>170954</v>
      </c>
      <c r="L50" cm="1">
        <f t="array" ref="L50">INDEX(GMW!$A$2:$HZ$100,MATCH(1,(GMW!$HY$2:$HY$100=L$3)*(GMW!$HZ$2:$HZ$100=L$1),0),$B50-1973)</f>
        <v>315123</v>
      </c>
      <c r="M50" cm="1">
        <f t="array" ref="M50">INDEX(GMW!$A$2:$HZ$100,MATCH(1,(GMW!$HY$2:$HY$100=M$3)*(GMW!$HZ$2:$HZ$100=M$1),0),$B50-1973)</f>
        <v>54.418300000000002</v>
      </c>
      <c r="N50" cm="1">
        <f t="array" ref="N50">INDEX(GMW!$A$2:$HZ$100,MATCH(1,(GMW!$HY$2:$HY$100=N$3)*(GMW!$HZ$2:$HZ$100=N$1),0),$B50-1973)</f>
        <v>57.466670000000001</v>
      </c>
      <c r="O50" cm="1">
        <f t="array" ref="O50">INDEX(GMW!$A$2:$HZ$100,MATCH(1,(GMW!$HY$2:$HY$100=O$3)*(GMW!$HZ$2:$HZ$100=O$1),0),$B50-1973)</f>
        <v>13.875</v>
      </c>
      <c r="P50" cm="1">
        <f t="array" ref="P50">INDEX(GMW!$A$2:$HZ$100,MATCH(1,(GMW!$HY$2:$HY$100=P$3)*(GMW!$HZ$2:$HZ$100=P$1),0),$B50-1973)</f>
        <v>29755</v>
      </c>
      <c r="Q50" cm="1">
        <f t="array" ref="Q50">INDEX(GMW!$A$2:$HZ$100,MATCH(1,(GMW!$HY$2:$HY$100=Q$3)*(GMW!$HZ$2:$HZ$100=Q$1),0),$B50-1973)</f>
        <v>74</v>
      </c>
      <c r="R50" cm="1">
        <f t="array" ref="R50">INDEX(GMW!$A$2:$HZ$100,MATCH(1,(GMW!$HY$2:$HY$100=R$3)*(GMW!$HZ$2:$HZ$100=R$1),0),$B50-1973)</f>
        <v>32703</v>
      </c>
      <c r="S50" cm="1">
        <f t="array" ref="S50">INDEX(GMW!$A$2:$HZ$100,MATCH(1,(GMW!$HY$2:$HY$100=S$3)*(GMW!$HZ$2:$HZ$100=S$1),0),$B50-1973)</f>
        <v>7.5</v>
      </c>
      <c r="T50" cm="1">
        <f t="array" ref="T50">INDEX(GMW!$A$2:$HZ$100,MATCH(1,(GMW!$HY$2:$HY$100=T$3)*(GMW!$HZ$2:$HZ$100=T$1),0),$B50-1973)</f>
        <v>-0.30984879999999998</v>
      </c>
      <c r="U50" cm="1">
        <f t="array" ref="U50">INDEX(GMW!$A$2:$HZ$100,MATCH(1,(GMW!$HY$2:$HY$100=U$3)*(GMW!$HZ$2:$HZ$100=U$1),0),$B50-1973)</f>
        <v>57338.5</v>
      </c>
      <c r="V50" cm="1">
        <f t="array" ref="V50">INDEX(GMW!$A$2:$HZ$100,MATCH(1,(GMW!$HY$2:$HY$100=V$3)*(GMW!$HZ$2:$HZ$100=V$1),0),$B50-1973)</f>
        <v>314148</v>
      </c>
      <c r="W50" cm="1">
        <f t="array" ref="W50">INDEX(GMW!$A$2:$HZ$100,MATCH(1,(GMW!$HY$2:$HY$100=W$3)*(GMW!$HZ$2:$HZ$100=W$1),0),$B50-1973)</f>
        <v>1129</v>
      </c>
      <c r="X50" cm="1">
        <f t="array" ref="X50">INDEX(GMW!$A$2:$HZ$100,MATCH(1,(GMW!$HY$2:$HY$100=X$3)*(GMW!$HZ$2:$HZ$100=X$1),0),$B50-1973)</f>
        <v>813</v>
      </c>
      <c r="Y50" cm="1">
        <f t="array" ref="Y50">INDEX(GMW!$A$2:$HZ$100,MATCH(1,(GMW!$HY$2:$HY$100=Y$3)*(GMW!$HZ$2:$HZ$100=Y$1),0),$B50-1973)</f>
        <v>54213</v>
      </c>
      <c r="Z50" cm="1">
        <f t="array" ref="Z50">INDEX(GMW!$A$2:$HZ$100,MATCH(1,(GMW!$HY$2:$HY$100=Z$3)*(GMW!$HZ$2:$HZ$100=Z$1),0),$B50-1973)</f>
        <v>1942</v>
      </c>
      <c r="AA50" cm="1">
        <f t="array" ref="AA50">INDEX(GMW!$A$2:$HZ$100,MATCH(1,(GMW!$HY$2:$HY$100=AA$3)*(GMW!$HZ$2:$HZ$100=AA$1),0),$B50-1973)</f>
        <v>5079</v>
      </c>
      <c r="AB50" cm="1">
        <f t="array" ref="AB50">INDEX(GMW!$A$2:$HZ$100,MATCH(1,(GMW!$HY$2:$HY$100=AB$3)*(GMW!$HZ$2:$HZ$100=AB$1),0),$B50-1973)</f>
        <v>60105</v>
      </c>
      <c r="AC50" cm="1">
        <f t="array" ref="AC50">INDEX(GMW!$A$2:$HZ$100,MATCH(1,(GMW!$HY$2:$HY$100=AC$3)*(GMW!$HZ$2:$HZ$100=AC$1),0),$B50-1973)</f>
        <v>101559.6</v>
      </c>
      <c r="AD50" cm="1">
        <f t="array" ref="AD50">INDEX(GMW!$A$2:$HZ$100,MATCH(1,(GMW!$HY$2:$HY$100=AD$3)*(GMW!$HZ$2:$HZ$100=AD$1),0),$B50-1973)</f>
        <v>170954</v>
      </c>
      <c r="AE50" cm="1">
        <f t="array" ref="AE50">INDEX(GMW!$A$2:$HZ$100,MATCH(1,(GMW!$HY$2:$HY$100=AE$3)*(GMW!$HZ$2:$HZ$100=AE$1),0),$B50-1973)</f>
        <v>315123</v>
      </c>
      <c r="AF50" cm="1">
        <f t="array" ref="AF50">INDEX(GMW!$A$2:$HZ$100,MATCH(1,(GMW!$HY$2:$HY$100=AF$3)*(GMW!$HZ$2:$HZ$100=AF$1),0),$B50-1973)</f>
        <v>54.418300000000002</v>
      </c>
      <c r="AG50" cm="1">
        <f t="array" ref="AG50">INDEX(GMW!$A$2:$HZ$100,MATCH(1,(GMW!$HY$2:$HY$100=AG$3)*(GMW!$HZ$2:$HZ$100=AG$1),0),$B50-1973)</f>
        <v>57.466670000000001</v>
      </c>
      <c r="AH50" cm="1">
        <f t="array" ref="AH50">INDEX(GMW!$A$2:$HZ$100,MATCH(1,(GMW!$HY$2:$HY$100=AH$3)*(GMW!$HZ$2:$HZ$100=AH$1),0),$B50-1973)</f>
        <v>13.875</v>
      </c>
      <c r="AI50" cm="1">
        <f t="array" ref="AI50">INDEX(GMW!$A$2:$HZ$100,MATCH(1,(GMW!$HY$2:$HY$100=AI$3)*(GMW!$HZ$2:$HZ$100=AI$1),0),$B50-1973)</f>
        <v>29755</v>
      </c>
      <c r="AJ50" cm="1">
        <f t="array" ref="AJ50">INDEX(GMW!$A$2:$HZ$100,MATCH(1,(GMW!$HY$2:$HY$100=AJ$3)*(GMW!$HZ$2:$HZ$100=AJ$1),0),$B50-1973)</f>
        <v>74</v>
      </c>
      <c r="AK50" cm="1">
        <f t="array" ref="AK50">INDEX(GMW!$A$2:$HZ$100,MATCH(1,(GMW!$HY$2:$HY$100=AK$3)*(GMW!$HZ$2:$HZ$100=AK$1),0),$B50-1973)</f>
        <v>32703</v>
      </c>
      <c r="AL50" cm="1">
        <f t="array" ref="AL50">INDEX(GMW!$A$2:$HZ$100,MATCH(1,(GMW!$HY$2:$HY$100=AL$3)*(GMW!$HZ$2:$HZ$100=AL$1),0),$B50-1973)</f>
        <v>7.5</v>
      </c>
      <c r="AM50" cm="1">
        <f t="array" ref="AM50">INDEX(GMW!$A$2:$HZ$100,MATCH(1,(GMW!$HY$2:$HY$100=AM$3)*(GMW!$HZ$2:$HZ$100=AM$1),0),$B50-1973)</f>
        <v>-0.30984879999999998</v>
      </c>
      <c r="AN50" cm="1">
        <f t="array" ref="AN50">INDEX(GMW!$A$2:$HZ$100,MATCH(1,(GMW!$HY$2:$HY$100=AN$3)*(GMW!$HZ$2:$HZ$100=AN$1),0),$B50-1973)</f>
        <v>57338.5</v>
      </c>
      <c r="AO50" cm="1">
        <f t="array" ref="AO50">INDEX(GMW!$A$2:$HZ$100,MATCH(1,(GMW!$HY$2:$HY$100=AO$3)*(GMW!$HZ$2:$HZ$100=AO$1),0),$B50-1973)</f>
        <v>314148</v>
      </c>
      <c r="AP50" cm="1">
        <f t="array" ref="AP50">INDEX(GMW!$A$2:$HZ$100,MATCH(1,(GMW!$HY$2:$HY$100=AP$3)*(GMW!$HZ$2:$HZ$100=AP$1),0),$B50-1973)</f>
        <v>1129</v>
      </c>
      <c r="AQ50" cm="1">
        <f t="array" ref="AQ50">INDEX(GMW!$A$2:$HZ$100,MATCH(1,(GMW!$HY$2:$HY$100=AQ$3)*(GMW!$HZ$2:$HZ$100=AQ$1),0),$B50-1973)</f>
        <v>813</v>
      </c>
      <c r="AR50" cm="1">
        <f t="array" ref="AR50">INDEX(GMW!$A$2:$HZ$100,MATCH(1,(GMW!$HY$2:$HY$100=AR$3)*(GMW!$HZ$2:$HZ$100=AR$1),0),$B50-1973)</f>
        <v>54213</v>
      </c>
      <c r="AS50" cm="1">
        <f t="array" ref="AS50">INDEX(GMW!$A$2:$HZ$100,MATCH(1,(GMW!$HY$2:$HY$100=AS$3)*(GMW!$HZ$2:$HZ$100=AS$1),0),$B50-1973)</f>
        <v>1942</v>
      </c>
      <c r="AT50" cm="1">
        <f t="array" ref="AT50">INDEX(GMW!$A$2:$HZ$100,MATCH(1,(GMW!$HY$2:$HY$100=AT$3)*(GMW!$HZ$2:$HZ$100=AT$1),0),$B50-1973)</f>
        <v>5079</v>
      </c>
      <c r="AU50" cm="1">
        <f t="array" ref="AU50">INDEX(GMW!$A$2:$HZ$100,MATCH(1,(GMW!$HY$2:$HY$100=AU$3)*(GMW!$HZ$2:$HZ$100=AU$1),0),$B50-1973)</f>
        <v>60105</v>
      </c>
      <c r="AV50" cm="1">
        <f t="array" ref="AV50">INDEX(GMW!$A$2:$HZ$100,MATCH(1,(GMW!$HY$2:$HY$100=AV$3)*(GMW!$HZ$2:$HZ$100=AV$1),0),$B50-1973)</f>
        <v>101559.6</v>
      </c>
      <c r="AW50" cm="1">
        <f t="array" ref="AW50">INDEX(GMW!$A$2:$HZ$100,MATCH(1,(GMW!$HY$2:$HY$100=AW$3)*(GMW!$HZ$2:$HZ$100=AW$1),0),$B50-1973)</f>
        <v>170954</v>
      </c>
      <c r="AX50" cm="1">
        <f t="array" ref="AX50">INDEX(GMW!$A$2:$HZ$100,MATCH(1,(GMW!$HY$2:$HY$100=AX$3)*(GMW!$HZ$2:$HZ$100=AX$1),0),$B50-1973)</f>
        <v>315123</v>
      </c>
      <c r="AY50" cm="1">
        <f t="array" ref="AY50">INDEX(GMW!$A$2:$HZ$100,MATCH(1,(GMW!$HY$2:$HY$100=AY$3)*(GMW!$HZ$2:$HZ$100=AY$1),0),$B50-1973)</f>
        <v>54.418300000000002</v>
      </c>
      <c r="AZ50" cm="1">
        <f t="array" ref="AZ50">INDEX(GMW!$A$2:$HZ$100,MATCH(1,(GMW!$HY$2:$HY$100=AZ$3)*(GMW!$HZ$2:$HZ$100=AZ$1),0),$B50-1973)</f>
        <v>57.466670000000001</v>
      </c>
      <c r="BA50" cm="1">
        <f t="array" ref="BA50">INDEX(GMW!$A$2:$HZ$100,MATCH(1,(GMW!$HY$2:$HY$100=BA$3)*(GMW!$HZ$2:$HZ$100=BA$1),0),$B50-1973)</f>
        <v>13.875</v>
      </c>
      <c r="BB50" cm="1">
        <f t="array" ref="BB50">INDEX(GMW!$A$2:$HZ$100,MATCH(1,(GMW!$HY$2:$HY$100=BB$3)*(GMW!$HZ$2:$HZ$100=BB$1),0),$B50-1973)</f>
        <v>29755</v>
      </c>
      <c r="BC50" cm="1">
        <f t="array" ref="BC50">INDEX(GMW!$A$2:$HZ$100,MATCH(1,(GMW!$HY$2:$HY$100=BC$3)*(GMW!$HZ$2:$HZ$100=BC$1),0),$B50-1973)</f>
        <v>74</v>
      </c>
      <c r="BD50" cm="1">
        <f t="array" ref="BD50">INDEX(GMW!$A$2:$HZ$100,MATCH(1,(GMW!$HY$2:$HY$100=BD$3)*(GMW!$HZ$2:$HZ$100=BD$1),0),$B50-1973)</f>
        <v>32703</v>
      </c>
      <c r="BE50" cm="1">
        <f t="array" ref="BE50">INDEX(GMW!$A$2:$HZ$100,MATCH(1,(GMW!$HY$2:$HY$100=BE$3)*(GMW!$HZ$2:$HZ$100=BE$1),0),$B50-1973)</f>
        <v>7.5</v>
      </c>
      <c r="BF50" cm="1">
        <f t="array" ref="BF50">INDEX(GMW!$A$2:$HZ$100,MATCH(1,(GMW!$HY$2:$HY$100=BF$3)*(GMW!$HZ$2:$HZ$100=BF$1),0),$B50-1973)</f>
        <v>-0.30984879999999998</v>
      </c>
      <c r="BG50" cm="1">
        <f t="array" ref="BG50">INDEX(GMW!$A$2:$HZ$100,MATCH(1,(GMW!$HY$2:$HY$100=BG$3)*(GMW!$HZ$2:$HZ$100=BG$1),0),$B50-1973)</f>
        <v>57338.5</v>
      </c>
      <c r="BJ50">
        <f t="shared" si="67"/>
        <v>1990</v>
      </c>
      <c r="BM50">
        <f t="shared" si="65"/>
        <v>2023</v>
      </c>
      <c r="BN50">
        <f t="shared" si="66"/>
        <v>202301</v>
      </c>
      <c r="BO50" s="9">
        <f t="shared" si="75"/>
        <v>2273012.4</v>
      </c>
      <c r="BP50" s="9">
        <f t="shared" si="76"/>
        <v>113492.4219</v>
      </c>
      <c r="BQ50" s="9">
        <f t="shared" si="77"/>
        <v>-46353.61</v>
      </c>
      <c r="BR50" s="9">
        <f t="shared" si="78"/>
        <v>1082915.3999999999</v>
      </c>
      <c r="BS50" s="9">
        <f t="shared" si="79"/>
        <v>67138.81</v>
      </c>
      <c r="BT50" s="9">
        <f t="shared" si="80"/>
        <v>66227.459999999992</v>
      </c>
      <c r="BU50" s="9">
        <f t="shared" si="81"/>
        <v>1102789.3</v>
      </c>
      <c r="BV50" s="9">
        <f t="shared" si="14"/>
        <v>2690072</v>
      </c>
      <c r="BW50" s="9">
        <f t="shared" si="82"/>
        <v>2716115.9</v>
      </c>
      <c r="BX50" s="9">
        <f t="shared" si="83"/>
        <v>2264730.2999999998</v>
      </c>
      <c r="BY50" s="10">
        <f t="shared" si="84"/>
        <v>119.494725</v>
      </c>
      <c r="BZ50" s="10">
        <f t="shared" si="85"/>
        <v>131.64772500000001</v>
      </c>
      <c r="CA50" s="10">
        <f t="shared" si="86"/>
        <v>5.1875</v>
      </c>
      <c r="CB50" s="9">
        <f t="shared" si="62"/>
        <v>200654.45</v>
      </c>
      <c r="CC50" s="10">
        <f t="shared" si="20"/>
        <v>94.80333499999999</v>
      </c>
      <c r="CD50" s="9">
        <f t="shared" si="63"/>
        <v>129462.05</v>
      </c>
      <c r="CE50" s="10">
        <f t="shared" si="21"/>
        <v>4.01178525</v>
      </c>
      <c r="CF50" s="11">
        <f t="shared" si="87"/>
        <v>5.0544739999999998E-2</v>
      </c>
      <c r="CG50" s="11">
        <f t="shared" si="88"/>
        <v>68847.179999999993</v>
      </c>
      <c r="CH50" s="9">
        <f t="shared" si="89"/>
        <v>2273012.4</v>
      </c>
      <c r="CI50" s="9">
        <f t="shared" si="90"/>
        <v>113492.4219</v>
      </c>
      <c r="CJ50" s="9">
        <f t="shared" si="91"/>
        <v>-46353.61</v>
      </c>
      <c r="CK50" s="9">
        <f t="shared" si="92"/>
        <v>1082915.3999999999</v>
      </c>
      <c r="CL50" s="9">
        <f t="shared" si="93"/>
        <v>67138.81</v>
      </c>
      <c r="CM50" s="9">
        <f t="shared" si="94"/>
        <v>66227.459999999992</v>
      </c>
      <c r="CN50" s="9">
        <f t="shared" si="95"/>
        <v>1102789.3</v>
      </c>
      <c r="CO50" s="9">
        <f t="shared" si="31"/>
        <v>2690072</v>
      </c>
      <c r="CP50" s="9">
        <f t="shared" si="96"/>
        <v>2716115.9</v>
      </c>
      <c r="CQ50" s="9">
        <f t="shared" si="97"/>
        <v>2264730.2999999998</v>
      </c>
      <c r="CR50" s="10">
        <f t="shared" si="98"/>
        <v>119.494725</v>
      </c>
      <c r="CS50" s="10">
        <f t="shared" si="99"/>
        <v>131.64772500000001</v>
      </c>
      <c r="CT50" s="10">
        <f t="shared" si="100"/>
        <v>5.1875</v>
      </c>
      <c r="CU50" s="9">
        <f t="shared" si="37"/>
        <v>200654.45</v>
      </c>
      <c r="CV50" s="10">
        <f t="shared" si="38"/>
        <v>94.80333499999999</v>
      </c>
      <c r="CW50" s="9">
        <f t="shared" si="39"/>
        <v>129462.05</v>
      </c>
      <c r="CX50" s="10">
        <f t="shared" si="40"/>
        <v>4.01178525</v>
      </c>
      <c r="CY50" s="11">
        <f t="shared" si="101"/>
        <v>5.0544739999999998E-2</v>
      </c>
      <c r="CZ50" s="11">
        <f t="shared" si="102"/>
        <v>68847.179999999993</v>
      </c>
      <c r="DA50" s="9">
        <f t="shared" si="103"/>
        <v>2273012.4</v>
      </c>
      <c r="DB50" s="9">
        <f t="shared" si="104"/>
        <v>113492.4219</v>
      </c>
      <c r="DC50" s="9">
        <f t="shared" si="105"/>
        <v>-46353.61</v>
      </c>
      <c r="DD50" s="9">
        <f t="shared" si="106"/>
        <v>1082915.3999999999</v>
      </c>
      <c r="DE50" s="9">
        <f t="shared" si="107"/>
        <v>67138.81</v>
      </c>
      <c r="DF50" s="9">
        <f t="shared" si="108"/>
        <v>66227.459999999992</v>
      </c>
      <c r="DG50" s="9">
        <f t="shared" si="109"/>
        <v>1102789.3</v>
      </c>
      <c r="DH50" s="9">
        <f t="shared" si="50"/>
        <v>2690072</v>
      </c>
      <c r="DI50" s="9">
        <f t="shared" si="110"/>
        <v>2716115.9</v>
      </c>
      <c r="DJ50" s="9">
        <f t="shared" si="111"/>
        <v>2264730.2999999998</v>
      </c>
      <c r="DK50" s="10">
        <f t="shared" si="112"/>
        <v>119.494725</v>
      </c>
      <c r="DL50" s="10">
        <f t="shared" si="113"/>
        <v>131.64772500000001</v>
      </c>
      <c r="DM50" s="10">
        <f t="shared" si="114"/>
        <v>5.1875</v>
      </c>
      <c r="DN50" s="9">
        <f t="shared" si="56"/>
        <v>200654.45</v>
      </c>
      <c r="DO50" s="10">
        <f t="shared" si="57"/>
        <v>94.80333499999999</v>
      </c>
      <c r="DP50" s="9">
        <f t="shared" si="58"/>
        <v>129462.05</v>
      </c>
      <c r="DQ50" s="10">
        <f t="shared" si="59"/>
        <v>4.01178525</v>
      </c>
      <c r="DR50" s="11">
        <f t="shared" si="115"/>
        <v>5.0544739999999998E-2</v>
      </c>
      <c r="DS50" s="11">
        <f t="shared" si="116"/>
        <v>68847.179999999993</v>
      </c>
    </row>
    <row r="51" spans="1:123">
      <c r="A51">
        <v>1991</v>
      </c>
      <c r="B51">
        <f t="shared" si="64"/>
        <v>2024</v>
      </c>
      <c r="C51" cm="1">
        <f t="array" ref="C51">INDEX(GMW!$A$2:$HZ$100,MATCH(1,(GMW!$HY$2:$HY$100=C$3)*(GMW!$HZ$2:$HZ$100=C$1),0),$B51-1973)</f>
        <v>312596</v>
      </c>
      <c r="D51" cm="1">
        <f t="array" ref="D51">INDEX(GMW!$A$2:$HZ$100,MATCH(1,(GMW!$HY$2:$HY$100=D$3)*(GMW!$HZ$2:$HZ$100=D$1),0),$B51-1973)</f>
        <v>1890</v>
      </c>
      <c r="E51" cm="1">
        <f t="array" ref="E51">INDEX(GMW!$A$2:$HZ$100,MATCH(1,(GMW!$HY$2:$HY$100=E$3)*(GMW!$HZ$2:$HZ$100=E$1),0),$B51-1973)</f>
        <v>1925</v>
      </c>
      <c r="F51" cm="1">
        <f t="array" ref="F51">INDEX(GMW!$A$2:$HZ$100,MATCH(1,(GMW!$HY$2:$HY$100=F$3)*(GMW!$HZ$2:$HZ$100=F$1),0),$B51-1973)</f>
        <v>53218</v>
      </c>
      <c r="G51" cm="1">
        <f t="array" ref="G51">INDEX(GMW!$A$2:$HZ$100,MATCH(1,(GMW!$HY$2:$HY$100=G$3)*(GMW!$HZ$2:$HZ$100=G$1),0),$B51-1973)</f>
        <v>3815</v>
      </c>
      <c r="H51" cm="1">
        <f t="array" ref="H51">INDEX(GMW!$A$2:$HZ$100,MATCH(1,(GMW!$HY$2:$HY$100=H$3)*(GMW!$HZ$2:$HZ$100=H$1),0),$B51-1973)</f>
        <v>5112</v>
      </c>
      <c r="I51" cm="1">
        <f t="array" ref="I51">INDEX(GMW!$A$2:$HZ$100,MATCH(1,(GMW!$HY$2:$HY$100=I$3)*(GMW!$HZ$2:$HZ$100=I$1),0),$B51-1973)</f>
        <v>60255</v>
      </c>
      <c r="J51" cm="1">
        <f t="array" ref="J51">INDEX(GMW!$A$2:$HZ$100,MATCH(1,(GMW!$HY$2:$HY$100=J$3)*(GMW!$HZ$2:$HZ$100=J$1),0),$B51-1973)</f>
        <v>100297.1</v>
      </c>
      <c r="K51" cm="1">
        <f t="array" ref="K51">INDEX(GMW!$A$2:$HZ$100,MATCH(1,(GMW!$HY$2:$HY$100=K$3)*(GMW!$HZ$2:$HZ$100=K$1),0),$B51-1973)</f>
        <v>173192</v>
      </c>
      <c r="L51" cm="1">
        <f t="array" ref="L51">INDEX(GMW!$A$2:$HZ$100,MATCH(1,(GMW!$HY$2:$HY$100=L$3)*(GMW!$HZ$2:$HZ$100=L$1),0),$B51-1973)</f>
        <v>315521.8</v>
      </c>
      <c r="M51" cm="1">
        <f t="array" ref="M51">INDEX(GMW!$A$2:$HZ$100,MATCH(1,(GMW!$HY$2:$HY$100=M$3)*(GMW!$HZ$2:$HZ$100=M$1),0),$B51-1973)</f>
        <v>55.404420000000002</v>
      </c>
      <c r="N51" cm="1">
        <f t="array" ref="N51">INDEX(GMW!$A$2:$HZ$100,MATCH(1,(GMW!$HY$2:$HY$100=N$3)*(GMW!$HZ$2:$HZ$100=N$1),0),$B51-1973)</f>
        <v>57.666670000000003</v>
      </c>
      <c r="O51" cm="1">
        <f t="array" ref="O51">INDEX(GMW!$A$2:$HZ$100,MATCH(1,(GMW!$HY$2:$HY$100=O$3)*(GMW!$HZ$2:$HZ$100=O$1),0),$B51-1973)</f>
        <v>12.375</v>
      </c>
      <c r="P51" cm="1">
        <f t="array" ref="P51">INDEX(GMW!$A$2:$HZ$100,MATCH(1,(GMW!$HY$2:$HY$100=P$3)*(GMW!$HZ$2:$HZ$100=P$1),0),$B51-1973)</f>
        <v>29155</v>
      </c>
      <c r="Q51" cm="1">
        <f t="array" ref="Q51">INDEX(GMW!$A$2:$HZ$100,MATCH(1,(GMW!$HY$2:$HY$100=Q$3)*(GMW!$HZ$2:$HZ$100=Q$1),0),$B51-1973)</f>
        <v>73.2</v>
      </c>
      <c r="R51" cm="1">
        <f t="array" ref="R51">INDEX(GMW!$A$2:$HZ$100,MATCH(1,(GMW!$HY$2:$HY$100=R$3)*(GMW!$HZ$2:$HZ$100=R$1),0),$B51-1973)</f>
        <v>31157</v>
      </c>
      <c r="S51" cm="1">
        <f t="array" ref="S51">INDEX(GMW!$A$2:$HZ$100,MATCH(1,(GMW!$HY$2:$HY$100=S$3)*(GMW!$HZ$2:$HZ$100=S$1),0),$B51-1973)</f>
        <v>8</v>
      </c>
      <c r="T51" cm="1">
        <f t="array" ref="T51">INDEX(GMW!$A$2:$HZ$100,MATCH(1,(GMW!$HY$2:$HY$100=T$3)*(GMW!$HZ$2:$HZ$100=T$1),0),$B51-1973)</f>
        <v>-0.93164440000000004</v>
      </c>
      <c r="U51" cm="1">
        <f t="array" ref="U51">INDEX(GMW!$A$2:$HZ$100,MATCH(1,(GMW!$HY$2:$HY$100=U$3)*(GMW!$HZ$2:$HZ$100=U$1),0),$B51-1973)</f>
        <v>57388.75</v>
      </c>
      <c r="V51" cm="1">
        <f t="array" ref="V51">INDEX(GMW!$A$2:$HZ$100,MATCH(1,(GMW!$HY$2:$HY$100=V$3)*(GMW!$HZ$2:$HZ$100=V$1),0),$B51-1973)</f>
        <v>312596</v>
      </c>
      <c r="W51" cm="1">
        <f t="array" ref="W51">INDEX(GMW!$A$2:$HZ$100,MATCH(1,(GMW!$HY$2:$HY$100=W$3)*(GMW!$HZ$2:$HZ$100=W$1),0),$B51-1973)</f>
        <v>1890</v>
      </c>
      <c r="X51" cm="1">
        <f t="array" ref="X51">INDEX(GMW!$A$2:$HZ$100,MATCH(1,(GMW!$HY$2:$HY$100=X$3)*(GMW!$HZ$2:$HZ$100=X$1),0),$B51-1973)</f>
        <v>1925</v>
      </c>
      <c r="Y51" cm="1">
        <f t="array" ref="Y51">INDEX(GMW!$A$2:$HZ$100,MATCH(1,(GMW!$HY$2:$HY$100=Y$3)*(GMW!$HZ$2:$HZ$100=Y$1),0),$B51-1973)</f>
        <v>53218</v>
      </c>
      <c r="Z51" cm="1">
        <f t="array" ref="Z51">INDEX(GMW!$A$2:$HZ$100,MATCH(1,(GMW!$HY$2:$HY$100=Z$3)*(GMW!$HZ$2:$HZ$100=Z$1),0),$B51-1973)</f>
        <v>3815</v>
      </c>
      <c r="AA51" cm="1">
        <f t="array" ref="AA51">INDEX(GMW!$A$2:$HZ$100,MATCH(1,(GMW!$HY$2:$HY$100=AA$3)*(GMW!$HZ$2:$HZ$100=AA$1),0),$B51-1973)</f>
        <v>5112</v>
      </c>
      <c r="AB51" cm="1">
        <f t="array" ref="AB51">INDEX(GMW!$A$2:$HZ$100,MATCH(1,(GMW!$HY$2:$HY$100=AB$3)*(GMW!$HZ$2:$HZ$100=AB$1),0),$B51-1973)</f>
        <v>60255</v>
      </c>
      <c r="AC51" cm="1">
        <f t="array" ref="AC51">INDEX(GMW!$A$2:$HZ$100,MATCH(1,(GMW!$HY$2:$HY$100=AC$3)*(GMW!$HZ$2:$HZ$100=AC$1),0),$B51-1973)</f>
        <v>100297.1</v>
      </c>
      <c r="AD51" cm="1">
        <f t="array" ref="AD51">INDEX(GMW!$A$2:$HZ$100,MATCH(1,(GMW!$HY$2:$HY$100=AD$3)*(GMW!$HZ$2:$HZ$100=AD$1),0),$B51-1973)</f>
        <v>173192</v>
      </c>
      <c r="AE51" cm="1">
        <f t="array" ref="AE51">INDEX(GMW!$A$2:$HZ$100,MATCH(1,(GMW!$HY$2:$HY$100=AE$3)*(GMW!$HZ$2:$HZ$100=AE$1),0),$B51-1973)</f>
        <v>315521.8</v>
      </c>
      <c r="AF51" cm="1">
        <f t="array" ref="AF51">INDEX(GMW!$A$2:$HZ$100,MATCH(1,(GMW!$HY$2:$HY$100=AF$3)*(GMW!$HZ$2:$HZ$100=AF$1),0),$B51-1973)</f>
        <v>55.404420000000002</v>
      </c>
      <c r="AG51" cm="1">
        <f t="array" ref="AG51">INDEX(GMW!$A$2:$HZ$100,MATCH(1,(GMW!$HY$2:$HY$100=AG$3)*(GMW!$HZ$2:$HZ$100=AG$1),0),$B51-1973)</f>
        <v>57.666670000000003</v>
      </c>
      <c r="AH51" cm="1">
        <f t="array" ref="AH51">INDEX(GMW!$A$2:$HZ$100,MATCH(1,(GMW!$HY$2:$HY$100=AH$3)*(GMW!$HZ$2:$HZ$100=AH$1),0),$B51-1973)</f>
        <v>12.375</v>
      </c>
      <c r="AI51" cm="1">
        <f t="array" ref="AI51">INDEX(GMW!$A$2:$HZ$100,MATCH(1,(GMW!$HY$2:$HY$100=AI$3)*(GMW!$HZ$2:$HZ$100=AI$1),0),$B51-1973)</f>
        <v>29155</v>
      </c>
      <c r="AJ51" cm="1">
        <f t="array" ref="AJ51">INDEX(GMW!$A$2:$HZ$100,MATCH(1,(GMW!$HY$2:$HY$100=AJ$3)*(GMW!$HZ$2:$HZ$100=AJ$1),0),$B51-1973)</f>
        <v>73.2</v>
      </c>
      <c r="AK51" cm="1">
        <f t="array" ref="AK51">INDEX(GMW!$A$2:$HZ$100,MATCH(1,(GMW!$HY$2:$HY$100=AK$3)*(GMW!$HZ$2:$HZ$100=AK$1),0),$B51-1973)</f>
        <v>31157</v>
      </c>
      <c r="AL51" cm="1">
        <f t="array" ref="AL51">INDEX(GMW!$A$2:$HZ$100,MATCH(1,(GMW!$HY$2:$HY$100=AL$3)*(GMW!$HZ$2:$HZ$100=AL$1),0),$B51-1973)</f>
        <v>8</v>
      </c>
      <c r="AM51" cm="1">
        <f t="array" ref="AM51">INDEX(GMW!$A$2:$HZ$100,MATCH(1,(GMW!$HY$2:$HY$100=AM$3)*(GMW!$HZ$2:$HZ$100=AM$1),0),$B51-1973)</f>
        <v>-0.93164440000000004</v>
      </c>
      <c r="AN51" cm="1">
        <f t="array" ref="AN51">INDEX(GMW!$A$2:$HZ$100,MATCH(1,(GMW!$HY$2:$HY$100=AN$3)*(GMW!$HZ$2:$HZ$100=AN$1),0),$B51-1973)</f>
        <v>57388.75</v>
      </c>
      <c r="AO51" cm="1">
        <f t="array" ref="AO51">INDEX(GMW!$A$2:$HZ$100,MATCH(1,(GMW!$HY$2:$HY$100=AO$3)*(GMW!$HZ$2:$HZ$100=AO$1),0),$B51-1973)</f>
        <v>312596</v>
      </c>
      <c r="AP51" cm="1">
        <f t="array" ref="AP51">INDEX(GMW!$A$2:$HZ$100,MATCH(1,(GMW!$HY$2:$HY$100=AP$3)*(GMW!$HZ$2:$HZ$100=AP$1),0),$B51-1973)</f>
        <v>1890</v>
      </c>
      <c r="AQ51" cm="1">
        <f t="array" ref="AQ51">INDEX(GMW!$A$2:$HZ$100,MATCH(1,(GMW!$HY$2:$HY$100=AQ$3)*(GMW!$HZ$2:$HZ$100=AQ$1),0),$B51-1973)</f>
        <v>1925</v>
      </c>
      <c r="AR51" cm="1">
        <f t="array" ref="AR51">INDEX(GMW!$A$2:$HZ$100,MATCH(1,(GMW!$HY$2:$HY$100=AR$3)*(GMW!$HZ$2:$HZ$100=AR$1),0),$B51-1973)</f>
        <v>53218</v>
      </c>
      <c r="AS51" cm="1">
        <f t="array" ref="AS51">INDEX(GMW!$A$2:$HZ$100,MATCH(1,(GMW!$HY$2:$HY$100=AS$3)*(GMW!$HZ$2:$HZ$100=AS$1),0),$B51-1973)</f>
        <v>3815</v>
      </c>
      <c r="AT51" cm="1">
        <f t="array" ref="AT51">INDEX(GMW!$A$2:$HZ$100,MATCH(1,(GMW!$HY$2:$HY$100=AT$3)*(GMW!$HZ$2:$HZ$100=AT$1),0),$B51-1973)</f>
        <v>5112</v>
      </c>
      <c r="AU51" cm="1">
        <f t="array" ref="AU51">INDEX(GMW!$A$2:$HZ$100,MATCH(1,(GMW!$HY$2:$HY$100=AU$3)*(GMW!$HZ$2:$HZ$100=AU$1),0),$B51-1973)</f>
        <v>60255</v>
      </c>
      <c r="AV51" cm="1">
        <f t="array" ref="AV51">INDEX(GMW!$A$2:$HZ$100,MATCH(1,(GMW!$HY$2:$HY$100=AV$3)*(GMW!$HZ$2:$HZ$100=AV$1),0),$B51-1973)</f>
        <v>100297.1</v>
      </c>
      <c r="AW51" cm="1">
        <f t="array" ref="AW51">INDEX(GMW!$A$2:$HZ$100,MATCH(1,(GMW!$HY$2:$HY$100=AW$3)*(GMW!$HZ$2:$HZ$100=AW$1),0),$B51-1973)</f>
        <v>173192</v>
      </c>
      <c r="AX51" cm="1">
        <f t="array" ref="AX51">INDEX(GMW!$A$2:$HZ$100,MATCH(1,(GMW!$HY$2:$HY$100=AX$3)*(GMW!$HZ$2:$HZ$100=AX$1),0),$B51-1973)</f>
        <v>315521.8</v>
      </c>
      <c r="AY51" cm="1">
        <f t="array" ref="AY51">INDEX(GMW!$A$2:$HZ$100,MATCH(1,(GMW!$HY$2:$HY$100=AY$3)*(GMW!$HZ$2:$HZ$100=AY$1),0),$B51-1973)</f>
        <v>55.404420000000002</v>
      </c>
      <c r="AZ51" cm="1">
        <f t="array" ref="AZ51">INDEX(GMW!$A$2:$HZ$100,MATCH(1,(GMW!$HY$2:$HY$100=AZ$3)*(GMW!$HZ$2:$HZ$100=AZ$1),0),$B51-1973)</f>
        <v>57.666670000000003</v>
      </c>
      <c r="BA51" cm="1">
        <f t="array" ref="BA51">INDEX(GMW!$A$2:$HZ$100,MATCH(1,(GMW!$HY$2:$HY$100=BA$3)*(GMW!$HZ$2:$HZ$100=BA$1),0),$B51-1973)</f>
        <v>12.375</v>
      </c>
      <c r="BB51" cm="1">
        <f t="array" ref="BB51">INDEX(GMW!$A$2:$HZ$100,MATCH(1,(GMW!$HY$2:$HY$100=BB$3)*(GMW!$HZ$2:$HZ$100=BB$1),0),$B51-1973)</f>
        <v>29155</v>
      </c>
      <c r="BC51" cm="1">
        <f t="array" ref="BC51">INDEX(GMW!$A$2:$HZ$100,MATCH(1,(GMW!$HY$2:$HY$100=BC$3)*(GMW!$HZ$2:$HZ$100=BC$1),0),$B51-1973)</f>
        <v>73.2</v>
      </c>
      <c r="BD51" cm="1">
        <f t="array" ref="BD51">INDEX(GMW!$A$2:$HZ$100,MATCH(1,(GMW!$HY$2:$HY$100=BD$3)*(GMW!$HZ$2:$HZ$100=BD$1),0),$B51-1973)</f>
        <v>31157</v>
      </c>
      <c r="BE51" cm="1">
        <f t="array" ref="BE51">INDEX(GMW!$A$2:$HZ$100,MATCH(1,(GMW!$HY$2:$HY$100=BE$3)*(GMW!$HZ$2:$HZ$100=BE$1),0),$B51-1973)</f>
        <v>8</v>
      </c>
      <c r="BF51" cm="1">
        <f t="array" ref="BF51">INDEX(GMW!$A$2:$HZ$100,MATCH(1,(GMW!$HY$2:$HY$100=BF$3)*(GMW!$HZ$2:$HZ$100=BF$1),0),$B51-1973)</f>
        <v>-0.93164440000000004</v>
      </c>
      <c r="BG51" cm="1">
        <f t="array" ref="BG51">INDEX(GMW!$A$2:$HZ$100,MATCH(1,(GMW!$HY$2:$HY$100=BG$3)*(GMW!$HZ$2:$HZ$100=BG$1),0),$B51-1973)</f>
        <v>57388.75</v>
      </c>
      <c r="BJ51">
        <f t="shared" si="67"/>
        <v>1990</v>
      </c>
      <c r="BK51" t="str">
        <f t="shared" ref="BK51" si="119">BJ51&amp;"01"</f>
        <v>199001</v>
      </c>
      <c r="BM51">
        <f t="shared" si="65"/>
        <v>2024</v>
      </c>
      <c r="BN51">
        <f t="shared" si="66"/>
        <v>202401</v>
      </c>
      <c r="BO51" s="9">
        <f t="shared" si="75"/>
        <v>2295823.6</v>
      </c>
      <c r="BP51" s="9">
        <f t="shared" si="76"/>
        <v>89693.195999999996</v>
      </c>
      <c r="BQ51" s="9">
        <f t="shared" si="77"/>
        <v>-23126.688000000006</v>
      </c>
      <c r="BR51" s="9">
        <f t="shared" si="78"/>
        <v>1100958.1000000001</v>
      </c>
      <c r="BS51" s="9">
        <f t="shared" si="79"/>
        <v>66566.509999999995</v>
      </c>
      <c r="BT51" s="9">
        <f t="shared" si="80"/>
        <v>69392.240000000005</v>
      </c>
      <c r="BU51" s="9">
        <f t="shared" si="81"/>
        <v>1147223.7</v>
      </c>
      <c r="BV51" s="9">
        <f t="shared" si="14"/>
        <v>2794794</v>
      </c>
      <c r="BW51" s="9">
        <f t="shared" si="82"/>
        <v>2793055.6999999997</v>
      </c>
      <c r="BX51" s="9">
        <f t="shared" si="83"/>
        <v>2297918.6999999997</v>
      </c>
      <c r="BY51" s="10">
        <f t="shared" si="84"/>
        <v>121.655125</v>
      </c>
      <c r="BZ51" s="10">
        <f t="shared" si="85"/>
        <v>133.97444999999999</v>
      </c>
      <c r="CA51" s="10">
        <f t="shared" si="86"/>
        <v>4.6249977500000004</v>
      </c>
      <c r="CB51" s="9">
        <f t="shared" si="62"/>
        <v>201221.34000000003</v>
      </c>
      <c r="CC51" s="10">
        <f t="shared" si="20"/>
        <v>94.921715000000006</v>
      </c>
      <c r="CD51" s="9">
        <f t="shared" si="63"/>
        <v>127849.43</v>
      </c>
      <c r="CE51" s="10">
        <f t="shared" si="21"/>
        <v>4.0285387500000001</v>
      </c>
      <c r="CF51" s="11">
        <f t="shared" si="87"/>
        <v>-7.3528289999999996E-2</v>
      </c>
      <c r="CG51" s="11">
        <f t="shared" si="88"/>
        <v>69447.77</v>
      </c>
      <c r="CH51" s="9">
        <f t="shared" si="89"/>
        <v>2295823.7000000002</v>
      </c>
      <c r="CI51" s="9">
        <f t="shared" si="90"/>
        <v>89693.087000000014</v>
      </c>
      <c r="CJ51" s="9">
        <f t="shared" si="91"/>
        <v>-23126.634000000002</v>
      </c>
      <c r="CK51" s="9">
        <f t="shared" si="92"/>
        <v>1100958.1000000001</v>
      </c>
      <c r="CL51" s="9">
        <f t="shared" si="93"/>
        <v>66566.47</v>
      </c>
      <c r="CM51" s="9">
        <f t="shared" si="94"/>
        <v>69392.240000000005</v>
      </c>
      <c r="CN51" s="9">
        <f t="shared" si="95"/>
        <v>1147223.8</v>
      </c>
      <c r="CO51" s="9">
        <f t="shared" si="31"/>
        <v>2794794</v>
      </c>
      <c r="CP51" s="9">
        <f t="shared" si="96"/>
        <v>2793056.1</v>
      </c>
      <c r="CQ51" s="9">
        <f t="shared" si="97"/>
        <v>2297918.6999999997</v>
      </c>
      <c r="CR51" s="10">
        <f t="shared" si="98"/>
        <v>121.655125</v>
      </c>
      <c r="CS51" s="10">
        <f t="shared" si="99"/>
        <v>133.97447500000001</v>
      </c>
      <c r="CT51" s="10">
        <f t="shared" si="100"/>
        <v>4.6249987499999996</v>
      </c>
      <c r="CU51" s="9">
        <f t="shared" si="37"/>
        <v>201221.37</v>
      </c>
      <c r="CV51" s="10">
        <f t="shared" si="38"/>
        <v>94.921702500000009</v>
      </c>
      <c r="CW51" s="9">
        <f t="shared" si="39"/>
        <v>127849.42000000001</v>
      </c>
      <c r="CX51" s="10">
        <f t="shared" si="40"/>
        <v>4.0285387500000001</v>
      </c>
      <c r="CY51" s="11">
        <f t="shared" si="101"/>
        <v>-7.3528289999999996E-2</v>
      </c>
      <c r="CZ51" s="11">
        <f t="shared" si="102"/>
        <v>69447.77</v>
      </c>
      <c r="DA51" s="9">
        <f t="shared" si="103"/>
        <v>2295823.4000000004</v>
      </c>
      <c r="DB51" s="9">
        <f t="shared" si="104"/>
        <v>89693.218999999997</v>
      </c>
      <c r="DC51" s="9">
        <f t="shared" si="105"/>
        <v>-23126.724999999999</v>
      </c>
      <c r="DD51" s="9">
        <f t="shared" si="106"/>
        <v>1100958.1000000001</v>
      </c>
      <c r="DE51" s="9">
        <f t="shared" si="107"/>
        <v>66566.5</v>
      </c>
      <c r="DF51" s="9">
        <f t="shared" si="108"/>
        <v>69392.240000000005</v>
      </c>
      <c r="DG51" s="9">
        <f t="shared" si="109"/>
        <v>1147223.8</v>
      </c>
      <c r="DH51" s="9">
        <f t="shared" si="50"/>
        <v>2794794</v>
      </c>
      <c r="DI51" s="9">
        <f t="shared" si="110"/>
        <v>2793055.5</v>
      </c>
      <c r="DJ51" s="9">
        <f t="shared" si="111"/>
        <v>2297918.6999999997</v>
      </c>
      <c r="DK51" s="10">
        <f t="shared" si="112"/>
        <v>121.65515000000001</v>
      </c>
      <c r="DL51" s="10">
        <f t="shared" si="113"/>
        <v>133.974425</v>
      </c>
      <c r="DM51" s="10">
        <f t="shared" si="114"/>
        <v>4.624987</v>
      </c>
      <c r="DN51" s="9">
        <f t="shared" si="56"/>
        <v>201221.32999999996</v>
      </c>
      <c r="DO51" s="10">
        <f t="shared" si="57"/>
        <v>94.9217175</v>
      </c>
      <c r="DP51" s="9">
        <f t="shared" si="58"/>
        <v>127849.48</v>
      </c>
      <c r="DQ51" s="10">
        <f t="shared" si="59"/>
        <v>4.0285357499999996</v>
      </c>
      <c r="DR51" s="11">
        <f t="shared" si="115"/>
        <v>-7.3528289999999996E-2</v>
      </c>
      <c r="DS51" s="11">
        <f t="shared" si="116"/>
        <v>69447.77</v>
      </c>
    </row>
    <row r="52" spans="1:123">
      <c r="B52">
        <f t="shared" si="64"/>
        <v>2025</v>
      </c>
      <c r="C52" cm="1">
        <f t="array" ref="C52">INDEX(GMW!$A$2:$HZ$100,MATCH(1,(GMW!$HY$2:$HY$100=C$3)*(GMW!$HZ$2:$HZ$100=C$1),0),$B52-1973)</f>
        <v>312235</v>
      </c>
      <c r="D52" cm="1">
        <f t="array" ref="D52">INDEX(GMW!$A$2:$HZ$100,MATCH(1,(GMW!$HY$2:$HY$100=D$3)*(GMW!$HZ$2:$HZ$100=D$1),0),$B52-1973)</f>
        <v>7462</v>
      </c>
      <c r="E52" cm="1">
        <f t="array" ref="E52">INDEX(GMW!$A$2:$HZ$100,MATCH(1,(GMW!$HY$2:$HY$100=E$3)*(GMW!$HZ$2:$HZ$100=E$1),0),$B52-1973)</f>
        <v>-6444</v>
      </c>
      <c r="F52" cm="1">
        <f t="array" ref="F52">INDEX(GMW!$A$2:$HZ$100,MATCH(1,(GMW!$HY$2:$HY$100=F$3)*(GMW!$HZ$2:$HZ$100=F$1),0),$B52-1973)</f>
        <v>56325</v>
      </c>
      <c r="G52" cm="1">
        <f t="array" ref="G52">INDEX(GMW!$A$2:$HZ$100,MATCH(1,(GMW!$HY$2:$HY$100=G$3)*(GMW!$HZ$2:$HZ$100=G$1),0),$B52-1973)</f>
        <v>1018</v>
      </c>
      <c r="H52" cm="1">
        <f t="array" ref="H52">INDEX(GMW!$A$2:$HZ$100,MATCH(1,(GMW!$HY$2:$HY$100=H$3)*(GMW!$HZ$2:$HZ$100=H$1),0),$B52-1973)</f>
        <v>5135</v>
      </c>
      <c r="I52" cm="1">
        <f t="array" ref="I52">INDEX(GMW!$A$2:$HZ$100,MATCH(1,(GMW!$HY$2:$HY$100=I$3)*(GMW!$HZ$2:$HZ$100=I$1),0),$B52-1973)</f>
        <v>55016</v>
      </c>
      <c r="J52" cm="1">
        <f t="array" ref="J52">INDEX(GMW!$A$2:$HZ$100,MATCH(1,(GMW!$HY$2:$HY$100=J$3)*(GMW!$HZ$2:$HZ$100=J$1),0),$B52-1973)</f>
        <v>98955.17</v>
      </c>
      <c r="K52" cm="1">
        <f t="array" ref="K52">INDEX(GMW!$A$2:$HZ$100,MATCH(1,(GMW!$HY$2:$HY$100=K$3)*(GMW!$HZ$2:$HZ$100=K$1),0),$B52-1973)</f>
        <v>175821</v>
      </c>
      <c r="L52" cm="1">
        <f t="array" ref="L52">INDEX(GMW!$A$2:$HZ$100,MATCH(1,(GMW!$HY$2:$HY$100=L$3)*(GMW!$HZ$2:$HZ$100=L$1),0),$B52-1973)</f>
        <v>316584</v>
      </c>
      <c r="M52" cm="1">
        <f t="array" ref="M52">INDEX(GMW!$A$2:$HZ$100,MATCH(1,(GMW!$HY$2:$HY$100=M$3)*(GMW!$HZ$2:$HZ$100=M$1),0),$B52-1973)</f>
        <v>56.310470000000002</v>
      </c>
      <c r="N52" cm="1">
        <f t="array" ref="N52">INDEX(GMW!$A$2:$HZ$100,MATCH(1,(GMW!$HY$2:$HY$100=N$3)*(GMW!$HZ$2:$HZ$100=N$1),0),$B52-1973)</f>
        <v>60.266669999999998</v>
      </c>
      <c r="O52" cm="1">
        <f t="array" ref="O52">INDEX(GMW!$A$2:$HZ$100,MATCH(1,(GMW!$HY$2:$HY$100=O$3)*(GMW!$HZ$2:$HZ$100=O$1),0),$B52-1973)</f>
        <v>11.375</v>
      </c>
      <c r="P52" cm="1">
        <f t="array" ref="P52">INDEX(GMW!$A$2:$HZ$100,MATCH(1,(GMW!$HY$2:$HY$100=P$3)*(GMW!$HZ$2:$HZ$100=P$1),0),$B52-1973)</f>
        <v>28644</v>
      </c>
      <c r="Q52" cm="1">
        <f t="array" ref="Q52">INDEX(GMW!$A$2:$HZ$100,MATCH(1,(GMW!$HY$2:$HY$100=Q$3)*(GMW!$HZ$2:$HZ$100=Q$1),0),$B52-1973)</f>
        <v>72.400000000000006</v>
      </c>
      <c r="R52" cm="1">
        <f t="array" ref="R52">INDEX(GMW!$A$2:$HZ$100,MATCH(1,(GMW!$HY$2:$HY$100=R$3)*(GMW!$HZ$2:$HZ$100=R$1),0),$B52-1973)</f>
        <v>31154</v>
      </c>
      <c r="S52" cm="1">
        <f t="array" ref="S52">INDEX(GMW!$A$2:$HZ$100,MATCH(1,(GMW!$HY$2:$HY$100=S$3)*(GMW!$HZ$2:$HZ$100=S$1),0),$B52-1973)</f>
        <v>8.6999999999999993</v>
      </c>
      <c r="T52" cm="1">
        <f t="array" ref="T52">INDEX(GMW!$A$2:$HZ$100,MATCH(1,(GMW!$HY$2:$HY$100=T$3)*(GMW!$HZ$2:$HZ$100=T$1),0),$B52-1973)</f>
        <v>-1.383305</v>
      </c>
      <c r="U52" cm="1">
        <f t="array" ref="U52">INDEX(GMW!$A$2:$HZ$100,MATCH(1,(GMW!$HY$2:$HY$100=U$3)*(GMW!$HZ$2:$HZ$100=U$1),0),$B52-1973)</f>
        <v>57439</v>
      </c>
      <c r="V52" cm="1">
        <f t="array" ref="V52">INDEX(GMW!$A$2:$HZ$100,MATCH(1,(GMW!$HY$2:$HY$100=V$3)*(GMW!$HZ$2:$HZ$100=V$1),0),$B52-1973)</f>
        <v>312235</v>
      </c>
      <c r="W52" cm="1">
        <f t="array" ref="W52">INDEX(GMW!$A$2:$HZ$100,MATCH(1,(GMW!$HY$2:$HY$100=W$3)*(GMW!$HZ$2:$HZ$100=W$1),0),$B52-1973)</f>
        <v>7462</v>
      </c>
      <c r="X52" cm="1">
        <f t="array" ref="X52">INDEX(GMW!$A$2:$HZ$100,MATCH(1,(GMW!$HY$2:$HY$100=X$3)*(GMW!$HZ$2:$HZ$100=X$1),0),$B52-1973)</f>
        <v>-6444</v>
      </c>
      <c r="Y52" cm="1">
        <f t="array" ref="Y52">INDEX(GMW!$A$2:$HZ$100,MATCH(1,(GMW!$HY$2:$HY$100=Y$3)*(GMW!$HZ$2:$HZ$100=Y$1),0),$B52-1973)</f>
        <v>56325</v>
      </c>
      <c r="Z52" cm="1">
        <f t="array" ref="Z52">INDEX(GMW!$A$2:$HZ$100,MATCH(1,(GMW!$HY$2:$HY$100=Z$3)*(GMW!$HZ$2:$HZ$100=Z$1),0),$B52-1973)</f>
        <v>1018</v>
      </c>
      <c r="AA52" cm="1">
        <f t="array" ref="AA52">INDEX(GMW!$A$2:$HZ$100,MATCH(1,(GMW!$HY$2:$HY$100=AA$3)*(GMW!$HZ$2:$HZ$100=AA$1),0),$B52-1973)</f>
        <v>5135</v>
      </c>
      <c r="AB52" cm="1">
        <f t="array" ref="AB52">INDEX(GMW!$A$2:$HZ$100,MATCH(1,(GMW!$HY$2:$HY$100=AB$3)*(GMW!$HZ$2:$HZ$100=AB$1),0),$B52-1973)</f>
        <v>55016</v>
      </c>
      <c r="AC52" cm="1">
        <f t="array" ref="AC52">INDEX(GMW!$A$2:$HZ$100,MATCH(1,(GMW!$HY$2:$HY$100=AC$3)*(GMW!$HZ$2:$HZ$100=AC$1),0),$B52-1973)</f>
        <v>98955.17</v>
      </c>
      <c r="AD52" cm="1">
        <f t="array" ref="AD52">INDEX(GMW!$A$2:$HZ$100,MATCH(1,(GMW!$HY$2:$HY$100=AD$3)*(GMW!$HZ$2:$HZ$100=AD$1),0),$B52-1973)</f>
        <v>175821</v>
      </c>
      <c r="AE52" cm="1">
        <f t="array" ref="AE52">INDEX(GMW!$A$2:$HZ$100,MATCH(1,(GMW!$HY$2:$HY$100=AE$3)*(GMW!$HZ$2:$HZ$100=AE$1),0),$B52-1973)</f>
        <v>316584</v>
      </c>
      <c r="AF52" cm="1">
        <f t="array" ref="AF52">INDEX(GMW!$A$2:$HZ$100,MATCH(1,(GMW!$HY$2:$HY$100=AF$3)*(GMW!$HZ$2:$HZ$100=AF$1),0),$B52-1973)</f>
        <v>56.310470000000002</v>
      </c>
      <c r="AG52" cm="1">
        <f t="array" ref="AG52">INDEX(GMW!$A$2:$HZ$100,MATCH(1,(GMW!$HY$2:$HY$100=AG$3)*(GMW!$HZ$2:$HZ$100=AG$1),0),$B52-1973)</f>
        <v>60.266669999999998</v>
      </c>
      <c r="AH52" cm="1">
        <f t="array" ref="AH52">INDEX(GMW!$A$2:$HZ$100,MATCH(1,(GMW!$HY$2:$HY$100=AH$3)*(GMW!$HZ$2:$HZ$100=AH$1),0),$B52-1973)</f>
        <v>11.375</v>
      </c>
      <c r="AI52" cm="1">
        <f t="array" ref="AI52">INDEX(GMW!$A$2:$HZ$100,MATCH(1,(GMW!$HY$2:$HY$100=AI$3)*(GMW!$HZ$2:$HZ$100=AI$1),0),$B52-1973)</f>
        <v>28644</v>
      </c>
      <c r="AJ52" cm="1">
        <f t="array" ref="AJ52">INDEX(GMW!$A$2:$HZ$100,MATCH(1,(GMW!$HY$2:$HY$100=AJ$3)*(GMW!$HZ$2:$HZ$100=AJ$1),0),$B52-1973)</f>
        <v>72.400000000000006</v>
      </c>
      <c r="AK52" cm="1">
        <f t="array" ref="AK52">INDEX(GMW!$A$2:$HZ$100,MATCH(1,(GMW!$HY$2:$HY$100=AK$3)*(GMW!$HZ$2:$HZ$100=AK$1),0),$B52-1973)</f>
        <v>31154</v>
      </c>
      <c r="AL52" cm="1">
        <f t="array" ref="AL52">INDEX(GMW!$A$2:$HZ$100,MATCH(1,(GMW!$HY$2:$HY$100=AL$3)*(GMW!$HZ$2:$HZ$100=AL$1),0),$B52-1973)</f>
        <v>8.6999999999999993</v>
      </c>
      <c r="AM52" cm="1">
        <f t="array" ref="AM52">INDEX(GMW!$A$2:$HZ$100,MATCH(1,(GMW!$HY$2:$HY$100=AM$3)*(GMW!$HZ$2:$HZ$100=AM$1),0),$B52-1973)</f>
        <v>-1.383305</v>
      </c>
      <c r="AN52" cm="1">
        <f t="array" ref="AN52">INDEX(GMW!$A$2:$HZ$100,MATCH(1,(GMW!$HY$2:$HY$100=AN$3)*(GMW!$HZ$2:$HZ$100=AN$1),0),$B52-1973)</f>
        <v>57439</v>
      </c>
      <c r="AO52" cm="1">
        <f t="array" ref="AO52">INDEX(GMW!$A$2:$HZ$100,MATCH(1,(GMW!$HY$2:$HY$100=AO$3)*(GMW!$HZ$2:$HZ$100=AO$1),0),$B52-1973)</f>
        <v>312235</v>
      </c>
      <c r="AP52" cm="1">
        <f t="array" ref="AP52">INDEX(GMW!$A$2:$HZ$100,MATCH(1,(GMW!$HY$2:$HY$100=AP$3)*(GMW!$HZ$2:$HZ$100=AP$1),0),$B52-1973)</f>
        <v>7462</v>
      </c>
      <c r="AQ52" cm="1">
        <f t="array" ref="AQ52">INDEX(GMW!$A$2:$HZ$100,MATCH(1,(GMW!$HY$2:$HY$100=AQ$3)*(GMW!$HZ$2:$HZ$100=AQ$1),0),$B52-1973)</f>
        <v>-6444</v>
      </c>
      <c r="AR52" cm="1">
        <f t="array" ref="AR52">INDEX(GMW!$A$2:$HZ$100,MATCH(1,(GMW!$HY$2:$HY$100=AR$3)*(GMW!$HZ$2:$HZ$100=AR$1),0),$B52-1973)</f>
        <v>56325</v>
      </c>
      <c r="AS52" cm="1">
        <f t="array" ref="AS52">INDEX(GMW!$A$2:$HZ$100,MATCH(1,(GMW!$HY$2:$HY$100=AS$3)*(GMW!$HZ$2:$HZ$100=AS$1),0),$B52-1973)</f>
        <v>1018</v>
      </c>
      <c r="AT52" cm="1">
        <f t="array" ref="AT52">INDEX(GMW!$A$2:$HZ$100,MATCH(1,(GMW!$HY$2:$HY$100=AT$3)*(GMW!$HZ$2:$HZ$100=AT$1),0),$B52-1973)</f>
        <v>5135</v>
      </c>
      <c r="AU52" cm="1">
        <f t="array" ref="AU52">INDEX(GMW!$A$2:$HZ$100,MATCH(1,(GMW!$HY$2:$HY$100=AU$3)*(GMW!$HZ$2:$HZ$100=AU$1),0),$B52-1973)</f>
        <v>55016</v>
      </c>
      <c r="AV52" cm="1">
        <f t="array" ref="AV52">INDEX(GMW!$A$2:$HZ$100,MATCH(1,(GMW!$HY$2:$HY$100=AV$3)*(GMW!$HZ$2:$HZ$100=AV$1),0),$B52-1973)</f>
        <v>98955.17</v>
      </c>
      <c r="AW52" cm="1">
        <f t="array" ref="AW52">INDEX(GMW!$A$2:$HZ$100,MATCH(1,(GMW!$HY$2:$HY$100=AW$3)*(GMW!$HZ$2:$HZ$100=AW$1),0),$B52-1973)</f>
        <v>175821</v>
      </c>
      <c r="AX52" cm="1">
        <f t="array" ref="AX52">INDEX(GMW!$A$2:$HZ$100,MATCH(1,(GMW!$HY$2:$HY$100=AX$3)*(GMW!$HZ$2:$HZ$100=AX$1),0),$B52-1973)</f>
        <v>316584</v>
      </c>
      <c r="AY52" cm="1">
        <f t="array" ref="AY52">INDEX(GMW!$A$2:$HZ$100,MATCH(1,(GMW!$HY$2:$HY$100=AY$3)*(GMW!$HZ$2:$HZ$100=AY$1),0),$B52-1973)</f>
        <v>56.310470000000002</v>
      </c>
      <c r="AZ52" cm="1">
        <f t="array" ref="AZ52">INDEX(GMW!$A$2:$HZ$100,MATCH(1,(GMW!$HY$2:$HY$100=AZ$3)*(GMW!$HZ$2:$HZ$100=AZ$1),0),$B52-1973)</f>
        <v>60.266669999999998</v>
      </c>
      <c r="BA52" cm="1">
        <f t="array" ref="BA52">INDEX(GMW!$A$2:$HZ$100,MATCH(1,(GMW!$HY$2:$HY$100=BA$3)*(GMW!$HZ$2:$HZ$100=BA$1),0),$B52-1973)</f>
        <v>11.375</v>
      </c>
      <c r="BB52" cm="1">
        <f t="array" ref="BB52">INDEX(GMW!$A$2:$HZ$100,MATCH(1,(GMW!$HY$2:$HY$100=BB$3)*(GMW!$HZ$2:$HZ$100=BB$1),0),$B52-1973)</f>
        <v>28644</v>
      </c>
      <c r="BC52" cm="1">
        <f t="array" ref="BC52">INDEX(GMW!$A$2:$HZ$100,MATCH(1,(GMW!$HY$2:$HY$100=BC$3)*(GMW!$HZ$2:$HZ$100=BC$1),0),$B52-1973)</f>
        <v>72.400000000000006</v>
      </c>
      <c r="BD52" cm="1">
        <f t="array" ref="BD52">INDEX(GMW!$A$2:$HZ$100,MATCH(1,(GMW!$HY$2:$HY$100=BD$3)*(GMW!$HZ$2:$HZ$100=BD$1),0),$B52-1973)</f>
        <v>31154</v>
      </c>
      <c r="BE52" cm="1">
        <f t="array" ref="BE52">INDEX(GMW!$A$2:$HZ$100,MATCH(1,(GMW!$HY$2:$HY$100=BE$3)*(GMW!$HZ$2:$HZ$100=BE$1),0),$B52-1973)</f>
        <v>8.6999999999999993</v>
      </c>
      <c r="BF52" cm="1">
        <f t="array" ref="BF52">INDEX(GMW!$A$2:$HZ$100,MATCH(1,(GMW!$HY$2:$HY$100=BF$3)*(GMW!$HZ$2:$HZ$100=BF$1),0),$B52-1973)</f>
        <v>-1.383305</v>
      </c>
      <c r="BG52" cm="1">
        <f t="array" ref="BG52">INDEX(GMW!$A$2:$HZ$100,MATCH(1,(GMW!$HY$2:$HY$100=BG$3)*(GMW!$HZ$2:$HZ$100=BG$1),0),$B52-1973)</f>
        <v>57439</v>
      </c>
      <c r="BJ52">
        <f t="shared" si="67"/>
        <v>1991</v>
      </c>
      <c r="BM52">
        <f t="shared" si="65"/>
        <v>2025</v>
      </c>
      <c r="BN52">
        <f t="shared" si="66"/>
        <v>202501</v>
      </c>
      <c r="BO52" s="9">
        <f t="shared" si="75"/>
        <v>2344500.7999999998</v>
      </c>
      <c r="BP52" s="9">
        <f t="shared" si="76"/>
        <v>73001.172000000006</v>
      </c>
      <c r="BQ52" s="9">
        <f t="shared" si="77"/>
        <v>-12050.812000000005</v>
      </c>
      <c r="BR52" s="9">
        <f t="shared" si="78"/>
        <v>1132173.1000000001</v>
      </c>
      <c r="BS52" s="9">
        <f t="shared" si="79"/>
        <v>60950.340000000004</v>
      </c>
      <c r="BT52" s="9">
        <f t="shared" si="80"/>
        <v>71109.64</v>
      </c>
      <c r="BU52" s="9">
        <f t="shared" si="81"/>
        <v>1191231.8999999999</v>
      </c>
      <c r="BV52" s="9">
        <f t="shared" si="14"/>
        <v>2817434</v>
      </c>
      <c r="BW52" s="9">
        <f t="shared" si="82"/>
        <v>2904443</v>
      </c>
      <c r="BX52" s="9">
        <f t="shared" si="83"/>
        <v>2342722.8000000003</v>
      </c>
      <c r="BY52" s="10">
        <f t="shared" si="84"/>
        <v>123.878975</v>
      </c>
      <c r="BZ52" s="10">
        <f t="shared" si="85"/>
        <v>137.029325</v>
      </c>
      <c r="CA52" s="10">
        <f t="shared" si="86"/>
        <v>3.6249947499999999</v>
      </c>
      <c r="CB52" s="9">
        <f t="shared" si="62"/>
        <v>203455.22999999998</v>
      </c>
      <c r="CC52" s="10">
        <f t="shared" si="20"/>
        <v>96.052659999999989</v>
      </c>
      <c r="CD52" s="9">
        <f t="shared" si="63"/>
        <v>131465.99</v>
      </c>
      <c r="CE52" s="10">
        <f t="shared" si="21"/>
        <v>3.84174375</v>
      </c>
      <c r="CF52" s="11">
        <f t="shared" si="87"/>
        <v>0.1188278</v>
      </c>
      <c r="CG52" s="11">
        <f t="shared" si="88"/>
        <v>69961.86</v>
      </c>
      <c r="CH52" s="9">
        <f t="shared" si="89"/>
        <v>2351552.1</v>
      </c>
      <c r="CI52" s="9">
        <f t="shared" si="90"/>
        <v>68534.986999999994</v>
      </c>
      <c r="CJ52" s="9">
        <f t="shared" si="91"/>
        <v>-1631.2920000000013</v>
      </c>
      <c r="CK52" s="9">
        <f t="shared" si="92"/>
        <v>1136595</v>
      </c>
      <c r="CL52" s="9">
        <f t="shared" si="93"/>
        <v>66903.679999999993</v>
      </c>
      <c r="CM52" s="9">
        <f t="shared" si="94"/>
        <v>71109.64</v>
      </c>
      <c r="CN52" s="9">
        <f t="shared" si="95"/>
        <v>1206073.3</v>
      </c>
      <c r="CO52" s="9">
        <f t="shared" si="31"/>
        <v>2812966</v>
      </c>
      <c r="CP52" s="9">
        <f t="shared" si="96"/>
        <v>2919564.6</v>
      </c>
      <c r="CQ52" s="9">
        <f t="shared" si="97"/>
        <v>2343256.5</v>
      </c>
      <c r="CR52" s="10">
        <f t="shared" si="98"/>
        <v>124.14975</v>
      </c>
      <c r="CS52" s="10">
        <f t="shared" si="99"/>
        <v>137.19242499999999</v>
      </c>
      <c r="CT52" s="10">
        <f t="shared" si="100"/>
        <v>3.6814394999999998</v>
      </c>
      <c r="CU52" s="9">
        <f t="shared" si="37"/>
        <v>203757.30000000002</v>
      </c>
      <c r="CV52" s="10">
        <f t="shared" si="38"/>
        <v>96.217269999999999</v>
      </c>
      <c r="CW52" s="9">
        <f t="shared" si="39"/>
        <v>132738.65</v>
      </c>
      <c r="CX52" s="10">
        <f t="shared" si="40"/>
        <v>3.5863844999999999</v>
      </c>
      <c r="CY52" s="11">
        <f t="shared" si="101"/>
        <v>0.27732849999999998</v>
      </c>
      <c r="CZ52" s="11">
        <f t="shared" si="102"/>
        <v>69961.86</v>
      </c>
      <c r="DA52" s="9">
        <f t="shared" si="103"/>
        <v>2352919.9</v>
      </c>
      <c r="DB52" s="9">
        <f t="shared" si="104"/>
        <v>67971.828000000009</v>
      </c>
      <c r="DC52" s="9">
        <f t="shared" si="105"/>
        <v>-1136.4170000000013</v>
      </c>
      <c r="DD52" s="9">
        <f t="shared" si="106"/>
        <v>1136217.6000000001</v>
      </c>
      <c r="DE52" s="9">
        <f t="shared" si="107"/>
        <v>66835.41</v>
      </c>
      <c r="DF52" s="9">
        <f t="shared" si="108"/>
        <v>71109.64</v>
      </c>
      <c r="DG52" s="9">
        <f t="shared" si="109"/>
        <v>1206190.8999999999</v>
      </c>
      <c r="DH52" s="9">
        <f t="shared" si="50"/>
        <v>2812404</v>
      </c>
      <c r="DI52" s="9">
        <f t="shared" si="110"/>
        <v>2919574.1</v>
      </c>
      <c r="DJ52" s="9">
        <f t="shared" si="111"/>
        <v>2350549.1</v>
      </c>
      <c r="DK52" s="10">
        <f t="shared" si="112"/>
        <v>124.07837500000001</v>
      </c>
      <c r="DL52" s="10">
        <f t="shared" si="113"/>
        <v>137.119125</v>
      </c>
      <c r="DM52" s="10">
        <f t="shared" si="114"/>
        <v>3.6476984999999997</v>
      </c>
      <c r="DN52" s="9">
        <f t="shared" si="56"/>
        <v>203881.61</v>
      </c>
      <c r="DO52" s="10">
        <f t="shared" si="57"/>
        <v>96.271382500000001</v>
      </c>
      <c r="DP52" s="9">
        <f t="shared" si="58"/>
        <v>132872.71</v>
      </c>
      <c r="DQ52" s="10">
        <f t="shared" si="59"/>
        <v>3.5797232499999998</v>
      </c>
      <c r="DR52" s="11">
        <f t="shared" si="115"/>
        <v>7.9441070000000003E-2</v>
      </c>
      <c r="DS52" s="11">
        <f t="shared" si="116"/>
        <v>69961.86</v>
      </c>
    </row>
    <row r="53" spans="1:123">
      <c r="B53">
        <f t="shared" si="64"/>
        <v>2026</v>
      </c>
      <c r="C53" cm="1">
        <f t="array" ref="C53">INDEX(GMW!$A$2:$HZ$100,MATCH(1,(GMW!$HY$2:$HY$100=C$3)*(GMW!$HZ$2:$HZ$100=C$1),0),$B53-1973)</f>
        <v>311624</v>
      </c>
      <c r="D53" cm="1">
        <f t="array" ref="D53">INDEX(GMW!$A$2:$HZ$100,MATCH(1,(GMW!$HY$2:$HY$100=D$3)*(GMW!$HZ$2:$HZ$100=D$1),0),$B53-1973)</f>
        <v>5732</v>
      </c>
      <c r="E53" cm="1">
        <f t="array" ref="E53">INDEX(GMW!$A$2:$HZ$100,MATCH(1,(GMW!$HY$2:$HY$100=E$3)*(GMW!$HZ$2:$HZ$100=E$1),0),$B53-1973)</f>
        <v>-3959</v>
      </c>
      <c r="F53" cm="1">
        <f t="array" ref="F53">INDEX(GMW!$A$2:$HZ$100,MATCH(1,(GMW!$HY$2:$HY$100=F$3)*(GMW!$HZ$2:$HZ$100=F$1),0),$B53-1973)</f>
        <v>57414</v>
      </c>
      <c r="G53" cm="1">
        <f t="array" ref="G53">INDEX(GMW!$A$2:$HZ$100,MATCH(1,(GMW!$HY$2:$HY$100=G$3)*(GMW!$HZ$2:$HZ$100=G$1),0),$B53-1973)</f>
        <v>1773</v>
      </c>
      <c r="H53" cm="1">
        <f t="array" ref="H53">INDEX(GMW!$A$2:$HZ$100,MATCH(1,(GMW!$HY$2:$HY$100=H$3)*(GMW!$HZ$2:$HZ$100=H$1),0),$B53-1973)</f>
        <v>5163</v>
      </c>
      <c r="I53" cm="1">
        <f t="array" ref="I53">INDEX(GMW!$A$2:$HZ$100,MATCH(1,(GMW!$HY$2:$HY$100=I$3)*(GMW!$HZ$2:$HZ$100=I$1),0),$B53-1973)</f>
        <v>58618</v>
      </c>
      <c r="J53" cm="1">
        <f t="array" ref="J53">INDEX(GMW!$A$2:$HZ$100,MATCH(1,(GMW!$HY$2:$HY$100=J$3)*(GMW!$HZ$2:$HZ$100=J$1),0),$B53-1973)</f>
        <v>105238.8</v>
      </c>
      <c r="K53" cm="1">
        <f t="array" ref="K53">INDEX(GMW!$A$2:$HZ$100,MATCH(1,(GMW!$HY$2:$HY$100=K$3)*(GMW!$HZ$2:$HZ$100=K$1),0),$B53-1973)</f>
        <v>177281</v>
      </c>
      <c r="L53" cm="1">
        <f t="array" ref="L53">INDEX(GMW!$A$2:$HZ$100,MATCH(1,(GMW!$HY$2:$HY$100=L$3)*(GMW!$HZ$2:$HZ$100=L$1),0),$B53-1973)</f>
        <v>317441</v>
      </c>
      <c r="M53" cm="1">
        <f t="array" ref="M53">INDEX(GMW!$A$2:$HZ$100,MATCH(1,(GMW!$HY$2:$HY$100=M$3)*(GMW!$HZ$2:$HZ$100=M$1),0),$B53-1973)</f>
        <v>56.889389999999999</v>
      </c>
      <c r="N53" cm="1">
        <f t="array" ref="N53">INDEX(GMW!$A$2:$HZ$100,MATCH(1,(GMW!$HY$2:$HY$100=N$3)*(GMW!$HZ$2:$HZ$100=N$1),0),$B53-1973)</f>
        <v>60.833329999999997</v>
      </c>
      <c r="O53" cm="1">
        <f t="array" ref="O53">INDEX(GMW!$A$2:$HZ$100,MATCH(1,(GMW!$HY$2:$HY$100=O$3)*(GMW!$HZ$2:$HZ$100=O$1),0),$B53-1973)</f>
        <v>10.375</v>
      </c>
      <c r="P53" cm="1">
        <f t="array" ref="P53">INDEX(GMW!$A$2:$HZ$100,MATCH(1,(GMW!$HY$2:$HY$100=P$3)*(GMW!$HZ$2:$HZ$100=P$1),0),$B53-1973)</f>
        <v>28319</v>
      </c>
      <c r="Q53" cm="1">
        <f t="array" ref="Q53">INDEX(GMW!$A$2:$HZ$100,MATCH(1,(GMW!$HY$2:$HY$100=Q$3)*(GMW!$HZ$2:$HZ$100=Q$1),0),$B53-1973)</f>
        <v>71.7</v>
      </c>
      <c r="R53" cm="1">
        <f t="array" ref="R53">INDEX(GMW!$A$2:$HZ$100,MATCH(1,(GMW!$HY$2:$HY$100=R$3)*(GMW!$HZ$2:$HZ$100=R$1),0),$B53-1973)</f>
        <v>30931</v>
      </c>
      <c r="S53" cm="1">
        <f t="array" ref="S53">INDEX(GMW!$A$2:$HZ$100,MATCH(1,(GMW!$HY$2:$HY$100=S$3)*(GMW!$HZ$2:$HZ$100=S$1),0),$B53-1973)</f>
        <v>9.1999999999999993</v>
      </c>
      <c r="T53" cm="1">
        <f t="array" ref="T53">INDEX(GMW!$A$2:$HZ$100,MATCH(1,(GMW!$HY$2:$HY$100=T$3)*(GMW!$HZ$2:$HZ$100=T$1),0),$B53-1973)</f>
        <v>-1.849461</v>
      </c>
      <c r="U53" cm="1">
        <f t="array" ref="U53">INDEX(GMW!$A$2:$HZ$100,MATCH(1,(GMW!$HY$2:$HY$100=U$3)*(GMW!$HZ$2:$HZ$100=U$1),0),$B53-1973)</f>
        <v>57475.5</v>
      </c>
      <c r="V53" cm="1">
        <f t="array" ref="V53">INDEX(GMW!$A$2:$HZ$100,MATCH(1,(GMW!$HY$2:$HY$100=V$3)*(GMW!$HZ$2:$HZ$100=V$1),0),$B53-1973)</f>
        <v>311624</v>
      </c>
      <c r="W53" cm="1">
        <f t="array" ref="W53">INDEX(GMW!$A$2:$HZ$100,MATCH(1,(GMW!$HY$2:$HY$100=W$3)*(GMW!$HZ$2:$HZ$100=W$1),0),$B53-1973)</f>
        <v>5732</v>
      </c>
      <c r="X53" cm="1">
        <f t="array" ref="X53">INDEX(GMW!$A$2:$HZ$100,MATCH(1,(GMW!$HY$2:$HY$100=X$3)*(GMW!$HZ$2:$HZ$100=X$1),0),$B53-1973)</f>
        <v>-3959</v>
      </c>
      <c r="Y53" cm="1">
        <f t="array" ref="Y53">INDEX(GMW!$A$2:$HZ$100,MATCH(1,(GMW!$HY$2:$HY$100=Y$3)*(GMW!$HZ$2:$HZ$100=Y$1),0),$B53-1973)</f>
        <v>57414</v>
      </c>
      <c r="Z53" cm="1">
        <f t="array" ref="Z53">INDEX(GMW!$A$2:$HZ$100,MATCH(1,(GMW!$HY$2:$HY$100=Z$3)*(GMW!$HZ$2:$HZ$100=Z$1),0),$B53-1973)</f>
        <v>1773</v>
      </c>
      <c r="AA53" cm="1">
        <f t="array" ref="AA53">INDEX(GMW!$A$2:$HZ$100,MATCH(1,(GMW!$HY$2:$HY$100=AA$3)*(GMW!$HZ$2:$HZ$100=AA$1),0),$B53-1973)</f>
        <v>5163</v>
      </c>
      <c r="AB53" cm="1">
        <f t="array" ref="AB53">INDEX(GMW!$A$2:$HZ$100,MATCH(1,(GMW!$HY$2:$HY$100=AB$3)*(GMW!$HZ$2:$HZ$100=AB$1),0),$B53-1973)</f>
        <v>58618</v>
      </c>
      <c r="AC53" cm="1">
        <f t="array" ref="AC53">INDEX(GMW!$A$2:$HZ$100,MATCH(1,(GMW!$HY$2:$HY$100=AC$3)*(GMW!$HZ$2:$HZ$100=AC$1),0),$B53-1973)</f>
        <v>105238.8</v>
      </c>
      <c r="AD53" cm="1">
        <f t="array" ref="AD53">INDEX(GMW!$A$2:$HZ$100,MATCH(1,(GMW!$HY$2:$HY$100=AD$3)*(GMW!$HZ$2:$HZ$100=AD$1),0),$B53-1973)</f>
        <v>177281</v>
      </c>
      <c r="AE53" cm="1">
        <f t="array" ref="AE53">INDEX(GMW!$A$2:$HZ$100,MATCH(1,(GMW!$HY$2:$HY$100=AE$3)*(GMW!$HZ$2:$HZ$100=AE$1),0),$B53-1973)</f>
        <v>317441</v>
      </c>
      <c r="AF53" cm="1">
        <f t="array" ref="AF53">INDEX(GMW!$A$2:$HZ$100,MATCH(1,(GMW!$HY$2:$HY$100=AF$3)*(GMW!$HZ$2:$HZ$100=AF$1),0),$B53-1973)</f>
        <v>56.889389999999999</v>
      </c>
      <c r="AG53" cm="1">
        <f t="array" ref="AG53">INDEX(GMW!$A$2:$HZ$100,MATCH(1,(GMW!$HY$2:$HY$100=AG$3)*(GMW!$HZ$2:$HZ$100=AG$1),0),$B53-1973)</f>
        <v>60.833329999999997</v>
      </c>
      <c r="AH53" cm="1">
        <f t="array" ref="AH53">INDEX(GMW!$A$2:$HZ$100,MATCH(1,(GMW!$HY$2:$HY$100=AH$3)*(GMW!$HZ$2:$HZ$100=AH$1),0),$B53-1973)</f>
        <v>10.375</v>
      </c>
      <c r="AI53" cm="1">
        <f t="array" ref="AI53">INDEX(GMW!$A$2:$HZ$100,MATCH(1,(GMW!$HY$2:$HY$100=AI$3)*(GMW!$HZ$2:$HZ$100=AI$1),0),$B53-1973)</f>
        <v>28319</v>
      </c>
      <c r="AJ53" cm="1">
        <f t="array" ref="AJ53">INDEX(GMW!$A$2:$HZ$100,MATCH(1,(GMW!$HY$2:$HY$100=AJ$3)*(GMW!$HZ$2:$HZ$100=AJ$1),0),$B53-1973)</f>
        <v>71.7</v>
      </c>
      <c r="AK53" cm="1">
        <f t="array" ref="AK53">INDEX(GMW!$A$2:$HZ$100,MATCH(1,(GMW!$HY$2:$HY$100=AK$3)*(GMW!$HZ$2:$HZ$100=AK$1),0),$B53-1973)</f>
        <v>30931</v>
      </c>
      <c r="AL53" cm="1">
        <f t="array" ref="AL53">INDEX(GMW!$A$2:$HZ$100,MATCH(1,(GMW!$HY$2:$HY$100=AL$3)*(GMW!$HZ$2:$HZ$100=AL$1),0),$B53-1973)</f>
        <v>9.1999999999999993</v>
      </c>
      <c r="AM53" cm="1">
        <f t="array" ref="AM53">INDEX(GMW!$A$2:$HZ$100,MATCH(1,(GMW!$HY$2:$HY$100=AM$3)*(GMW!$HZ$2:$HZ$100=AM$1),0),$B53-1973)</f>
        <v>-1.849461</v>
      </c>
      <c r="AN53" cm="1">
        <f t="array" ref="AN53">INDEX(GMW!$A$2:$HZ$100,MATCH(1,(GMW!$HY$2:$HY$100=AN$3)*(GMW!$HZ$2:$HZ$100=AN$1),0),$B53-1973)</f>
        <v>57475.5</v>
      </c>
      <c r="AO53" cm="1">
        <f t="array" ref="AO53">INDEX(GMW!$A$2:$HZ$100,MATCH(1,(GMW!$HY$2:$HY$100=AO$3)*(GMW!$HZ$2:$HZ$100=AO$1),0),$B53-1973)</f>
        <v>311624</v>
      </c>
      <c r="AP53" cm="1">
        <f t="array" ref="AP53">INDEX(GMW!$A$2:$HZ$100,MATCH(1,(GMW!$HY$2:$HY$100=AP$3)*(GMW!$HZ$2:$HZ$100=AP$1),0),$B53-1973)</f>
        <v>5732</v>
      </c>
      <c r="AQ53" cm="1">
        <f t="array" ref="AQ53">INDEX(GMW!$A$2:$HZ$100,MATCH(1,(GMW!$HY$2:$HY$100=AQ$3)*(GMW!$HZ$2:$HZ$100=AQ$1),0),$B53-1973)</f>
        <v>-3959</v>
      </c>
      <c r="AR53" cm="1">
        <f t="array" ref="AR53">INDEX(GMW!$A$2:$HZ$100,MATCH(1,(GMW!$HY$2:$HY$100=AR$3)*(GMW!$HZ$2:$HZ$100=AR$1),0),$B53-1973)</f>
        <v>57414</v>
      </c>
      <c r="AS53" cm="1">
        <f t="array" ref="AS53">INDEX(GMW!$A$2:$HZ$100,MATCH(1,(GMW!$HY$2:$HY$100=AS$3)*(GMW!$HZ$2:$HZ$100=AS$1),0),$B53-1973)</f>
        <v>1773</v>
      </c>
      <c r="AT53" cm="1">
        <f t="array" ref="AT53">INDEX(GMW!$A$2:$HZ$100,MATCH(1,(GMW!$HY$2:$HY$100=AT$3)*(GMW!$HZ$2:$HZ$100=AT$1),0),$B53-1973)</f>
        <v>5163</v>
      </c>
      <c r="AU53" cm="1">
        <f t="array" ref="AU53">INDEX(GMW!$A$2:$HZ$100,MATCH(1,(GMW!$HY$2:$HY$100=AU$3)*(GMW!$HZ$2:$HZ$100=AU$1),0),$B53-1973)</f>
        <v>58618</v>
      </c>
      <c r="AV53" cm="1">
        <f t="array" ref="AV53">INDEX(GMW!$A$2:$HZ$100,MATCH(1,(GMW!$HY$2:$HY$100=AV$3)*(GMW!$HZ$2:$HZ$100=AV$1),0),$B53-1973)</f>
        <v>105238.8</v>
      </c>
      <c r="AW53" cm="1">
        <f t="array" ref="AW53">INDEX(GMW!$A$2:$HZ$100,MATCH(1,(GMW!$HY$2:$HY$100=AW$3)*(GMW!$HZ$2:$HZ$100=AW$1),0),$B53-1973)</f>
        <v>177281</v>
      </c>
      <c r="AX53" cm="1">
        <f t="array" ref="AX53">INDEX(GMW!$A$2:$HZ$100,MATCH(1,(GMW!$HY$2:$HY$100=AX$3)*(GMW!$HZ$2:$HZ$100=AX$1),0),$B53-1973)</f>
        <v>317441</v>
      </c>
      <c r="AY53" cm="1">
        <f t="array" ref="AY53">INDEX(GMW!$A$2:$HZ$100,MATCH(1,(GMW!$HY$2:$HY$100=AY$3)*(GMW!$HZ$2:$HZ$100=AY$1),0),$B53-1973)</f>
        <v>56.889389999999999</v>
      </c>
      <c r="AZ53" cm="1">
        <f t="array" ref="AZ53">INDEX(GMW!$A$2:$HZ$100,MATCH(1,(GMW!$HY$2:$HY$100=AZ$3)*(GMW!$HZ$2:$HZ$100=AZ$1),0),$B53-1973)</f>
        <v>60.833329999999997</v>
      </c>
      <c r="BA53" cm="1">
        <f t="array" ref="BA53">INDEX(GMW!$A$2:$HZ$100,MATCH(1,(GMW!$HY$2:$HY$100=BA$3)*(GMW!$HZ$2:$HZ$100=BA$1),0),$B53-1973)</f>
        <v>10.375</v>
      </c>
      <c r="BB53" cm="1">
        <f t="array" ref="BB53">INDEX(GMW!$A$2:$HZ$100,MATCH(1,(GMW!$HY$2:$HY$100=BB$3)*(GMW!$HZ$2:$HZ$100=BB$1),0),$B53-1973)</f>
        <v>28319</v>
      </c>
      <c r="BC53" cm="1">
        <f t="array" ref="BC53">INDEX(GMW!$A$2:$HZ$100,MATCH(1,(GMW!$HY$2:$HY$100=BC$3)*(GMW!$HZ$2:$HZ$100=BC$1),0),$B53-1973)</f>
        <v>71.7</v>
      </c>
      <c r="BD53" cm="1">
        <f t="array" ref="BD53">INDEX(GMW!$A$2:$HZ$100,MATCH(1,(GMW!$HY$2:$HY$100=BD$3)*(GMW!$HZ$2:$HZ$100=BD$1),0),$B53-1973)</f>
        <v>30931</v>
      </c>
      <c r="BE53" cm="1">
        <f t="array" ref="BE53">INDEX(GMW!$A$2:$HZ$100,MATCH(1,(GMW!$HY$2:$HY$100=BE$3)*(GMW!$HZ$2:$HZ$100=BE$1),0),$B53-1973)</f>
        <v>9.1999999999999993</v>
      </c>
      <c r="BF53" cm="1">
        <f t="array" ref="BF53">INDEX(GMW!$A$2:$HZ$100,MATCH(1,(GMW!$HY$2:$HY$100=BF$3)*(GMW!$HZ$2:$HZ$100=BF$1),0),$B53-1973)</f>
        <v>-1.849461</v>
      </c>
      <c r="BG53" cm="1">
        <f t="array" ref="BG53">INDEX(GMW!$A$2:$HZ$100,MATCH(1,(GMW!$HY$2:$HY$100=BG$3)*(GMW!$HZ$2:$HZ$100=BG$1),0),$B53-1973)</f>
        <v>57475.5</v>
      </c>
      <c r="BJ53">
        <f t="shared" si="67"/>
        <v>1991</v>
      </c>
      <c r="BM53">
        <f t="shared" si="65"/>
        <v>2026</v>
      </c>
      <c r="BN53">
        <f t="shared" si="66"/>
        <v>202601</v>
      </c>
      <c r="BO53" s="9">
        <f t="shared" si="75"/>
        <v>2387535.2999999998</v>
      </c>
      <c r="BP53" s="9">
        <f t="shared" si="76"/>
        <v>52004.88</v>
      </c>
      <c r="BQ53" s="9">
        <f t="shared" si="77"/>
        <v>7109.6752000000051</v>
      </c>
      <c r="BR53" s="9">
        <f t="shared" si="78"/>
        <v>1162670</v>
      </c>
      <c r="BS53" s="9">
        <f t="shared" si="79"/>
        <v>59114.539999999994</v>
      </c>
      <c r="BT53" s="9">
        <f t="shared" si="80"/>
        <v>73128.36</v>
      </c>
      <c r="BU53" s="9">
        <f t="shared" si="81"/>
        <v>1242908.1000000001</v>
      </c>
      <c r="BV53" s="9">
        <f t="shared" si="14"/>
        <v>2883530</v>
      </c>
      <c r="BW53" s="9">
        <f t="shared" si="82"/>
        <v>3021844.2</v>
      </c>
      <c r="BX53" s="9">
        <f t="shared" si="83"/>
        <v>2386676.5</v>
      </c>
      <c r="BY53" s="10">
        <f t="shared" si="84"/>
        <v>126.564075</v>
      </c>
      <c r="BZ53" s="10">
        <f t="shared" si="85"/>
        <v>140.14834999999999</v>
      </c>
      <c r="CA53" s="10">
        <f t="shared" si="86"/>
        <v>2.6250217500000002</v>
      </c>
      <c r="CB53" s="9">
        <f t="shared" si="62"/>
        <v>206321.25</v>
      </c>
      <c r="CC53" s="10">
        <f t="shared" si="20"/>
        <v>97.406352499999997</v>
      </c>
      <c r="CD53" s="9">
        <f t="shared" si="63"/>
        <v>134972.53</v>
      </c>
      <c r="CE53" s="10">
        <f t="shared" si="21"/>
        <v>3.7513212500000002</v>
      </c>
      <c r="CF53" s="11">
        <f t="shared" si="87"/>
        <v>-3.6239620000000001E-3</v>
      </c>
      <c r="CG53" s="11">
        <f t="shared" si="88"/>
        <v>70386.820000000007</v>
      </c>
      <c r="CH53" s="9">
        <f t="shared" si="89"/>
        <v>2388791.2000000002</v>
      </c>
      <c r="CI53" s="9">
        <f t="shared" si="90"/>
        <v>49113.61</v>
      </c>
      <c r="CJ53" s="9">
        <f t="shared" si="91"/>
        <v>16048.645</v>
      </c>
      <c r="CK53" s="9">
        <f t="shared" si="92"/>
        <v>1167719.2000000002</v>
      </c>
      <c r="CL53" s="9">
        <f t="shared" si="93"/>
        <v>65162.259999999995</v>
      </c>
      <c r="CM53" s="9">
        <f t="shared" si="94"/>
        <v>73128.36</v>
      </c>
      <c r="CN53" s="9">
        <f t="shared" si="95"/>
        <v>1256896.3</v>
      </c>
      <c r="CO53" s="9">
        <f t="shared" si="31"/>
        <v>2876170</v>
      </c>
      <c r="CP53" s="9">
        <f t="shared" si="96"/>
        <v>3031749.5000000005</v>
      </c>
      <c r="CQ53" s="9">
        <f t="shared" si="97"/>
        <v>2388781.5</v>
      </c>
      <c r="CR53" s="10">
        <f t="shared" si="98"/>
        <v>126.911075</v>
      </c>
      <c r="CS53" s="10">
        <f t="shared" si="99"/>
        <v>140.36902499999999</v>
      </c>
      <c r="CT53" s="10">
        <f t="shared" si="100"/>
        <v>2.7469569999999996</v>
      </c>
      <c r="CU53" s="9">
        <f t="shared" si="37"/>
        <v>206167.78999999998</v>
      </c>
      <c r="CV53" s="10">
        <f t="shared" si="38"/>
        <v>97.361077500000007</v>
      </c>
      <c r="CW53" s="9">
        <f t="shared" si="39"/>
        <v>135900.22999999998</v>
      </c>
      <c r="CX53" s="10">
        <f t="shared" si="40"/>
        <v>3.57147975</v>
      </c>
      <c r="CY53" s="11">
        <f t="shared" si="101"/>
        <v>-6.1893459999999997E-2</v>
      </c>
      <c r="CZ53" s="11">
        <f t="shared" si="102"/>
        <v>70386.820000000007</v>
      </c>
      <c r="DA53" s="9">
        <f t="shared" si="103"/>
        <v>2394745.7999999998</v>
      </c>
      <c r="DB53" s="9">
        <f t="shared" si="104"/>
        <v>46380.47</v>
      </c>
      <c r="DC53" s="9">
        <f t="shared" si="105"/>
        <v>18654.243000000002</v>
      </c>
      <c r="DD53" s="9">
        <f t="shared" si="106"/>
        <v>1166846.1000000001</v>
      </c>
      <c r="DE53" s="9">
        <f t="shared" si="107"/>
        <v>65034.7</v>
      </c>
      <c r="DF53" s="9">
        <f t="shared" si="108"/>
        <v>73128.36</v>
      </c>
      <c r="DG53" s="9">
        <f t="shared" si="109"/>
        <v>1258628.5999999999</v>
      </c>
      <c r="DH53" s="9">
        <f t="shared" si="50"/>
        <v>2872880</v>
      </c>
      <c r="DI53" s="9">
        <f t="shared" si="110"/>
        <v>3036283.5</v>
      </c>
      <c r="DJ53" s="9">
        <f t="shared" si="111"/>
        <v>2403823.6999999997</v>
      </c>
      <c r="DK53" s="10">
        <f t="shared" si="112"/>
        <v>126.78597500000001</v>
      </c>
      <c r="DL53" s="10">
        <f t="shared" si="113"/>
        <v>140.240475</v>
      </c>
      <c r="DM53" s="10">
        <f t="shared" si="114"/>
        <v>2.6447630000000002</v>
      </c>
      <c r="DN53" s="9">
        <f t="shared" si="56"/>
        <v>206696.47</v>
      </c>
      <c r="DO53" s="10">
        <f t="shared" si="57"/>
        <v>97.595997499999996</v>
      </c>
      <c r="DP53" s="9">
        <f t="shared" si="58"/>
        <v>136550</v>
      </c>
      <c r="DQ53" s="10">
        <f t="shared" si="59"/>
        <v>3.5097594999999999</v>
      </c>
      <c r="DR53" s="11">
        <f t="shared" si="115"/>
        <v>-0.35896299999999998</v>
      </c>
      <c r="DS53" s="11">
        <f t="shared" si="116"/>
        <v>70386.820000000007</v>
      </c>
    </row>
    <row r="54" spans="1:123">
      <c r="B54">
        <f t="shared" si="64"/>
        <v>2027</v>
      </c>
      <c r="C54" cm="1">
        <f t="array" ref="C54">INDEX(GMW!$A$2:$HZ$100,MATCH(1,(GMW!$HY$2:$HY$100=C$3)*(GMW!$HZ$2:$HZ$100=C$1),0),$B54-1973)</f>
        <v>312006</v>
      </c>
      <c r="D54" cm="1">
        <f t="array" ref="D54">INDEX(GMW!$A$2:$HZ$100,MATCH(1,(GMW!$HY$2:$HY$100=D$3)*(GMW!$HZ$2:$HZ$100=D$1),0),$B54-1973)</f>
        <v>4106</v>
      </c>
      <c r="E54" cm="1">
        <f t="array" ref="E54">INDEX(GMW!$A$2:$HZ$100,MATCH(1,(GMW!$HY$2:$HY$100=E$3)*(GMW!$HZ$2:$HZ$100=E$1),0),$B54-1973)</f>
        <v>-2136</v>
      </c>
      <c r="F54" cm="1">
        <f t="array" ref="F54">INDEX(GMW!$A$2:$HZ$100,MATCH(1,(GMW!$HY$2:$HY$100=F$3)*(GMW!$HZ$2:$HZ$100=F$1),0),$B54-1973)</f>
        <v>58776</v>
      </c>
      <c r="G54" cm="1">
        <f t="array" ref="G54">INDEX(GMW!$A$2:$HZ$100,MATCH(1,(GMW!$HY$2:$HY$100=G$3)*(GMW!$HZ$2:$HZ$100=G$1),0),$B54-1973)</f>
        <v>1970</v>
      </c>
      <c r="H54" cm="1">
        <f t="array" ref="H54">INDEX(GMW!$A$2:$HZ$100,MATCH(1,(GMW!$HY$2:$HY$100=H$3)*(GMW!$HZ$2:$HZ$100=H$1),0),$B54-1973)</f>
        <v>5180</v>
      </c>
      <c r="I54" cm="1">
        <f t="array" ref="I54">INDEX(GMW!$A$2:$HZ$100,MATCH(1,(GMW!$HY$2:$HY$100=I$3)*(GMW!$HZ$2:$HZ$100=I$1),0),$B54-1973)</f>
        <v>61820</v>
      </c>
      <c r="J54" cm="1">
        <f t="array" ref="J54">INDEX(GMW!$A$2:$HZ$100,MATCH(1,(GMW!$HY$2:$HY$100=J$3)*(GMW!$HZ$2:$HZ$100=J$1),0),$B54-1973)</f>
        <v>119147.9</v>
      </c>
      <c r="K54" cm="1">
        <f t="array" ref="K54">INDEX(GMW!$A$2:$HZ$100,MATCH(1,(GMW!$HY$2:$HY$100=K$3)*(GMW!$HZ$2:$HZ$100=K$1),0),$B54-1973)</f>
        <v>179590</v>
      </c>
      <c r="L54" cm="1">
        <f t="array" ref="L54">INDEX(GMW!$A$2:$HZ$100,MATCH(1,(GMW!$HY$2:$HY$100=L$3)*(GMW!$HZ$2:$HZ$100=L$1),0),$B54-1973)</f>
        <v>318334.90000000002</v>
      </c>
      <c r="M54" cm="1">
        <f t="array" ref="M54">INDEX(GMW!$A$2:$HZ$100,MATCH(1,(GMW!$HY$2:$HY$100=M$3)*(GMW!$HZ$2:$HZ$100=M$1),0),$B54-1973)</f>
        <v>57.55979</v>
      </c>
      <c r="N54" cm="1">
        <f t="array" ref="N54">INDEX(GMW!$A$2:$HZ$100,MATCH(1,(GMW!$HY$2:$HY$100=N$3)*(GMW!$HZ$2:$HZ$100=N$1),0),$B54-1973)</f>
        <v>61.466670000000001</v>
      </c>
      <c r="O54" cm="1">
        <f t="array" ref="O54">INDEX(GMW!$A$2:$HZ$100,MATCH(1,(GMW!$HY$2:$HY$100=O$3)*(GMW!$HZ$2:$HZ$100=O$1),0),$B54-1973)</f>
        <v>10.375</v>
      </c>
      <c r="P54" cm="1">
        <f t="array" ref="P54">INDEX(GMW!$A$2:$HZ$100,MATCH(1,(GMW!$HY$2:$HY$100=P$3)*(GMW!$HZ$2:$HZ$100=P$1),0),$B54-1973)</f>
        <v>28506</v>
      </c>
      <c r="Q54" cm="1">
        <f t="array" ref="Q54">INDEX(GMW!$A$2:$HZ$100,MATCH(1,(GMW!$HY$2:$HY$100=Q$3)*(GMW!$HZ$2:$HZ$100=Q$1),0),$B54-1973)</f>
        <v>72.400000000000006</v>
      </c>
      <c r="R54" cm="1">
        <f t="array" ref="R54">INDEX(GMW!$A$2:$HZ$100,MATCH(1,(GMW!$HY$2:$HY$100=R$3)*(GMW!$HZ$2:$HZ$100=R$1),0),$B54-1973)</f>
        <v>30477</v>
      </c>
      <c r="S54" cm="1">
        <f t="array" ref="S54">INDEX(GMW!$A$2:$HZ$100,MATCH(1,(GMW!$HY$2:$HY$100=S$3)*(GMW!$HZ$2:$HZ$100=S$1),0),$B54-1973)</f>
        <v>9.5</v>
      </c>
      <c r="T54" cm="1">
        <f t="array" ref="T54">INDEX(GMW!$A$2:$HZ$100,MATCH(1,(GMW!$HY$2:$HY$100=T$3)*(GMW!$HZ$2:$HZ$100=T$1),0),$B54-1973)</f>
        <v>-2.0081519999999999</v>
      </c>
      <c r="U54" cm="1">
        <f t="array" ref="U54">INDEX(GMW!$A$2:$HZ$100,MATCH(1,(GMW!$HY$2:$HY$100=U$3)*(GMW!$HZ$2:$HZ$100=U$1),0),$B54-1973)</f>
        <v>57512</v>
      </c>
      <c r="V54" cm="1">
        <f t="array" ref="V54">INDEX(GMW!$A$2:$HZ$100,MATCH(1,(GMW!$HY$2:$HY$100=V$3)*(GMW!$HZ$2:$HZ$100=V$1),0),$B54-1973)</f>
        <v>312006</v>
      </c>
      <c r="W54" cm="1">
        <f t="array" ref="W54">INDEX(GMW!$A$2:$HZ$100,MATCH(1,(GMW!$HY$2:$HY$100=W$3)*(GMW!$HZ$2:$HZ$100=W$1),0),$B54-1973)</f>
        <v>4106</v>
      </c>
      <c r="X54" cm="1">
        <f t="array" ref="X54">INDEX(GMW!$A$2:$HZ$100,MATCH(1,(GMW!$HY$2:$HY$100=X$3)*(GMW!$HZ$2:$HZ$100=X$1),0),$B54-1973)</f>
        <v>-2136</v>
      </c>
      <c r="Y54" cm="1">
        <f t="array" ref="Y54">INDEX(GMW!$A$2:$HZ$100,MATCH(1,(GMW!$HY$2:$HY$100=Y$3)*(GMW!$HZ$2:$HZ$100=Y$1),0),$B54-1973)</f>
        <v>58776</v>
      </c>
      <c r="Z54" cm="1">
        <f t="array" ref="Z54">INDEX(GMW!$A$2:$HZ$100,MATCH(1,(GMW!$HY$2:$HY$100=Z$3)*(GMW!$HZ$2:$HZ$100=Z$1),0),$B54-1973)</f>
        <v>1970</v>
      </c>
      <c r="AA54" cm="1">
        <f t="array" ref="AA54">INDEX(GMW!$A$2:$HZ$100,MATCH(1,(GMW!$HY$2:$HY$100=AA$3)*(GMW!$HZ$2:$HZ$100=AA$1),0),$B54-1973)</f>
        <v>5180</v>
      </c>
      <c r="AB54" cm="1">
        <f t="array" ref="AB54">INDEX(GMW!$A$2:$HZ$100,MATCH(1,(GMW!$HY$2:$HY$100=AB$3)*(GMW!$HZ$2:$HZ$100=AB$1),0),$B54-1973)</f>
        <v>61820</v>
      </c>
      <c r="AC54" cm="1">
        <f t="array" ref="AC54">INDEX(GMW!$A$2:$HZ$100,MATCH(1,(GMW!$HY$2:$HY$100=AC$3)*(GMW!$HZ$2:$HZ$100=AC$1),0),$B54-1973)</f>
        <v>119147.9</v>
      </c>
      <c r="AD54" cm="1">
        <f t="array" ref="AD54">INDEX(GMW!$A$2:$HZ$100,MATCH(1,(GMW!$HY$2:$HY$100=AD$3)*(GMW!$HZ$2:$HZ$100=AD$1),0),$B54-1973)</f>
        <v>179590</v>
      </c>
      <c r="AE54" cm="1">
        <f t="array" ref="AE54">INDEX(GMW!$A$2:$HZ$100,MATCH(1,(GMW!$HY$2:$HY$100=AE$3)*(GMW!$HZ$2:$HZ$100=AE$1),0),$B54-1973)</f>
        <v>318334.90000000002</v>
      </c>
      <c r="AF54" cm="1">
        <f t="array" ref="AF54">INDEX(GMW!$A$2:$HZ$100,MATCH(1,(GMW!$HY$2:$HY$100=AF$3)*(GMW!$HZ$2:$HZ$100=AF$1),0),$B54-1973)</f>
        <v>57.55979</v>
      </c>
      <c r="AG54" cm="1">
        <f t="array" ref="AG54">INDEX(GMW!$A$2:$HZ$100,MATCH(1,(GMW!$HY$2:$HY$100=AG$3)*(GMW!$HZ$2:$HZ$100=AG$1),0),$B54-1973)</f>
        <v>61.466670000000001</v>
      </c>
      <c r="AH54" cm="1">
        <f t="array" ref="AH54">INDEX(GMW!$A$2:$HZ$100,MATCH(1,(GMW!$HY$2:$HY$100=AH$3)*(GMW!$HZ$2:$HZ$100=AH$1),0),$B54-1973)</f>
        <v>10.375</v>
      </c>
      <c r="AI54" cm="1">
        <f t="array" ref="AI54">INDEX(GMW!$A$2:$HZ$100,MATCH(1,(GMW!$HY$2:$HY$100=AI$3)*(GMW!$HZ$2:$HZ$100=AI$1),0),$B54-1973)</f>
        <v>28506</v>
      </c>
      <c r="AJ54" cm="1">
        <f t="array" ref="AJ54">INDEX(GMW!$A$2:$HZ$100,MATCH(1,(GMW!$HY$2:$HY$100=AJ$3)*(GMW!$HZ$2:$HZ$100=AJ$1),0),$B54-1973)</f>
        <v>72.400000000000006</v>
      </c>
      <c r="AK54" cm="1">
        <f t="array" ref="AK54">INDEX(GMW!$A$2:$HZ$100,MATCH(1,(GMW!$HY$2:$HY$100=AK$3)*(GMW!$HZ$2:$HZ$100=AK$1),0),$B54-1973)</f>
        <v>30477</v>
      </c>
      <c r="AL54" cm="1">
        <f t="array" ref="AL54">INDEX(GMW!$A$2:$HZ$100,MATCH(1,(GMW!$HY$2:$HY$100=AL$3)*(GMW!$HZ$2:$HZ$100=AL$1),0),$B54-1973)</f>
        <v>9.5</v>
      </c>
      <c r="AM54" cm="1">
        <f t="array" ref="AM54">INDEX(GMW!$A$2:$HZ$100,MATCH(1,(GMW!$HY$2:$HY$100=AM$3)*(GMW!$HZ$2:$HZ$100=AM$1),0),$B54-1973)</f>
        <v>-2.0081519999999999</v>
      </c>
      <c r="AN54" cm="1">
        <f t="array" ref="AN54">INDEX(GMW!$A$2:$HZ$100,MATCH(1,(GMW!$HY$2:$HY$100=AN$3)*(GMW!$HZ$2:$HZ$100=AN$1),0),$B54-1973)</f>
        <v>57512</v>
      </c>
      <c r="AO54" cm="1">
        <f t="array" ref="AO54">INDEX(GMW!$A$2:$HZ$100,MATCH(1,(GMW!$HY$2:$HY$100=AO$3)*(GMW!$HZ$2:$HZ$100=AO$1),0),$B54-1973)</f>
        <v>312006</v>
      </c>
      <c r="AP54" cm="1">
        <f t="array" ref="AP54">INDEX(GMW!$A$2:$HZ$100,MATCH(1,(GMW!$HY$2:$HY$100=AP$3)*(GMW!$HZ$2:$HZ$100=AP$1),0),$B54-1973)</f>
        <v>4106</v>
      </c>
      <c r="AQ54" cm="1">
        <f t="array" ref="AQ54">INDEX(GMW!$A$2:$HZ$100,MATCH(1,(GMW!$HY$2:$HY$100=AQ$3)*(GMW!$HZ$2:$HZ$100=AQ$1),0),$B54-1973)</f>
        <v>-2136</v>
      </c>
      <c r="AR54" cm="1">
        <f t="array" ref="AR54">INDEX(GMW!$A$2:$HZ$100,MATCH(1,(GMW!$HY$2:$HY$100=AR$3)*(GMW!$HZ$2:$HZ$100=AR$1),0),$B54-1973)</f>
        <v>58776</v>
      </c>
      <c r="AS54" cm="1">
        <f t="array" ref="AS54">INDEX(GMW!$A$2:$HZ$100,MATCH(1,(GMW!$HY$2:$HY$100=AS$3)*(GMW!$HZ$2:$HZ$100=AS$1),0),$B54-1973)</f>
        <v>1970</v>
      </c>
      <c r="AT54" cm="1">
        <f t="array" ref="AT54">INDEX(GMW!$A$2:$HZ$100,MATCH(1,(GMW!$HY$2:$HY$100=AT$3)*(GMW!$HZ$2:$HZ$100=AT$1),0),$B54-1973)</f>
        <v>5180</v>
      </c>
      <c r="AU54" cm="1">
        <f t="array" ref="AU54">INDEX(GMW!$A$2:$HZ$100,MATCH(1,(GMW!$HY$2:$HY$100=AU$3)*(GMW!$HZ$2:$HZ$100=AU$1),0),$B54-1973)</f>
        <v>61820</v>
      </c>
      <c r="AV54" cm="1">
        <f t="array" ref="AV54">INDEX(GMW!$A$2:$HZ$100,MATCH(1,(GMW!$HY$2:$HY$100=AV$3)*(GMW!$HZ$2:$HZ$100=AV$1),0),$B54-1973)</f>
        <v>119147.9</v>
      </c>
      <c r="AW54" cm="1">
        <f t="array" ref="AW54">INDEX(GMW!$A$2:$HZ$100,MATCH(1,(GMW!$HY$2:$HY$100=AW$3)*(GMW!$HZ$2:$HZ$100=AW$1),0),$B54-1973)</f>
        <v>179590</v>
      </c>
      <c r="AX54" cm="1">
        <f t="array" ref="AX54">INDEX(GMW!$A$2:$HZ$100,MATCH(1,(GMW!$HY$2:$HY$100=AX$3)*(GMW!$HZ$2:$HZ$100=AX$1),0),$B54-1973)</f>
        <v>318334.90000000002</v>
      </c>
      <c r="AY54" cm="1">
        <f t="array" ref="AY54">INDEX(GMW!$A$2:$HZ$100,MATCH(1,(GMW!$HY$2:$HY$100=AY$3)*(GMW!$HZ$2:$HZ$100=AY$1),0),$B54-1973)</f>
        <v>57.55979</v>
      </c>
      <c r="AZ54" cm="1">
        <f t="array" ref="AZ54">INDEX(GMW!$A$2:$HZ$100,MATCH(1,(GMW!$HY$2:$HY$100=AZ$3)*(GMW!$HZ$2:$HZ$100=AZ$1),0),$B54-1973)</f>
        <v>61.466670000000001</v>
      </c>
      <c r="BA54" cm="1">
        <f t="array" ref="BA54">INDEX(GMW!$A$2:$HZ$100,MATCH(1,(GMW!$HY$2:$HY$100=BA$3)*(GMW!$HZ$2:$HZ$100=BA$1),0),$B54-1973)</f>
        <v>10.375</v>
      </c>
      <c r="BB54" cm="1">
        <f t="array" ref="BB54">INDEX(GMW!$A$2:$HZ$100,MATCH(1,(GMW!$HY$2:$HY$100=BB$3)*(GMW!$HZ$2:$HZ$100=BB$1),0),$B54-1973)</f>
        <v>28506</v>
      </c>
      <c r="BC54" cm="1">
        <f t="array" ref="BC54">INDEX(GMW!$A$2:$HZ$100,MATCH(1,(GMW!$HY$2:$HY$100=BC$3)*(GMW!$HZ$2:$HZ$100=BC$1),0),$B54-1973)</f>
        <v>72.400000000000006</v>
      </c>
      <c r="BD54" cm="1">
        <f t="array" ref="BD54">INDEX(GMW!$A$2:$HZ$100,MATCH(1,(GMW!$HY$2:$HY$100=BD$3)*(GMW!$HZ$2:$HZ$100=BD$1),0),$B54-1973)</f>
        <v>30477</v>
      </c>
      <c r="BE54" cm="1">
        <f t="array" ref="BE54">INDEX(GMW!$A$2:$HZ$100,MATCH(1,(GMW!$HY$2:$HY$100=BE$3)*(GMW!$HZ$2:$HZ$100=BE$1),0),$B54-1973)</f>
        <v>9.5</v>
      </c>
      <c r="BF54" cm="1">
        <f t="array" ref="BF54">INDEX(GMW!$A$2:$HZ$100,MATCH(1,(GMW!$HY$2:$HY$100=BF$3)*(GMW!$HZ$2:$HZ$100=BF$1),0),$B54-1973)</f>
        <v>-2.0081519999999999</v>
      </c>
      <c r="BG54" cm="1">
        <f t="array" ref="BG54">INDEX(GMW!$A$2:$HZ$100,MATCH(1,(GMW!$HY$2:$HY$100=BG$3)*(GMW!$HZ$2:$HZ$100=BG$1),0),$B54-1973)</f>
        <v>57512</v>
      </c>
      <c r="BJ54">
        <f t="shared" si="67"/>
        <v>1991</v>
      </c>
      <c r="BM54">
        <f t="shared" si="65"/>
        <v>2027</v>
      </c>
      <c r="BN54">
        <f t="shared" si="66"/>
        <v>202701</v>
      </c>
      <c r="BO54" s="9">
        <f t="shared" si="75"/>
        <v>2426330.7999999998</v>
      </c>
      <c r="BP54" s="9">
        <f t="shared" si="76"/>
        <v>32469.690000000006</v>
      </c>
      <c r="BQ54" s="9">
        <f t="shared" si="77"/>
        <v>23863.724999999999</v>
      </c>
      <c r="BR54" s="9">
        <f t="shared" si="78"/>
        <v>1195627.2</v>
      </c>
      <c r="BS54" s="9">
        <f t="shared" si="79"/>
        <v>56333.399999999994</v>
      </c>
      <c r="BT54" s="9">
        <f t="shared" si="80"/>
        <v>75412.56</v>
      </c>
      <c r="BU54" s="9">
        <f t="shared" si="81"/>
        <v>1294903.3999999999</v>
      </c>
      <c r="BV54" s="9">
        <f t="shared" si="14"/>
        <v>2957615</v>
      </c>
      <c r="BW54" s="9">
        <f t="shared" si="82"/>
        <v>3136402.3000000003</v>
      </c>
      <c r="BX54" s="9">
        <f t="shared" si="83"/>
        <v>2426816</v>
      </c>
      <c r="BY54" s="10">
        <f t="shared" si="84"/>
        <v>129.261875</v>
      </c>
      <c r="BZ54" s="10">
        <f t="shared" si="85"/>
        <v>143.17269999999999</v>
      </c>
      <c r="CA54" s="10">
        <f t="shared" si="86"/>
        <v>1.999938</v>
      </c>
      <c r="CB54" s="9">
        <f t="shared" si="62"/>
        <v>208625.36</v>
      </c>
      <c r="CC54" s="10">
        <f t="shared" si="20"/>
        <v>98.508252499999998</v>
      </c>
      <c r="CD54" s="9">
        <f t="shared" si="63"/>
        <v>137184.35</v>
      </c>
      <c r="CE54" s="10">
        <f t="shared" si="21"/>
        <v>3.7501775000000004</v>
      </c>
      <c r="CF54" s="11">
        <f t="shared" si="87"/>
        <v>-2.479553E-2</v>
      </c>
      <c r="CG54" s="11">
        <f t="shared" si="88"/>
        <v>70720.800000000003</v>
      </c>
      <c r="CH54" s="9">
        <f t="shared" si="89"/>
        <v>2432799.7999999998</v>
      </c>
      <c r="CI54" s="9">
        <f t="shared" si="90"/>
        <v>38333.25</v>
      </c>
      <c r="CJ54" s="9">
        <f t="shared" si="91"/>
        <v>31260.348000000002</v>
      </c>
      <c r="CK54" s="9">
        <f t="shared" si="92"/>
        <v>1201981.3999999999</v>
      </c>
      <c r="CL54" s="9">
        <f t="shared" si="93"/>
        <v>69593.61</v>
      </c>
      <c r="CM54" s="9">
        <f t="shared" si="94"/>
        <v>75412.56</v>
      </c>
      <c r="CN54" s="9">
        <f t="shared" si="95"/>
        <v>1308654.2999999998</v>
      </c>
      <c r="CO54" s="9">
        <f t="shared" si="31"/>
        <v>2956121</v>
      </c>
      <c r="CP54" s="9">
        <f t="shared" si="96"/>
        <v>3151438.3000000003</v>
      </c>
      <c r="CQ54" s="9">
        <f t="shared" si="97"/>
        <v>2432552.4</v>
      </c>
      <c r="CR54" s="10">
        <f t="shared" si="98"/>
        <v>129.53597500000001</v>
      </c>
      <c r="CS54" s="10">
        <f t="shared" si="99"/>
        <v>143.38104999999999</v>
      </c>
      <c r="CT54" s="10">
        <f t="shared" si="100"/>
        <v>2.0512864999999998</v>
      </c>
      <c r="CU54" s="9">
        <f t="shared" si="37"/>
        <v>209033.13</v>
      </c>
      <c r="CV54" s="10">
        <f t="shared" si="38"/>
        <v>98.701437499999997</v>
      </c>
      <c r="CW54" s="9">
        <f t="shared" si="39"/>
        <v>139499.65</v>
      </c>
      <c r="CX54" s="10">
        <f t="shared" si="40"/>
        <v>3.69985725</v>
      </c>
      <c r="CY54" s="11">
        <f t="shared" si="101"/>
        <v>0.1163483</v>
      </c>
      <c r="CZ54" s="11">
        <f t="shared" si="102"/>
        <v>70720.800000000003</v>
      </c>
      <c r="DA54" s="9">
        <f t="shared" si="103"/>
        <v>2444811.7999999998</v>
      </c>
      <c r="DB54" s="9">
        <f t="shared" si="104"/>
        <v>32632.178</v>
      </c>
      <c r="DC54" s="9">
        <f t="shared" si="105"/>
        <v>36802.405999999995</v>
      </c>
      <c r="DD54" s="9">
        <f t="shared" si="106"/>
        <v>1201098.8</v>
      </c>
      <c r="DE54" s="9">
        <f t="shared" si="107"/>
        <v>69434.58</v>
      </c>
      <c r="DF54" s="9">
        <f t="shared" si="108"/>
        <v>75412.56</v>
      </c>
      <c r="DG54" s="9">
        <f t="shared" si="109"/>
        <v>1313313.7</v>
      </c>
      <c r="DH54" s="9">
        <f t="shared" si="50"/>
        <v>2947128</v>
      </c>
      <c r="DI54" s="9">
        <f t="shared" si="110"/>
        <v>3164029.7</v>
      </c>
      <c r="DJ54" s="9">
        <f t="shared" si="111"/>
        <v>2456000.1</v>
      </c>
      <c r="DK54" s="10">
        <f t="shared" si="112"/>
        <v>129.41367500000001</v>
      </c>
      <c r="DL54" s="10">
        <f t="shared" si="113"/>
        <v>143.23509999999999</v>
      </c>
      <c r="DM54" s="10">
        <f t="shared" si="114"/>
        <v>1.9409492500000001</v>
      </c>
      <c r="DN54" s="9">
        <f t="shared" si="56"/>
        <v>210047.89999999997</v>
      </c>
      <c r="DO54" s="10">
        <f t="shared" si="57"/>
        <v>99.161642499999999</v>
      </c>
      <c r="DP54" s="9">
        <f t="shared" si="58"/>
        <v>140867.93</v>
      </c>
      <c r="DQ54" s="10">
        <f t="shared" si="59"/>
        <v>3.5597770000000004</v>
      </c>
      <c r="DR54" s="11">
        <f t="shared" si="115"/>
        <v>-0.26502609999999999</v>
      </c>
      <c r="DS54" s="11">
        <f t="shared" si="116"/>
        <v>70720.800000000003</v>
      </c>
    </row>
    <row r="55" spans="1:123">
      <c r="A55">
        <v>1992</v>
      </c>
      <c r="B55">
        <f t="shared" si="64"/>
        <v>2028</v>
      </c>
      <c r="C55" cm="1">
        <f t="array" ref="C55">INDEX(GMW!$A$2:$HZ$100,MATCH(1,(GMW!$HY$2:$HY$100=C$3)*(GMW!$HZ$2:$HZ$100=C$1),0),$B55-1973)</f>
        <v>311904</v>
      </c>
      <c r="D55" cm="1">
        <f t="array" ref="D55">INDEX(GMW!$A$2:$HZ$100,MATCH(1,(GMW!$HY$2:$HY$100=D$3)*(GMW!$HZ$2:$HZ$100=D$1),0),$B55-1973)</f>
        <v>6464</v>
      </c>
      <c r="E55" cm="1">
        <f t="array" ref="E55">INDEX(GMW!$A$2:$HZ$100,MATCH(1,(GMW!$HY$2:$HY$100=E$3)*(GMW!$HZ$2:$HZ$100=E$1),0),$B55-1973)</f>
        <v>-2159</v>
      </c>
      <c r="F55" cm="1">
        <f t="array" ref="F55">INDEX(GMW!$A$2:$HZ$100,MATCH(1,(GMW!$HY$2:$HY$100=F$3)*(GMW!$HZ$2:$HZ$100=F$1),0),$B55-1973)</f>
        <v>61160</v>
      </c>
      <c r="G55" cm="1">
        <f t="array" ref="G55">INDEX(GMW!$A$2:$HZ$100,MATCH(1,(GMW!$HY$2:$HY$100=G$3)*(GMW!$HZ$2:$HZ$100=G$1),0),$B55-1973)</f>
        <v>4305</v>
      </c>
      <c r="H55" cm="1">
        <f t="array" ref="H55">INDEX(GMW!$A$2:$HZ$100,MATCH(1,(GMW!$HY$2:$HY$100=H$3)*(GMW!$HZ$2:$HZ$100=H$1),0),$B55-1973)</f>
        <v>5178</v>
      </c>
      <c r="I55" cm="1">
        <f t="array" ref="I55">INDEX(GMW!$A$2:$HZ$100,MATCH(1,(GMW!$HY$2:$HY$100=I$3)*(GMW!$HZ$2:$HZ$100=I$1),0),$B55-1973)</f>
        <v>64179</v>
      </c>
      <c r="J55" cm="1">
        <f t="array" ref="J55">INDEX(GMW!$A$2:$HZ$100,MATCH(1,(GMW!$HY$2:$HY$100=J$3)*(GMW!$HZ$2:$HZ$100=J$1),0),$B55-1973)</f>
        <v>131212.79999999999</v>
      </c>
      <c r="K55" cm="1">
        <f t="array" ref="K55">INDEX(GMW!$A$2:$HZ$100,MATCH(1,(GMW!$HY$2:$HY$100=K$3)*(GMW!$HZ$2:$HZ$100=K$1),0),$B55-1973)</f>
        <v>181438</v>
      </c>
      <c r="L55" cm="1">
        <f t="array" ref="L55">INDEX(GMW!$A$2:$HZ$100,MATCH(1,(GMW!$HY$2:$HY$100=L$3)*(GMW!$HZ$2:$HZ$100=L$1),0),$B55-1973)</f>
        <v>320508.90000000002</v>
      </c>
      <c r="M55" cm="1">
        <f t="array" ref="M55">INDEX(GMW!$A$2:$HZ$100,MATCH(1,(GMW!$HY$2:$HY$100=M$3)*(GMW!$HZ$2:$HZ$100=M$1),0),$B55-1973)</f>
        <v>58.171100000000003</v>
      </c>
      <c r="N55" cm="1">
        <f t="array" ref="N55">INDEX(GMW!$A$2:$HZ$100,MATCH(1,(GMW!$HY$2:$HY$100=N$3)*(GMW!$HZ$2:$HZ$100=N$1),0),$B55-1973)</f>
        <v>61.7</v>
      </c>
      <c r="O55" cm="1">
        <f t="array" ref="O55">INDEX(GMW!$A$2:$HZ$100,MATCH(1,(GMW!$HY$2:$HY$100=O$3)*(GMW!$HZ$2:$HZ$100=O$1),0),$B55-1973)</f>
        <v>10.375</v>
      </c>
      <c r="P55" cm="1">
        <f t="array" ref="P55">INDEX(GMW!$A$2:$HZ$100,MATCH(1,(GMW!$HY$2:$HY$100=P$3)*(GMW!$HZ$2:$HZ$100=P$1),0),$B55-1973)</f>
        <v>28599</v>
      </c>
      <c r="Q55" cm="1">
        <f t="array" ref="Q55">INDEX(GMW!$A$2:$HZ$100,MATCH(1,(GMW!$HY$2:$HY$100=Q$3)*(GMW!$HZ$2:$HZ$100=Q$1),0),$B55-1973)</f>
        <v>72.5</v>
      </c>
      <c r="R55" cm="1">
        <f t="array" ref="R55">INDEX(GMW!$A$2:$HZ$100,MATCH(1,(GMW!$HY$2:$HY$100=R$3)*(GMW!$HZ$2:$HZ$100=R$1),0),$B55-1973)</f>
        <v>29753</v>
      </c>
      <c r="S55" cm="1">
        <f t="array" ref="S55">INDEX(GMW!$A$2:$HZ$100,MATCH(1,(GMW!$HY$2:$HY$100=S$3)*(GMW!$HZ$2:$HZ$100=S$1),0),$B55-1973)</f>
        <v>9.6999999999999993</v>
      </c>
      <c r="T55" cm="1">
        <f t="array" ref="T55">INDEX(GMW!$A$2:$HZ$100,MATCH(1,(GMW!$HY$2:$HY$100=T$3)*(GMW!$HZ$2:$HZ$100=T$1),0),$B55-1973)</f>
        <v>-2.7214999999999998</v>
      </c>
      <c r="U55" cm="1">
        <f t="array" ref="U55">INDEX(GMW!$A$2:$HZ$100,MATCH(1,(GMW!$HY$2:$HY$100=U$3)*(GMW!$HZ$2:$HZ$100=U$1),0),$B55-1973)</f>
        <v>57548.5</v>
      </c>
      <c r="V55" cm="1">
        <f t="array" ref="V55">INDEX(GMW!$A$2:$HZ$100,MATCH(1,(GMW!$HY$2:$HY$100=V$3)*(GMW!$HZ$2:$HZ$100=V$1),0),$B55-1973)</f>
        <v>311904</v>
      </c>
      <c r="W55" cm="1">
        <f t="array" ref="W55">INDEX(GMW!$A$2:$HZ$100,MATCH(1,(GMW!$HY$2:$HY$100=W$3)*(GMW!$HZ$2:$HZ$100=W$1),0),$B55-1973)</f>
        <v>6464</v>
      </c>
      <c r="X55" cm="1">
        <f t="array" ref="X55">INDEX(GMW!$A$2:$HZ$100,MATCH(1,(GMW!$HY$2:$HY$100=X$3)*(GMW!$HZ$2:$HZ$100=X$1),0),$B55-1973)</f>
        <v>-2159</v>
      </c>
      <c r="Y55" cm="1">
        <f t="array" ref="Y55">INDEX(GMW!$A$2:$HZ$100,MATCH(1,(GMW!$HY$2:$HY$100=Y$3)*(GMW!$HZ$2:$HZ$100=Y$1),0),$B55-1973)</f>
        <v>61160</v>
      </c>
      <c r="Z55" cm="1">
        <f t="array" ref="Z55">INDEX(GMW!$A$2:$HZ$100,MATCH(1,(GMW!$HY$2:$HY$100=Z$3)*(GMW!$HZ$2:$HZ$100=Z$1),0),$B55-1973)</f>
        <v>4305</v>
      </c>
      <c r="AA55" cm="1">
        <f t="array" ref="AA55">INDEX(GMW!$A$2:$HZ$100,MATCH(1,(GMW!$HY$2:$HY$100=AA$3)*(GMW!$HZ$2:$HZ$100=AA$1),0),$B55-1973)</f>
        <v>5178</v>
      </c>
      <c r="AB55" cm="1">
        <f t="array" ref="AB55">INDEX(GMW!$A$2:$HZ$100,MATCH(1,(GMW!$HY$2:$HY$100=AB$3)*(GMW!$HZ$2:$HZ$100=AB$1),0),$B55-1973)</f>
        <v>64179</v>
      </c>
      <c r="AC55" cm="1">
        <f t="array" ref="AC55">INDEX(GMW!$A$2:$HZ$100,MATCH(1,(GMW!$HY$2:$HY$100=AC$3)*(GMW!$HZ$2:$HZ$100=AC$1),0),$B55-1973)</f>
        <v>131212.79999999999</v>
      </c>
      <c r="AD55" cm="1">
        <f t="array" ref="AD55">INDEX(GMW!$A$2:$HZ$100,MATCH(1,(GMW!$HY$2:$HY$100=AD$3)*(GMW!$HZ$2:$HZ$100=AD$1),0),$B55-1973)</f>
        <v>181438</v>
      </c>
      <c r="AE55" cm="1">
        <f t="array" ref="AE55">INDEX(GMW!$A$2:$HZ$100,MATCH(1,(GMW!$HY$2:$HY$100=AE$3)*(GMW!$HZ$2:$HZ$100=AE$1),0),$B55-1973)</f>
        <v>320508.90000000002</v>
      </c>
      <c r="AF55" cm="1">
        <f t="array" ref="AF55">INDEX(GMW!$A$2:$HZ$100,MATCH(1,(GMW!$HY$2:$HY$100=AF$3)*(GMW!$HZ$2:$HZ$100=AF$1),0),$B55-1973)</f>
        <v>58.171100000000003</v>
      </c>
      <c r="AG55" cm="1">
        <f t="array" ref="AG55">INDEX(GMW!$A$2:$HZ$100,MATCH(1,(GMW!$HY$2:$HY$100=AG$3)*(GMW!$HZ$2:$HZ$100=AG$1),0),$B55-1973)</f>
        <v>61.7</v>
      </c>
      <c r="AH55" cm="1">
        <f t="array" ref="AH55">INDEX(GMW!$A$2:$HZ$100,MATCH(1,(GMW!$HY$2:$HY$100=AH$3)*(GMW!$HZ$2:$HZ$100=AH$1),0),$B55-1973)</f>
        <v>10.375</v>
      </c>
      <c r="AI55" cm="1">
        <f t="array" ref="AI55">INDEX(GMW!$A$2:$HZ$100,MATCH(1,(GMW!$HY$2:$HY$100=AI$3)*(GMW!$HZ$2:$HZ$100=AI$1),0),$B55-1973)</f>
        <v>28599</v>
      </c>
      <c r="AJ55" cm="1">
        <f t="array" ref="AJ55">INDEX(GMW!$A$2:$HZ$100,MATCH(1,(GMW!$HY$2:$HY$100=AJ$3)*(GMW!$HZ$2:$HZ$100=AJ$1),0),$B55-1973)</f>
        <v>72.5</v>
      </c>
      <c r="AK55" cm="1">
        <f t="array" ref="AK55">INDEX(GMW!$A$2:$HZ$100,MATCH(1,(GMW!$HY$2:$HY$100=AK$3)*(GMW!$HZ$2:$HZ$100=AK$1),0),$B55-1973)</f>
        <v>29753</v>
      </c>
      <c r="AL55" cm="1">
        <f t="array" ref="AL55">INDEX(GMW!$A$2:$HZ$100,MATCH(1,(GMW!$HY$2:$HY$100=AL$3)*(GMW!$HZ$2:$HZ$100=AL$1),0),$B55-1973)</f>
        <v>9.6999999999999993</v>
      </c>
      <c r="AM55" cm="1">
        <f t="array" ref="AM55">INDEX(GMW!$A$2:$HZ$100,MATCH(1,(GMW!$HY$2:$HY$100=AM$3)*(GMW!$HZ$2:$HZ$100=AM$1),0),$B55-1973)</f>
        <v>-2.7214999999999998</v>
      </c>
      <c r="AN55" cm="1">
        <f t="array" ref="AN55">INDEX(GMW!$A$2:$HZ$100,MATCH(1,(GMW!$HY$2:$HY$100=AN$3)*(GMW!$HZ$2:$HZ$100=AN$1),0),$B55-1973)</f>
        <v>57548.5</v>
      </c>
      <c r="AO55" cm="1">
        <f t="array" ref="AO55">INDEX(GMW!$A$2:$HZ$100,MATCH(1,(GMW!$HY$2:$HY$100=AO$3)*(GMW!$HZ$2:$HZ$100=AO$1),0),$B55-1973)</f>
        <v>311904</v>
      </c>
      <c r="AP55" cm="1">
        <f t="array" ref="AP55">INDEX(GMW!$A$2:$HZ$100,MATCH(1,(GMW!$HY$2:$HY$100=AP$3)*(GMW!$HZ$2:$HZ$100=AP$1),0),$B55-1973)</f>
        <v>6464</v>
      </c>
      <c r="AQ55" cm="1">
        <f t="array" ref="AQ55">INDEX(GMW!$A$2:$HZ$100,MATCH(1,(GMW!$HY$2:$HY$100=AQ$3)*(GMW!$HZ$2:$HZ$100=AQ$1),0),$B55-1973)</f>
        <v>-2159</v>
      </c>
      <c r="AR55" cm="1">
        <f t="array" ref="AR55">INDEX(GMW!$A$2:$HZ$100,MATCH(1,(GMW!$HY$2:$HY$100=AR$3)*(GMW!$HZ$2:$HZ$100=AR$1),0),$B55-1973)</f>
        <v>61160</v>
      </c>
      <c r="AS55" cm="1">
        <f t="array" ref="AS55">INDEX(GMW!$A$2:$HZ$100,MATCH(1,(GMW!$HY$2:$HY$100=AS$3)*(GMW!$HZ$2:$HZ$100=AS$1),0),$B55-1973)</f>
        <v>4305</v>
      </c>
      <c r="AT55" cm="1">
        <f t="array" ref="AT55">INDEX(GMW!$A$2:$HZ$100,MATCH(1,(GMW!$HY$2:$HY$100=AT$3)*(GMW!$HZ$2:$HZ$100=AT$1),0),$B55-1973)</f>
        <v>5178</v>
      </c>
      <c r="AU55" cm="1">
        <f t="array" ref="AU55">INDEX(GMW!$A$2:$HZ$100,MATCH(1,(GMW!$HY$2:$HY$100=AU$3)*(GMW!$HZ$2:$HZ$100=AU$1),0),$B55-1973)</f>
        <v>64179</v>
      </c>
      <c r="AV55" cm="1">
        <f t="array" ref="AV55">INDEX(GMW!$A$2:$HZ$100,MATCH(1,(GMW!$HY$2:$HY$100=AV$3)*(GMW!$HZ$2:$HZ$100=AV$1),0),$B55-1973)</f>
        <v>131212.79999999999</v>
      </c>
      <c r="AW55" cm="1">
        <f t="array" ref="AW55">INDEX(GMW!$A$2:$HZ$100,MATCH(1,(GMW!$HY$2:$HY$100=AW$3)*(GMW!$HZ$2:$HZ$100=AW$1),0),$B55-1973)</f>
        <v>181438</v>
      </c>
      <c r="AX55" cm="1">
        <f t="array" ref="AX55">INDEX(GMW!$A$2:$HZ$100,MATCH(1,(GMW!$HY$2:$HY$100=AX$3)*(GMW!$HZ$2:$HZ$100=AX$1),0),$B55-1973)</f>
        <v>320508.90000000002</v>
      </c>
      <c r="AY55" cm="1">
        <f t="array" ref="AY55">INDEX(GMW!$A$2:$HZ$100,MATCH(1,(GMW!$HY$2:$HY$100=AY$3)*(GMW!$HZ$2:$HZ$100=AY$1),0),$B55-1973)</f>
        <v>58.171100000000003</v>
      </c>
      <c r="AZ55" cm="1">
        <f t="array" ref="AZ55">INDEX(GMW!$A$2:$HZ$100,MATCH(1,(GMW!$HY$2:$HY$100=AZ$3)*(GMW!$HZ$2:$HZ$100=AZ$1),0),$B55-1973)</f>
        <v>61.7</v>
      </c>
      <c r="BA55" cm="1">
        <f t="array" ref="BA55">INDEX(GMW!$A$2:$HZ$100,MATCH(1,(GMW!$HY$2:$HY$100=BA$3)*(GMW!$HZ$2:$HZ$100=BA$1),0),$B55-1973)</f>
        <v>10.375</v>
      </c>
      <c r="BB55" cm="1">
        <f t="array" ref="BB55">INDEX(GMW!$A$2:$HZ$100,MATCH(1,(GMW!$HY$2:$HY$100=BB$3)*(GMW!$HZ$2:$HZ$100=BB$1),0),$B55-1973)</f>
        <v>28599</v>
      </c>
      <c r="BC55" cm="1">
        <f t="array" ref="BC55">INDEX(GMW!$A$2:$HZ$100,MATCH(1,(GMW!$HY$2:$HY$100=BC$3)*(GMW!$HZ$2:$HZ$100=BC$1),0),$B55-1973)</f>
        <v>72.5</v>
      </c>
      <c r="BD55" cm="1">
        <f t="array" ref="BD55">INDEX(GMW!$A$2:$HZ$100,MATCH(1,(GMW!$HY$2:$HY$100=BD$3)*(GMW!$HZ$2:$HZ$100=BD$1),0),$B55-1973)</f>
        <v>29753</v>
      </c>
      <c r="BE55" cm="1">
        <f t="array" ref="BE55">INDEX(GMW!$A$2:$HZ$100,MATCH(1,(GMW!$HY$2:$HY$100=BE$3)*(GMW!$HZ$2:$HZ$100=BE$1),0),$B55-1973)</f>
        <v>9.6999999999999993</v>
      </c>
      <c r="BF55" cm="1">
        <f t="array" ref="BF55">INDEX(GMW!$A$2:$HZ$100,MATCH(1,(GMW!$HY$2:$HY$100=BF$3)*(GMW!$HZ$2:$HZ$100=BF$1),0),$B55-1973)</f>
        <v>-2.7214999999999998</v>
      </c>
      <c r="BG55" cm="1">
        <f t="array" ref="BG55">INDEX(GMW!$A$2:$HZ$100,MATCH(1,(GMW!$HY$2:$HY$100=BG$3)*(GMW!$HZ$2:$HZ$100=BG$1),0),$B55-1973)</f>
        <v>57548.5</v>
      </c>
      <c r="BJ55">
        <f t="shared" si="67"/>
        <v>1991</v>
      </c>
      <c r="BK55" t="str">
        <f t="shared" ref="BK55" si="120">BJ55&amp;"01"</f>
        <v>199101</v>
      </c>
      <c r="BM55">
        <f t="shared" si="65"/>
        <v>2028</v>
      </c>
      <c r="BN55">
        <f t="shared" si="66"/>
        <v>202801</v>
      </c>
      <c r="BO55" s="9">
        <f t="shared" si="75"/>
        <v>2465083.2999999998</v>
      </c>
      <c r="BP55" s="9">
        <f t="shared" si="76"/>
        <v>20756.650000000005</v>
      </c>
      <c r="BQ55" s="9">
        <f t="shared" si="77"/>
        <v>32301.832000000002</v>
      </c>
      <c r="BR55" s="9">
        <f t="shared" si="78"/>
        <v>1235646.7999999998</v>
      </c>
      <c r="BS55" s="9">
        <f t="shared" si="79"/>
        <v>53058.49</v>
      </c>
      <c r="BT55" s="9">
        <f t="shared" si="80"/>
        <v>77502.92</v>
      </c>
      <c r="BU55" s="9">
        <f t="shared" si="81"/>
        <v>1345451.6</v>
      </c>
      <c r="BV55" s="9">
        <f t="shared" si="14"/>
        <v>3022114</v>
      </c>
      <c r="BW55" s="9">
        <f t="shared" si="82"/>
        <v>3251709.5999999996</v>
      </c>
      <c r="BX55" s="9">
        <f t="shared" si="83"/>
        <v>2466061.2000000002</v>
      </c>
      <c r="BY55" s="10">
        <f t="shared" si="84"/>
        <v>131.90755000000001</v>
      </c>
      <c r="BZ55" s="10">
        <f t="shared" si="85"/>
        <v>146.06529999999998</v>
      </c>
      <c r="CA55" s="10">
        <f t="shared" si="86"/>
        <v>1.9999342499999999</v>
      </c>
      <c r="CB55" s="9">
        <f t="shared" si="62"/>
        <v>210611.3</v>
      </c>
      <c r="CC55" s="10">
        <f t="shared" si="20"/>
        <v>99.47439</v>
      </c>
      <c r="CD55" s="9">
        <f t="shared" si="63"/>
        <v>138894.81</v>
      </c>
      <c r="CE55" s="10">
        <f t="shared" si="21"/>
        <v>3.7499612500000001</v>
      </c>
      <c r="CF55" s="11">
        <f t="shared" si="87"/>
        <v>-5.5599210000000003E-2</v>
      </c>
      <c r="CG55" s="11">
        <f t="shared" si="88"/>
        <v>71025.23</v>
      </c>
      <c r="CH55" s="9">
        <f t="shared" si="89"/>
        <v>2493261.2999999998</v>
      </c>
      <c r="CI55" s="9">
        <f t="shared" si="90"/>
        <v>41590.62000000001</v>
      </c>
      <c r="CJ55" s="9">
        <f t="shared" si="91"/>
        <v>43622.994999999995</v>
      </c>
      <c r="CK55" s="9">
        <f t="shared" si="92"/>
        <v>1246883.5</v>
      </c>
      <c r="CL55" s="9">
        <f t="shared" si="93"/>
        <v>85213.62000000001</v>
      </c>
      <c r="CM55" s="9">
        <f t="shared" si="94"/>
        <v>77502.92</v>
      </c>
      <c r="CN55" s="9">
        <f t="shared" si="95"/>
        <v>1368009.4</v>
      </c>
      <c r="CO55" s="9">
        <f t="shared" si="31"/>
        <v>3041456</v>
      </c>
      <c r="CP55" s="9">
        <f t="shared" si="96"/>
        <v>3299529.6</v>
      </c>
      <c r="CQ55" s="9">
        <f t="shared" si="97"/>
        <v>2476388.9000000004</v>
      </c>
      <c r="CR55" s="10">
        <f t="shared" si="98"/>
        <v>132.33445</v>
      </c>
      <c r="CS55" s="10">
        <f t="shared" si="99"/>
        <v>146.4221</v>
      </c>
      <c r="CT55" s="10">
        <f t="shared" si="100"/>
        <v>2.0804130000000001</v>
      </c>
      <c r="CU55" s="9">
        <f t="shared" si="37"/>
        <v>212626.79</v>
      </c>
      <c r="CV55" s="10">
        <f t="shared" si="38"/>
        <v>100.38710750000001</v>
      </c>
      <c r="CW55" s="9">
        <f t="shared" si="39"/>
        <v>145601.10999999999</v>
      </c>
      <c r="CX55" s="10">
        <f t="shared" si="40"/>
        <v>3.3852600000000002</v>
      </c>
      <c r="CY55" s="11">
        <f t="shared" si="101"/>
        <v>0.55932999999999999</v>
      </c>
      <c r="CZ55" s="11">
        <f t="shared" si="102"/>
        <v>71025.23</v>
      </c>
      <c r="DA55" s="9">
        <f t="shared" si="103"/>
        <v>2512703.1</v>
      </c>
      <c r="DB55" s="9">
        <f t="shared" si="104"/>
        <v>32183.462000000003</v>
      </c>
      <c r="DC55" s="9">
        <f t="shared" si="105"/>
        <v>52740.468000000001</v>
      </c>
      <c r="DD55" s="9">
        <f t="shared" si="106"/>
        <v>1245854.1999999997</v>
      </c>
      <c r="DE55" s="9">
        <f t="shared" si="107"/>
        <v>84923.92</v>
      </c>
      <c r="DF55" s="9">
        <f t="shared" si="108"/>
        <v>77502.92</v>
      </c>
      <c r="DG55" s="9">
        <f t="shared" si="109"/>
        <v>1376097.7</v>
      </c>
      <c r="DH55" s="9">
        <f t="shared" si="50"/>
        <v>3023055</v>
      </c>
      <c r="DI55" s="9">
        <f t="shared" si="110"/>
        <v>3320819.1999999997</v>
      </c>
      <c r="DJ55" s="9">
        <f t="shared" si="111"/>
        <v>2508975.4</v>
      </c>
      <c r="DK55" s="10">
        <f t="shared" si="112"/>
        <v>132.15697499999999</v>
      </c>
      <c r="DL55" s="10">
        <f t="shared" si="113"/>
        <v>146.18992499999999</v>
      </c>
      <c r="DM55" s="10">
        <f t="shared" si="114"/>
        <v>1.9629435</v>
      </c>
      <c r="DN55" s="9">
        <f t="shared" si="56"/>
        <v>214209.8</v>
      </c>
      <c r="DO55" s="10">
        <f t="shared" si="57"/>
        <v>101.11070000000001</v>
      </c>
      <c r="DP55" s="9">
        <f t="shared" si="58"/>
        <v>147841.48000000001</v>
      </c>
      <c r="DQ55" s="10">
        <f t="shared" si="59"/>
        <v>3.1651617500000002</v>
      </c>
      <c r="DR55" s="11">
        <f t="shared" si="115"/>
        <v>0.13046260000000001</v>
      </c>
      <c r="DS55" s="11">
        <f t="shared" si="116"/>
        <v>71025.23</v>
      </c>
    </row>
    <row r="56" spans="1:123">
      <c r="B56">
        <f t="shared" si="64"/>
        <v>2029</v>
      </c>
      <c r="C56" cm="1">
        <f t="array" ref="C56">INDEX(GMW!$A$2:$HZ$100,MATCH(1,(GMW!$HY$2:$HY$100=C$3)*(GMW!$HZ$2:$HZ$100=C$1),0),$B56-1973)</f>
        <v>311418</v>
      </c>
      <c r="D56" cm="1">
        <f t="array" ref="D56">INDEX(GMW!$A$2:$HZ$100,MATCH(1,(GMW!$HY$2:$HY$100=D$3)*(GMW!$HZ$2:$HZ$100=D$1),0),$B56-1973)</f>
        <v>13625</v>
      </c>
      <c r="E56" cm="1">
        <f t="array" ref="E56">INDEX(GMW!$A$2:$HZ$100,MATCH(1,(GMW!$HY$2:$HY$100=E$3)*(GMW!$HZ$2:$HZ$100=E$1),0),$B56-1973)</f>
        <v>-12894</v>
      </c>
      <c r="F56" cm="1">
        <f t="array" ref="F56">INDEX(GMW!$A$2:$HZ$100,MATCH(1,(GMW!$HY$2:$HY$100=F$3)*(GMW!$HZ$2:$HZ$100=F$1),0),$B56-1973)</f>
        <v>62589</v>
      </c>
      <c r="G56" cm="1">
        <f t="array" ref="G56">INDEX(GMW!$A$2:$HZ$100,MATCH(1,(GMW!$HY$2:$HY$100=G$3)*(GMW!$HZ$2:$HZ$100=G$1),0),$B56-1973)</f>
        <v>731</v>
      </c>
      <c r="H56" cm="1">
        <f t="array" ref="H56">INDEX(GMW!$A$2:$HZ$100,MATCH(1,(GMW!$HY$2:$HY$100=H$3)*(GMW!$HZ$2:$HZ$100=H$1),0),$B56-1973)</f>
        <v>5184</v>
      </c>
      <c r="I56" cm="1">
        <f t="array" ref="I56">INDEX(GMW!$A$2:$HZ$100,MATCH(1,(GMW!$HY$2:$HY$100=I$3)*(GMW!$HZ$2:$HZ$100=I$1),0),$B56-1973)</f>
        <v>54879</v>
      </c>
      <c r="J56" cm="1">
        <f t="array" ref="J56">INDEX(GMW!$A$2:$HZ$100,MATCH(1,(GMW!$HY$2:$HY$100=J$3)*(GMW!$HZ$2:$HZ$100=J$1),0),$B56-1973)</f>
        <v>140228.9</v>
      </c>
      <c r="K56" cm="1">
        <f t="array" ref="K56">INDEX(GMW!$A$2:$HZ$100,MATCH(1,(GMW!$HY$2:$HY$100=K$3)*(GMW!$HZ$2:$HZ$100=K$1),0),$B56-1973)</f>
        <v>181889</v>
      </c>
      <c r="L56" cm="1">
        <f t="array" ref="L56">INDEX(GMW!$A$2:$HZ$100,MATCH(1,(GMW!$HY$2:$HY$100=L$3)*(GMW!$HZ$2:$HZ$100=L$1),0),$B56-1973)</f>
        <v>321487.8</v>
      </c>
      <c r="M56" cm="1">
        <f t="array" ref="M56">INDEX(GMW!$A$2:$HZ$100,MATCH(1,(GMW!$HY$2:$HY$100=M$3)*(GMW!$HZ$2:$HZ$100=M$1),0),$B56-1973)</f>
        <v>58.406709999999997</v>
      </c>
      <c r="N56" cm="1">
        <f t="array" ref="N56">INDEX(GMW!$A$2:$HZ$100,MATCH(1,(GMW!$HY$2:$HY$100=N$3)*(GMW!$HZ$2:$HZ$100=N$1),0),$B56-1973)</f>
        <v>62.833329999999997</v>
      </c>
      <c r="O56" cm="1">
        <f t="array" ref="O56">INDEX(GMW!$A$2:$HZ$100,MATCH(1,(GMW!$HY$2:$HY$100=O$3)*(GMW!$HZ$2:$HZ$100=O$1),0),$B56-1973)</f>
        <v>9.875</v>
      </c>
      <c r="P56" cm="1">
        <f t="array" ref="P56">INDEX(GMW!$A$2:$HZ$100,MATCH(1,(GMW!$HY$2:$HY$100=P$3)*(GMW!$HZ$2:$HZ$100=P$1),0),$B56-1973)</f>
        <v>28599</v>
      </c>
      <c r="Q56" cm="1">
        <f t="array" ref="Q56">INDEX(GMW!$A$2:$HZ$100,MATCH(1,(GMW!$HY$2:$HY$100=Q$3)*(GMW!$HZ$2:$HZ$100=Q$1),0),$B56-1973)</f>
        <v>72.099999999999994</v>
      </c>
      <c r="R56" cm="1">
        <f t="array" ref="R56">INDEX(GMW!$A$2:$HZ$100,MATCH(1,(GMW!$HY$2:$HY$100=R$3)*(GMW!$HZ$2:$HZ$100=R$1),0),$B56-1973)</f>
        <v>29567</v>
      </c>
      <c r="S56" cm="1">
        <f t="array" ref="S56">INDEX(GMW!$A$2:$HZ$100,MATCH(1,(GMW!$HY$2:$HY$100=S$3)*(GMW!$HZ$2:$HZ$100=S$1),0),$B56-1973)</f>
        <v>9.8000000000000007</v>
      </c>
      <c r="T56" cm="1">
        <f t="array" ref="T56">INDEX(GMW!$A$2:$HZ$100,MATCH(1,(GMW!$HY$2:$HY$100=T$3)*(GMW!$HZ$2:$HZ$100=T$1),0),$B56-1973)</f>
        <v>-3.1823160000000001</v>
      </c>
      <c r="U56" cm="1">
        <f t="array" ref="U56">INDEX(GMW!$A$2:$HZ$100,MATCH(1,(GMW!$HY$2:$HY$100=U$3)*(GMW!$HZ$2:$HZ$100=U$1),0),$B56-1973)</f>
        <v>57585</v>
      </c>
      <c r="V56" cm="1">
        <f t="array" ref="V56">INDEX(GMW!$A$2:$HZ$100,MATCH(1,(GMW!$HY$2:$HY$100=V$3)*(GMW!$HZ$2:$HZ$100=V$1),0),$B56-1973)</f>
        <v>311418</v>
      </c>
      <c r="W56" cm="1">
        <f t="array" ref="W56">INDEX(GMW!$A$2:$HZ$100,MATCH(1,(GMW!$HY$2:$HY$100=W$3)*(GMW!$HZ$2:$HZ$100=W$1),0),$B56-1973)</f>
        <v>13625</v>
      </c>
      <c r="X56" cm="1">
        <f t="array" ref="X56">INDEX(GMW!$A$2:$HZ$100,MATCH(1,(GMW!$HY$2:$HY$100=X$3)*(GMW!$HZ$2:$HZ$100=X$1),0),$B56-1973)</f>
        <v>-12894</v>
      </c>
      <c r="Y56" cm="1">
        <f t="array" ref="Y56">INDEX(GMW!$A$2:$HZ$100,MATCH(1,(GMW!$HY$2:$HY$100=Y$3)*(GMW!$HZ$2:$HZ$100=Y$1),0),$B56-1973)</f>
        <v>62589</v>
      </c>
      <c r="Z56" cm="1">
        <f t="array" ref="Z56">INDEX(GMW!$A$2:$HZ$100,MATCH(1,(GMW!$HY$2:$HY$100=Z$3)*(GMW!$HZ$2:$HZ$100=Z$1),0),$B56-1973)</f>
        <v>731</v>
      </c>
      <c r="AA56" cm="1">
        <f t="array" ref="AA56">INDEX(GMW!$A$2:$HZ$100,MATCH(1,(GMW!$HY$2:$HY$100=AA$3)*(GMW!$HZ$2:$HZ$100=AA$1),0),$B56-1973)</f>
        <v>5184</v>
      </c>
      <c r="AB56" cm="1">
        <f t="array" ref="AB56">INDEX(GMW!$A$2:$HZ$100,MATCH(1,(GMW!$HY$2:$HY$100=AB$3)*(GMW!$HZ$2:$HZ$100=AB$1),0),$B56-1973)</f>
        <v>54879</v>
      </c>
      <c r="AC56" cm="1">
        <f t="array" ref="AC56">INDEX(GMW!$A$2:$HZ$100,MATCH(1,(GMW!$HY$2:$HY$100=AC$3)*(GMW!$HZ$2:$HZ$100=AC$1),0),$B56-1973)</f>
        <v>140228.9</v>
      </c>
      <c r="AD56" cm="1">
        <f t="array" ref="AD56">INDEX(GMW!$A$2:$HZ$100,MATCH(1,(GMW!$HY$2:$HY$100=AD$3)*(GMW!$HZ$2:$HZ$100=AD$1),0),$B56-1973)</f>
        <v>181889</v>
      </c>
      <c r="AE56" cm="1">
        <f t="array" ref="AE56">INDEX(GMW!$A$2:$HZ$100,MATCH(1,(GMW!$HY$2:$HY$100=AE$3)*(GMW!$HZ$2:$HZ$100=AE$1),0),$B56-1973)</f>
        <v>321487.8</v>
      </c>
      <c r="AF56" cm="1">
        <f t="array" ref="AF56">INDEX(GMW!$A$2:$HZ$100,MATCH(1,(GMW!$HY$2:$HY$100=AF$3)*(GMW!$HZ$2:$HZ$100=AF$1),0),$B56-1973)</f>
        <v>58.406709999999997</v>
      </c>
      <c r="AG56" cm="1">
        <f t="array" ref="AG56">INDEX(GMW!$A$2:$HZ$100,MATCH(1,(GMW!$HY$2:$HY$100=AG$3)*(GMW!$HZ$2:$HZ$100=AG$1),0),$B56-1973)</f>
        <v>62.833329999999997</v>
      </c>
      <c r="AH56" cm="1">
        <f t="array" ref="AH56">INDEX(GMW!$A$2:$HZ$100,MATCH(1,(GMW!$HY$2:$HY$100=AH$3)*(GMW!$HZ$2:$HZ$100=AH$1),0),$B56-1973)</f>
        <v>9.875</v>
      </c>
      <c r="AI56" cm="1">
        <f t="array" ref="AI56">INDEX(GMW!$A$2:$HZ$100,MATCH(1,(GMW!$HY$2:$HY$100=AI$3)*(GMW!$HZ$2:$HZ$100=AI$1),0),$B56-1973)</f>
        <v>28599</v>
      </c>
      <c r="AJ56" cm="1">
        <f t="array" ref="AJ56">INDEX(GMW!$A$2:$HZ$100,MATCH(1,(GMW!$HY$2:$HY$100=AJ$3)*(GMW!$HZ$2:$HZ$100=AJ$1),0),$B56-1973)</f>
        <v>72.099999999999994</v>
      </c>
      <c r="AK56" cm="1">
        <f t="array" ref="AK56">INDEX(GMW!$A$2:$HZ$100,MATCH(1,(GMW!$HY$2:$HY$100=AK$3)*(GMW!$HZ$2:$HZ$100=AK$1),0),$B56-1973)</f>
        <v>29567</v>
      </c>
      <c r="AL56" cm="1">
        <f t="array" ref="AL56">INDEX(GMW!$A$2:$HZ$100,MATCH(1,(GMW!$HY$2:$HY$100=AL$3)*(GMW!$HZ$2:$HZ$100=AL$1),0),$B56-1973)</f>
        <v>9.8000000000000007</v>
      </c>
      <c r="AM56" cm="1">
        <f t="array" ref="AM56">INDEX(GMW!$A$2:$HZ$100,MATCH(1,(GMW!$HY$2:$HY$100=AM$3)*(GMW!$HZ$2:$HZ$100=AM$1),0),$B56-1973)</f>
        <v>-3.1823160000000001</v>
      </c>
      <c r="AN56" cm="1">
        <f t="array" ref="AN56">INDEX(GMW!$A$2:$HZ$100,MATCH(1,(GMW!$HY$2:$HY$100=AN$3)*(GMW!$HZ$2:$HZ$100=AN$1),0),$B56-1973)</f>
        <v>57585</v>
      </c>
      <c r="AO56" cm="1">
        <f t="array" ref="AO56">INDEX(GMW!$A$2:$HZ$100,MATCH(1,(GMW!$HY$2:$HY$100=AO$3)*(GMW!$HZ$2:$HZ$100=AO$1),0),$B56-1973)</f>
        <v>311418</v>
      </c>
      <c r="AP56" cm="1">
        <f t="array" ref="AP56">INDEX(GMW!$A$2:$HZ$100,MATCH(1,(GMW!$HY$2:$HY$100=AP$3)*(GMW!$HZ$2:$HZ$100=AP$1),0),$B56-1973)</f>
        <v>13625</v>
      </c>
      <c r="AQ56" cm="1">
        <f t="array" ref="AQ56">INDEX(GMW!$A$2:$HZ$100,MATCH(1,(GMW!$HY$2:$HY$100=AQ$3)*(GMW!$HZ$2:$HZ$100=AQ$1),0),$B56-1973)</f>
        <v>-12894</v>
      </c>
      <c r="AR56" cm="1">
        <f t="array" ref="AR56">INDEX(GMW!$A$2:$HZ$100,MATCH(1,(GMW!$HY$2:$HY$100=AR$3)*(GMW!$HZ$2:$HZ$100=AR$1),0),$B56-1973)</f>
        <v>62589</v>
      </c>
      <c r="AS56" cm="1">
        <f t="array" ref="AS56">INDEX(GMW!$A$2:$HZ$100,MATCH(1,(GMW!$HY$2:$HY$100=AS$3)*(GMW!$HZ$2:$HZ$100=AS$1),0),$B56-1973)</f>
        <v>731</v>
      </c>
      <c r="AT56" cm="1">
        <f t="array" ref="AT56">INDEX(GMW!$A$2:$HZ$100,MATCH(1,(GMW!$HY$2:$HY$100=AT$3)*(GMW!$HZ$2:$HZ$100=AT$1),0),$B56-1973)</f>
        <v>5184</v>
      </c>
      <c r="AU56" cm="1">
        <f t="array" ref="AU56">INDEX(GMW!$A$2:$HZ$100,MATCH(1,(GMW!$HY$2:$HY$100=AU$3)*(GMW!$HZ$2:$HZ$100=AU$1),0),$B56-1973)</f>
        <v>54879</v>
      </c>
      <c r="AV56" cm="1">
        <f t="array" ref="AV56">INDEX(GMW!$A$2:$HZ$100,MATCH(1,(GMW!$HY$2:$HY$100=AV$3)*(GMW!$HZ$2:$HZ$100=AV$1),0),$B56-1973)</f>
        <v>140228.9</v>
      </c>
      <c r="AW56" cm="1">
        <f t="array" ref="AW56">INDEX(GMW!$A$2:$HZ$100,MATCH(1,(GMW!$HY$2:$HY$100=AW$3)*(GMW!$HZ$2:$HZ$100=AW$1),0),$B56-1973)</f>
        <v>181889</v>
      </c>
      <c r="AX56" cm="1">
        <f t="array" ref="AX56">INDEX(GMW!$A$2:$HZ$100,MATCH(1,(GMW!$HY$2:$HY$100=AX$3)*(GMW!$HZ$2:$HZ$100=AX$1),0),$B56-1973)</f>
        <v>321487.8</v>
      </c>
      <c r="AY56" cm="1">
        <f t="array" ref="AY56">INDEX(GMW!$A$2:$HZ$100,MATCH(1,(GMW!$HY$2:$HY$100=AY$3)*(GMW!$HZ$2:$HZ$100=AY$1),0),$B56-1973)</f>
        <v>58.406709999999997</v>
      </c>
      <c r="AZ56" cm="1">
        <f t="array" ref="AZ56">INDEX(GMW!$A$2:$HZ$100,MATCH(1,(GMW!$HY$2:$HY$100=AZ$3)*(GMW!$HZ$2:$HZ$100=AZ$1),0),$B56-1973)</f>
        <v>62.833329999999997</v>
      </c>
      <c r="BA56" cm="1">
        <f t="array" ref="BA56">INDEX(GMW!$A$2:$HZ$100,MATCH(1,(GMW!$HY$2:$HY$100=BA$3)*(GMW!$HZ$2:$HZ$100=BA$1),0),$B56-1973)</f>
        <v>9.875</v>
      </c>
      <c r="BB56" cm="1">
        <f t="array" ref="BB56">INDEX(GMW!$A$2:$HZ$100,MATCH(1,(GMW!$HY$2:$HY$100=BB$3)*(GMW!$HZ$2:$HZ$100=BB$1),0),$B56-1973)</f>
        <v>28599</v>
      </c>
      <c r="BC56" cm="1">
        <f t="array" ref="BC56">INDEX(GMW!$A$2:$HZ$100,MATCH(1,(GMW!$HY$2:$HY$100=BC$3)*(GMW!$HZ$2:$HZ$100=BC$1),0),$B56-1973)</f>
        <v>72.099999999999994</v>
      </c>
      <c r="BD56" cm="1">
        <f t="array" ref="BD56">INDEX(GMW!$A$2:$HZ$100,MATCH(1,(GMW!$HY$2:$HY$100=BD$3)*(GMW!$HZ$2:$HZ$100=BD$1),0),$B56-1973)</f>
        <v>29567</v>
      </c>
      <c r="BE56" cm="1">
        <f t="array" ref="BE56">INDEX(GMW!$A$2:$HZ$100,MATCH(1,(GMW!$HY$2:$HY$100=BE$3)*(GMW!$HZ$2:$HZ$100=BE$1),0),$B56-1973)</f>
        <v>9.8000000000000007</v>
      </c>
      <c r="BF56" cm="1">
        <f t="array" ref="BF56">INDEX(GMW!$A$2:$HZ$100,MATCH(1,(GMW!$HY$2:$HY$100=BF$3)*(GMW!$HZ$2:$HZ$100=BF$1),0),$B56-1973)</f>
        <v>-3.1823160000000001</v>
      </c>
      <c r="BG56" cm="1">
        <f t="array" ref="BG56">INDEX(GMW!$A$2:$HZ$100,MATCH(1,(GMW!$HY$2:$HY$100=BG$3)*(GMW!$HZ$2:$HZ$100=BG$1),0),$B56-1973)</f>
        <v>57585</v>
      </c>
      <c r="BJ56">
        <f t="shared" si="67"/>
        <v>1992</v>
      </c>
      <c r="BM56">
        <f t="shared" si="65"/>
        <v>2029</v>
      </c>
      <c r="BN56">
        <f t="shared" si="66"/>
        <v>202901</v>
      </c>
      <c r="BO56" s="9">
        <f t="shared" si="75"/>
        <v>2503013.0999999996</v>
      </c>
      <c r="BP56" s="9">
        <f t="shared" si="76"/>
        <v>21541.483</v>
      </c>
      <c r="BQ56" s="9">
        <f t="shared" si="77"/>
        <v>33442.418999999994</v>
      </c>
      <c r="BR56" s="9">
        <f t="shared" si="78"/>
        <v>1280453.6000000001</v>
      </c>
      <c r="BS56" s="9">
        <f t="shared" si="79"/>
        <v>54983.892000000007</v>
      </c>
      <c r="BT56" s="9">
        <f t="shared" si="80"/>
        <v>80497.88</v>
      </c>
      <c r="BU56" s="9">
        <f t="shared" si="81"/>
        <v>1394393.9</v>
      </c>
      <c r="BV56" s="9">
        <f t="shared" si="14"/>
        <v>3043655</v>
      </c>
      <c r="BW56" s="9">
        <f t="shared" si="82"/>
        <v>3369960.9000000004</v>
      </c>
      <c r="BX56" s="9">
        <f t="shared" si="83"/>
        <v>2504149.2000000002</v>
      </c>
      <c r="BY56" s="10">
        <f t="shared" si="84"/>
        <v>134.63277499999998</v>
      </c>
      <c r="BZ56" s="10">
        <f t="shared" si="85"/>
        <v>148.87697500000002</v>
      </c>
      <c r="CA56" s="10">
        <f t="shared" si="86"/>
        <v>2.0001072500000001</v>
      </c>
      <c r="CB56" s="9">
        <f t="shared" si="62"/>
        <v>212392.96999999997</v>
      </c>
      <c r="CC56" s="10">
        <f t="shared" si="20"/>
        <v>100.32362499999999</v>
      </c>
      <c r="CD56" s="9">
        <f t="shared" si="63"/>
        <v>140525.07999999999</v>
      </c>
      <c r="CE56" s="10">
        <f t="shared" si="21"/>
        <v>3.7500482499999999</v>
      </c>
      <c r="CF56" s="11">
        <f t="shared" si="87"/>
        <v>-3.604889E-2</v>
      </c>
      <c r="CG56" s="11">
        <f t="shared" si="88"/>
        <v>71320.62</v>
      </c>
      <c r="CH56" s="9">
        <f t="shared" si="89"/>
        <v>2522080.9</v>
      </c>
      <c r="CI56" s="9">
        <f t="shared" si="90"/>
        <v>41544.549999999996</v>
      </c>
      <c r="CJ56" s="9">
        <f t="shared" si="91"/>
        <v>43789.603000000003</v>
      </c>
      <c r="CK56" s="9">
        <f t="shared" si="92"/>
        <v>1294255.3999999999</v>
      </c>
      <c r="CL56" s="9">
        <f t="shared" si="93"/>
        <v>85334.16</v>
      </c>
      <c r="CM56" s="9">
        <f t="shared" si="94"/>
        <v>80497.88</v>
      </c>
      <c r="CN56" s="9">
        <f t="shared" si="95"/>
        <v>1418543</v>
      </c>
      <c r="CO56" s="9">
        <f t="shared" si="31"/>
        <v>3083001</v>
      </c>
      <c r="CP56" s="9">
        <f t="shared" si="96"/>
        <v>3409518.6</v>
      </c>
      <c r="CQ56" s="9">
        <f t="shared" si="97"/>
        <v>2521901.9000000004</v>
      </c>
      <c r="CR56" s="10">
        <f t="shared" si="98"/>
        <v>135.18417499999998</v>
      </c>
      <c r="CS56" s="10">
        <f t="shared" si="99"/>
        <v>149.35397499999999</v>
      </c>
      <c r="CT56" s="10">
        <f t="shared" si="100"/>
        <v>2.1813529999999997</v>
      </c>
      <c r="CU56" s="9">
        <f t="shared" si="37"/>
        <v>213596.88</v>
      </c>
      <c r="CV56" s="10">
        <f t="shared" si="38"/>
        <v>100.86109999999999</v>
      </c>
      <c r="CW56" s="9">
        <f t="shared" si="39"/>
        <v>146479.22999999998</v>
      </c>
      <c r="CX56" s="10">
        <f t="shared" si="40"/>
        <v>3.4855775000000002</v>
      </c>
      <c r="CY56" s="11">
        <f t="shared" si="101"/>
        <v>-0.17375950000000001</v>
      </c>
      <c r="CZ56" s="11">
        <f t="shared" si="102"/>
        <v>71320.62</v>
      </c>
      <c r="DA56" s="9">
        <f t="shared" si="103"/>
        <v>2549972.1</v>
      </c>
      <c r="DB56" s="9">
        <f t="shared" si="104"/>
        <v>27597.615999999995</v>
      </c>
      <c r="DC56" s="9">
        <f t="shared" si="105"/>
        <v>57364.481</v>
      </c>
      <c r="DD56" s="9">
        <f t="shared" si="106"/>
        <v>1292899.7000000002</v>
      </c>
      <c r="DE56" s="9">
        <f t="shared" si="107"/>
        <v>84962.11</v>
      </c>
      <c r="DF56" s="9">
        <f t="shared" si="108"/>
        <v>80497.88</v>
      </c>
      <c r="DG56" s="9">
        <f t="shared" si="109"/>
        <v>1430762.1</v>
      </c>
      <c r="DH56" s="9">
        <f t="shared" si="50"/>
        <v>3050652</v>
      </c>
      <c r="DI56" s="9">
        <f t="shared" si="110"/>
        <v>3441647.3</v>
      </c>
      <c r="DJ56" s="9">
        <f t="shared" si="111"/>
        <v>2564430.5</v>
      </c>
      <c r="DK56" s="10">
        <f t="shared" si="112"/>
        <v>134.96452499999998</v>
      </c>
      <c r="DL56" s="10">
        <f t="shared" si="113"/>
        <v>149.05867499999999</v>
      </c>
      <c r="DM56" s="10">
        <f t="shared" si="114"/>
        <v>2.0107837499999999</v>
      </c>
      <c r="DN56" s="9">
        <f t="shared" si="56"/>
        <v>215832.52000000002</v>
      </c>
      <c r="DO56" s="10">
        <f t="shared" si="57"/>
        <v>101.88442499999999</v>
      </c>
      <c r="DP56" s="9">
        <f t="shared" si="58"/>
        <v>149657</v>
      </c>
      <c r="DQ56" s="10">
        <f t="shared" si="59"/>
        <v>3.175128</v>
      </c>
      <c r="DR56" s="11">
        <f t="shared" si="115"/>
        <v>-0.64983369999999996</v>
      </c>
      <c r="DS56" s="11">
        <f t="shared" si="116"/>
        <v>71320.62</v>
      </c>
    </row>
    <row r="57" spans="1:123">
      <c r="B57">
        <f t="shared" si="64"/>
        <v>2030</v>
      </c>
      <c r="C57" cm="1">
        <f t="array" ref="C57">INDEX(GMW!$A$2:$HZ$100,MATCH(1,(GMW!$HY$2:$HY$100=C$3)*(GMW!$HZ$2:$HZ$100=C$1),0),$B57-1973)</f>
        <v>312896</v>
      </c>
      <c r="D57" cm="1">
        <f t="array" ref="D57">INDEX(GMW!$A$2:$HZ$100,MATCH(1,(GMW!$HY$2:$HY$100=D$3)*(GMW!$HZ$2:$HZ$100=D$1),0),$B57-1973)</f>
        <v>10937</v>
      </c>
      <c r="E57" cm="1">
        <f t="array" ref="E57">INDEX(GMW!$A$2:$HZ$100,MATCH(1,(GMW!$HY$2:$HY$100=E$3)*(GMW!$HZ$2:$HZ$100=E$1),0),$B57-1973)</f>
        <v>-9933</v>
      </c>
      <c r="F57" cm="1">
        <f t="array" ref="F57">INDEX(GMW!$A$2:$HZ$100,MATCH(1,(GMW!$HY$2:$HY$100=F$3)*(GMW!$HZ$2:$HZ$100=F$1),0),$B57-1973)</f>
        <v>63100</v>
      </c>
      <c r="G57" cm="1">
        <f t="array" ref="G57">INDEX(GMW!$A$2:$HZ$100,MATCH(1,(GMW!$HY$2:$HY$100=G$3)*(GMW!$HZ$2:$HZ$100=G$1),0),$B57-1973)</f>
        <v>1004</v>
      </c>
      <c r="H57" cm="1">
        <f t="array" ref="H57">INDEX(GMW!$A$2:$HZ$100,MATCH(1,(GMW!$HY$2:$HY$100=H$3)*(GMW!$HZ$2:$HZ$100=H$1),0),$B57-1973)</f>
        <v>5202</v>
      </c>
      <c r="I57" cm="1">
        <f t="array" ref="I57">INDEX(GMW!$A$2:$HZ$100,MATCH(1,(GMW!$HY$2:$HY$100=I$3)*(GMW!$HZ$2:$HZ$100=I$1),0),$B57-1973)</f>
        <v>58369</v>
      </c>
      <c r="J57" cm="1">
        <f t="array" ref="J57">INDEX(GMW!$A$2:$HZ$100,MATCH(1,(GMW!$HY$2:$HY$100=J$3)*(GMW!$HZ$2:$HZ$100=J$1),0),$B57-1973)</f>
        <v>153971.20000000001</v>
      </c>
      <c r="K57" cm="1">
        <f t="array" ref="K57">INDEX(GMW!$A$2:$HZ$100,MATCH(1,(GMW!$HY$2:$HY$100=K$3)*(GMW!$HZ$2:$HZ$100=K$1),0),$B57-1973)</f>
        <v>182558</v>
      </c>
      <c r="L57" cm="1">
        <f t="array" ref="L57">INDEX(GMW!$A$2:$HZ$100,MATCH(1,(GMW!$HY$2:$HY$100=L$3)*(GMW!$HZ$2:$HZ$100=L$1),0),$B57-1973)</f>
        <v>321430.8</v>
      </c>
      <c r="M57" cm="1">
        <f t="array" ref="M57">INDEX(GMW!$A$2:$HZ$100,MATCH(1,(GMW!$HY$2:$HY$100=M$3)*(GMW!$HZ$2:$HZ$100=M$1),0),$B57-1973)</f>
        <v>58.344630000000002</v>
      </c>
      <c r="N57" cm="1">
        <f t="array" ref="N57">INDEX(GMW!$A$2:$HZ$100,MATCH(1,(GMW!$HY$2:$HY$100=N$3)*(GMW!$HZ$2:$HZ$100=N$1),0),$B57-1973)</f>
        <v>62.733330000000002</v>
      </c>
      <c r="O57" cm="1">
        <f t="array" ref="O57">INDEX(GMW!$A$2:$HZ$100,MATCH(1,(GMW!$HY$2:$HY$100=O$3)*(GMW!$HZ$2:$HZ$100=O$1),0),$B57-1973)</f>
        <v>8.875</v>
      </c>
      <c r="P57" cm="1">
        <f t="array" ref="P57">INDEX(GMW!$A$2:$HZ$100,MATCH(1,(GMW!$HY$2:$HY$100=P$3)*(GMW!$HZ$2:$HZ$100=P$1),0),$B57-1973)</f>
        <v>28737</v>
      </c>
      <c r="Q57" cm="1">
        <f t="array" ref="Q57">INDEX(GMW!$A$2:$HZ$100,MATCH(1,(GMW!$HY$2:$HY$100=Q$3)*(GMW!$HZ$2:$HZ$100=Q$1),0),$B57-1973)</f>
        <v>72.900000000000006</v>
      </c>
      <c r="R57" cm="1">
        <f t="array" ref="R57">INDEX(GMW!$A$2:$HZ$100,MATCH(1,(GMW!$HY$2:$HY$100=R$3)*(GMW!$HZ$2:$HZ$100=R$1),0),$B57-1973)</f>
        <v>29347</v>
      </c>
      <c r="S57" cm="1">
        <f t="array" ref="S57">INDEX(GMW!$A$2:$HZ$100,MATCH(1,(GMW!$HY$2:$HY$100=S$3)*(GMW!$HZ$2:$HZ$100=S$1),0),$B57-1973)</f>
        <v>9.9</v>
      </c>
      <c r="T57" cm="1">
        <f t="array" ref="T57">INDEX(GMW!$A$2:$HZ$100,MATCH(1,(GMW!$HY$2:$HY$100=T$3)*(GMW!$HZ$2:$HZ$100=T$1),0),$B57-1973)</f>
        <v>-2.6910780000000001</v>
      </c>
      <c r="U57" cm="1">
        <f t="array" ref="U57">INDEX(GMW!$A$2:$HZ$100,MATCH(1,(GMW!$HY$2:$HY$100=U$3)*(GMW!$HZ$2:$HZ$100=U$1),0),$B57-1973)</f>
        <v>57617.25</v>
      </c>
      <c r="V57" cm="1">
        <f t="array" ref="V57">INDEX(GMW!$A$2:$HZ$100,MATCH(1,(GMW!$HY$2:$HY$100=V$3)*(GMW!$HZ$2:$HZ$100=V$1),0),$B57-1973)</f>
        <v>312896</v>
      </c>
      <c r="W57" cm="1">
        <f t="array" ref="W57">INDEX(GMW!$A$2:$HZ$100,MATCH(1,(GMW!$HY$2:$HY$100=W$3)*(GMW!$HZ$2:$HZ$100=W$1),0),$B57-1973)</f>
        <v>10937</v>
      </c>
      <c r="X57" cm="1">
        <f t="array" ref="X57">INDEX(GMW!$A$2:$HZ$100,MATCH(1,(GMW!$HY$2:$HY$100=X$3)*(GMW!$HZ$2:$HZ$100=X$1),0),$B57-1973)</f>
        <v>-9933</v>
      </c>
      <c r="Y57" cm="1">
        <f t="array" ref="Y57">INDEX(GMW!$A$2:$HZ$100,MATCH(1,(GMW!$HY$2:$HY$100=Y$3)*(GMW!$HZ$2:$HZ$100=Y$1),0),$B57-1973)</f>
        <v>63100</v>
      </c>
      <c r="Z57" cm="1">
        <f t="array" ref="Z57">INDEX(GMW!$A$2:$HZ$100,MATCH(1,(GMW!$HY$2:$HY$100=Z$3)*(GMW!$HZ$2:$HZ$100=Z$1),0),$B57-1973)</f>
        <v>1004</v>
      </c>
      <c r="AA57" cm="1">
        <f t="array" ref="AA57">INDEX(GMW!$A$2:$HZ$100,MATCH(1,(GMW!$HY$2:$HY$100=AA$3)*(GMW!$HZ$2:$HZ$100=AA$1),0),$B57-1973)</f>
        <v>5202</v>
      </c>
      <c r="AB57" cm="1">
        <f t="array" ref="AB57">INDEX(GMW!$A$2:$HZ$100,MATCH(1,(GMW!$HY$2:$HY$100=AB$3)*(GMW!$HZ$2:$HZ$100=AB$1),0),$B57-1973)</f>
        <v>58369</v>
      </c>
      <c r="AC57" cm="1">
        <f t="array" ref="AC57">INDEX(GMW!$A$2:$HZ$100,MATCH(1,(GMW!$HY$2:$HY$100=AC$3)*(GMW!$HZ$2:$HZ$100=AC$1),0),$B57-1973)</f>
        <v>153971.20000000001</v>
      </c>
      <c r="AD57" cm="1">
        <f t="array" ref="AD57">INDEX(GMW!$A$2:$HZ$100,MATCH(1,(GMW!$HY$2:$HY$100=AD$3)*(GMW!$HZ$2:$HZ$100=AD$1),0),$B57-1973)</f>
        <v>182558</v>
      </c>
      <c r="AE57" cm="1">
        <f t="array" ref="AE57">INDEX(GMW!$A$2:$HZ$100,MATCH(1,(GMW!$HY$2:$HY$100=AE$3)*(GMW!$HZ$2:$HZ$100=AE$1),0),$B57-1973)</f>
        <v>321430.8</v>
      </c>
      <c r="AF57" cm="1">
        <f t="array" ref="AF57">INDEX(GMW!$A$2:$HZ$100,MATCH(1,(GMW!$HY$2:$HY$100=AF$3)*(GMW!$HZ$2:$HZ$100=AF$1),0),$B57-1973)</f>
        <v>58.344630000000002</v>
      </c>
      <c r="AG57" cm="1">
        <f t="array" ref="AG57">INDEX(GMW!$A$2:$HZ$100,MATCH(1,(GMW!$HY$2:$HY$100=AG$3)*(GMW!$HZ$2:$HZ$100=AG$1),0),$B57-1973)</f>
        <v>62.733330000000002</v>
      </c>
      <c r="AH57" cm="1">
        <f t="array" ref="AH57">INDEX(GMW!$A$2:$HZ$100,MATCH(1,(GMW!$HY$2:$HY$100=AH$3)*(GMW!$HZ$2:$HZ$100=AH$1),0),$B57-1973)</f>
        <v>8.875</v>
      </c>
      <c r="AI57" cm="1">
        <f t="array" ref="AI57">INDEX(GMW!$A$2:$HZ$100,MATCH(1,(GMW!$HY$2:$HY$100=AI$3)*(GMW!$HZ$2:$HZ$100=AI$1),0),$B57-1973)</f>
        <v>28737</v>
      </c>
      <c r="AJ57" cm="1">
        <f t="array" ref="AJ57">INDEX(GMW!$A$2:$HZ$100,MATCH(1,(GMW!$HY$2:$HY$100=AJ$3)*(GMW!$HZ$2:$HZ$100=AJ$1),0),$B57-1973)</f>
        <v>72.900000000000006</v>
      </c>
      <c r="AK57" cm="1">
        <f t="array" ref="AK57">INDEX(GMW!$A$2:$HZ$100,MATCH(1,(GMW!$HY$2:$HY$100=AK$3)*(GMW!$HZ$2:$HZ$100=AK$1),0),$B57-1973)</f>
        <v>29347</v>
      </c>
      <c r="AL57" cm="1">
        <f t="array" ref="AL57">INDEX(GMW!$A$2:$HZ$100,MATCH(1,(GMW!$HY$2:$HY$100=AL$3)*(GMW!$HZ$2:$HZ$100=AL$1),0),$B57-1973)</f>
        <v>9.9</v>
      </c>
      <c r="AM57" cm="1">
        <f t="array" ref="AM57">INDEX(GMW!$A$2:$HZ$100,MATCH(1,(GMW!$HY$2:$HY$100=AM$3)*(GMW!$HZ$2:$HZ$100=AM$1),0),$B57-1973)</f>
        <v>-2.6910780000000001</v>
      </c>
      <c r="AN57" cm="1">
        <f t="array" ref="AN57">INDEX(GMW!$A$2:$HZ$100,MATCH(1,(GMW!$HY$2:$HY$100=AN$3)*(GMW!$HZ$2:$HZ$100=AN$1),0),$B57-1973)</f>
        <v>57617.25</v>
      </c>
      <c r="AO57" cm="1">
        <f t="array" ref="AO57">INDEX(GMW!$A$2:$HZ$100,MATCH(1,(GMW!$HY$2:$HY$100=AO$3)*(GMW!$HZ$2:$HZ$100=AO$1),0),$B57-1973)</f>
        <v>312896</v>
      </c>
      <c r="AP57" cm="1">
        <f t="array" ref="AP57">INDEX(GMW!$A$2:$HZ$100,MATCH(1,(GMW!$HY$2:$HY$100=AP$3)*(GMW!$HZ$2:$HZ$100=AP$1),0),$B57-1973)</f>
        <v>10937</v>
      </c>
      <c r="AQ57" cm="1">
        <f t="array" ref="AQ57">INDEX(GMW!$A$2:$HZ$100,MATCH(1,(GMW!$HY$2:$HY$100=AQ$3)*(GMW!$HZ$2:$HZ$100=AQ$1),0),$B57-1973)</f>
        <v>-9933</v>
      </c>
      <c r="AR57" cm="1">
        <f t="array" ref="AR57">INDEX(GMW!$A$2:$HZ$100,MATCH(1,(GMW!$HY$2:$HY$100=AR$3)*(GMW!$HZ$2:$HZ$100=AR$1),0),$B57-1973)</f>
        <v>63100</v>
      </c>
      <c r="AS57" cm="1">
        <f t="array" ref="AS57">INDEX(GMW!$A$2:$HZ$100,MATCH(1,(GMW!$HY$2:$HY$100=AS$3)*(GMW!$HZ$2:$HZ$100=AS$1),0),$B57-1973)</f>
        <v>1004</v>
      </c>
      <c r="AT57" cm="1">
        <f t="array" ref="AT57">INDEX(GMW!$A$2:$HZ$100,MATCH(1,(GMW!$HY$2:$HY$100=AT$3)*(GMW!$HZ$2:$HZ$100=AT$1),0),$B57-1973)</f>
        <v>5202</v>
      </c>
      <c r="AU57" cm="1">
        <f t="array" ref="AU57">INDEX(GMW!$A$2:$HZ$100,MATCH(1,(GMW!$HY$2:$HY$100=AU$3)*(GMW!$HZ$2:$HZ$100=AU$1),0),$B57-1973)</f>
        <v>58369</v>
      </c>
      <c r="AV57" cm="1">
        <f t="array" ref="AV57">INDEX(GMW!$A$2:$HZ$100,MATCH(1,(GMW!$HY$2:$HY$100=AV$3)*(GMW!$HZ$2:$HZ$100=AV$1),0),$B57-1973)</f>
        <v>153971.20000000001</v>
      </c>
      <c r="AW57" cm="1">
        <f t="array" ref="AW57">INDEX(GMW!$A$2:$HZ$100,MATCH(1,(GMW!$HY$2:$HY$100=AW$3)*(GMW!$HZ$2:$HZ$100=AW$1),0),$B57-1973)</f>
        <v>182558</v>
      </c>
      <c r="AX57" cm="1">
        <f t="array" ref="AX57">INDEX(GMW!$A$2:$HZ$100,MATCH(1,(GMW!$HY$2:$HY$100=AX$3)*(GMW!$HZ$2:$HZ$100=AX$1),0),$B57-1973)</f>
        <v>321430.8</v>
      </c>
      <c r="AY57" cm="1">
        <f t="array" ref="AY57">INDEX(GMW!$A$2:$HZ$100,MATCH(1,(GMW!$HY$2:$HY$100=AY$3)*(GMW!$HZ$2:$HZ$100=AY$1),0),$B57-1973)</f>
        <v>58.344630000000002</v>
      </c>
      <c r="AZ57" cm="1">
        <f t="array" ref="AZ57">INDEX(GMW!$A$2:$HZ$100,MATCH(1,(GMW!$HY$2:$HY$100=AZ$3)*(GMW!$HZ$2:$HZ$100=AZ$1),0),$B57-1973)</f>
        <v>62.733330000000002</v>
      </c>
      <c r="BA57" cm="1">
        <f t="array" ref="BA57">INDEX(GMW!$A$2:$HZ$100,MATCH(1,(GMW!$HY$2:$HY$100=BA$3)*(GMW!$HZ$2:$HZ$100=BA$1),0),$B57-1973)</f>
        <v>8.875</v>
      </c>
      <c r="BB57" cm="1">
        <f t="array" ref="BB57">INDEX(GMW!$A$2:$HZ$100,MATCH(1,(GMW!$HY$2:$HY$100=BB$3)*(GMW!$HZ$2:$HZ$100=BB$1),0),$B57-1973)</f>
        <v>28737</v>
      </c>
      <c r="BC57" cm="1">
        <f t="array" ref="BC57">INDEX(GMW!$A$2:$HZ$100,MATCH(1,(GMW!$HY$2:$HY$100=BC$3)*(GMW!$HZ$2:$HZ$100=BC$1),0),$B57-1973)</f>
        <v>72.900000000000006</v>
      </c>
      <c r="BD57" cm="1">
        <f t="array" ref="BD57">INDEX(GMW!$A$2:$HZ$100,MATCH(1,(GMW!$HY$2:$HY$100=BD$3)*(GMW!$HZ$2:$HZ$100=BD$1),0),$B57-1973)</f>
        <v>29347</v>
      </c>
      <c r="BE57" cm="1">
        <f t="array" ref="BE57">INDEX(GMW!$A$2:$HZ$100,MATCH(1,(GMW!$HY$2:$HY$100=BE$3)*(GMW!$HZ$2:$HZ$100=BE$1),0),$B57-1973)</f>
        <v>9.9</v>
      </c>
      <c r="BF57" cm="1">
        <f t="array" ref="BF57">INDEX(GMW!$A$2:$HZ$100,MATCH(1,(GMW!$HY$2:$HY$100=BF$3)*(GMW!$HZ$2:$HZ$100=BF$1),0),$B57-1973)</f>
        <v>-2.6910780000000001</v>
      </c>
      <c r="BG57" cm="1">
        <f t="array" ref="BG57">INDEX(GMW!$A$2:$HZ$100,MATCH(1,(GMW!$HY$2:$HY$100=BG$3)*(GMW!$HZ$2:$HZ$100=BG$1),0),$B57-1973)</f>
        <v>57617.25</v>
      </c>
      <c r="BJ57">
        <f t="shared" si="67"/>
        <v>1992</v>
      </c>
      <c r="BM57">
        <f t="shared" si="65"/>
        <v>2030</v>
      </c>
      <c r="BN57">
        <f t="shared" si="66"/>
        <v>203001</v>
      </c>
      <c r="BO57" s="9">
        <f t="shared" si="75"/>
        <v>2541466.9</v>
      </c>
      <c r="BP57" s="9">
        <f t="shared" si="76"/>
        <v>19174.294999999998</v>
      </c>
      <c r="BQ57" s="9">
        <f t="shared" si="77"/>
        <v>37849.172000000006</v>
      </c>
      <c r="BR57" s="9">
        <f t="shared" si="78"/>
        <v>1327890.7999999998</v>
      </c>
      <c r="BS57" s="9">
        <f t="shared" si="79"/>
        <v>57023.460000000006</v>
      </c>
      <c r="BT57" s="9">
        <f t="shared" si="80"/>
        <v>80497.88</v>
      </c>
      <c r="BU57" s="9">
        <f t="shared" si="81"/>
        <v>1446238</v>
      </c>
      <c r="BV57" s="9">
        <f t="shared" si="14"/>
        <v>3062830</v>
      </c>
      <c r="BW57" s="9">
        <f t="shared" si="82"/>
        <v>3495247.9000000004</v>
      </c>
      <c r="BX57" s="9">
        <f t="shared" si="83"/>
        <v>2541911.2000000002</v>
      </c>
      <c r="BY57" s="10">
        <f t="shared" si="84"/>
        <v>137.52527499999999</v>
      </c>
      <c r="BZ57" s="10">
        <f t="shared" si="85"/>
        <v>151.82339999999999</v>
      </c>
      <c r="CA57" s="10">
        <f t="shared" si="86"/>
        <v>2.00003025</v>
      </c>
      <c r="CB57" s="9">
        <f t="shared" si="62"/>
        <v>214097.05000000002</v>
      </c>
      <c r="CC57" s="10">
        <f t="shared" si="20"/>
        <v>101.13222499999999</v>
      </c>
      <c r="CD57" s="9">
        <f t="shared" si="63"/>
        <v>142416.09</v>
      </c>
      <c r="CE57" s="10">
        <f t="shared" si="21"/>
        <v>3.7499919999999998</v>
      </c>
      <c r="CF57" s="11">
        <f t="shared" si="87"/>
        <v>-9.8228450000000002E-3</v>
      </c>
      <c r="CG57" s="11">
        <f t="shared" si="88"/>
        <v>71607.02</v>
      </c>
      <c r="CH57" s="9">
        <f t="shared" si="89"/>
        <v>2563292.4</v>
      </c>
      <c r="CI57" s="9">
        <f t="shared" si="90"/>
        <v>44280.45</v>
      </c>
      <c r="CJ57" s="9">
        <f t="shared" si="91"/>
        <v>46121.830999999998</v>
      </c>
      <c r="CK57" s="9">
        <f t="shared" si="92"/>
        <v>1344251.2</v>
      </c>
      <c r="CL57" s="9">
        <f t="shared" si="93"/>
        <v>90402.27</v>
      </c>
      <c r="CM57" s="9">
        <f t="shared" si="94"/>
        <v>80497.88</v>
      </c>
      <c r="CN57" s="9">
        <f t="shared" si="95"/>
        <v>1470870.8</v>
      </c>
      <c r="CO57" s="9">
        <f t="shared" si="31"/>
        <v>3127281</v>
      </c>
      <c r="CP57" s="9">
        <f t="shared" si="96"/>
        <v>3538495.3000000003</v>
      </c>
      <c r="CQ57" s="9">
        <f t="shared" si="97"/>
        <v>2565484.1</v>
      </c>
      <c r="CR57" s="10">
        <f t="shared" si="98"/>
        <v>138.04124999999999</v>
      </c>
      <c r="CS57" s="10">
        <f t="shared" si="99"/>
        <v>152.298</v>
      </c>
      <c r="CT57" s="10">
        <f t="shared" si="100"/>
        <v>2.100533</v>
      </c>
      <c r="CU57" s="9">
        <f t="shared" si="37"/>
        <v>215584.75</v>
      </c>
      <c r="CV57" s="10">
        <f t="shared" si="38"/>
        <v>101.79962500000001</v>
      </c>
      <c r="CW57" s="9">
        <f t="shared" si="39"/>
        <v>148701.35</v>
      </c>
      <c r="CX57" s="10">
        <f t="shared" si="40"/>
        <v>3.5692035</v>
      </c>
      <c r="CY57" s="11">
        <f t="shared" si="101"/>
        <v>-5.5885310000000001E-2</v>
      </c>
      <c r="CZ57" s="11">
        <f t="shared" si="102"/>
        <v>71607.02</v>
      </c>
      <c r="DA57" s="9">
        <f t="shared" si="103"/>
        <v>2599770.0999999996</v>
      </c>
      <c r="DB57" s="9">
        <f t="shared" si="104"/>
        <v>25943.617000000002</v>
      </c>
      <c r="DC57" s="9">
        <f t="shared" si="105"/>
        <v>64043.046000000002</v>
      </c>
      <c r="DD57" s="9">
        <f t="shared" si="106"/>
        <v>1343235.4</v>
      </c>
      <c r="DE57" s="9">
        <f t="shared" si="107"/>
        <v>89986.67</v>
      </c>
      <c r="DF57" s="9">
        <f t="shared" si="108"/>
        <v>80497.88</v>
      </c>
      <c r="DG57" s="9">
        <f t="shared" si="109"/>
        <v>1487776.1</v>
      </c>
      <c r="DH57" s="9">
        <f t="shared" si="50"/>
        <v>3076594</v>
      </c>
      <c r="DI57" s="9">
        <f t="shared" si="110"/>
        <v>3583674.7</v>
      </c>
      <c r="DJ57" s="9">
        <f t="shared" si="111"/>
        <v>2618687.5</v>
      </c>
      <c r="DK57" s="10">
        <f t="shared" si="112"/>
        <v>137.84070000000003</v>
      </c>
      <c r="DL57" s="10">
        <f t="shared" si="113"/>
        <v>151.99254999999999</v>
      </c>
      <c r="DM57" s="10">
        <f t="shared" si="114"/>
        <v>1.9371145000000001</v>
      </c>
      <c r="DN57" s="9">
        <f t="shared" si="56"/>
        <v>218458.91</v>
      </c>
      <c r="DO57" s="10">
        <f t="shared" si="57"/>
        <v>103.123625</v>
      </c>
      <c r="DP57" s="9">
        <f t="shared" si="58"/>
        <v>152813.96000000002</v>
      </c>
      <c r="DQ57" s="10">
        <f t="shared" si="59"/>
        <v>3.1780582500000003</v>
      </c>
      <c r="DR57" s="11">
        <f t="shared" si="115"/>
        <v>-0.60930249999999997</v>
      </c>
      <c r="DS57" s="11">
        <f t="shared" si="116"/>
        <v>71607.02</v>
      </c>
    </row>
    <row r="58" spans="1:123">
      <c r="B58">
        <f t="shared" si="64"/>
        <v>2031</v>
      </c>
      <c r="C58" cm="1">
        <f t="array" ref="C58">INDEX(GMW!$A$2:$HZ$100,MATCH(1,(GMW!$HY$2:$HY$100=C$3)*(GMW!$HZ$2:$HZ$100=C$1),0),$B58-1973)</f>
        <v>315307</v>
      </c>
      <c r="D58" cm="1">
        <f t="array" ref="D58">INDEX(GMW!$A$2:$HZ$100,MATCH(1,(GMW!$HY$2:$HY$100=D$3)*(GMW!$HZ$2:$HZ$100=D$1),0),$B58-1973)</f>
        <v>9142</v>
      </c>
      <c r="E58" cm="1">
        <f t="array" ref="E58">INDEX(GMW!$A$2:$HZ$100,MATCH(1,(GMW!$HY$2:$HY$100=E$3)*(GMW!$HZ$2:$HZ$100=E$1),0),$B58-1973)</f>
        <v>-7581</v>
      </c>
      <c r="F58" cm="1">
        <f t="array" ref="F58">INDEX(GMW!$A$2:$HZ$100,MATCH(1,(GMW!$HY$2:$HY$100=F$3)*(GMW!$HZ$2:$HZ$100=F$1),0),$B58-1973)</f>
        <v>63819</v>
      </c>
      <c r="G58" cm="1">
        <f t="array" ref="G58">INDEX(GMW!$A$2:$HZ$100,MATCH(1,(GMW!$HY$2:$HY$100=G$3)*(GMW!$HZ$2:$HZ$100=G$1),0),$B58-1973)</f>
        <v>1561</v>
      </c>
      <c r="H58" cm="1">
        <f t="array" ref="H58">INDEX(GMW!$A$2:$HZ$100,MATCH(1,(GMW!$HY$2:$HY$100=H$3)*(GMW!$HZ$2:$HZ$100=H$1),0),$B58-1973)</f>
        <v>5230</v>
      </c>
      <c r="I58" cm="1">
        <f t="array" ref="I58">INDEX(GMW!$A$2:$HZ$100,MATCH(1,(GMW!$HY$2:$HY$100=I$3)*(GMW!$HZ$2:$HZ$100=I$1),0),$B58-1973)</f>
        <v>61468</v>
      </c>
      <c r="J58" cm="1">
        <f t="array" ref="J58">INDEX(GMW!$A$2:$HZ$100,MATCH(1,(GMW!$HY$2:$HY$100=J$3)*(GMW!$HZ$2:$HZ$100=J$1),0),$B58-1973)</f>
        <v>172439.8</v>
      </c>
      <c r="K58" cm="1">
        <f t="array" ref="K58">INDEX(GMW!$A$2:$HZ$100,MATCH(1,(GMW!$HY$2:$HY$100=K$3)*(GMW!$HZ$2:$HZ$100=K$1),0),$B58-1973)</f>
        <v>184989</v>
      </c>
      <c r="L58" cm="1">
        <f t="array" ref="L58">INDEX(GMW!$A$2:$HZ$100,MATCH(1,(GMW!$HY$2:$HY$100=L$3)*(GMW!$HZ$2:$HZ$100=L$1),0),$B58-1973)</f>
        <v>322001.7</v>
      </c>
      <c r="M58" cm="1">
        <f t="array" ref="M58">INDEX(GMW!$A$2:$HZ$100,MATCH(1,(GMW!$HY$2:$HY$100=M$3)*(GMW!$HZ$2:$HZ$100=M$1),0),$B58-1973)</f>
        <v>58.669490000000003</v>
      </c>
      <c r="N58" cm="1">
        <f t="array" ref="N58">INDEX(GMW!$A$2:$HZ$100,MATCH(1,(GMW!$HY$2:$HY$100=N$3)*(GMW!$HZ$2:$HZ$100=N$1),0),$B58-1973)</f>
        <v>63.133339999999997</v>
      </c>
      <c r="O58" cm="1">
        <f t="array" ref="O58">INDEX(GMW!$A$2:$HZ$100,MATCH(1,(GMW!$HY$2:$HY$100=O$3)*(GMW!$HZ$2:$HZ$100=O$1),0),$B58-1973)</f>
        <v>6.875</v>
      </c>
      <c r="P58" cm="1">
        <f t="array" ref="P58">INDEX(GMW!$A$2:$HZ$100,MATCH(1,(GMW!$HY$2:$HY$100=P$3)*(GMW!$HZ$2:$HZ$100=P$1),0),$B58-1973)</f>
        <v>28644</v>
      </c>
      <c r="Q58" cm="1">
        <f t="array" ref="Q58">INDEX(GMW!$A$2:$HZ$100,MATCH(1,(GMW!$HY$2:$HY$100=Q$3)*(GMW!$HZ$2:$HZ$100=Q$1),0),$B58-1973)</f>
        <v>73.3</v>
      </c>
      <c r="R58" cm="1">
        <f t="array" ref="R58">INDEX(GMW!$A$2:$HZ$100,MATCH(1,(GMW!$HY$2:$HY$100=R$3)*(GMW!$HZ$2:$HZ$100=R$1),0),$B58-1973)</f>
        <v>28878</v>
      </c>
      <c r="S58" cm="1">
        <f t="array" ref="S58">INDEX(GMW!$A$2:$HZ$100,MATCH(1,(GMW!$HY$2:$HY$100=S$3)*(GMW!$HZ$2:$HZ$100=S$1),0),$B58-1973)</f>
        <v>10.4</v>
      </c>
      <c r="T58" cm="1">
        <f t="array" ref="T58">INDEX(GMW!$A$2:$HZ$100,MATCH(1,(GMW!$HY$2:$HY$100=T$3)*(GMW!$HZ$2:$HZ$100=T$1),0),$B58-1973)</f>
        <v>-2.1010399999999998</v>
      </c>
      <c r="U58" cm="1">
        <f t="array" ref="U58">INDEX(GMW!$A$2:$HZ$100,MATCH(1,(GMW!$HY$2:$HY$100=U$3)*(GMW!$HZ$2:$HZ$100=U$1),0),$B58-1973)</f>
        <v>57649.5</v>
      </c>
      <c r="V58" cm="1">
        <f t="array" ref="V58">INDEX(GMW!$A$2:$HZ$100,MATCH(1,(GMW!$HY$2:$HY$100=V$3)*(GMW!$HZ$2:$HZ$100=V$1),0),$B58-1973)</f>
        <v>315307</v>
      </c>
      <c r="W58" cm="1">
        <f t="array" ref="W58">INDEX(GMW!$A$2:$HZ$100,MATCH(1,(GMW!$HY$2:$HY$100=W$3)*(GMW!$HZ$2:$HZ$100=W$1),0),$B58-1973)</f>
        <v>9142</v>
      </c>
      <c r="X58" cm="1">
        <f t="array" ref="X58">INDEX(GMW!$A$2:$HZ$100,MATCH(1,(GMW!$HY$2:$HY$100=X$3)*(GMW!$HZ$2:$HZ$100=X$1),0),$B58-1973)</f>
        <v>-7581</v>
      </c>
      <c r="Y58" cm="1">
        <f t="array" ref="Y58">INDEX(GMW!$A$2:$HZ$100,MATCH(1,(GMW!$HY$2:$HY$100=Y$3)*(GMW!$HZ$2:$HZ$100=Y$1),0),$B58-1973)</f>
        <v>63819</v>
      </c>
      <c r="Z58" cm="1">
        <f t="array" ref="Z58">INDEX(GMW!$A$2:$HZ$100,MATCH(1,(GMW!$HY$2:$HY$100=Z$3)*(GMW!$HZ$2:$HZ$100=Z$1),0),$B58-1973)</f>
        <v>1561</v>
      </c>
      <c r="AA58" cm="1">
        <f t="array" ref="AA58">INDEX(GMW!$A$2:$HZ$100,MATCH(1,(GMW!$HY$2:$HY$100=AA$3)*(GMW!$HZ$2:$HZ$100=AA$1),0),$B58-1973)</f>
        <v>5230</v>
      </c>
      <c r="AB58" cm="1">
        <f t="array" ref="AB58">INDEX(GMW!$A$2:$HZ$100,MATCH(1,(GMW!$HY$2:$HY$100=AB$3)*(GMW!$HZ$2:$HZ$100=AB$1),0),$B58-1973)</f>
        <v>61468</v>
      </c>
      <c r="AC58" cm="1">
        <f t="array" ref="AC58">INDEX(GMW!$A$2:$HZ$100,MATCH(1,(GMW!$HY$2:$HY$100=AC$3)*(GMW!$HZ$2:$HZ$100=AC$1),0),$B58-1973)</f>
        <v>172439.8</v>
      </c>
      <c r="AD58" cm="1">
        <f t="array" ref="AD58">INDEX(GMW!$A$2:$HZ$100,MATCH(1,(GMW!$HY$2:$HY$100=AD$3)*(GMW!$HZ$2:$HZ$100=AD$1),0),$B58-1973)</f>
        <v>184989</v>
      </c>
      <c r="AE58" cm="1">
        <f t="array" ref="AE58">INDEX(GMW!$A$2:$HZ$100,MATCH(1,(GMW!$HY$2:$HY$100=AE$3)*(GMW!$HZ$2:$HZ$100=AE$1),0),$B58-1973)</f>
        <v>322001.7</v>
      </c>
      <c r="AF58" cm="1">
        <f t="array" ref="AF58">INDEX(GMW!$A$2:$HZ$100,MATCH(1,(GMW!$HY$2:$HY$100=AF$3)*(GMW!$HZ$2:$HZ$100=AF$1),0),$B58-1973)</f>
        <v>58.669490000000003</v>
      </c>
      <c r="AG58" cm="1">
        <f t="array" ref="AG58">INDEX(GMW!$A$2:$HZ$100,MATCH(1,(GMW!$HY$2:$HY$100=AG$3)*(GMW!$HZ$2:$HZ$100=AG$1),0),$B58-1973)</f>
        <v>63.133339999999997</v>
      </c>
      <c r="AH58" cm="1">
        <f t="array" ref="AH58">INDEX(GMW!$A$2:$HZ$100,MATCH(1,(GMW!$HY$2:$HY$100=AH$3)*(GMW!$HZ$2:$HZ$100=AH$1),0),$B58-1973)</f>
        <v>6.875</v>
      </c>
      <c r="AI58" cm="1">
        <f t="array" ref="AI58">INDEX(GMW!$A$2:$HZ$100,MATCH(1,(GMW!$HY$2:$HY$100=AI$3)*(GMW!$HZ$2:$HZ$100=AI$1),0),$B58-1973)</f>
        <v>28644</v>
      </c>
      <c r="AJ58" cm="1">
        <f t="array" ref="AJ58">INDEX(GMW!$A$2:$HZ$100,MATCH(1,(GMW!$HY$2:$HY$100=AJ$3)*(GMW!$HZ$2:$HZ$100=AJ$1),0),$B58-1973)</f>
        <v>73.3</v>
      </c>
      <c r="AK58" cm="1">
        <f t="array" ref="AK58">INDEX(GMW!$A$2:$HZ$100,MATCH(1,(GMW!$HY$2:$HY$100=AK$3)*(GMW!$HZ$2:$HZ$100=AK$1),0),$B58-1973)</f>
        <v>28878</v>
      </c>
      <c r="AL58" cm="1">
        <f t="array" ref="AL58">INDEX(GMW!$A$2:$HZ$100,MATCH(1,(GMW!$HY$2:$HY$100=AL$3)*(GMW!$HZ$2:$HZ$100=AL$1),0),$B58-1973)</f>
        <v>10.4</v>
      </c>
      <c r="AM58" cm="1">
        <f t="array" ref="AM58">INDEX(GMW!$A$2:$HZ$100,MATCH(1,(GMW!$HY$2:$HY$100=AM$3)*(GMW!$HZ$2:$HZ$100=AM$1),0),$B58-1973)</f>
        <v>-2.1010399999999998</v>
      </c>
      <c r="AN58" cm="1">
        <f t="array" ref="AN58">INDEX(GMW!$A$2:$HZ$100,MATCH(1,(GMW!$HY$2:$HY$100=AN$3)*(GMW!$HZ$2:$HZ$100=AN$1),0),$B58-1973)</f>
        <v>57649.5</v>
      </c>
      <c r="AO58" cm="1">
        <f t="array" ref="AO58">INDEX(GMW!$A$2:$HZ$100,MATCH(1,(GMW!$HY$2:$HY$100=AO$3)*(GMW!$HZ$2:$HZ$100=AO$1),0),$B58-1973)</f>
        <v>315307</v>
      </c>
      <c r="AP58" cm="1">
        <f t="array" ref="AP58">INDEX(GMW!$A$2:$HZ$100,MATCH(1,(GMW!$HY$2:$HY$100=AP$3)*(GMW!$HZ$2:$HZ$100=AP$1),0),$B58-1973)</f>
        <v>9142</v>
      </c>
      <c r="AQ58" cm="1">
        <f t="array" ref="AQ58">INDEX(GMW!$A$2:$HZ$100,MATCH(1,(GMW!$HY$2:$HY$100=AQ$3)*(GMW!$HZ$2:$HZ$100=AQ$1),0),$B58-1973)</f>
        <v>-7581</v>
      </c>
      <c r="AR58" cm="1">
        <f t="array" ref="AR58">INDEX(GMW!$A$2:$HZ$100,MATCH(1,(GMW!$HY$2:$HY$100=AR$3)*(GMW!$HZ$2:$HZ$100=AR$1),0),$B58-1973)</f>
        <v>63819</v>
      </c>
      <c r="AS58" cm="1">
        <f t="array" ref="AS58">INDEX(GMW!$A$2:$HZ$100,MATCH(1,(GMW!$HY$2:$HY$100=AS$3)*(GMW!$HZ$2:$HZ$100=AS$1),0),$B58-1973)</f>
        <v>1561</v>
      </c>
      <c r="AT58" cm="1">
        <f t="array" ref="AT58">INDEX(GMW!$A$2:$HZ$100,MATCH(1,(GMW!$HY$2:$HY$100=AT$3)*(GMW!$HZ$2:$HZ$100=AT$1),0),$B58-1973)</f>
        <v>5230</v>
      </c>
      <c r="AU58" cm="1">
        <f t="array" ref="AU58">INDEX(GMW!$A$2:$HZ$100,MATCH(1,(GMW!$HY$2:$HY$100=AU$3)*(GMW!$HZ$2:$HZ$100=AU$1),0),$B58-1973)</f>
        <v>61468</v>
      </c>
      <c r="AV58" cm="1">
        <f t="array" ref="AV58">INDEX(GMW!$A$2:$HZ$100,MATCH(1,(GMW!$HY$2:$HY$100=AV$3)*(GMW!$HZ$2:$HZ$100=AV$1),0),$B58-1973)</f>
        <v>172439.8</v>
      </c>
      <c r="AW58" cm="1">
        <f t="array" ref="AW58">INDEX(GMW!$A$2:$HZ$100,MATCH(1,(GMW!$HY$2:$HY$100=AW$3)*(GMW!$HZ$2:$HZ$100=AW$1),0),$B58-1973)</f>
        <v>184989</v>
      </c>
      <c r="AX58" cm="1">
        <f t="array" ref="AX58">INDEX(GMW!$A$2:$HZ$100,MATCH(1,(GMW!$HY$2:$HY$100=AX$3)*(GMW!$HZ$2:$HZ$100=AX$1),0),$B58-1973)</f>
        <v>322001.7</v>
      </c>
      <c r="AY58" cm="1">
        <f t="array" ref="AY58">INDEX(GMW!$A$2:$HZ$100,MATCH(1,(GMW!$HY$2:$HY$100=AY$3)*(GMW!$HZ$2:$HZ$100=AY$1),0),$B58-1973)</f>
        <v>58.669490000000003</v>
      </c>
      <c r="AZ58" cm="1">
        <f t="array" ref="AZ58">INDEX(GMW!$A$2:$HZ$100,MATCH(1,(GMW!$HY$2:$HY$100=AZ$3)*(GMW!$HZ$2:$HZ$100=AZ$1),0),$B58-1973)</f>
        <v>63.133339999999997</v>
      </c>
      <c r="BA58" cm="1">
        <f t="array" ref="BA58">INDEX(GMW!$A$2:$HZ$100,MATCH(1,(GMW!$HY$2:$HY$100=BA$3)*(GMW!$HZ$2:$HZ$100=BA$1),0),$B58-1973)</f>
        <v>6.875</v>
      </c>
      <c r="BB58" cm="1">
        <f t="array" ref="BB58">INDEX(GMW!$A$2:$HZ$100,MATCH(1,(GMW!$HY$2:$HY$100=BB$3)*(GMW!$HZ$2:$HZ$100=BB$1),0),$B58-1973)</f>
        <v>28644</v>
      </c>
      <c r="BC58" cm="1">
        <f t="array" ref="BC58">INDEX(GMW!$A$2:$HZ$100,MATCH(1,(GMW!$HY$2:$HY$100=BC$3)*(GMW!$HZ$2:$HZ$100=BC$1),0),$B58-1973)</f>
        <v>73.3</v>
      </c>
      <c r="BD58" cm="1">
        <f t="array" ref="BD58">INDEX(GMW!$A$2:$HZ$100,MATCH(1,(GMW!$HY$2:$HY$100=BD$3)*(GMW!$HZ$2:$HZ$100=BD$1),0),$B58-1973)</f>
        <v>28878</v>
      </c>
      <c r="BE58" cm="1">
        <f t="array" ref="BE58">INDEX(GMW!$A$2:$HZ$100,MATCH(1,(GMW!$HY$2:$HY$100=BE$3)*(GMW!$HZ$2:$HZ$100=BE$1),0),$B58-1973)</f>
        <v>10.4</v>
      </c>
      <c r="BF58" cm="1">
        <f t="array" ref="BF58">INDEX(GMW!$A$2:$HZ$100,MATCH(1,(GMW!$HY$2:$HY$100=BF$3)*(GMW!$HZ$2:$HZ$100=BF$1),0),$B58-1973)</f>
        <v>-2.1010399999999998</v>
      </c>
      <c r="BG58" cm="1">
        <f t="array" ref="BG58">INDEX(GMW!$A$2:$HZ$100,MATCH(1,(GMW!$HY$2:$HY$100=BG$3)*(GMW!$HZ$2:$HZ$100=BG$1),0),$B58-1973)</f>
        <v>57649.5</v>
      </c>
      <c r="BJ58">
        <f t="shared" si="67"/>
        <v>1992</v>
      </c>
      <c r="BM58">
        <f t="shared" si="65"/>
        <v>2031</v>
      </c>
      <c r="BN58">
        <f t="shared" si="66"/>
        <v>203101</v>
      </c>
      <c r="BO58" s="9">
        <f t="shared" si="75"/>
        <v>2580283.7000000002</v>
      </c>
      <c r="BP58" s="9">
        <f t="shared" si="76"/>
        <v>20345.62</v>
      </c>
      <c r="BQ58" s="9">
        <f t="shared" si="77"/>
        <v>38804.185999999994</v>
      </c>
      <c r="BR58" s="9">
        <f t="shared" si="78"/>
        <v>1378004.1</v>
      </c>
      <c r="BS58" s="9">
        <f t="shared" si="79"/>
        <v>59149.8</v>
      </c>
      <c r="BT58" s="9">
        <f t="shared" si="80"/>
        <v>83494.880000000005</v>
      </c>
      <c r="BU58" s="9">
        <f t="shared" si="81"/>
        <v>1500303.1</v>
      </c>
      <c r="BV58" s="9">
        <f t="shared" si="14"/>
        <v>3083175</v>
      </c>
      <c r="BW58" s="9">
        <f t="shared" si="82"/>
        <v>3625554.9000000004</v>
      </c>
      <c r="BX58" s="9">
        <f t="shared" si="83"/>
        <v>2580496.7999999998</v>
      </c>
      <c r="BY58" s="10">
        <f t="shared" si="84"/>
        <v>140.50637499999999</v>
      </c>
      <c r="BZ58" s="10">
        <f t="shared" si="85"/>
        <v>154.86012499999998</v>
      </c>
      <c r="CA58" s="10">
        <f t="shared" si="86"/>
        <v>2.0000919999999995</v>
      </c>
      <c r="CB58" s="9">
        <f t="shared" si="62"/>
        <v>215794.57</v>
      </c>
      <c r="CC58" s="10">
        <f t="shared" si="20"/>
        <v>101.93545</v>
      </c>
      <c r="CD58" s="9">
        <f t="shared" si="63"/>
        <v>144386.46999999997</v>
      </c>
      <c r="CE58" s="10">
        <f t="shared" si="21"/>
        <v>3.7499967500000002</v>
      </c>
      <c r="CF58" s="11">
        <f t="shared" si="87"/>
        <v>-8.7738039999999996E-3</v>
      </c>
      <c r="CG58" s="11">
        <f t="shared" si="88"/>
        <v>71884.710000000006</v>
      </c>
      <c r="CH58" s="9">
        <f t="shared" si="89"/>
        <v>2608809.6999999997</v>
      </c>
      <c r="CI58" s="9">
        <f t="shared" si="90"/>
        <v>32230.159999999996</v>
      </c>
      <c r="CJ58" s="9">
        <f t="shared" si="91"/>
        <v>52428.027999999998</v>
      </c>
      <c r="CK58" s="9">
        <f t="shared" si="92"/>
        <v>1395993.3</v>
      </c>
      <c r="CL58" s="9">
        <f t="shared" si="93"/>
        <v>84658.19</v>
      </c>
      <c r="CM58" s="9">
        <f t="shared" si="94"/>
        <v>83494.880000000005</v>
      </c>
      <c r="CN58" s="9">
        <f t="shared" si="95"/>
        <v>1531916.2999999998</v>
      </c>
      <c r="CO58" s="9">
        <f t="shared" si="31"/>
        <v>3159512</v>
      </c>
      <c r="CP58" s="9">
        <f t="shared" si="96"/>
        <v>3682475</v>
      </c>
      <c r="CQ58" s="9">
        <f t="shared" si="97"/>
        <v>2609103.4</v>
      </c>
      <c r="CR58" s="10">
        <f t="shared" si="98"/>
        <v>141.15125</v>
      </c>
      <c r="CS58" s="10">
        <f t="shared" si="99"/>
        <v>155.412825</v>
      </c>
      <c r="CT58" s="10">
        <f t="shared" si="100"/>
        <v>2.0347142499999999</v>
      </c>
      <c r="CU58" s="9">
        <f t="shared" si="37"/>
        <v>217716.75999999998</v>
      </c>
      <c r="CV58" s="10">
        <f t="shared" si="38"/>
        <v>102.81242499999999</v>
      </c>
      <c r="CW58" s="9">
        <f t="shared" si="39"/>
        <v>150179.82999999999</v>
      </c>
      <c r="CX58" s="10">
        <f t="shared" si="40"/>
        <v>3.4865304999999998</v>
      </c>
      <c r="CY58" s="11">
        <f t="shared" si="101"/>
        <v>7.4386599999999997E-3</v>
      </c>
      <c r="CZ58" s="11">
        <f t="shared" si="102"/>
        <v>71884.710000000006</v>
      </c>
      <c r="DA58" s="9">
        <f t="shared" si="103"/>
        <v>2654343.5</v>
      </c>
      <c r="DB58" s="9">
        <f t="shared" si="104"/>
        <v>9309.2659999999996</v>
      </c>
      <c r="DC58" s="9">
        <f t="shared" si="105"/>
        <v>74915.808999999994</v>
      </c>
      <c r="DD58" s="9">
        <f t="shared" si="106"/>
        <v>1395523.2999999998</v>
      </c>
      <c r="DE58" s="9">
        <f t="shared" si="107"/>
        <v>84225.09</v>
      </c>
      <c r="DF58" s="9">
        <f t="shared" si="108"/>
        <v>83494.880000000005</v>
      </c>
      <c r="DG58" s="9">
        <f t="shared" si="109"/>
        <v>1553934</v>
      </c>
      <c r="DH58" s="9">
        <f t="shared" si="50"/>
        <v>3085904</v>
      </c>
      <c r="DI58" s="9">
        <f t="shared" si="110"/>
        <v>3741829.3000000003</v>
      </c>
      <c r="DJ58" s="9">
        <f t="shared" si="111"/>
        <v>2673671.7999999998</v>
      </c>
      <c r="DK58" s="10">
        <f t="shared" si="112"/>
        <v>140.96505000000002</v>
      </c>
      <c r="DL58" s="10">
        <f t="shared" si="113"/>
        <v>155.09375</v>
      </c>
      <c r="DM58" s="10">
        <f t="shared" si="114"/>
        <v>1.8944894999999999</v>
      </c>
      <c r="DN58" s="9">
        <f t="shared" si="56"/>
        <v>221255.8</v>
      </c>
      <c r="DO58" s="10">
        <f t="shared" si="57"/>
        <v>104.45087500000001</v>
      </c>
      <c r="DP58" s="9">
        <f t="shared" si="58"/>
        <v>155255.88999999998</v>
      </c>
      <c r="DQ58" s="10">
        <f t="shared" si="59"/>
        <v>3.0262420000000003</v>
      </c>
      <c r="DR58" s="11">
        <f t="shared" si="115"/>
        <v>-0.61864850000000005</v>
      </c>
      <c r="DS58" s="11">
        <f t="shared" si="116"/>
        <v>71884.710000000006</v>
      </c>
    </row>
    <row r="59" spans="1:123">
      <c r="A59">
        <v>1993</v>
      </c>
      <c r="B59">
        <f t="shared" si="64"/>
        <v>2032</v>
      </c>
      <c r="C59" cm="1">
        <f t="array" ref="C59">INDEX(GMW!$A$2:$HZ$100,MATCH(1,(GMW!$HY$2:$HY$100=C$3)*(GMW!$HZ$2:$HZ$100=C$1),0),$B59-1973)</f>
        <v>316882</v>
      </c>
      <c r="D59" cm="1">
        <f t="array" ref="D59">INDEX(GMW!$A$2:$HZ$100,MATCH(1,(GMW!$HY$2:$HY$100=D$3)*(GMW!$HZ$2:$HZ$100=D$1),0),$B59-1973)</f>
        <v>12643</v>
      </c>
      <c r="E59" cm="1">
        <f t="array" ref="E59">INDEX(GMW!$A$2:$HZ$100,MATCH(1,(GMW!$HY$2:$HY$100=E$3)*(GMW!$HZ$2:$HZ$100=E$1),0),$B59-1973)</f>
        <v>-8120</v>
      </c>
      <c r="F59" cm="1">
        <f t="array" ref="F59">INDEX(GMW!$A$2:$HZ$100,MATCH(1,(GMW!$HY$2:$HY$100=F$3)*(GMW!$HZ$2:$HZ$100=F$1),0),$B59-1973)</f>
        <v>65076</v>
      </c>
      <c r="G59" cm="1">
        <f t="array" ref="G59">INDEX(GMW!$A$2:$HZ$100,MATCH(1,(GMW!$HY$2:$HY$100=G$3)*(GMW!$HZ$2:$HZ$100=G$1),0),$B59-1973)</f>
        <v>4523</v>
      </c>
      <c r="H59" cm="1">
        <f t="array" ref="H59">INDEX(GMW!$A$2:$HZ$100,MATCH(1,(GMW!$HY$2:$HY$100=H$3)*(GMW!$HZ$2:$HZ$100=H$1),0),$B59-1973)</f>
        <v>5233</v>
      </c>
      <c r="I59" cm="1">
        <f t="array" ref="I59">INDEX(GMW!$A$2:$HZ$100,MATCH(1,(GMW!$HY$2:$HY$100=I$3)*(GMW!$HZ$2:$HZ$100=I$1),0),$B59-1973)</f>
        <v>62189</v>
      </c>
      <c r="J59" cm="1">
        <f t="array" ref="J59">INDEX(GMW!$A$2:$HZ$100,MATCH(1,(GMW!$HY$2:$HY$100=J$3)*(GMW!$HZ$2:$HZ$100=J$1),0),$B59-1973)</f>
        <v>201900</v>
      </c>
      <c r="K59" cm="1">
        <f t="array" ref="K59">INDEX(GMW!$A$2:$HZ$100,MATCH(1,(GMW!$HY$2:$HY$100=K$3)*(GMW!$HZ$2:$HZ$100=K$1),0),$B59-1973)</f>
        <v>189579</v>
      </c>
      <c r="L59" cm="1">
        <f t="array" ref="L59">INDEX(GMW!$A$2:$HZ$100,MATCH(1,(GMW!$HY$2:$HY$100=L$3)*(GMW!$HZ$2:$HZ$100=L$1),0),$B59-1973)</f>
        <v>324398.90000000002</v>
      </c>
      <c r="M59" cm="1">
        <f t="array" ref="M59">INDEX(GMW!$A$2:$HZ$100,MATCH(1,(GMW!$HY$2:$HY$100=M$3)*(GMW!$HZ$2:$HZ$100=M$1),0),$B59-1973)</f>
        <v>59.826369999999997</v>
      </c>
      <c r="N59" cm="1">
        <f t="array" ref="N59">INDEX(GMW!$A$2:$HZ$100,MATCH(1,(GMW!$HY$2:$HY$100=N$3)*(GMW!$HZ$2:$HZ$100=N$1),0),$B59-1973)</f>
        <v>63.2</v>
      </c>
      <c r="O59" cm="1">
        <f t="array" ref="O59">INDEX(GMW!$A$2:$HZ$100,MATCH(1,(GMW!$HY$2:$HY$100=O$3)*(GMW!$HZ$2:$HZ$100=O$1),0),$B59-1973)</f>
        <v>5.875</v>
      </c>
      <c r="P59" cm="1">
        <f t="array" ref="P59">INDEX(GMW!$A$2:$HZ$100,MATCH(1,(GMW!$HY$2:$HY$100=P$3)*(GMW!$HZ$2:$HZ$100=P$1),0),$B59-1973)</f>
        <v>29061</v>
      </c>
      <c r="Q59" cm="1">
        <f t="array" ref="Q59">INDEX(GMW!$A$2:$HZ$100,MATCH(1,(GMW!$HY$2:$HY$100=Q$3)*(GMW!$HZ$2:$HZ$100=Q$1),0),$B59-1973)</f>
        <v>73.5</v>
      </c>
      <c r="R59" cm="1">
        <f t="array" ref="R59">INDEX(GMW!$A$2:$HZ$100,MATCH(1,(GMW!$HY$2:$HY$100=R$3)*(GMW!$HZ$2:$HZ$100=R$1),0),$B59-1973)</f>
        <v>28826</v>
      </c>
      <c r="S59" cm="1">
        <f t="array" ref="S59">INDEX(GMW!$A$2:$HZ$100,MATCH(1,(GMW!$HY$2:$HY$100=S$3)*(GMW!$HZ$2:$HZ$100=S$1),0),$B59-1973)</f>
        <v>10.6</v>
      </c>
      <c r="T59" cm="1">
        <f t="array" ref="T59">INDEX(GMW!$A$2:$HZ$100,MATCH(1,(GMW!$HY$2:$HY$100=T$3)*(GMW!$HZ$2:$HZ$100=T$1),0),$B59-1973)</f>
        <v>-2.3445130000000001</v>
      </c>
      <c r="U59" cm="1">
        <f t="array" ref="U59">INDEX(GMW!$A$2:$HZ$100,MATCH(1,(GMW!$HY$2:$HY$100=U$3)*(GMW!$HZ$2:$HZ$100=U$1),0),$B59-1973)</f>
        <v>57681.75</v>
      </c>
      <c r="V59" cm="1">
        <f t="array" ref="V59">INDEX(GMW!$A$2:$HZ$100,MATCH(1,(GMW!$HY$2:$HY$100=V$3)*(GMW!$HZ$2:$HZ$100=V$1),0),$B59-1973)</f>
        <v>316882</v>
      </c>
      <c r="W59" cm="1">
        <f t="array" ref="W59">INDEX(GMW!$A$2:$HZ$100,MATCH(1,(GMW!$HY$2:$HY$100=W$3)*(GMW!$HZ$2:$HZ$100=W$1),0),$B59-1973)</f>
        <v>12643</v>
      </c>
      <c r="X59" cm="1">
        <f t="array" ref="X59">INDEX(GMW!$A$2:$HZ$100,MATCH(1,(GMW!$HY$2:$HY$100=X$3)*(GMW!$HZ$2:$HZ$100=X$1),0),$B59-1973)</f>
        <v>-8120</v>
      </c>
      <c r="Y59" cm="1">
        <f t="array" ref="Y59">INDEX(GMW!$A$2:$HZ$100,MATCH(1,(GMW!$HY$2:$HY$100=Y$3)*(GMW!$HZ$2:$HZ$100=Y$1),0),$B59-1973)</f>
        <v>65076</v>
      </c>
      <c r="Z59" cm="1">
        <f t="array" ref="Z59">INDEX(GMW!$A$2:$HZ$100,MATCH(1,(GMW!$HY$2:$HY$100=Z$3)*(GMW!$HZ$2:$HZ$100=Z$1),0),$B59-1973)</f>
        <v>4523</v>
      </c>
      <c r="AA59" cm="1">
        <f t="array" ref="AA59">INDEX(GMW!$A$2:$HZ$100,MATCH(1,(GMW!$HY$2:$HY$100=AA$3)*(GMW!$HZ$2:$HZ$100=AA$1),0),$B59-1973)</f>
        <v>5233</v>
      </c>
      <c r="AB59" cm="1">
        <f t="array" ref="AB59">INDEX(GMW!$A$2:$HZ$100,MATCH(1,(GMW!$HY$2:$HY$100=AB$3)*(GMW!$HZ$2:$HZ$100=AB$1),0),$B59-1973)</f>
        <v>62189</v>
      </c>
      <c r="AC59" cm="1">
        <f t="array" ref="AC59">INDEX(GMW!$A$2:$HZ$100,MATCH(1,(GMW!$HY$2:$HY$100=AC$3)*(GMW!$HZ$2:$HZ$100=AC$1),0),$B59-1973)</f>
        <v>201900</v>
      </c>
      <c r="AD59" cm="1">
        <f t="array" ref="AD59">INDEX(GMW!$A$2:$HZ$100,MATCH(1,(GMW!$HY$2:$HY$100=AD$3)*(GMW!$HZ$2:$HZ$100=AD$1),0),$B59-1973)</f>
        <v>189579</v>
      </c>
      <c r="AE59" cm="1">
        <f t="array" ref="AE59">INDEX(GMW!$A$2:$HZ$100,MATCH(1,(GMW!$HY$2:$HY$100=AE$3)*(GMW!$HZ$2:$HZ$100=AE$1),0),$B59-1973)</f>
        <v>324398.90000000002</v>
      </c>
      <c r="AF59" cm="1">
        <f t="array" ref="AF59">INDEX(GMW!$A$2:$HZ$100,MATCH(1,(GMW!$HY$2:$HY$100=AF$3)*(GMW!$HZ$2:$HZ$100=AF$1),0),$B59-1973)</f>
        <v>59.826369999999997</v>
      </c>
      <c r="AG59" cm="1">
        <f t="array" ref="AG59">INDEX(GMW!$A$2:$HZ$100,MATCH(1,(GMW!$HY$2:$HY$100=AG$3)*(GMW!$HZ$2:$HZ$100=AG$1),0),$B59-1973)</f>
        <v>63.2</v>
      </c>
      <c r="AH59" cm="1">
        <f t="array" ref="AH59">INDEX(GMW!$A$2:$HZ$100,MATCH(1,(GMW!$HY$2:$HY$100=AH$3)*(GMW!$HZ$2:$HZ$100=AH$1),0),$B59-1973)</f>
        <v>5.875</v>
      </c>
      <c r="AI59" cm="1">
        <f t="array" ref="AI59">INDEX(GMW!$A$2:$HZ$100,MATCH(1,(GMW!$HY$2:$HY$100=AI$3)*(GMW!$HZ$2:$HZ$100=AI$1),0),$B59-1973)</f>
        <v>29061</v>
      </c>
      <c r="AJ59" cm="1">
        <f t="array" ref="AJ59">INDEX(GMW!$A$2:$HZ$100,MATCH(1,(GMW!$HY$2:$HY$100=AJ$3)*(GMW!$HZ$2:$HZ$100=AJ$1),0),$B59-1973)</f>
        <v>73.5</v>
      </c>
      <c r="AK59" cm="1">
        <f t="array" ref="AK59">INDEX(GMW!$A$2:$HZ$100,MATCH(1,(GMW!$HY$2:$HY$100=AK$3)*(GMW!$HZ$2:$HZ$100=AK$1),0),$B59-1973)</f>
        <v>28826</v>
      </c>
      <c r="AL59" cm="1">
        <f t="array" ref="AL59">INDEX(GMW!$A$2:$HZ$100,MATCH(1,(GMW!$HY$2:$HY$100=AL$3)*(GMW!$HZ$2:$HZ$100=AL$1),0),$B59-1973)</f>
        <v>10.6</v>
      </c>
      <c r="AM59" cm="1">
        <f t="array" ref="AM59">INDEX(GMW!$A$2:$HZ$100,MATCH(1,(GMW!$HY$2:$HY$100=AM$3)*(GMW!$HZ$2:$HZ$100=AM$1),0),$B59-1973)</f>
        <v>-2.3445130000000001</v>
      </c>
      <c r="AN59" cm="1">
        <f t="array" ref="AN59">INDEX(GMW!$A$2:$HZ$100,MATCH(1,(GMW!$HY$2:$HY$100=AN$3)*(GMW!$HZ$2:$HZ$100=AN$1),0),$B59-1973)</f>
        <v>57681.75</v>
      </c>
      <c r="AO59" cm="1">
        <f t="array" ref="AO59">INDEX(GMW!$A$2:$HZ$100,MATCH(1,(GMW!$HY$2:$HY$100=AO$3)*(GMW!$HZ$2:$HZ$100=AO$1),0),$B59-1973)</f>
        <v>316882</v>
      </c>
      <c r="AP59" cm="1">
        <f t="array" ref="AP59">INDEX(GMW!$A$2:$HZ$100,MATCH(1,(GMW!$HY$2:$HY$100=AP$3)*(GMW!$HZ$2:$HZ$100=AP$1),0),$B59-1973)</f>
        <v>12643</v>
      </c>
      <c r="AQ59" cm="1">
        <f t="array" ref="AQ59">INDEX(GMW!$A$2:$HZ$100,MATCH(1,(GMW!$HY$2:$HY$100=AQ$3)*(GMW!$HZ$2:$HZ$100=AQ$1),0),$B59-1973)</f>
        <v>-8120</v>
      </c>
      <c r="AR59" cm="1">
        <f t="array" ref="AR59">INDEX(GMW!$A$2:$HZ$100,MATCH(1,(GMW!$HY$2:$HY$100=AR$3)*(GMW!$HZ$2:$HZ$100=AR$1),0),$B59-1973)</f>
        <v>65076</v>
      </c>
      <c r="AS59" cm="1">
        <f t="array" ref="AS59">INDEX(GMW!$A$2:$HZ$100,MATCH(1,(GMW!$HY$2:$HY$100=AS$3)*(GMW!$HZ$2:$HZ$100=AS$1),0),$B59-1973)</f>
        <v>4523</v>
      </c>
      <c r="AT59" cm="1">
        <f t="array" ref="AT59">INDEX(GMW!$A$2:$HZ$100,MATCH(1,(GMW!$HY$2:$HY$100=AT$3)*(GMW!$HZ$2:$HZ$100=AT$1),0),$B59-1973)</f>
        <v>5233</v>
      </c>
      <c r="AU59" cm="1">
        <f t="array" ref="AU59">INDEX(GMW!$A$2:$HZ$100,MATCH(1,(GMW!$HY$2:$HY$100=AU$3)*(GMW!$HZ$2:$HZ$100=AU$1),0),$B59-1973)</f>
        <v>62189</v>
      </c>
      <c r="AV59" cm="1">
        <f t="array" ref="AV59">INDEX(GMW!$A$2:$HZ$100,MATCH(1,(GMW!$HY$2:$HY$100=AV$3)*(GMW!$HZ$2:$HZ$100=AV$1),0),$B59-1973)</f>
        <v>201900</v>
      </c>
      <c r="AW59" cm="1">
        <f t="array" ref="AW59">INDEX(GMW!$A$2:$HZ$100,MATCH(1,(GMW!$HY$2:$HY$100=AW$3)*(GMW!$HZ$2:$HZ$100=AW$1),0),$B59-1973)</f>
        <v>189579</v>
      </c>
      <c r="AX59" cm="1">
        <f t="array" ref="AX59">INDEX(GMW!$A$2:$HZ$100,MATCH(1,(GMW!$HY$2:$HY$100=AX$3)*(GMW!$HZ$2:$HZ$100=AX$1),0),$B59-1973)</f>
        <v>324398.90000000002</v>
      </c>
      <c r="AY59" cm="1">
        <f t="array" ref="AY59">INDEX(GMW!$A$2:$HZ$100,MATCH(1,(GMW!$HY$2:$HY$100=AY$3)*(GMW!$HZ$2:$HZ$100=AY$1),0),$B59-1973)</f>
        <v>59.826369999999997</v>
      </c>
      <c r="AZ59" cm="1">
        <f t="array" ref="AZ59">INDEX(GMW!$A$2:$HZ$100,MATCH(1,(GMW!$HY$2:$HY$100=AZ$3)*(GMW!$HZ$2:$HZ$100=AZ$1),0),$B59-1973)</f>
        <v>63.2</v>
      </c>
      <c r="BA59" cm="1">
        <f t="array" ref="BA59">INDEX(GMW!$A$2:$HZ$100,MATCH(1,(GMW!$HY$2:$HY$100=BA$3)*(GMW!$HZ$2:$HZ$100=BA$1),0),$B59-1973)</f>
        <v>5.875</v>
      </c>
      <c r="BB59" cm="1">
        <f t="array" ref="BB59">INDEX(GMW!$A$2:$HZ$100,MATCH(1,(GMW!$HY$2:$HY$100=BB$3)*(GMW!$HZ$2:$HZ$100=BB$1),0),$B59-1973)</f>
        <v>29061</v>
      </c>
      <c r="BC59" cm="1">
        <f t="array" ref="BC59">INDEX(GMW!$A$2:$HZ$100,MATCH(1,(GMW!$HY$2:$HY$100=BC$3)*(GMW!$HZ$2:$HZ$100=BC$1),0),$B59-1973)</f>
        <v>73.5</v>
      </c>
      <c r="BD59" cm="1">
        <f t="array" ref="BD59">INDEX(GMW!$A$2:$HZ$100,MATCH(1,(GMW!$HY$2:$HY$100=BD$3)*(GMW!$HZ$2:$HZ$100=BD$1),0),$B59-1973)</f>
        <v>28826</v>
      </c>
      <c r="BE59" cm="1">
        <f t="array" ref="BE59">INDEX(GMW!$A$2:$HZ$100,MATCH(1,(GMW!$HY$2:$HY$100=BE$3)*(GMW!$HZ$2:$HZ$100=BE$1),0),$B59-1973)</f>
        <v>10.6</v>
      </c>
      <c r="BF59" cm="1">
        <f t="array" ref="BF59">INDEX(GMW!$A$2:$HZ$100,MATCH(1,(GMW!$HY$2:$HY$100=BF$3)*(GMW!$HZ$2:$HZ$100=BF$1),0),$B59-1973)</f>
        <v>-2.3445130000000001</v>
      </c>
      <c r="BG59" cm="1">
        <f t="array" ref="BG59">INDEX(GMW!$A$2:$HZ$100,MATCH(1,(GMW!$HY$2:$HY$100=BG$3)*(GMW!$HZ$2:$HZ$100=BG$1),0),$B59-1973)</f>
        <v>57681.75</v>
      </c>
      <c r="BJ59">
        <f t="shared" si="67"/>
        <v>1992</v>
      </c>
      <c r="BK59" t="str">
        <f t="shared" ref="BK59" si="121">BJ59&amp;"01"</f>
        <v>199201</v>
      </c>
      <c r="BM59">
        <f t="shared" si="65"/>
        <v>2032</v>
      </c>
      <c r="BN59">
        <f t="shared" si="66"/>
        <v>203201</v>
      </c>
      <c r="BO59" s="9">
        <f t="shared" si="75"/>
        <v>2619073.5999999996</v>
      </c>
      <c r="BP59" s="9">
        <f t="shared" si="76"/>
        <v>21583.829999999998</v>
      </c>
      <c r="BQ59" s="9">
        <f t="shared" si="77"/>
        <v>39757.932000000001</v>
      </c>
      <c r="BR59" s="9">
        <f t="shared" si="78"/>
        <v>1429732.5</v>
      </c>
      <c r="BS59" s="9">
        <f t="shared" si="79"/>
        <v>61341.760000000002</v>
      </c>
      <c r="BT59" s="9">
        <f t="shared" si="80"/>
        <v>86609.38</v>
      </c>
      <c r="BU59" s="9">
        <f t="shared" si="81"/>
        <v>1556099.9000000001</v>
      </c>
      <c r="BV59" s="9">
        <f t="shared" si="14"/>
        <v>3104759</v>
      </c>
      <c r="BW59" s="9">
        <f t="shared" si="82"/>
        <v>3760041.5</v>
      </c>
      <c r="BX59" s="9">
        <f t="shared" si="83"/>
        <v>2619179.1</v>
      </c>
      <c r="BY59" s="10">
        <f t="shared" si="84"/>
        <v>143.56027499999999</v>
      </c>
      <c r="BZ59" s="10">
        <f t="shared" si="85"/>
        <v>157.95737500000001</v>
      </c>
      <c r="CA59" s="10">
        <f t="shared" si="86"/>
        <v>2.0001692499999999</v>
      </c>
      <c r="CB59" s="9">
        <f t="shared" si="62"/>
        <v>217481.5</v>
      </c>
      <c r="CC59" s="10">
        <f t="shared" si="20"/>
        <v>102.7403</v>
      </c>
      <c r="CD59" s="9">
        <f t="shared" si="63"/>
        <v>146361.60999999999</v>
      </c>
      <c r="CE59" s="10">
        <f t="shared" si="21"/>
        <v>3.7501854999999997</v>
      </c>
      <c r="CF59" s="11">
        <f t="shared" si="87"/>
        <v>-4.4822689999999997E-3</v>
      </c>
      <c r="CG59" s="11">
        <f t="shared" si="88"/>
        <v>72153.8</v>
      </c>
      <c r="CH59" s="9">
        <f t="shared" si="89"/>
        <v>2648035</v>
      </c>
      <c r="CI59" s="9">
        <f t="shared" si="90"/>
        <v>27100.370000000003</v>
      </c>
      <c r="CJ59" s="9">
        <f t="shared" si="91"/>
        <v>54481.930999999997</v>
      </c>
      <c r="CK59" s="9">
        <f t="shared" si="92"/>
        <v>1450229.4</v>
      </c>
      <c r="CL59" s="9">
        <f t="shared" si="93"/>
        <v>81582.3</v>
      </c>
      <c r="CM59" s="9">
        <f t="shared" si="94"/>
        <v>86609.38</v>
      </c>
      <c r="CN59" s="9">
        <f t="shared" si="95"/>
        <v>1591320.7999999998</v>
      </c>
      <c r="CO59" s="9">
        <f t="shared" si="31"/>
        <v>3186612</v>
      </c>
      <c r="CP59" s="9">
        <f t="shared" si="96"/>
        <v>3821310.2</v>
      </c>
      <c r="CQ59" s="9">
        <f t="shared" si="97"/>
        <v>2651072.2000000002</v>
      </c>
      <c r="CR59" s="10">
        <f t="shared" si="98"/>
        <v>144.30387500000001</v>
      </c>
      <c r="CS59" s="10">
        <f t="shared" si="99"/>
        <v>158.6035</v>
      </c>
      <c r="CT59" s="10">
        <f t="shared" si="100"/>
        <v>2.0481932500000002</v>
      </c>
      <c r="CU59" s="9">
        <f t="shared" si="37"/>
        <v>219436.16</v>
      </c>
      <c r="CV59" s="10">
        <f t="shared" si="38"/>
        <v>103.6379</v>
      </c>
      <c r="CW59" s="9">
        <f t="shared" si="39"/>
        <v>151362.63</v>
      </c>
      <c r="CX59" s="10">
        <f t="shared" si="40"/>
        <v>3.5338305000000001</v>
      </c>
      <c r="CY59" s="11">
        <f t="shared" si="101"/>
        <v>-0.10747909999999999</v>
      </c>
      <c r="CZ59" s="11">
        <f t="shared" si="102"/>
        <v>72153.8</v>
      </c>
      <c r="DA59" s="9">
        <f t="shared" si="103"/>
        <v>2703175</v>
      </c>
      <c r="DB59" s="9">
        <f t="shared" si="104"/>
        <v>-930.50477000000319</v>
      </c>
      <c r="DC59" s="9">
        <f t="shared" si="105"/>
        <v>82041.366299999994</v>
      </c>
      <c r="DD59" s="9">
        <f t="shared" si="106"/>
        <v>1450266.9000000001</v>
      </c>
      <c r="DE59" s="9">
        <f t="shared" si="107"/>
        <v>81110.86</v>
      </c>
      <c r="DF59" s="9">
        <f t="shared" si="108"/>
        <v>86609.38</v>
      </c>
      <c r="DG59" s="9">
        <f t="shared" si="109"/>
        <v>1618917.7000000002</v>
      </c>
      <c r="DH59" s="9">
        <f t="shared" si="50"/>
        <v>3084973</v>
      </c>
      <c r="DI59" s="9">
        <f t="shared" si="110"/>
        <v>3895964.3000000003</v>
      </c>
      <c r="DJ59" s="9">
        <f t="shared" si="111"/>
        <v>2727627.5</v>
      </c>
      <c r="DK59" s="10">
        <f t="shared" si="112"/>
        <v>144.12097499999999</v>
      </c>
      <c r="DL59" s="10">
        <f t="shared" si="113"/>
        <v>158.2637</v>
      </c>
      <c r="DM59" s="10">
        <f t="shared" si="114"/>
        <v>1.9056407499999999</v>
      </c>
      <c r="DN59" s="9">
        <f t="shared" si="56"/>
        <v>223689.46</v>
      </c>
      <c r="DO59" s="10">
        <f t="shared" si="57"/>
        <v>105.615775</v>
      </c>
      <c r="DP59" s="9">
        <f t="shared" si="58"/>
        <v>157426</v>
      </c>
      <c r="DQ59" s="10">
        <f t="shared" si="59"/>
        <v>3.0081435000000001</v>
      </c>
      <c r="DR59" s="11">
        <f t="shared" si="115"/>
        <v>-0.80490110000000004</v>
      </c>
      <c r="DS59" s="11">
        <f t="shared" si="116"/>
        <v>72153.8</v>
      </c>
    </row>
    <row r="60" spans="1:123">
      <c r="B60">
        <f t="shared" si="64"/>
        <v>2033</v>
      </c>
      <c r="C60" cm="1">
        <f t="array" ref="C60">INDEX(GMW!$A$2:$HZ$100,MATCH(1,(GMW!$HY$2:$HY$100=C$3)*(GMW!$HZ$2:$HZ$100=C$1),0),$B60-1973)</f>
        <v>318302</v>
      </c>
      <c r="D60" cm="1">
        <f t="array" ref="D60">INDEX(GMW!$A$2:$HZ$100,MATCH(1,(GMW!$HY$2:$HY$100=D$3)*(GMW!$HZ$2:$HZ$100=D$1),0),$B60-1973)</f>
        <v>15664</v>
      </c>
      <c r="E60" cm="1">
        <f t="array" ref="E60">INDEX(GMW!$A$2:$HZ$100,MATCH(1,(GMW!$HY$2:$HY$100=E$3)*(GMW!$HZ$2:$HZ$100=E$1),0),$B60-1973)</f>
        <v>-14864</v>
      </c>
      <c r="F60" cm="1">
        <f t="array" ref="F60">INDEX(GMW!$A$2:$HZ$100,MATCH(1,(GMW!$HY$2:$HY$100=F$3)*(GMW!$HZ$2:$HZ$100=F$1),0),$B60-1973)</f>
        <v>65931</v>
      </c>
      <c r="G60" cm="1">
        <f t="array" ref="G60">INDEX(GMW!$A$2:$HZ$100,MATCH(1,(GMW!$HY$2:$HY$100=G$3)*(GMW!$HZ$2:$HZ$100=G$1),0),$B60-1973)</f>
        <v>800</v>
      </c>
      <c r="H60" cm="1">
        <f t="array" ref="H60">INDEX(GMW!$A$2:$HZ$100,MATCH(1,(GMW!$HY$2:$HY$100=H$3)*(GMW!$HZ$2:$HZ$100=H$1),0),$B60-1973)</f>
        <v>5249</v>
      </c>
      <c r="I60" cm="1">
        <f t="array" ref="I60">INDEX(GMW!$A$2:$HZ$100,MATCH(1,(GMW!$HY$2:$HY$100=I$3)*(GMW!$HZ$2:$HZ$100=I$1),0),$B60-1973)</f>
        <v>56316</v>
      </c>
      <c r="J60" cm="1">
        <f t="array" ref="J60">INDEX(GMW!$A$2:$HZ$100,MATCH(1,(GMW!$HY$2:$HY$100=J$3)*(GMW!$HZ$2:$HZ$100=J$1),0),$B60-1973)</f>
        <v>216100</v>
      </c>
      <c r="K60" cm="1">
        <f t="array" ref="K60">INDEX(GMW!$A$2:$HZ$100,MATCH(1,(GMW!$HY$2:$HY$100=K$3)*(GMW!$HZ$2:$HZ$100=K$1),0),$B60-1973)</f>
        <v>189803</v>
      </c>
      <c r="L60" cm="1">
        <f t="array" ref="L60">INDEX(GMW!$A$2:$HZ$100,MATCH(1,(GMW!$HY$2:$HY$100=L$3)*(GMW!$HZ$2:$HZ$100=L$1),0),$B60-1973)</f>
        <v>325578.5</v>
      </c>
      <c r="M60" cm="1">
        <f t="array" ref="M60">INDEX(GMW!$A$2:$HZ$100,MATCH(1,(GMW!$HY$2:$HY$100=M$3)*(GMW!$HZ$2:$HZ$100=M$1),0),$B60-1973)</f>
        <v>59.629849999999998</v>
      </c>
      <c r="N60" cm="1">
        <f t="array" ref="N60">INDEX(GMW!$A$2:$HZ$100,MATCH(1,(GMW!$HY$2:$HY$100=N$3)*(GMW!$HZ$2:$HZ$100=N$1),0),$B60-1973)</f>
        <v>64.433329999999998</v>
      </c>
      <c r="O60" cm="1">
        <f t="array" ref="O60">INDEX(GMW!$A$2:$HZ$100,MATCH(1,(GMW!$HY$2:$HY$100=O$3)*(GMW!$HZ$2:$HZ$100=O$1),0),$B60-1973)</f>
        <v>5.875</v>
      </c>
      <c r="P60" cm="1">
        <f t="array" ref="P60">INDEX(GMW!$A$2:$HZ$100,MATCH(1,(GMW!$HY$2:$HY$100=P$3)*(GMW!$HZ$2:$HZ$100=P$1),0),$B60-1973)</f>
        <v>29013</v>
      </c>
      <c r="Q60" cm="1">
        <f t="array" ref="Q60">INDEX(GMW!$A$2:$HZ$100,MATCH(1,(GMW!$HY$2:$HY$100=Q$3)*(GMW!$HZ$2:$HZ$100=Q$1),0),$B60-1973)</f>
        <v>73.7</v>
      </c>
      <c r="R60" cm="1">
        <f t="array" ref="R60">INDEX(GMW!$A$2:$HZ$100,MATCH(1,(GMW!$HY$2:$HY$100=R$3)*(GMW!$HZ$2:$HZ$100=R$1),0),$B60-1973)</f>
        <v>28395</v>
      </c>
      <c r="S60" cm="1">
        <f t="array" ref="S60">INDEX(GMW!$A$2:$HZ$100,MATCH(1,(GMW!$HY$2:$HY$100=S$3)*(GMW!$HZ$2:$HZ$100=S$1),0),$B60-1973)</f>
        <v>10.4</v>
      </c>
      <c r="T60" cm="1">
        <f t="array" ref="T60">INDEX(GMW!$A$2:$HZ$100,MATCH(1,(GMW!$HY$2:$HY$100=T$3)*(GMW!$HZ$2:$HZ$100=T$1),0),$B60-1973)</f>
        <v>-2.260208</v>
      </c>
      <c r="U60" cm="1">
        <f t="array" ref="U60">INDEX(GMW!$A$2:$HZ$100,MATCH(1,(GMW!$HY$2:$HY$100=U$3)*(GMW!$HZ$2:$HZ$100=U$1),0),$B60-1973)</f>
        <v>57714</v>
      </c>
      <c r="V60" cm="1">
        <f t="array" ref="V60">INDEX(GMW!$A$2:$HZ$100,MATCH(1,(GMW!$HY$2:$HY$100=V$3)*(GMW!$HZ$2:$HZ$100=V$1),0),$B60-1973)</f>
        <v>318302</v>
      </c>
      <c r="W60" cm="1">
        <f t="array" ref="W60">INDEX(GMW!$A$2:$HZ$100,MATCH(1,(GMW!$HY$2:$HY$100=W$3)*(GMW!$HZ$2:$HZ$100=W$1),0),$B60-1973)</f>
        <v>15664</v>
      </c>
      <c r="X60" cm="1">
        <f t="array" ref="X60">INDEX(GMW!$A$2:$HZ$100,MATCH(1,(GMW!$HY$2:$HY$100=X$3)*(GMW!$HZ$2:$HZ$100=X$1),0),$B60-1973)</f>
        <v>-14864</v>
      </c>
      <c r="Y60" cm="1">
        <f t="array" ref="Y60">INDEX(GMW!$A$2:$HZ$100,MATCH(1,(GMW!$HY$2:$HY$100=Y$3)*(GMW!$HZ$2:$HZ$100=Y$1),0),$B60-1973)</f>
        <v>65931</v>
      </c>
      <c r="Z60" cm="1">
        <f t="array" ref="Z60">INDEX(GMW!$A$2:$HZ$100,MATCH(1,(GMW!$HY$2:$HY$100=Z$3)*(GMW!$HZ$2:$HZ$100=Z$1),0),$B60-1973)</f>
        <v>800</v>
      </c>
      <c r="AA60" cm="1">
        <f t="array" ref="AA60">INDEX(GMW!$A$2:$HZ$100,MATCH(1,(GMW!$HY$2:$HY$100=AA$3)*(GMW!$HZ$2:$HZ$100=AA$1),0),$B60-1973)</f>
        <v>5249</v>
      </c>
      <c r="AB60" cm="1">
        <f t="array" ref="AB60">INDEX(GMW!$A$2:$HZ$100,MATCH(1,(GMW!$HY$2:$HY$100=AB$3)*(GMW!$HZ$2:$HZ$100=AB$1),0),$B60-1973)</f>
        <v>56316</v>
      </c>
      <c r="AC60" cm="1">
        <f t="array" ref="AC60">INDEX(GMW!$A$2:$HZ$100,MATCH(1,(GMW!$HY$2:$HY$100=AC$3)*(GMW!$HZ$2:$HZ$100=AC$1),0),$B60-1973)</f>
        <v>216100</v>
      </c>
      <c r="AD60" cm="1">
        <f t="array" ref="AD60">INDEX(GMW!$A$2:$HZ$100,MATCH(1,(GMW!$HY$2:$HY$100=AD$3)*(GMW!$HZ$2:$HZ$100=AD$1),0),$B60-1973)</f>
        <v>189803</v>
      </c>
      <c r="AE60" cm="1">
        <f t="array" ref="AE60">INDEX(GMW!$A$2:$HZ$100,MATCH(1,(GMW!$HY$2:$HY$100=AE$3)*(GMW!$HZ$2:$HZ$100=AE$1),0),$B60-1973)</f>
        <v>325578.5</v>
      </c>
      <c r="AF60" cm="1">
        <f t="array" ref="AF60">INDEX(GMW!$A$2:$HZ$100,MATCH(1,(GMW!$HY$2:$HY$100=AF$3)*(GMW!$HZ$2:$HZ$100=AF$1),0),$B60-1973)</f>
        <v>59.629849999999998</v>
      </c>
      <c r="AG60" cm="1">
        <f t="array" ref="AG60">INDEX(GMW!$A$2:$HZ$100,MATCH(1,(GMW!$HY$2:$HY$100=AG$3)*(GMW!$HZ$2:$HZ$100=AG$1),0),$B60-1973)</f>
        <v>64.433329999999998</v>
      </c>
      <c r="AH60" cm="1">
        <f t="array" ref="AH60">INDEX(GMW!$A$2:$HZ$100,MATCH(1,(GMW!$HY$2:$HY$100=AH$3)*(GMW!$HZ$2:$HZ$100=AH$1),0),$B60-1973)</f>
        <v>5.875</v>
      </c>
      <c r="AI60" cm="1">
        <f t="array" ref="AI60">INDEX(GMW!$A$2:$HZ$100,MATCH(1,(GMW!$HY$2:$HY$100=AI$3)*(GMW!$HZ$2:$HZ$100=AI$1),0),$B60-1973)</f>
        <v>29013</v>
      </c>
      <c r="AJ60" cm="1">
        <f t="array" ref="AJ60">INDEX(GMW!$A$2:$HZ$100,MATCH(1,(GMW!$HY$2:$HY$100=AJ$3)*(GMW!$HZ$2:$HZ$100=AJ$1),0),$B60-1973)</f>
        <v>73.7</v>
      </c>
      <c r="AK60" cm="1">
        <f t="array" ref="AK60">INDEX(GMW!$A$2:$HZ$100,MATCH(1,(GMW!$HY$2:$HY$100=AK$3)*(GMW!$HZ$2:$HZ$100=AK$1),0),$B60-1973)</f>
        <v>28395</v>
      </c>
      <c r="AL60" cm="1">
        <f t="array" ref="AL60">INDEX(GMW!$A$2:$HZ$100,MATCH(1,(GMW!$HY$2:$HY$100=AL$3)*(GMW!$HZ$2:$HZ$100=AL$1),0),$B60-1973)</f>
        <v>10.4</v>
      </c>
      <c r="AM60" cm="1">
        <f t="array" ref="AM60">INDEX(GMW!$A$2:$HZ$100,MATCH(1,(GMW!$HY$2:$HY$100=AM$3)*(GMW!$HZ$2:$HZ$100=AM$1),0),$B60-1973)</f>
        <v>-2.260208</v>
      </c>
      <c r="AN60" cm="1">
        <f t="array" ref="AN60">INDEX(GMW!$A$2:$HZ$100,MATCH(1,(GMW!$HY$2:$HY$100=AN$3)*(GMW!$HZ$2:$HZ$100=AN$1),0),$B60-1973)</f>
        <v>57714</v>
      </c>
      <c r="AO60" cm="1">
        <f t="array" ref="AO60">INDEX(GMW!$A$2:$HZ$100,MATCH(1,(GMW!$HY$2:$HY$100=AO$3)*(GMW!$HZ$2:$HZ$100=AO$1),0),$B60-1973)</f>
        <v>318302</v>
      </c>
      <c r="AP60" cm="1">
        <f t="array" ref="AP60">INDEX(GMW!$A$2:$HZ$100,MATCH(1,(GMW!$HY$2:$HY$100=AP$3)*(GMW!$HZ$2:$HZ$100=AP$1),0),$B60-1973)</f>
        <v>15664</v>
      </c>
      <c r="AQ60" cm="1">
        <f t="array" ref="AQ60">INDEX(GMW!$A$2:$HZ$100,MATCH(1,(GMW!$HY$2:$HY$100=AQ$3)*(GMW!$HZ$2:$HZ$100=AQ$1),0),$B60-1973)</f>
        <v>-14864</v>
      </c>
      <c r="AR60" cm="1">
        <f t="array" ref="AR60">INDEX(GMW!$A$2:$HZ$100,MATCH(1,(GMW!$HY$2:$HY$100=AR$3)*(GMW!$HZ$2:$HZ$100=AR$1),0),$B60-1973)</f>
        <v>65931</v>
      </c>
      <c r="AS60" cm="1">
        <f t="array" ref="AS60">INDEX(GMW!$A$2:$HZ$100,MATCH(1,(GMW!$HY$2:$HY$100=AS$3)*(GMW!$HZ$2:$HZ$100=AS$1),0),$B60-1973)</f>
        <v>800</v>
      </c>
      <c r="AT60" cm="1">
        <f t="array" ref="AT60">INDEX(GMW!$A$2:$HZ$100,MATCH(1,(GMW!$HY$2:$HY$100=AT$3)*(GMW!$HZ$2:$HZ$100=AT$1),0),$B60-1973)</f>
        <v>5249</v>
      </c>
      <c r="AU60" cm="1">
        <f t="array" ref="AU60">INDEX(GMW!$A$2:$HZ$100,MATCH(1,(GMW!$HY$2:$HY$100=AU$3)*(GMW!$HZ$2:$HZ$100=AU$1),0),$B60-1973)</f>
        <v>56316</v>
      </c>
      <c r="AV60" cm="1">
        <f t="array" ref="AV60">INDEX(GMW!$A$2:$HZ$100,MATCH(1,(GMW!$HY$2:$HY$100=AV$3)*(GMW!$HZ$2:$HZ$100=AV$1),0),$B60-1973)</f>
        <v>216100</v>
      </c>
      <c r="AW60" cm="1">
        <f t="array" ref="AW60">INDEX(GMW!$A$2:$HZ$100,MATCH(1,(GMW!$HY$2:$HY$100=AW$3)*(GMW!$HZ$2:$HZ$100=AW$1),0),$B60-1973)</f>
        <v>189803</v>
      </c>
      <c r="AX60" cm="1">
        <f t="array" ref="AX60">INDEX(GMW!$A$2:$HZ$100,MATCH(1,(GMW!$HY$2:$HY$100=AX$3)*(GMW!$HZ$2:$HZ$100=AX$1),0),$B60-1973)</f>
        <v>325578.5</v>
      </c>
      <c r="AY60" cm="1">
        <f t="array" ref="AY60">INDEX(GMW!$A$2:$HZ$100,MATCH(1,(GMW!$HY$2:$HY$100=AY$3)*(GMW!$HZ$2:$HZ$100=AY$1),0),$B60-1973)</f>
        <v>59.629849999999998</v>
      </c>
      <c r="AZ60" cm="1">
        <f t="array" ref="AZ60">INDEX(GMW!$A$2:$HZ$100,MATCH(1,(GMW!$HY$2:$HY$100=AZ$3)*(GMW!$HZ$2:$HZ$100=AZ$1),0),$B60-1973)</f>
        <v>64.433329999999998</v>
      </c>
      <c r="BA60" cm="1">
        <f t="array" ref="BA60">INDEX(GMW!$A$2:$HZ$100,MATCH(1,(GMW!$HY$2:$HY$100=BA$3)*(GMW!$HZ$2:$HZ$100=BA$1),0),$B60-1973)</f>
        <v>5.875</v>
      </c>
      <c r="BB60" cm="1">
        <f t="array" ref="BB60">INDEX(GMW!$A$2:$HZ$100,MATCH(1,(GMW!$HY$2:$HY$100=BB$3)*(GMW!$HZ$2:$HZ$100=BB$1),0),$B60-1973)</f>
        <v>29013</v>
      </c>
      <c r="BC60" cm="1">
        <f t="array" ref="BC60">INDEX(GMW!$A$2:$HZ$100,MATCH(1,(GMW!$HY$2:$HY$100=BC$3)*(GMW!$HZ$2:$HZ$100=BC$1),0),$B60-1973)</f>
        <v>73.7</v>
      </c>
      <c r="BD60" cm="1">
        <f t="array" ref="BD60">INDEX(GMW!$A$2:$HZ$100,MATCH(1,(GMW!$HY$2:$HY$100=BD$3)*(GMW!$HZ$2:$HZ$100=BD$1),0),$B60-1973)</f>
        <v>28395</v>
      </c>
      <c r="BE60" cm="1">
        <f t="array" ref="BE60">INDEX(GMW!$A$2:$HZ$100,MATCH(1,(GMW!$HY$2:$HY$100=BE$3)*(GMW!$HZ$2:$HZ$100=BE$1),0),$B60-1973)</f>
        <v>10.4</v>
      </c>
      <c r="BF60" cm="1">
        <f t="array" ref="BF60">INDEX(GMW!$A$2:$HZ$100,MATCH(1,(GMW!$HY$2:$HY$100=BF$3)*(GMW!$HZ$2:$HZ$100=BF$1),0),$B60-1973)</f>
        <v>-2.260208</v>
      </c>
      <c r="BG60" cm="1">
        <f t="array" ref="BG60">INDEX(GMW!$A$2:$HZ$100,MATCH(1,(GMW!$HY$2:$HY$100=BG$3)*(GMW!$HZ$2:$HZ$100=BG$1),0),$B60-1973)</f>
        <v>57714</v>
      </c>
      <c r="BJ60">
        <f t="shared" si="67"/>
        <v>1993</v>
      </c>
    </row>
    <row r="61" spans="1:123">
      <c r="B61">
        <f t="shared" si="64"/>
        <v>2034</v>
      </c>
      <c r="C61" cm="1">
        <f t="array" ref="C61">INDEX(GMW!$A$2:$HZ$100,MATCH(1,(GMW!$HY$2:$HY$100=C$3)*(GMW!$HZ$2:$HZ$100=C$1),0),$B61-1973)</f>
        <v>321218</v>
      </c>
      <c r="D61" cm="1">
        <f t="array" ref="D61">INDEX(GMW!$A$2:$HZ$100,MATCH(1,(GMW!$HY$2:$HY$100=D$3)*(GMW!$HZ$2:$HZ$100=D$1),0),$B61-1973)</f>
        <v>12278</v>
      </c>
      <c r="E61" cm="1">
        <f t="array" ref="E61">INDEX(GMW!$A$2:$HZ$100,MATCH(1,(GMW!$HY$2:$HY$100=E$3)*(GMW!$HZ$2:$HZ$100=E$1),0),$B61-1973)</f>
        <v>-11287</v>
      </c>
      <c r="F61" cm="1">
        <f t="array" ref="F61">INDEX(GMW!$A$2:$HZ$100,MATCH(1,(GMW!$HY$2:$HY$100=F$3)*(GMW!$HZ$2:$HZ$100=F$1),0),$B61-1973)</f>
        <v>65848</v>
      </c>
      <c r="G61" cm="1">
        <f t="array" ref="G61">INDEX(GMW!$A$2:$HZ$100,MATCH(1,(GMW!$HY$2:$HY$100=G$3)*(GMW!$HZ$2:$HZ$100=G$1),0),$B61-1973)</f>
        <v>991</v>
      </c>
      <c r="H61" cm="1">
        <f t="array" ref="H61">INDEX(GMW!$A$2:$HZ$100,MATCH(1,(GMW!$HY$2:$HY$100=H$3)*(GMW!$HZ$2:$HZ$100=H$1),0),$B61-1973)</f>
        <v>5284</v>
      </c>
      <c r="I61" cm="1">
        <f t="array" ref="I61">INDEX(GMW!$A$2:$HZ$100,MATCH(1,(GMW!$HY$2:$HY$100=I$3)*(GMW!$HZ$2:$HZ$100=I$1),0),$B61-1973)</f>
        <v>59845</v>
      </c>
      <c r="J61" cm="1">
        <f t="array" ref="J61">INDEX(GMW!$A$2:$HZ$100,MATCH(1,(GMW!$HY$2:$HY$100=J$3)*(GMW!$HZ$2:$HZ$100=J$1),0),$B61-1973)</f>
        <v>229800</v>
      </c>
      <c r="K61" cm="1">
        <f t="array" ref="K61">INDEX(GMW!$A$2:$HZ$100,MATCH(1,(GMW!$HY$2:$HY$100=K$3)*(GMW!$HZ$2:$HZ$100=K$1),0),$B61-1973)</f>
        <v>193552</v>
      </c>
      <c r="L61" cm="1">
        <f t="array" ref="L61">INDEX(GMW!$A$2:$HZ$100,MATCH(1,(GMW!$HY$2:$HY$100=L$3)*(GMW!$HZ$2:$HZ$100=L$1),0),$B61-1973)</f>
        <v>327266.8</v>
      </c>
      <c r="M61" cm="1">
        <f t="array" ref="M61">INDEX(GMW!$A$2:$HZ$100,MATCH(1,(GMW!$HY$2:$HY$100=M$3)*(GMW!$HZ$2:$HZ$100=M$1),0),$B61-1973)</f>
        <v>60.255650000000003</v>
      </c>
      <c r="N61" cm="1">
        <f t="array" ref="N61">INDEX(GMW!$A$2:$HZ$100,MATCH(1,(GMW!$HY$2:$HY$100=N$3)*(GMW!$HZ$2:$HZ$100=N$1),0),$B61-1973)</f>
        <v>64.5</v>
      </c>
      <c r="O61" cm="1">
        <f t="array" ref="O61">INDEX(GMW!$A$2:$HZ$100,MATCH(1,(GMW!$HY$2:$HY$100=O$3)*(GMW!$HZ$2:$HZ$100=O$1),0),$B61-1973)</f>
        <v>5.875</v>
      </c>
      <c r="P61" cm="1">
        <f t="array" ref="P61">INDEX(GMW!$A$2:$HZ$100,MATCH(1,(GMW!$HY$2:$HY$100=P$3)*(GMW!$HZ$2:$HZ$100=P$1),0),$B61-1973)</f>
        <v>29013</v>
      </c>
      <c r="Q61" cm="1">
        <f t="array" ref="Q61">INDEX(GMW!$A$2:$HZ$100,MATCH(1,(GMW!$HY$2:$HY$100=Q$3)*(GMW!$HZ$2:$HZ$100=Q$1),0),$B61-1973)</f>
        <v>74.5</v>
      </c>
      <c r="R61" cm="1">
        <f t="array" ref="R61">INDEX(GMW!$A$2:$HZ$100,MATCH(1,(GMW!$HY$2:$HY$100=R$3)*(GMW!$HZ$2:$HZ$100=R$1),0),$B61-1973)</f>
        <v>28338</v>
      </c>
      <c r="S61" cm="1">
        <f t="array" ref="S61">INDEX(GMW!$A$2:$HZ$100,MATCH(1,(GMW!$HY$2:$HY$100=S$3)*(GMW!$HZ$2:$HZ$100=S$1),0),$B61-1973)</f>
        <v>10.199999999999999</v>
      </c>
      <c r="T61" cm="1">
        <f t="array" ref="T61">INDEX(GMW!$A$2:$HZ$100,MATCH(1,(GMW!$HY$2:$HY$100=T$3)*(GMW!$HZ$2:$HZ$100=T$1),0),$B61-1973)</f>
        <v>-1.865578</v>
      </c>
      <c r="U61" cm="1">
        <f t="array" ref="U61">INDEX(GMW!$A$2:$HZ$100,MATCH(1,(GMW!$HY$2:$HY$100=U$3)*(GMW!$HZ$2:$HZ$100=U$1),0),$B61-1973)</f>
        <v>57751</v>
      </c>
      <c r="V61" cm="1">
        <f t="array" ref="V61">INDEX(GMW!$A$2:$HZ$100,MATCH(1,(GMW!$HY$2:$HY$100=V$3)*(GMW!$HZ$2:$HZ$100=V$1),0),$B61-1973)</f>
        <v>321218</v>
      </c>
      <c r="W61" cm="1">
        <f t="array" ref="W61">INDEX(GMW!$A$2:$HZ$100,MATCH(1,(GMW!$HY$2:$HY$100=W$3)*(GMW!$HZ$2:$HZ$100=W$1),0),$B61-1973)</f>
        <v>12278</v>
      </c>
      <c r="X61" cm="1">
        <f t="array" ref="X61">INDEX(GMW!$A$2:$HZ$100,MATCH(1,(GMW!$HY$2:$HY$100=X$3)*(GMW!$HZ$2:$HZ$100=X$1),0),$B61-1973)</f>
        <v>-11287</v>
      </c>
      <c r="Y61" cm="1">
        <f t="array" ref="Y61">INDEX(GMW!$A$2:$HZ$100,MATCH(1,(GMW!$HY$2:$HY$100=Y$3)*(GMW!$HZ$2:$HZ$100=Y$1),0),$B61-1973)</f>
        <v>65848</v>
      </c>
      <c r="Z61" cm="1">
        <f t="array" ref="Z61">INDEX(GMW!$A$2:$HZ$100,MATCH(1,(GMW!$HY$2:$HY$100=Z$3)*(GMW!$HZ$2:$HZ$100=Z$1),0),$B61-1973)</f>
        <v>991</v>
      </c>
      <c r="AA61" cm="1">
        <f t="array" ref="AA61">INDEX(GMW!$A$2:$HZ$100,MATCH(1,(GMW!$HY$2:$HY$100=AA$3)*(GMW!$HZ$2:$HZ$100=AA$1),0),$B61-1973)</f>
        <v>5284</v>
      </c>
      <c r="AB61" cm="1">
        <f t="array" ref="AB61">INDEX(GMW!$A$2:$HZ$100,MATCH(1,(GMW!$HY$2:$HY$100=AB$3)*(GMW!$HZ$2:$HZ$100=AB$1),0),$B61-1973)</f>
        <v>59845</v>
      </c>
      <c r="AC61" cm="1">
        <f t="array" ref="AC61">INDEX(GMW!$A$2:$HZ$100,MATCH(1,(GMW!$HY$2:$HY$100=AC$3)*(GMW!$HZ$2:$HZ$100=AC$1),0),$B61-1973)</f>
        <v>229800</v>
      </c>
      <c r="AD61" cm="1">
        <f t="array" ref="AD61">INDEX(GMW!$A$2:$HZ$100,MATCH(1,(GMW!$HY$2:$HY$100=AD$3)*(GMW!$HZ$2:$HZ$100=AD$1),0),$B61-1973)</f>
        <v>193552</v>
      </c>
      <c r="AE61" cm="1">
        <f t="array" ref="AE61">INDEX(GMW!$A$2:$HZ$100,MATCH(1,(GMW!$HY$2:$HY$100=AE$3)*(GMW!$HZ$2:$HZ$100=AE$1),0),$B61-1973)</f>
        <v>327266.8</v>
      </c>
      <c r="AF61" cm="1">
        <f t="array" ref="AF61">INDEX(GMW!$A$2:$HZ$100,MATCH(1,(GMW!$HY$2:$HY$100=AF$3)*(GMW!$HZ$2:$HZ$100=AF$1),0),$B61-1973)</f>
        <v>60.255650000000003</v>
      </c>
      <c r="AG61" cm="1">
        <f t="array" ref="AG61">INDEX(GMW!$A$2:$HZ$100,MATCH(1,(GMW!$HY$2:$HY$100=AG$3)*(GMW!$HZ$2:$HZ$100=AG$1),0),$B61-1973)</f>
        <v>64.5</v>
      </c>
      <c r="AH61" cm="1">
        <f t="array" ref="AH61">INDEX(GMW!$A$2:$HZ$100,MATCH(1,(GMW!$HY$2:$HY$100=AH$3)*(GMW!$HZ$2:$HZ$100=AH$1),0),$B61-1973)</f>
        <v>5.875</v>
      </c>
      <c r="AI61" cm="1">
        <f t="array" ref="AI61">INDEX(GMW!$A$2:$HZ$100,MATCH(1,(GMW!$HY$2:$HY$100=AI$3)*(GMW!$HZ$2:$HZ$100=AI$1),0),$B61-1973)</f>
        <v>29013</v>
      </c>
      <c r="AJ61" cm="1">
        <f t="array" ref="AJ61">INDEX(GMW!$A$2:$HZ$100,MATCH(1,(GMW!$HY$2:$HY$100=AJ$3)*(GMW!$HZ$2:$HZ$100=AJ$1),0),$B61-1973)</f>
        <v>74.5</v>
      </c>
      <c r="AK61" cm="1">
        <f t="array" ref="AK61">INDEX(GMW!$A$2:$HZ$100,MATCH(1,(GMW!$HY$2:$HY$100=AK$3)*(GMW!$HZ$2:$HZ$100=AK$1),0),$B61-1973)</f>
        <v>28338</v>
      </c>
      <c r="AL61" cm="1">
        <f t="array" ref="AL61">INDEX(GMW!$A$2:$HZ$100,MATCH(1,(GMW!$HY$2:$HY$100=AL$3)*(GMW!$HZ$2:$HZ$100=AL$1),0),$B61-1973)</f>
        <v>10.199999999999999</v>
      </c>
      <c r="AM61" cm="1">
        <f t="array" ref="AM61">INDEX(GMW!$A$2:$HZ$100,MATCH(1,(GMW!$HY$2:$HY$100=AM$3)*(GMW!$HZ$2:$HZ$100=AM$1),0),$B61-1973)</f>
        <v>-1.865578</v>
      </c>
      <c r="AN61" cm="1">
        <f t="array" ref="AN61">INDEX(GMW!$A$2:$HZ$100,MATCH(1,(GMW!$HY$2:$HY$100=AN$3)*(GMW!$HZ$2:$HZ$100=AN$1),0),$B61-1973)</f>
        <v>57751</v>
      </c>
      <c r="AO61" cm="1">
        <f t="array" ref="AO61">INDEX(GMW!$A$2:$HZ$100,MATCH(1,(GMW!$HY$2:$HY$100=AO$3)*(GMW!$HZ$2:$HZ$100=AO$1),0),$B61-1973)</f>
        <v>321218</v>
      </c>
      <c r="AP61" cm="1">
        <f t="array" ref="AP61">INDEX(GMW!$A$2:$HZ$100,MATCH(1,(GMW!$HY$2:$HY$100=AP$3)*(GMW!$HZ$2:$HZ$100=AP$1),0),$B61-1973)</f>
        <v>12278</v>
      </c>
      <c r="AQ61" cm="1">
        <f t="array" ref="AQ61">INDEX(GMW!$A$2:$HZ$100,MATCH(1,(GMW!$HY$2:$HY$100=AQ$3)*(GMW!$HZ$2:$HZ$100=AQ$1),0),$B61-1973)</f>
        <v>-11287</v>
      </c>
      <c r="AR61" cm="1">
        <f t="array" ref="AR61">INDEX(GMW!$A$2:$HZ$100,MATCH(1,(GMW!$HY$2:$HY$100=AR$3)*(GMW!$HZ$2:$HZ$100=AR$1),0),$B61-1973)</f>
        <v>65848</v>
      </c>
      <c r="AS61" cm="1">
        <f t="array" ref="AS61">INDEX(GMW!$A$2:$HZ$100,MATCH(1,(GMW!$HY$2:$HY$100=AS$3)*(GMW!$HZ$2:$HZ$100=AS$1),0),$B61-1973)</f>
        <v>991</v>
      </c>
      <c r="AT61" cm="1">
        <f t="array" ref="AT61">INDEX(GMW!$A$2:$HZ$100,MATCH(1,(GMW!$HY$2:$HY$100=AT$3)*(GMW!$HZ$2:$HZ$100=AT$1),0),$B61-1973)</f>
        <v>5284</v>
      </c>
      <c r="AU61" cm="1">
        <f t="array" ref="AU61">INDEX(GMW!$A$2:$HZ$100,MATCH(1,(GMW!$HY$2:$HY$100=AU$3)*(GMW!$HZ$2:$HZ$100=AU$1),0),$B61-1973)</f>
        <v>59845</v>
      </c>
      <c r="AV61" cm="1">
        <f t="array" ref="AV61">INDEX(GMW!$A$2:$HZ$100,MATCH(1,(GMW!$HY$2:$HY$100=AV$3)*(GMW!$HZ$2:$HZ$100=AV$1),0),$B61-1973)</f>
        <v>229800</v>
      </c>
      <c r="AW61" cm="1">
        <f t="array" ref="AW61">INDEX(GMW!$A$2:$HZ$100,MATCH(1,(GMW!$HY$2:$HY$100=AW$3)*(GMW!$HZ$2:$HZ$100=AW$1),0),$B61-1973)</f>
        <v>193552</v>
      </c>
      <c r="AX61" cm="1">
        <f t="array" ref="AX61">INDEX(GMW!$A$2:$HZ$100,MATCH(1,(GMW!$HY$2:$HY$100=AX$3)*(GMW!$HZ$2:$HZ$100=AX$1),0),$B61-1973)</f>
        <v>327266.8</v>
      </c>
      <c r="AY61" cm="1">
        <f t="array" ref="AY61">INDEX(GMW!$A$2:$HZ$100,MATCH(1,(GMW!$HY$2:$HY$100=AY$3)*(GMW!$HZ$2:$HZ$100=AY$1),0),$B61-1973)</f>
        <v>60.255650000000003</v>
      </c>
      <c r="AZ61" cm="1">
        <f t="array" ref="AZ61">INDEX(GMW!$A$2:$HZ$100,MATCH(1,(GMW!$HY$2:$HY$100=AZ$3)*(GMW!$HZ$2:$HZ$100=AZ$1),0),$B61-1973)</f>
        <v>64.5</v>
      </c>
      <c r="BA61" cm="1">
        <f t="array" ref="BA61">INDEX(GMW!$A$2:$HZ$100,MATCH(1,(GMW!$HY$2:$HY$100=BA$3)*(GMW!$HZ$2:$HZ$100=BA$1),0),$B61-1973)</f>
        <v>5.875</v>
      </c>
      <c r="BB61" cm="1">
        <f t="array" ref="BB61">INDEX(GMW!$A$2:$HZ$100,MATCH(1,(GMW!$HY$2:$HY$100=BB$3)*(GMW!$HZ$2:$HZ$100=BB$1),0),$B61-1973)</f>
        <v>29013</v>
      </c>
      <c r="BC61" cm="1">
        <f t="array" ref="BC61">INDEX(GMW!$A$2:$HZ$100,MATCH(1,(GMW!$HY$2:$HY$100=BC$3)*(GMW!$HZ$2:$HZ$100=BC$1),0),$B61-1973)</f>
        <v>74.5</v>
      </c>
      <c r="BD61" cm="1">
        <f t="array" ref="BD61">INDEX(GMW!$A$2:$HZ$100,MATCH(1,(GMW!$HY$2:$HY$100=BD$3)*(GMW!$HZ$2:$HZ$100=BD$1),0),$B61-1973)</f>
        <v>28338</v>
      </c>
      <c r="BE61" cm="1">
        <f t="array" ref="BE61">INDEX(GMW!$A$2:$HZ$100,MATCH(1,(GMW!$HY$2:$HY$100=BE$3)*(GMW!$HZ$2:$HZ$100=BE$1),0),$B61-1973)</f>
        <v>10.199999999999999</v>
      </c>
      <c r="BF61" cm="1">
        <f t="array" ref="BF61">INDEX(GMW!$A$2:$HZ$100,MATCH(1,(GMW!$HY$2:$HY$100=BF$3)*(GMW!$HZ$2:$HZ$100=BF$1),0),$B61-1973)</f>
        <v>-1.865578</v>
      </c>
      <c r="BG61" cm="1">
        <f t="array" ref="BG61">INDEX(GMW!$A$2:$HZ$100,MATCH(1,(GMW!$HY$2:$HY$100=BG$3)*(GMW!$HZ$2:$HZ$100=BG$1),0),$B61-1973)</f>
        <v>57751</v>
      </c>
      <c r="BJ61">
        <f t="shared" si="67"/>
        <v>1993</v>
      </c>
    </row>
    <row r="62" spans="1:123">
      <c r="B62">
        <f t="shared" si="64"/>
        <v>2035</v>
      </c>
      <c r="C62" cm="1">
        <f t="array" ref="C62">INDEX(GMW!$A$2:$HZ$100,MATCH(1,(GMW!$HY$2:$HY$100=C$3)*(GMW!$HZ$2:$HZ$100=C$1),0),$B62-1973)</f>
        <v>323400</v>
      </c>
      <c r="D62" cm="1">
        <f t="array" ref="D62">INDEX(GMW!$A$2:$HZ$100,MATCH(1,(GMW!$HY$2:$HY$100=D$3)*(GMW!$HZ$2:$HZ$100=D$1),0),$B62-1973)</f>
        <v>10448</v>
      </c>
      <c r="E62" cm="1">
        <f t="array" ref="E62">INDEX(GMW!$A$2:$HZ$100,MATCH(1,(GMW!$HY$2:$HY$100=E$3)*(GMW!$HZ$2:$HZ$100=E$1),0),$B62-1973)</f>
        <v>-9777</v>
      </c>
      <c r="F62" cm="1">
        <f t="array" ref="F62">INDEX(GMW!$A$2:$HZ$100,MATCH(1,(GMW!$HY$2:$HY$100=F$3)*(GMW!$HZ$2:$HZ$100=F$1),0),$B62-1973)</f>
        <v>67902</v>
      </c>
      <c r="G62" cm="1">
        <f t="array" ref="G62">INDEX(GMW!$A$2:$HZ$100,MATCH(1,(GMW!$HY$2:$HY$100=G$3)*(GMW!$HZ$2:$HZ$100=G$1),0),$B62-1973)</f>
        <v>671</v>
      </c>
      <c r="H62" cm="1">
        <f t="array" ref="H62">INDEX(GMW!$A$2:$HZ$100,MATCH(1,(GMW!$HY$2:$HY$100=H$3)*(GMW!$HZ$2:$HZ$100=H$1),0),$B62-1973)</f>
        <v>5333</v>
      </c>
      <c r="I62" cm="1">
        <f t="array" ref="I62">INDEX(GMW!$A$2:$HZ$100,MATCH(1,(GMW!$HY$2:$HY$100=I$3)*(GMW!$HZ$2:$HZ$100=I$1),0),$B62-1973)</f>
        <v>63458</v>
      </c>
      <c r="J62" cm="1">
        <f t="array" ref="J62">INDEX(GMW!$A$2:$HZ$100,MATCH(1,(GMW!$HY$2:$HY$100=J$3)*(GMW!$HZ$2:$HZ$100=J$1),0),$B62-1973)</f>
        <v>234900</v>
      </c>
      <c r="K62" cm="1">
        <f t="array" ref="K62">INDEX(GMW!$A$2:$HZ$100,MATCH(1,(GMW!$HY$2:$HY$100=K$3)*(GMW!$HZ$2:$HZ$100=K$1),0),$B62-1973)</f>
        <v>196921</v>
      </c>
      <c r="L62" cm="1">
        <f t="array" ref="L62">INDEX(GMW!$A$2:$HZ$100,MATCH(1,(GMW!$HY$2:$HY$100=L$3)*(GMW!$HZ$2:$HZ$100=L$1),0),$B62-1973)</f>
        <v>329133</v>
      </c>
      <c r="M62" cm="1">
        <f t="array" ref="M62">INDEX(GMW!$A$2:$HZ$100,MATCH(1,(GMW!$HY$2:$HY$100=M$3)*(GMW!$HZ$2:$HZ$100=M$1),0),$B62-1973)</f>
        <v>60.89085</v>
      </c>
      <c r="N62" cm="1">
        <f t="array" ref="N62">INDEX(GMW!$A$2:$HZ$100,MATCH(1,(GMW!$HY$2:$HY$100=N$3)*(GMW!$HZ$2:$HZ$100=N$1),0),$B62-1973)</f>
        <v>64.666659999999993</v>
      </c>
      <c r="O62" cm="1">
        <f t="array" ref="O62">INDEX(GMW!$A$2:$HZ$100,MATCH(1,(GMW!$HY$2:$HY$100=O$3)*(GMW!$HZ$2:$HZ$100=O$1),0),$B62-1973)</f>
        <v>5.375</v>
      </c>
      <c r="P62" cm="1">
        <f t="array" ref="P62">INDEX(GMW!$A$2:$HZ$100,MATCH(1,(GMW!$HY$2:$HY$100=P$3)*(GMW!$HZ$2:$HZ$100=P$1),0),$B62-1973)</f>
        <v>29155</v>
      </c>
      <c r="Q62" cm="1">
        <f t="array" ref="Q62">INDEX(GMW!$A$2:$HZ$100,MATCH(1,(GMW!$HY$2:$HY$100=Q$3)*(GMW!$HZ$2:$HZ$100=Q$1),0),$B62-1973)</f>
        <v>75.400000000000006</v>
      </c>
      <c r="R62" cm="1">
        <f t="array" ref="R62">INDEX(GMW!$A$2:$HZ$100,MATCH(1,(GMW!$HY$2:$HY$100=R$3)*(GMW!$HZ$2:$HZ$100=R$1),0),$B62-1973)</f>
        <v>28254</v>
      </c>
      <c r="S62" cm="1">
        <f t="array" ref="S62">INDEX(GMW!$A$2:$HZ$100,MATCH(1,(GMW!$HY$2:$HY$100=S$3)*(GMW!$HZ$2:$HZ$100=S$1),0),$B62-1973)</f>
        <v>10.3</v>
      </c>
      <c r="T62" cm="1">
        <f t="array" ref="T62">INDEX(GMW!$A$2:$HZ$100,MATCH(1,(GMW!$HY$2:$HY$100=T$3)*(GMW!$HZ$2:$HZ$100=T$1),0),$B62-1973)</f>
        <v>-1.757145</v>
      </c>
      <c r="U62" cm="1">
        <f t="array" ref="U62">INDEX(GMW!$A$2:$HZ$100,MATCH(1,(GMW!$HY$2:$HY$100=U$3)*(GMW!$HZ$2:$HZ$100=U$1),0),$B62-1973)</f>
        <v>57788</v>
      </c>
      <c r="V62" cm="1">
        <f t="array" ref="V62">INDEX(GMW!$A$2:$HZ$100,MATCH(1,(GMW!$HY$2:$HY$100=V$3)*(GMW!$HZ$2:$HZ$100=V$1),0),$B62-1973)</f>
        <v>323400</v>
      </c>
      <c r="W62" cm="1">
        <f t="array" ref="W62">INDEX(GMW!$A$2:$HZ$100,MATCH(1,(GMW!$HY$2:$HY$100=W$3)*(GMW!$HZ$2:$HZ$100=W$1),0),$B62-1973)</f>
        <v>10448</v>
      </c>
      <c r="X62" cm="1">
        <f t="array" ref="X62">INDEX(GMW!$A$2:$HZ$100,MATCH(1,(GMW!$HY$2:$HY$100=X$3)*(GMW!$HZ$2:$HZ$100=X$1),0),$B62-1973)</f>
        <v>-9777</v>
      </c>
      <c r="Y62" cm="1">
        <f t="array" ref="Y62">INDEX(GMW!$A$2:$HZ$100,MATCH(1,(GMW!$HY$2:$HY$100=Y$3)*(GMW!$HZ$2:$HZ$100=Y$1),0),$B62-1973)</f>
        <v>67902</v>
      </c>
      <c r="Z62" cm="1">
        <f t="array" ref="Z62">INDEX(GMW!$A$2:$HZ$100,MATCH(1,(GMW!$HY$2:$HY$100=Z$3)*(GMW!$HZ$2:$HZ$100=Z$1),0),$B62-1973)</f>
        <v>671</v>
      </c>
      <c r="AA62" cm="1">
        <f t="array" ref="AA62">INDEX(GMW!$A$2:$HZ$100,MATCH(1,(GMW!$HY$2:$HY$100=AA$3)*(GMW!$HZ$2:$HZ$100=AA$1),0),$B62-1973)</f>
        <v>5333</v>
      </c>
      <c r="AB62" cm="1">
        <f t="array" ref="AB62">INDEX(GMW!$A$2:$HZ$100,MATCH(1,(GMW!$HY$2:$HY$100=AB$3)*(GMW!$HZ$2:$HZ$100=AB$1),0),$B62-1973)</f>
        <v>63458</v>
      </c>
      <c r="AC62" cm="1">
        <f t="array" ref="AC62">INDEX(GMW!$A$2:$HZ$100,MATCH(1,(GMW!$HY$2:$HY$100=AC$3)*(GMW!$HZ$2:$HZ$100=AC$1),0),$B62-1973)</f>
        <v>234900</v>
      </c>
      <c r="AD62" cm="1">
        <f t="array" ref="AD62">INDEX(GMW!$A$2:$HZ$100,MATCH(1,(GMW!$HY$2:$HY$100=AD$3)*(GMW!$HZ$2:$HZ$100=AD$1),0),$B62-1973)</f>
        <v>196921</v>
      </c>
      <c r="AE62" cm="1">
        <f t="array" ref="AE62">INDEX(GMW!$A$2:$HZ$100,MATCH(1,(GMW!$HY$2:$HY$100=AE$3)*(GMW!$HZ$2:$HZ$100=AE$1),0),$B62-1973)</f>
        <v>329133</v>
      </c>
      <c r="AF62" cm="1">
        <f t="array" ref="AF62">INDEX(GMW!$A$2:$HZ$100,MATCH(1,(GMW!$HY$2:$HY$100=AF$3)*(GMW!$HZ$2:$HZ$100=AF$1),0),$B62-1973)</f>
        <v>60.89085</v>
      </c>
      <c r="AG62" cm="1">
        <f t="array" ref="AG62">INDEX(GMW!$A$2:$HZ$100,MATCH(1,(GMW!$HY$2:$HY$100=AG$3)*(GMW!$HZ$2:$HZ$100=AG$1),0),$B62-1973)</f>
        <v>64.666659999999993</v>
      </c>
      <c r="AH62" cm="1">
        <f t="array" ref="AH62">INDEX(GMW!$A$2:$HZ$100,MATCH(1,(GMW!$HY$2:$HY$100=AH$3)*(GMW!$HZ$2:$HZ$100=AH$1),0),$B62-1973)</f>
        <v>5.375</v>
      </c>
      <c r="AI62" cm="1">
        <f t="array" ref="AI62">INDEX(GMW!$A$2:$HZ$100,MATCH(1,(GMW!$HY$2:$HY$100=AI$3)*(GMW!$HZ$2:$HZ$100=AI$1),0),$B62-1973)</f>
        <v>29155</v>
      </c>
      <c r="AJ62" cm="1">
        <f t="array" ref="AJ62">INDEX(GMW!$A$2:$HZ$100,MATCH(1,(GMW!$HY$2:$HY$100=AJ$3)*(GMW!$HZ$2:$HZ$100=AJ$1),0),$B62-1973)</f>
        <v>75.400000000000006</v>
      </c>
      <c r="AK62" cm="1">
        <f t="array" ref="AK62">INDEX(GMW!$A$2:$HZ$100,MATCH(1,(GMW!$HY$2:$HY$100=AK$3)*(GMW!$HZ$2:$HZ$100=AK$1),0),$B62-1973)</f>
        <v>28254</v>
      </c>
      <c r="AL62" cm="1">
        <f t="array" ref="AL62">INDEX(GMW!$A$2:$HZ$100,MATCH(1,(GMW!$HY$2:$HY$100=AL$3)*(GMW!$HZ$2:$HZ$100=AL$1),0),$B62-1973)</f>
        <v>10.3</v>
      </c>
      <c r="AM62" cm="1">
        <f t="array" ref="AM62">INDEX(GMW!$A$2:$HZ$100,MATCH(1,(GMW!$HY$2:$HY$100=AM$3)*(GMW!$HZ$2:$HZ$100=AM$1),0),$B62-1973)</f>
        <v>-1.757145</v>
      </c>
      <c r="AN62" cm="1">
        <f t="array" ref="AN62">INDEX(GMW!$A$2:$HZ$100,MATCH(1,(GMW!$HY$2:$HY$100=AN$3)*(GMW!$HZ$2:$HZ$100=AN$1),0),$B62-1973)</f>
        <v>57788</v>
      </c>
      <c r="AO62" cm="1">
        <f t="array" ref="AO62">INDEX(GMW!$A$2:$HZ$100,MATCH(1,(GMW!$HY$2:$HY$100=AO$3)*(GMW!$HZ$2:$HZ$100=AO$1),0),$B62-1973)</f>
        <v>323400</v>
      </c>
      <c r="AP62" cm="1">
        <f t="array" ref="AP62">INDEX(GMW!$A$2:$HZ$100,MATCH(1,(GMW!$HY$2:$HY$100=AP$3)*(GMW!$HZ$2:$HZ$100=AP$1),0),$B62-1973)</f>
        <v>10448</v>
      </c>
      <c r="AQ62" cm="1">
        <f t="array" ref="AQ62">INDEX(GMW!$A$2:$HZ$100,MATCH(1,(GMW!$HY$2:$HY$100=AQ$3)*(GMW!$HZ$2:$HZ$100=AQ$1),0),$B62-1973)</f>
        <v>-9777</v>
      </c>
      <c r="AR62" cm="1">
        <f t="array" ref="AR62">INDEX(GMW!$A$2:$HZ$100,MATCH(1,(GMW!$HY$2:$HY$100=AR$3)*(GMW!$HZ$2:$HZ$100=AR$1),0),$B62-1973)</f>
        <v>67902</v>
      </c>
      <c r="AS62" cm="1">
        <f t="array" ref="AS62">INDEX(GMW!$A$2:$HZ$100,MATCH(1,(GMW!$HY$2:$HY$100=AS$3)*(GMW!$HZ$2:$HZ$100=AS$1),0),$B62-1973)</f>
        <v>671</v>
      </c>
      <c r="AT62" cm="1">
        <f t="array" ref="AT62">INDEX(GMW!$A$2:$HZ$100,MATCH(1,(GMW!$HY$2:$HY$100=AT$3)*(GMW!$HZ$2:$HZ$100=AT$1),0),$B62-1973)</f>
        <v>5333</v>
      </c>
      <c r="AU62" cm="1">
        <f t="array" ref="AU62">INDEX(GMW!$A$2:$HZ$100,MATCH(1,(GMW!$HY$2:$HY$100=AU$3)*(GMW!$HZ$2:$HZ$100=AU$1),0),$B62-1973)</f>
        <v>63458</v>
      </c>
      <c r="AV62" cm="1">
        <f t="array" ref="AV62">INDEX(GMW!$A$2:$HZ$100,MATCH(1,(GMW!$HY$2:$HY$100=AV$3)*(GMW!$HZ$2:$HZ$100=AV$1),0),$B62-1973)</f>
        <v>234900</v>
      </c>
      <c r="AW62" cm="1">
        <f t="array" ref="AW62">INDEX(GMW!$A$2:$HZ$100,MATCH(1,(GMW!$HY$2:$HY$100=AW$3)*(GMW!$HZ$2:$HZ$100=AW$1),0),$B62-1973)</f>
        <v>196921</v>
      </c>
      <c r="AX62" cm="1">
        <f t="array" ref="AX62">INDEX(GMW!$A$2:$HZ$100,MATCH(1,(GMW!$HY$2:$HY$100=AX$3)*(GMW!$HZ$2:$HZ$100=AX$1),0),$B62-1973)</f>
        <v>329133</v>
      </c>
      <c r="AY62" cm="1">
        <f t="array" ref="AY62">INDEX(GMW!$A$2:$HZ$100,MATCH(1,(GMW!$HY$2:$HY$100=AY$3)*(GMW!$HZ$2:$HZ$100=AY$1),0),$B62-1973)</f>
        <v>60.89085</v>
      </c>
      <c r="AZ62" cm="1">
        <f t="array" ref="AZ62">INDEX(GMW!$A$2:$HZ$100,MATCH(1,(GMW!$HY$2:$HY$100=AZ$3)*(GMW!$HZ$2:$HZ$100=AZ$1),0),$B62-1973)</f>
        <v>64.666659999999993</v>
      </c>
      <c r="BA62" cm="1">
        <f t="array" ref="BA62">INDEX(GMW!$A$2:$HZ$100,MATCH(1,(GMW!$HY$2:$HY$100=BA$3)*(GMW!$HZ$2:$HZ$100=BA$1),0),$B62-1973)</f>
        <v>5.375</v>
      </c>
      <c r="BB62" cm="1">
        <f t="array" ref="BB62">INDEX(GMW!$A$2:$HZ$100,MATCH(1,(GMW!$HY$2:$HY$100=BB$3)*(GMW!$HZ$2:$HZ$100=BB$1),0),$B62-1973)</f>
        <v>29155</v>
      </c>
      <c r="BC62" cm="1">
        <f t="array" ref="BC62">INDEX(GMW!$A$2:$HZ$100,MATCH(1,(GMW!$HY$2:$HY$100=BC$3)*(GMW!$HZ$2:$HZ$100=BC$1),0),$B62-1973)</f>
        <v>75.400000000000006</v>
      </c>
      <c r="BD62" cm="1">
        <f t="array" ref="BD62">INDEX(GMW!$A$2:$HZ$100,MATCH(1,(GMW!$HY$2:$HY$100=BD$3)*(GMW!$HZ$2:$HZ$100=BD$1),0),$B62-1973)</f>
        <v>28254</v>
      </c>
      <c r="BE62" cm="1">
        <f t="array" ref="BE62">INDEX(GMW!$A$2:$HZ$100,MATCH(1,(GMW!$HY$2:$HY$100=BE$3)*(GMW!$HZ$2:$HZ$100=BE$1),0),$B62-1973)</f>
        <v>10.3</v>
      </c>
      <c r="BF62" cm="1">
        <f t="array" ref="BF62">INDEX(GMW!$A$2:$HZ$100,MATCH(1,(GMW!$HY$2:$HY$100=BF$3)*(GMW!$HZ$2:$HZ$100=BF$1),0),$B62-1973)</f>
        <v>-1.757145</v>
      </c>
      <c r="BG62" cm="1">
        <f t="array" ref="BG62">INDEX(GMW!$A$2:$HZ$100,MATCH(1,(GMW!$HY$2:$HY$100=BG$3)*(GMW!$HZ$2:$HZ$100=BG$1),0),$B62-1973)</f>
        <v>57788</v>
      </c>
      <c r="BJ62">
        <f t="shared" si="67"/>
        <v>1993</v>
      </c>
    </row>
    <row r="63" spans="1:123">
      <c r="A63">
        <v>1994</v>
      </c>
      <c r="B63">
        <f t="shared" si="64"/>
        <v>2036</v>
      </c>
      <c r="C63" cm="1">
        <f t="array" ref="C63">INDEX(GMW!$A$2:$HZ$100,MATCH(1,(GMW!$HY$2:$HY$100=C$3)*(GMW!$HZ$2:$HZ$100=C$1),0),$B63-1973)</f>
        <v>326585</v>
      </c>
      <c r="D63" cm="1">
        <f t="array" ref="D63">INDEX(GMW!$A$2:$HZ$100,MATCH(1,(GMW!$HY$2:$HY$100=D$3)*(GMW!$HZ$2:$HZ$100=D$1),0),$B63-1973)</f>
        <v>12952</v>
      </c>
      <c r="E63" cm="1">
        <f t="array" ref="E63">INDEX(GMW!$A$2:$HZ$100,MATCH(1,(GMW!$HY$2:$HY$100=E$3)*(GMW!$HZ$2:$HZ$100=E$1),0),$B63-1973)</f>
        <v>-9260.9989999999998</v>
      </c>
      <c r="F63" cm="1">
        <f t="array" ref="F63">INDEX(GMW!$A$2:$HZ$100,MATCH(1,(GMW!$HY$2:$HY$100=F$3)*(GMW!$HZ$2:$HZ$100=F$1),0),$B63-1973)</f>
        <v>68979</v>
      </c>
      <c r="G63" cm="1">
        <f t="array" ref="G63">INDEX(GMW!$A$2:$HZ$100,MATCH(1,(GMW!$HY$2:$HY$100=G$3)*(GMW!$HZ$2:$HZ$100=G$1),0),$B63-1973)</f>
        <v>3691</v>
      </c>
      <c r="H63" cm="1">
        <f t="array" ref="H63">INDEX(GMW!$A$2:$HZ$100,MATCH(1,(GMW!$HY$2:$HY$100=H$3)*(GMW!$HZ$2:$HZ$100=H$1),0),$B63-1973)</f>
        <v>5371</v>
      </c>
      <c r="I63" cm="1">
        <f t="array" ref="I63">INDEX(GMW!$A$2:$HZ$100,MATCH(1,(GMW!$HY$2:$HY$100=I$3)*(GMW!$HZ$2:$HZ$100=I$1),0),$B63-1973)</f>
        <v>65089</v>
      </c>
      <c r="J63" cm="1">
        <f t="array" ref="J63">INDEX(GMW!$A$2:$HZ$100,MATCH(1,(GMW!$HY$2:$HY$100=J$3)*(GMW!$HZ$2:$HZ$100=J$1),0),$B63-1973)</f>
        <v>249800</v>
      </c>
      <c r="K63" cm="1">
        <f t="array" ref="K63">INDEX(GMW!$A$2:$HZ$100,MATCH(1,(GMW!$HY$2:$HY$100=K$3)*(GMW!$HZ$2:$HZ$100=K$1),0),$B63-1973)</f>
        <v>199797</v>
      </c>
      <c r="L63" cm="1">
        <f t="array" ref="L63">INDEX(GMW!$A$2:$HZ$100,MATCH(1,(GMW!$HY$2:$HY$100=L$3)*(GMW!$HZ$2:$HZ$100=L$1),0),$B63-1973)</f>
        <v>331628.79999999999</v>
      </c>
      <c r="M63" cm="1">
        <f t="array" ref="M63">INDEX(GMW!$A$2:$HZ$100,MATCH(1,(GMW!$HY$2:$HY$100=M$3)*(GMW!$HZ$2:$HZ$100=M$1),0),$B63-1973)</f>
        <v>61.177639999999997</v>
      </c>
      <c r="N63" cm="1">
        <f t="array" ref="N63">INDEX(GMW!$A$2:$HZ$100,MATCH(1,(GMW!$HY$2:$HY$100=N$3)*(GMW!$HZ$2:$HZ$100=N$1),0),$B63-1973)</f>
        <v>64.766670000000005</v>
      </c>
      <c r="O63" cm="1">
        <f t="array" ref="O63">INDEX(GMW!$A$2:$HZ$100,MATCH(1,(GMW!$HY$2:$HY$100=O$3)*(GMW!$HZ$2:$HZ$100=O$1),0),$B63-1973)</f>
        <v>5.125</v>
      </c>
      <c r="P63" cm="1">
        <f t="array" ref="P63">INDEX(GMW!$A$2:$HZ$100,MATCH(1,(GMW!$HY$2:$HY$100=P$3)*(GMW!$HZ$2:$HZ$100=P$1),0),$B63-1973)</f>
        <v>29755</v>
      </c>
      <c r="Q63" cm="1">
        <f t="array" ref="Q63">INDEX(GMW!$A$2:$HZ$100,MATCH(1,(GMW!$HY$2:$HY$100=Q$3)*(GMW!$HZ$2:$HZ$100=Q$1),0),$B63-1973)</f>
        <v>76.5</v>
      </c>
      <c r="R63" cm="1">
        <f t="array" ref="R63">INDEX(GMW!$A$2:$HZ$100,MATCH(1,(GMW!$HY$2:$HY$100=R$3)*(GMW!$HZ$2:$HZ$100=R$1),0),$B63-1973)</f>
        <v>27930</v>
      </c>
      <c r="S63" cm="1">
        <f t="array" ref="S63">INDEX(GMW!$A$2:$HZ$100,MATCH(1,(GMW!$HY$2:$HY$100=S$3)*(GMW!$HZ$2:$HZ$100=S$1),0),$B63-1973)</f>
        <v>9.9</v>
      </c>
      <c r="T63" cm="1">
        <f t="array" ref="T63">INDEX(GMW!$A$2:$HZ$100,MATCH(1,(GMW!$HY$2:$HY$100=T$3)*(GMW!$HZ$2:$HZ$100=T$1),0),$B63-1973)</f>
        <v>-1.5326500000000001</v>
      </c>
      <c r="U63" cm="1">
        <f t="array" ref="U63">INDEX(GMW!$A$2:$HZ$100,MATCH(1,(GMW!$HY$2:$HY$100=U$3)*(GMW!$HZ$2:$HZ$100=U$1),0),$B63-1973)</f>
        <v>57825</v>
      </c>
      <c r="V63" cm="1">
        <f t="array" ref="V63">INDEX(GMW!$A$2:$HZ$100,MATCH(1,(GMW!$HY$2:$HY$100=V$3)*(GMW!$HZ$2:$HZ$100=V$1),0),$B63-1973)</f>
        <v>326585</v>
      </c>
      <c r="W63" cm="1">
        <f t="array" ref="W63">INDEX(GMW!$A$2:$HZ$100,MATCH(1,(GMW!$HY$2:$HY$100=W$3)*(GMW!$HZ$2:$HZ$100=W$1),0),$B63-1973)</f>
        <v>12952</v>
      </c>
      <c r="X63" cm="1">
        <f t="array" ref="X63">INDEX(GMW!$A$2:$HZ$100,MATCH(1,(GMW!$HY$2:$HY$100=X$3)*(GMW!$HZ$2:$HZ$100=X$1),0),$B63-1973)</f>
        <v>-9260.9989999999998</v>
      </c>
      <c r="Y63" cm="1">
        <f t="array" ref="Y63">INDEX(GMW!$A$2:$HZ$100,MATCH(1,(GMW!$HY$2:$HY$100=Y$3)*(GMW!$HZ$2:$HZ$100=Y$1),0),$B63-1973)</f>
        <v>68979</v>
      </c>
      <c r="Z63" cm="1">
        <f t="array" ref="Z63">INDEX(GMW!$A$2:$HZ$100,MATCH(1,(GMW!$HY$2:$HY$100=Z$3)*(GMW!$HZ$2:$HZ$100=Z$1),0),$B63-1973)</f>
        <v>3691</v>
      </c>
      <c r="AA63" cm="1">
        <f t="array" ref="AA63">INDEX(GMW!$A$2:$HZ$100,MATCH(1,(GMW!$HY$2:$HY$100=AA$3)*(GMW!$HZ$2:$HZ$100=AA$1),0),$B63-1973)</f>
        <v>5371</v>
      </c>
      <c r="AB63" cm="1">
        <f t="array" ref="AB63">INDEX(GMW!$A$2:$HZ$100,MATCH(1,(GMW!$HY$2:$HY$100=AB$3)*(GMW!$HZ$2:$HZ$100=AB$1),0),$B63-1973)</f>
        <v>65089</v>
      </c>
      <c r="AC63" cm="1">
        <f t="array" ref="AC63">INDEX(GMW!$A$2:$HZ$100,MATCH(1,(GMW!$HY$2:$HY$100=AC$3)*(GMW!$HZ$2:$HZ$100=AC$1),0),$B63-1973)</f>
        <v>249800</v>
      </c>
      <c r="AD63" cm="1">
        <f t="array" ref="AD63">INDEX(GMW!$A$2:$HZ$100,MATCH(1,(GMW!$HY$2:$HY$100=AD$3)*(GMW!$HZ$2:$HZ$100=AD$1),0),$B63-1973)</f>
        <v>199797</v>
      </c>
      <c r="AE63" cm="1">
        <f t="array" ref="AE63">INDEX(GMW!$A$2:$HZ$100,MATCH(1,(GMW!$HY$2:$HY$100=AE$3)*(GMW!$HZ$2:$HZ$100=AE$1),0),$B63-1973)</f>
        <v>331628.79999999999</v>
      </c>
      <c r="AF63" cm="1">
        <f t="array" ref="AF63">INDEX(GMW!$A$2:$HZ$100,MATCH(1,(GMW!$HY$2:$HY$100=AF$3)*(GMW!$HZ$2:$HZ$100=AF$1),0),$B63-1973)</f>
        <v>61.177639999999997</v>
      </c>
      <c r="AG63" cm="1">
        <f t="array" ref="AG63">INDEX(GMW!$A$2:$HZ$100,MATCH(1,(GMW!$HY$2:$HY$100=AG$3)*(GMW!$HZ$2:$HZ$100=AG$1),0),$B63-1973)</f>
        <v>64.766670000000005</v>
      </c>
      <c r="AH63" cm="1">
        <f t="array" ref="AH63">INDEX(GMW!$A$2:$HZ$100,MATCH(1,(GMW!$HY$2:$HY$100=AH$3)*(GMW!$HZ$2:$HZ$100=AH$1),0),$B63-1973)</f>
        <v>5.125</v>
      </c>
      <c r="AI63" cm="1">
        <f t="array" ref="AI63">INDEX(GMW!$A$2:$HZ$100,MATCH(1,(GMW!$HY$2:$HY$100=AI$3)*(GMW!$HZ$2:$HZ$100=AI$1),0),$B63-1973)</f>
        <v>29755</v>
      </c>
      <c r="AJ63" cm="1">
        <f t="array" ref="AJ63">INDEX(GMW!$A$2:$HZ$100,MATCH(1,(GMW!$HY$2:$HY$100=AJ$3)*(GMW!$HZ$2:$HZ$100=AJ$1),0),$B63-1973)</f>
        <v>76.5</v>
      </c>
      <c r="AK63" cm="1">
        <f t="array" ref="AK63">INDEX(GMW!$A$2:$HZ$100,MATCH(1,(GMW!$HY$2:$HY$100=AK$3)*(GMW!$HZ$2:$HZ$100=AK$1),0),$B63-1973)</f>
        <v>27930</v>
      </c>
      <c r="AL63" cm="1">
        <f t="array" ref="AL63">INDEX(GMW!$A$2:$HZ$100,MATCH(1,(GMW!$HY$2:$HY$100=AL$3)*(GMW!$HZ$2:$HZ$100=AL$1),0),$B63-1973)</f>
        <v>9.9</v>
      </c>
      <c r="AM63" cm="1">
        <f t="array" ref="AM63">INDEX(GMW!$A$2:$HZ$100,MATCH(1,(GMW!$HY$2:$HY$100=AM$3)*(GMW!$HZ$2:$HZ$100=AM$1),0),$B63-1973)</f>
        <v>-1.5326500000000001</v>
      </c>
      <c r="AN63" cm="1">
        <f t="array" ref="AN63">INDEX(GMW!$A$2:$HZ$100,MATCH(1,(GMW!$HY$2:$HY$100=AN$3)*(GMW!$HZ$2:$HZ$100=AN$1),0),$B63-1973)</f>
        <v>57825</v>
      </c>
      <c r="AO63" cm="1">
        <f t="array" ref="AO63">INDEX(GMW!$A$2:$HZ$100,MATCH(1,(GMW!$HY$2:$HY$100=AO$3)*(GMW!$HZ$2:$HZ$100=AO$1),0),$B63-1973)</f>
        <v>326585</v>
      </c>
      <c r="AP63" cm="1">
        <f t="array" ref="AP63">INDEX(GMW!$A$2:$HZ$100,MATCH(1,(GMW!$HY$2:$HY$100=AP$3)*(GMW!$HZ$2:$HZ$100=AP$1),0),$B63-1973)</f>
        <v>12952</v>
      </c>
      <c r="AQ63" cm="1">
        <f t="array" ref="AQ63">INDEX(GMW!$A$2:$HZ$100,MATCH(1,(GMW!$HY$2:$HY$100=AQ$3)*(GMW!$HZ$2:$HZ$100=AQ$1),0),$B63-1973)</f>
        <v>-9260.9989999999998</v>
      </c>
      <c r="AR63" cm="1">
        <f t="array" ref="AR63">INDEX(GMW!$A$2:$HZ$100,MATCH(1,(GMW!$HY$2:$HY$100=AR$3)*(GMW!$HZ$2:$HZ$100=AR$1),0),$B63-1973)</f>
        <v>68979</v>
      </c>
      <c r="AS63" cm="1">
        <f t="array" ref="AS63">INDEX(GMW!$A$2:$HZ$100,MATCH(1,(GMW!$HY$2:$HY$100=AS$3)*(GMW!$HZ$2:$HZ$100=AS$1),0),$B63-1973)</f>
        <v>3691</v>
      </c>
      <c r="AT63" cm="1">
        <f t="array" ref="AT63">INDEX(GMW!$A$2:$HZ$100,MATCH(1,(GMW!$HY$2:$HY$100=AT$3)*(GMW!$HZ$2:$HZ$100=AT$1),0),$B63-1973)</f>
        <v>5371</v>
      </c>
      <c r="AU63" cm="1">
        <f t="array" ref="AU63">INDEX(GMW!$A$2:$HZ$100,MATCH(1,(GMW!$HY$2:$HY$100=AU$3)*(GMW!$HZ$2:$HZ$100=AU$1),0),$B63-1973)</f>
        <v>65089</v>
      </c>
      <c r="AV63" cm="1">
        <f t="array" ref="AV63">INDEX(GMW!$A$2:$HZ$100,MATCH(1,(GMW!$HY$2:$HY$100=AV$3)*(GMW!$HZ$2:$HZ$100=AV$1),0),$B63-1973)</f>
        <v>249800</v>
      </c>
      <c r="AW63" cm="1">
        <f t="array" ref="AW63">INDEX(GMW!$A$2:$HZ$100,MATCH(1,(GMW!$HY$2:$HY$100=AW$3)*(GMW!$HZ$2:$HZ$100=AW$1),0),$B63-1973)</f>
        <v>199797</v>
      </c>
      <c r="AX63" cm="1">
        <f t="array" ref="AX63">INDEX(GMW!$A$2:$HZ$100,MATCH(1,(GMW!$HY$2:$HY$100=AX$3)*(GMW!$HZ$2:$HZ$100=AX$1),0),$B63-1973)</f>
        <v>331628.79999999999</v>
      </c>
      <c r="AY63" cm="1">
        <f t="array" ref="AY63">INDEX(GMW!$A$2:$HZ$100,MATCH(1,(GMW!$HY$2:$HY$100=AY$3)*(GMW!$HZ$2:$HZ$100=AY$1),0),$B63-1973)</f>
        <v>61.177639999999997</v>
      </c>
      <c r="AZ63" cm="1">
        <f t="array" ref="AZ63">INDEX(GMW!$A$2:$HZ$100,MATCH(1,(GMW!$HY$2:$HY$100=AZ$3)*(GMW!$HZ$2:$HZ$100=AZ$1),0),$B63-1973)</f>
        <v>64.766670000000005</v>
      </c>
      <c r="BA63" cm="1">
        <f t="array" ref="BA63">INDEX(GMW!$A$2:$HZ$100,MATCH(1,(GMW!$HY$2:$HY$100=BA$3)*(GMW!$HZ$2:$HZ$100=BA$1),0),$B63-1973)</f>
        <v>5.125</v>
      </c>
      <c r="BB63" cm="1">
        <f t="array" ref="BB63">INDEX(GMW!$A$2:$HZ$100,MATCH(1,(GMW!$HY$2:$HY$100=BB$3)*(GMW!$HZ$2:$HZ$100=BB$1),0),$B63-1973)</f>
        <v>29755</v>
      </c>
      <c r="BC63" cm="1">
        <f t="array" ref="BC63">INDEX(GMW!$A$2:$HZ$100,MATCH(1,(GMW!$HY$2:$HY$100=BC$3)*(GMW!$HZ$2:$HZ$100=BC$1),0),$B63-1973)</f>
        <v>76.5</v>
      </c>
      <c r="BD63" cm="1">
        <f t="array" ref="BD63">INDEX(GMW!$A$2:$HZ$100,MATCH(1,(GMW!$HY$2:$HY$100=BD$3)*(GMW!$HZ$2:$HZ$100=BD$1),0),$B63-1973)</f>
        <v>27930</v>
      </c>
      <c r="BE63" cm="1">
        <f t="array" ref="BE63">INDEX(GMW!$A$2:$HZ$100,MATCH(1,(GMW!$HY$2:$HY$100=BE$3)*(GMW!$HZ$2:$HZ$100=BE$1),0),$B63-1973)</f>
        <v>9.9</v>
      </c>
      <c r="BF63" cm="1">
        <f t="array" ref="BF63">INDEX(GMW!$A$2:$HZ$100,MATCH(1,(GMW!$HY$2:$HY$100=BF$3)*(GMW!$HZ$2:$HZ$100=BF$1),0),$B63-1973)</f>
        <v>-1.5326500000000001</v>
      </c>
      <c r="BG63" cm="1">
        <f t="array" ref="BG63">INDEX(GMW!$A$2:$HZ$100,MATCH(1,(GMW!$HY$2:$HY$100=BG$3)*(GMW!$HZ$2:$HZ$100=BG$1),0),$B63-1973)</f>
        <v>57825</v>
      </c>
      <c r="BJ63">
        <f t="shared" si="67"/>
        <v>1993</v>
      </c>
      <c r="BK63" t="str">
        <f t="shared" ref="BK63" si="122">BJ63&amp;"01"</f>
        <v>199301</v>
      </c>
    </row>
    <row r="64" spans="1:123">
      <c r="B64">
        <f t="shared" si="64"/>
        <v>2037</v>
      </c>
      <c r="C64" cm="1">
        <f t="array" ref="C64">INDEX(GMW!$A$2:$HZ$100,MATCH(1,(GMW!$HY$2:$HY$100=C$3)*(GMW!$HZ$2:$HZ$100=C$1),0),$B64-1973)</f>
        <v>329584</v>
      </c>
      <c r="D64" cm="1">
        <f t="array" ref="D64">INDEX(GMW!$A$2:$HZ$100,MATCH(1,(GMW!$HY$2:$HY$100=D$3)*(GMW!$HZ$2:$HZ$100=D$1),0),$B64-1973)</f>
        <v>14648</v>
      </c>
      <c r="E64" cm="1">
        <f t="array" ref="E64">INDEX(GMW!$A$2:$HZ$100,MATCH(1,(GMW!$HY$2:$HY$100=E$3)*(GMW!$HZ$2:$HZ$100=E$1),0),$B64-1973)</f>
        <v>-14303</v>
      </c>
      <c r="F64" cm="1">
        <f t="array" ref="F64">INDEX(GMW!$A$2:$HZ$100,MATCH(1,(GMW!$HY$2:$HY$100=F$3)*(GMW!$HZ$2:$HZ$100=F$1),0),$B64-1973)</f>
        <v>69162</v>
      </c>
      <c r="G64" cm="1">
        <f t="array" ref="G64">INDEX(GMW!$A$2:$HZ$100,MATCH(1,(GMW!$HY$2:$HY$100=G$3)*(GMW!$HZ$2:$HZ$100=G$1),0),$B64-1973)</f>
        <v>345</v>
      </c>
      <c r="H64" cm="1">
        <f t="array" ref="H64">INDEX(GMW!$A$2:$HZ$100,MATCH(1,(GMW!$HY$2:$HY$100=H$3)*(GMW!$HZ$2:$HZ$100=H$1),0),$B64-1973)</f>
        <v>5368</v>
      </c>
      <c r="I64" cm="1">
        <f t="array" ref="I64">INDEX(GMW!$A$2:$HZ$100,MATCH(1,(GMW!$HY$2:$HY$100=I$3)*(GMW!$HZ$2:$HZ$100=I$1),0),$B64-1973)</f>
        <v>60227</v>
      </c>
      <c r="J64" cm="1">
        <f t="array" ref="J64">INDEX(GMW!$A$2:$HZ$100,MATCH(1,(GMW!$HY$2:$HY$100=J$3)*(GMW!$HZ$2:$HZ$100=J$1),0),$B64-1973)</f>
        <v>262900</v>
      </c>
      <c r="K64" cm="1">
        <f t="array" ref="K64">INDEX(GMW!$A$2:$HZ$100,MATCH(1,(GMW!$HY$2:$HY$100=K$3)*(GMW!$HZ$2:$HZ$100=K$1),0),$B64-1973)</f>
        <v>200690</v>
      </c>
      <c r="L64" cm="1">
        <f t="array" ref="L64">INDEX(GMW!$A$2:$HZ$100,MATCH(1,(GMW!$HY$2:$HY$100=L$3)*(GMW!$HZ$2:$HZ$100=L$1),0),$B64-1973)</f>
        <v>333365.5</v>
      </c>
      <c r="M64" cm="1">
        <f t="array" ref="M64">INDEX(GMW!$A$2:$HZ$100,MATCH(1,(GMW!$HY$2:$HY$100=M$3)*(GMW!$HZ$2:$HZ$100=M$1),0),$B64-1973)</f>
        <v>60.891910000000003</v>
      </c>
      <c r="N64" cm="1">
        <f t="array" ref="N64">INDEX(GMW!$A$2:$HZ$100,MATCH(1,(GMW!$HY$2:$HY$100=N$3)*(GMW!$HZ$2:$HZ$100=N$1),0),$B64-1973)</f>
        <v>65.7</v>
      </c>
      <c r="O64" cm="1">
        <f t="array" ref="O64">INDEX(GMW!$A$2:$HZ$100,MATCH(1,(GMW!$HY$2:$HY$100=O$3)*(GMW!$HZ$2:$HZ$100=O$1),0),$B64-1973)</f>
        <v>5.125</v>
      </c>
      <c r="P64" cm="1">
        <f t="array" ref="P64">INDEX(GMW!$A$2:$HZ$100,MATCH(1,(GMW!$HY$2:$HY$100=P$3)*(GMW!$HZ$2:$HZ$100=P$1),0),$B64-1973)</f>
        <v>30311</v>
      </c>
      <c r="Q64" cm="1">
        <f t="array" ref="Q64">INDEX(GMW!$A$2:$HZ$100,MATCH(1,(GMW!$HY$2:$HY$100=Q$3)*(GMW!$HZ$2:$HZ$100=Q$1),0),$B64-1973)</f>
        <v>78.2</v>
      </c>
      <c r="R64" cm="1">
        <f t="array" ref="R64">INDEX(GMW!$A$2:$HZ$100,MATCH(1,(GMW!$HY$2:$HY$100=R$3)*(GMW!$HZ$2:$HZ$100=R$1),0),$B64-1973)</f>
        <v>27929</v>
      </c>
      <c r="S64" cm="1">
        <f t="array" ref="S64">INDEX(GMW!$A$2:$HZ$100,MATCH(1,(GMW!$HY$2:$HY$100=S$3)*(GMW!$HZ$2:$HZ$100=S$1),0),$B64-1973)</f>
        <v>9.6999999999999993</v>
      </c>
      <c r="T64" cm="1">
        <f t="array" ref="T64">INDEX(GMW!$A$2:$HZ$100,MATCH(1,(GMW!$HY$2:$HY$100=T$3)*(GMW!$HZ$2:$HZ$100=T$1),0),$B64-1973)</f>
        <v>-1.140881</v>
      </c>
      <c r="U64" cm="1">
        <f t="array" ref="U64">INDEX(GMW!$A$2:$HZ$100,MATCH(1,(GMW!$HY$2:$HY$100=U$3)*(GMW!$HZ$2:$HZ$100=U$1),0),$B64-1973)</f>
        <v>57862</v>
      </c>
      <c r="V64" cm="1">
        <f t="array" ref="V64">INDEX(GMW!$A$2:$HZ$100,MATCH(1,(GMW!$HY$2:$HY$100=V$3)*(GMW!$HZ$2:$HZ$100=V$1),0),$B64-1973)</f>
        <v>329584</v>
      </c>
      <c r="W64" cm="1">
        <f t="array" ref="W64">INDEX(GMW!$A$2:$HZ$100,MATCH(1,(GMW!$HY$2:$HY$100=W$3)*(GMW!$HZ$2:$HZ$100=W$1),0),$B64-1973)</f>
        <v>14648</v>
      </c>
      <c r="X64" cm="1">
        <f t="array" ref="X64">INDEX(GMW!$A$2:$HZ$100,MATCH(1,(GMW!$HY$2:$HY$100=X$3)*(GMW!$HZ$2:$HZ$100=X$1),0),$B64-1973)</f>
        <v>-14303</v>
      </c>
      <c r="Y64" cm="1">
        <f t="array" ref="Y64">INDEX(GMW!$A$2:$HZ$100,MATCH(1,(GMW!$HY$2:$HY$100=Y$3)*(GMW!$HZ$2:$HZ$100=Y$1),0),$B64-1973)</f>
        <v>69162</v>
      </c>
      <c r="Z64" cm="1">
        <f t="array" ref="Z64">INDEX(GMW!$A$2:$HZ$100,MATCH(1,(GMW!$HY$2:$HY$100=Z$3)*(GMW!$HZ$2:$HZ$100=Z$1),0),$B64-1973)</f>
        <v>345</v>
      </c>
      <c r="AA64" cm="1">
        <f t="array" ref="AA64">INDEX(GMW!$A$2:$HZ$100,MATCH(1,(GMW!$HY$2:$HY$100=AA$3)*(GMW!$HZ$2:$HZ$100=AA$1),0),$B64-1973)</f>
        <v>5368</v>
      </c>
      <c r="AB64" cm="1">
        <f t="array" ref="AB64">INDEX(GMW!$A$2:$HZ$100,MATCH(1,(GMW!$HY$2:$HY$100=AB$3)*(GMW!$HZ$2:$HZ$100=AB$1),0),$B64-1973)</f>
        <v>60227</v>
      </c>
      <c r="AC64" cm="1">
        <f t="array" ref="AC64">INDEX(GMW!$A$2:$HZ$100,MATCH(1,(GMW!$HY$2:$HY$100=AC$3)*(GMW!$HZ$2:$HZ$100=AC$1),0),$B64-1973)</f>
        <v>262900</v>
      </c>
      <c r="AD64" cm="1">
        <f t="array" ref="AD64">INDEX(GMW!$A$2:$HZ$100,MATCH(1,(GMW!$HY$2:$HY$100=AD$3)*(GMW!$HZ$2:$HZ$100=AD$1),0),$B64-1973)</f>
        <v>200690</v>
      </c>
      <c r="AE64" cm="1">
        <f t="array" ref="AE64">INDEX(GMW!$A$2:$HZ$100,MATCH(1,(GMW!$HY$2:$HY$100=AE$3)*(GMW!$HZ$2:$HZ$100=AE$1),0),$B64-1973)</f>
        <v>333365.5</v>
      </c>
      <c r="AF64" cm="1">
        <f t="array" ref="AF64">INDEX(GMW!$A$2:$HZ$100,MATCH(1,(GMW!$HY$2:$HY$100=AF$3)*(GMW!$HZ$2:$HZ$100=AF$1),0),$B64-1973)</f>
        <v>60.891910000000003</v>
      </c>
      <c r="AG64" cm="1">
        <f t="array" ref="AG64">INDEX(GMW!$A$2:$HZ$100,MATCH(1,(GMW!$HY$2:$HY$100=AG$3)*(GMW!$HZ$2:$HZ$100=AG$1),0),$B64-1973)</f>
        <v>65.7</v>
      </c>
      <c r="AH64" cm="1">
        <f t="array" ref="AH64">INDEX(GMW!$A$2:$HZ$100,MATCH(1,(GMW!$HY$2:$HY$100=AH$3)*(GMW!$HZ$2:$HZ$100=AH$1),0),$B64-1973)</f>
        <v>5.125</v>
      </c>
      <c r="AI64" cm="1">
        <f t="array" ref="AI64">INDEX(GMW!$A$2:$HZ$100,MATCH(1,(GMW!$HY$2:$HY$100=AI$3)*(GMW!$HZ$2:$HZ$100=AI$1),0),$B64-1973)</f>
        <v>30311</v>
      </c>
      <c r="AJ64" cm="1">
        <f t="array" ref="AJ64">INDEX(GMW!$A$2:$HZ$100,MATCH(1,(GMW!$HY$2:$HY$100=AJ$3)*(GMW!$HZ$2:$HZ$100=AJ$1),0),$B64-1973)</f>
        <v>78.2</v>
      </c>
      <c r="AK64" cm="1">
        <f t="array" ref="AK64">INDEX(GMW!$A$2:$HZ$100,MATCH(1,(GMW!$HY$2:$HY$100=AK$3)*(GMW!$HZ$2:$HZ$100=AK$1),0),$B64-1973)</f>
        <v>27929</v>
      </c>
      <c r="AL64" cm="1">
        <f t="array" ref="AL64">INDEX(GMW!$A$2:$HZ$100,MATCH(1,(GMW!$HY$2:$HY$100=AL$3)*(GMW!$HZ$2:$HZ$100=AL$1),0),$B64-1973)</f>
        <v>9.6999999999999993</v>
      </c>
      <c r="AM64" cm="1">
        <f t="array" ref="AM64">INDEX(GMW!$A$2:$HZ$100,MATCH(1,(GMW!$HY$2:$HY$100=AM$3)*(GMW!$HZ$2:$HZ$100=AM$1),0),$B64-1973)</f>
        <v>-1.140881</v>
      </c>
      <c r="AN64" cm="1">
        <f t="array" ref="AN64">INDEX(GMW!$A$2:$HZ$100,MATCH(1,(GMW!$HY$2:$HY$100=AN$3)*(GMW!$HZ$2:$HZ$100=AN$1),0),$B64-1973)</f>
        <v>57862</v>
      </c>
      <c r="AO64" cm="1">
        <f t="array" ref="AO64">INDEX(GMW!$A$2:$HZ$100,MATCH(1,(GMW!$HY$2:$HY$100=AO$3)*(GMW!$HZ$2:$HZ$100=AO$1),0),$B64-1973)</f>
        <v>329584</v>
      </c>
      <c r="AP64" cm="1">
        <f t="array" ref="AP64">INDEX(GMW!$A$2:$HZ$100,MATCH(1,(GMW!$HY$2:$HY$100=AP$3)*(GMW!$HZ$2:$HZ$100=AP$1),0),$B64-1973)</f>
        <v>14648</v>
      </c>
      <c r="AQ64" cm="1">
        <f t="array" ref="AQ64">INDEX(GMW!$A$2:$HZ$100,MATCH(1,(GMW!$HY$2:$HY$100=AQ$3)*(GMW!$HZ$2:$HZ$100=AQ$1),0),$B64-1973)</f>
        <v>-14303</v>
      </c>
      <c r="AR64" cm="1">
        <f t="array" ref="AR64">INDEX(GMW!$A$2:$HZ$100,MATCH(1,(GMW!$HY$2:$HY$100=AR$3)*(GMW!$HZ$2:$HZ$100=AR$1),0),$B64-1973)</f>
        <v>69162</v>
      </c>
      <c r="AS64" cm="1">
        <f t="array" ref="AS64">INDEX(GMW!$A$2:$HZ$100,MATCH(1,(GMW!$HY$2:$HY$100=AS$3)*(GMW!$HZ$2:$HZ$100=AS$1),0),$B64-1973)</f>
        <v>345</v>
      </c>
      <c r="AT64" cm="1">
        <f t="array" ref="AT64">INDEX(GMW!$A$2:$HZ$100,MATCH(1,(GMW!$HY$2:$HY$100=AT$3)*(GMW!$HZ$2:$HZ$100=AT$1),0),$B64-1973)</f>
        <v>5368</v>
      </c>
      <c r="AU64" cm="1">
        <f t="array" ref="AU64">INDEX(GMW!$A$2:$HZ$100,MATCH(1,(GMW!$HY$2:$HY$100=AU$3)*(GMW!$HZ$2:$HZ$100=AU$1),0),$B64-1973)</f>
        <v>60227</v>
      </c>
      <c r="AV64" cm="1">
        <f t="array" ref="AV64">INDEX(GMW!$A$2:$HZ$100,MATCH(1,(GMW!$HY$2:$HY$100=AV$3)*(GMW!$HZ$2:$HZ$100=AV$1),0),$B64-1973)</f>
        <v>262900</v>
      </c>
      <c r="AW64" cm="1">
        <f t="array" ref="AW64">INDEX(GMW!$A$2:$HZ$100,MATCH(1,(GMW!$HY$2:$HY$100=AW$3)*(GMW!$HZ$2:$HZ$100=AW$1),0),$B64-1973)</f>
        <v>200690</v>
      </c>
      <c r="AX64" cm="1">
        <f t="array" ref="AX64">INDEX(GMW!$A$2:$HZ$100,MATCH(1,(GMW!$HY$2:$HY$100=AX$3)*(GMW!$HZ$2:$HZ$100=AX$1),0),$B64-1973)</f>
        <v>333365.5</v>
      </c>
      <c r="AY64" cm="1">
        <f t="array" ref="AY64">INDEX(GMW!$A$2:$HZ$100,MATCH(1,(GMW!$HY$2:$HY$100=AY$3)*(GMW!$HZ$2:$HZ$100=AY$1),0),$B64-1973)</f>
        <v>60.891910000000003</v>
      </c>
      <c r="AZ64" cm="1">
        <f t="array" ref="AZ64">INDEX(GMW!$A$2:$HZ$100,MATCH(1,(GMW!$HY$2:$HY$100=AZ$3)*(GMW!$HZ$2:$HZ$100=AZ$1),0),$B64-1973)</f>
        <v>65.7</v>
      </c>
      <c r="BA64" cm="1">
        <f t="array" ref="BA64">INDEX(GMW!$A$2:$HZ$100,MATCH(1,(GMW!$HY$2:$HY$100=BA$3)*(GMW!$HZ$2:$HZ$100=BA$1),0),$B64-1973)</f>
        <v>5.125</v>
      </c>
      <c r="BB64" cm="1">
        <f t="array" ref="BB64">INDEX(GMW!$A$2:$HZ$100,MATCH(1,(GMW!$HY$2:$HY$100=BB$3)*(GMW!$HZ$2:$HZ$100=BB$1),0),$B64-1973)</f>
        <v>30311</v>
      </c>
      <c r="BC64" cm="1">
        <f t="array" ref="BC64">INDEX(GMW!$A$2:$HZ$100,MATCH(1,(GMW!$HY$2:$HY$100=BC$3)*(GMW!$HZ$2:$HZ$100=BC$1),0),$B64-1973)</f>
        <v>78.2</v>
      </c>
      <c r="BD64" cm="1">
        <f t="array" ref="BD64">INDEX(GMW!$A$2:$HZ$100,MATCH(1,(GMW!$HY$2:$HY$100=BD$3)*(GMW!$HZ$2:$HZ$100=BD$1),0),$B64-1973)</f>
        <v>27929</v>
      </c>
      <c r="BE64" cm="1">
        <f t="array" ref="BE64">INDEX(GMW!$A$2:$HZ$100,MATCH(1,(GMW!$HY$2:$HY$100=BE$3)*(GMW!$HZ$2:$HZ$100=BE$1),0),$B64-1973)</f>
        <v>9.6999999999999993</v>
      </c>
      <c r="BF64" cm="1">
        <f t="array" ref="BF64">INDEX(GMW!$A$2:$HZ$100,MATCH(1,(GMW!$HY$2:$HY$100=BF$3)*(GMW!$HZ$2:$HZ$100=BF$1),0),$B64-1973)</f>
        <v>-1.140881</v>
      </c>
      <c r="BG64" cm="1">
        <f t="array" ref="BG64">INDEX(GMW!$A$2:$HZ$100,MATCH(1,(GMW!$HY$2:$HY$100=BG$3)*(GMW!$HZ$2:$HZ$100=BG$1),0),$B64-1973)</f>
        <v>57862</v>
      </c>
      <c r="BJ64">
        <f t="shared" si="67"/>
        <v>1994</v>
      </c>
    </row>
    <row r="65" spans="1:63">
      <c r="B65">
        <f t="shared" si="64"/>
        <v>2038</v>
      </c>
      <c r="C65" cm="1">
        <f t="array" ref="C65">INDEX(GMW!$A$2:$HZ$100,MATCH(1,(GMW!$HY$2:$HY$100=C$3)*(GMW!$HZ$2:$HZ$100=C$1),0),$B65-1973)</f>
        <v>332911</v>
      </c>
      <c r="D65" cm="1">
        <f t="array" ref="D65">INDEX(GMW!$A$2:$HZ$100,MATCH(1,(GMW!$HY$2:$HY$100=D$3)*(GMW!$HZ$2:$HZ$100=D$1),0),$B65-1973)</f>
        <v>10987</v>
      </c>
      <c r="E65" cm="1">
        <f t="array" ref="E65">INDEX(GMW!$A$2:$HZ$100,MATCH(1,(GMW!$HY$2:$HY$100=E$3)*(GMW!$HZ$2:$HZ$100=E$1),0),$B65-1973)</f>
        <v>-9929</v>
      </c>
      <c r="F65" cm="1">
        <f t="array" ref="F65">INDEX(GMW!$A$2:$HZ$100,MATCH(1,(GMW!$HY$2:$HY$100=F$3)*(GMW!$HZ$2:$HZ$100=F$1),0),$B65-1973)</f>
        <v>69279</v>
      </c>
      <c r="G65" cm="1">
        <f t="array" ref="G65">INDEX(GMW!$A$2:$HZ$100,MATCH(1,(GMW!$HY$2:$HY$100=G$3)*(GMW!$HZ$2:$HZ$100=G$1),0),$B65-1973)</f>
        <v>1058</v>
      </c>
      <c r="H65" cm="1">
        <f t="array" ref="H65">INDEX(GMW!$A$2:$HZ$100,MATCH(1,(GMW!$HY$2:$HY$100=H$3)*(GMW!$HZ$2:$HZ$100=H$1),0),$B65-1973)</f>
        <v>5433</v>
      </c>
      <c r="I65" cm="1">
        <f t="array" ref="I65">INDEX(GMW!$A$2:$HZ$100,MATCH(1,(GMW!$HY$2:$HY$100=I$3)*(GMW!$HZ$2:$HZ$100=I$1),0),$B65-1973)</f>
        <v>64783</v>
      </c>
      <c r="J65" cm="1">
        <f t="array" ref="J65">INDEX(GMW!$A$2:$HZ$100,MATCH(1,(GMW!$HY$2:$HY$100=J$3)*(GMW!$HZ$2:$HZ$100=J$1),0),$B65-1973)</f>
        <v>273500</v>
      </c>
      <c r="K65" cm="1">
        <f t="array" ref="K65">INDEX(GMW!$A$2:$HZ$100,MATCH(1,(GMW!$HY$2:$HY$100=K$3)*(GMW!$HZ$2:$HZ$100=K$1),0),$B65-1973)</f>
        <v>203292</v>
      </c>
      <c r="L65" cm="1">
        <f t="array" ref="L65">INDEX(GMW!$A$2:$HZ$100,MATCH(1,(GMW!$HY$2:$HY$100=L$3)*(GMW!$HZ$2:$HZ$100=L$1),0),$B65-1973)</f>
        <v>336031.5</v>
      </c>
      <c r="M65" cm="1">
        <f t="array" ref="M65">INDEX(GMW!$A$2:$HZ$100,MATCH(1,(GMW!$HY$2:$HY$100=M$3)*(GMW!$HZ$2:$HZ$100=M$1),0),$B65-1973)</f>
        <v>61.064970000000002</v>
      </c>
      <c r="N65" cm="1">
        <f t="array" ref="N65">INDEX(GMW!$A$2:$HZ$100,MATCH(1,(GMW!$HY$2:$HY$100=N$3)*(GMW!$HZ$2:$HZ$100=N$1),0),$B65-1973)</f>
        <v>65.633330000000001</v>
      </c>
      <c r="O65" cm="1">
        <f t="array" ref="O65">INDEX(GMW!$A$2:$HZ$100,MATCH(1,(GMW!$HY$2:$HY$100=O$3)*(GMW!$HZ$2:$HZ$100=O$1),0),$B65-1973)</f>
        <v>5.625</v>
      </c>
      <c r="P65" cm="1">
        <f t="array" ref="P65">INDEX(GMW!$A$2:$HZ$100,MATCH(1,(GMW!$HY$2:$HY$100=P$3)*(GMW!$HZ$2:$HZ$100=P$1),0),$B65-1973)</f>
        <v>30587</v>
      </c>
      <c r="Q65" cm="1">
        <f t="array" ref="Q65">INDEX(GMW!$A$2:$HZ$100,MATCH(1,(GMW!$HY$2:$HY$100=Q$3)*(GMW!$HZ$2:$HZ$100=Q$1),0),$B65-1973)</f>
        <v>78.7</v>
      </c>
      <c r="R65" cm="1">
        <f t="array" ref="R65">INDEX(GMW!$A$2:$HZ$100,MATCH(1,(GMW!$HY$2:$HY$100=R$3)*(GMW!$HZ$2:$HZ$100=R$1),0),$B65-1973)</f>
        <v>27779</v>
      </c>
      <c r="S65" cm="1">
        <f t="array" ref="S65">INDEX(GMW!$A$2:$HZ$100,MATCH(1,(GMW!$HY$2:$HY$100=S$3)*(GMW!$HZ$2:$HZ$100=S$1),0),$B65-1973)</f>
        <v>9.4</v>
      </c>
      <c r="T65" cm="1">
        <f t="array" ref="T65">INDEX(GMW!$A$2:$HZ$100,MATCH(1,(GMW!$HY$2:$HY$100=T$3)*(GMW!$HZ$2:$HZ$100=T$1),0),$B65-1973)</f>
        <v>-0.93297960000000002</v>
      </c>
      <c r="U65" cm="1">
        <f t="array" ref="U65">INDEX(GMW!$A$2:$HZ$100,MATCH(1,(GMW!$HY$2:$HY$100=U$3)*(GMW!$HZ$2:$HZ$100=U$1),0),$B65-1973)</f>
        <v>57902.75</v>
      </c>
      <c r="V65" cm="1">
        <f t="array" ref="V65">INDEX(GMW!$A$2:$HZ$100,MATCH(1,(GMW!$HY$2:$HY$100=V$3)*(GMW!$HZ$2:$HZ$100=V$1),0),$B65-1973)</f>
        <v>332911</v>
      </c>
      <c r="W65" cm="1">
        <f t="array" ref="W65">INDEX(GMW!$A$2:$HZ$100,MATCH(1,(GMW!$HY$2:$HY$100=W$3)*(GMW!$HZ$2:$HZ$100=W$1),0),$B65-1973)</f>
        <v>10987</v>
      </c>
      <c r="X65" cm="1">
        <f t="array" ref="X65">INDEX(GMW!$A$2:$HZ$100,MATCH(1,(GMW!$HY$2:$HY$100=X$3)*(GMW!$HZ$2:$HZ$100=X$1),0),$B65-1973)</f>
        <v>-9929</v>
      </c>
      <c r="Y65" cm="1">
        <f t="array" ref="Y65">INDEX(GMW!$A$2:$HZ$100,MATCH(1,(GMW!$HY$2:$HY$100=Y$3)*(GMW!$HZ$2:$HZ$100=Y$1),0),$B65-1973)</f>
        <v>69279</v>
      </c>
      <c r="Z65" cm="1">
        <f t="array" ref="Z65">INDEX(GMW!$A$2:$HZ$100,MATCH(1,(GMW!$HY$2:$HY$100=Z$3)*(GMW!$HZ$2:$HZ$100=Z$1),0),$B65-1973)</f>
        <v>1058</v>
      </c>
      <c r="AA65" cm="1">
        <f t="array" ref="AA65">INDEX(GMW!$A$2:$HZ$100,MATCH(1,(GMW!$HY$2:$HY$100=AA$3)*(GMW!$HZ$2:$HZ$100=AA$1),0),$B65-1973)</f>
        <v>5433</v>
      </c>
      <c r="AB65" cm="1">
        <f t="array" ref="AB65">INDEX(GMW!$A$2:$HZ$100,MATCH(1,(GMW!$HY$2:$HY$100=AB$3)*(GMW!$HZ$2:$HZ$100=AB$1),0),$B65-1973)</f>
        <v>64783</v>
      </c>
      <c r="AC65" cm="1">
        <f t="array" ref="AC65">INDEX(GMW!$A$2:$HZ$100,MATCH(1,(GMW!$HY$2:$HY$100=AC$3)*(GMW!$HZ$2:$HZ$100=AC$1),0),$B65-1973)</f>
        <v>273500</v>
      </c>
      <c r="AD65" cm="1">
        <f t="array" ref="AD65">INDEX(GMW!$A$2:$HZ$100,MATCH(1,(GMW!$HY$2:$HY$100=AD$3)*(GMW!$HZ$2:$HZ$100=AD$1),0),$B65-1973)</f>
        <v>203292</v>
      </c>
      <c r="AE65" cm="1">
        <f t="array" ref="AE65">INDEX(GMW!$A$2:$HZ$100,MATCH(1,(GMW!$HY$2:$HY$100=AE$3)*(GMW!$HZ$2:$HZ$100=AE$1),0),$B65-1973)</f>
        <v>336031.5</v>
      </c>
      <c r="AF65" cm="1">
        <f t="array" ref="AF65">INDEX(GMW!$A$2:$HZ$100,MATCH(1,(GMW!$HY$2:$HY$100=AF$3)*(GMW!$HZ$2:$HZ$100=AF$1),0),$B65-1973)</f>
        <v>61.064970000000002</v>
      </c>
      <c r="AG65" cm="1">
        <f t="array" ref="AG65">INDEX(GMW!$A$2:$HZ$100,MATCH(1,(GMW!$HY$2:$HY$100=AG$3)*(GMW!$HZ$2:$HZ$100=AG$1),0),$B65-1973)</f>
        <v>65.633330000000001</v>
      </c>
      <c r="AH65" cm="1">
        <f t="array" ref="AH65">INDEX(GMW!$A$2:$HZ$100,MATCH(1,(GMW!$HY$2:$HY$100=AH$3)*(GMW!$HZ$2:$HZ$100=AH$1),0),$B65-1973)</f>
        <v>5.625</v>
      </c>
      <c r="AI65" cm="1">
        <f t="array" ref="AI65">INDEX(GMW!$A$2:$HZ$100,MATCH(1,(GMW!$HY$2:$HY$100=AI$3)*(GMW!$HZ$2:$HZ$100=AI$1),0),$B65-1973)</f>
        <v>30587</v>
      </c>
      <c r="AJ65" cm="1">
        <f t="array" ref="AJ65">INDEX(GMW!$A$2:$HZ$100,MATCH(1,(GMW!$HY$2:$HY$100=AJ$3)*(GMW!$HZ$2:$HZ$100=AJ$1),0),$B65-1973)</f>
        <v>78.7</v>
      </c>
      <c r="AK65" cm="1">
        <f t="array" ref="AK65">INDEX(GMW!$A$2:$HZ$100,MATCH(1,(GMW!$HY$2:$HY$100=AK$3)*(GMW!$HZ$2:$HZ$100=AK$1),0),$B65-1973)</f>
        <v>27779</v>
      </c>
      <c r="AL65" cm="1">
        <f t="array" ref="AL65">INDEX(GMW!$A$2:$HZ$100,MATCH(1,(GMW!$HY$2:$HY$100=AL$3)*(GMW!$HZ$2:$HZ$100=AL$1),0),$B65-1973)</f>
        <v>9.4</v>
      </c>
      <c r="AM65" cm="1">
        <f t="array" ref="AM65">INDEX(GMW!$A$2:$HZ$100,MATCH(1,(GMW!$HY$2:$HY$100=AM$3)*(GMW!$HZ$2:$HZ$100=AM$1),0),$B65-1973)</f>
        <v>-0.93297960000000002</v>
      </c>
      <c r="AN65" cm="1">
        <f t="array" ref="AN65">INDEX(GMW!$A$2:$HZ$100,MATCH(1,(GMW!$HY$2:$HY$100=AN$3)*(GMW!$HZ$2:$HZ$100=AN$1),0),$B65-1973)</f>
        <v>57902.75</v>
      </c>
      <c r="AO65" cm="1">
        <f t="array" ref="AO65">INDEX(GMW!$A$2:$HZ$100,MATCH(1,(GMW!$HY$2:$HY$100=AO$3)*(GMW!$HZ$2:$HZ$100=AO$1),0),$B65-1973)</f>
        <v>332911</v>
      </c>
      <c r="AP65" cm="1">
        <f t="array" ref="AP65">INDEX(GMW!$A$2:$HZ$100,MATCH(1,(GMW!$HY$2:$HY$100=AP$3)*(GMW!$HZ$2:$HZ$100=AP$1),0),$B65-1973)</f>
        <v>10987</v>
      </c>
      <c r="AQ65" cm="1">
        <f t="array" ref="AQ65">INDEX(GMW!$A$2:$HZ$100,MATCH(1,(GMW!$HY$2:$HY$100=AQ$3)*(GMW!$HZ$2:$HZ$100=AQ$1),0),$B65-1973)</f>
        <v>-9929</v>
      </c>
      <c r="AR65" cm="1">
        <f t="array" ref="AR65">INDEX(GMW!$A$2:$HZ$100,MATCH(1,(GMW!$HY$2:$HY$100=AR$3)*(GMW!$HZ$2:$HZ$100=AR$1),0),$B65-1973)</f>
        <v>69279</v>
      </c>
      <c r="AS65" cm="1">
        <f t="array" ref="AS65">INDEX(GMW!$A$2:$HZ$100,MATCH(1,(GMW!$HY$2:$HY$100=AS$3)*(GMW!$HZ$2:$HZ$100=AS$1),0),$B65-1973)</f>
        <v>1058</v>
      </c>
      <c r="AT65" cm="1">
        <f t="array" ref="AT65">INDEX(GMW!$A$2:$HZ$100,MATCH(1,(GMW!$HY$2:$HY$100=AT$3)*(GMW!$HZ$2:$HZ$100=AT$1),0),$B65-1973)</f>
        <v>5433</v>
      </c>
      <c r="AU65" cm="1">
        <f t="array" ref="AU65">INDEX(GMW!$A$2:$HZ$100,MATCH(1,(GMW!$HY$2:$HY$100=AU$3)*(GMW!$HZ$2:$HZ$100=AU$1),0),$B65-1973)</f>
        <v>64783</v>
      </c>
      <c r="AV65" cm="1">
        <f t="array" ref="AV65">INDEX(GMW!$A$2:$HZ$100,MATCH(1,(GMW!$HY$2:$HY$100=AV$3)*(GMW!$HZ$2:$HZ$100=AV$1),0),$B65-1973)</f>
        <v>273500</v>
      </c>
      <c r="AW65" cm="1">
        <f t="array" ref="AW65">INDEX(GMW!$A$2:$HZ$100,MATCH(1,(GMW!$HY$2:$HY$100=AW$3)*(GMW!$HZ$2:$HZ$100=AW$1),0),$B65-1973)</f>
        <v>203292</v>
      </c>
      <c r="AX65" cm="1">
        <f t="array" ref="AX65">INDEX(GMW!$A$2:$HZ$100,MATCH(1,(GMW!$HY$2:$HY$100=AX$3)*(GMW!$HZ$2:$HZ$100=AX$1),0),$B65-1973)</f>
        <v>336031.5</v>
      </c>
      <c r="AY65" cm="1">
        <f t="array" ref="AY65">INDEX(GMW!$A$2:$HZ$100,MATCH(1,(GMW!$HY$2:$HY$100=AY$3)*(GMW!$HZ$2:$HZ$100=AY$1),0),$B65-1973)</f>
        <v>61.064970000000002</v>
      </c>
      <c r="AZ65" cm="1">
        <f t="array" ref="AZ65">INDEX(GMW!$A$2:$HZ$100,MATCH(1,(GMW!$HY$2:$HY$100=AZ$3)*(GMW!$HZ$2:$HZ$100=AZ$1),0),$B65-1973)</f>
        <v>65.633330000000001</v>
      </c>
      <c r="BA65" cm="1">
        <f t="array" ref="BA65">INDEX(GMW!$A$2:$HZ$100,MATCH(1,(GMW!$HY$2:$HY$100=BA$3)*(GMW!$HZ$2:$HZ$100=BA$1),0),$B65-1973)</f>
        <v>5.625</v>
      </c>
      <c r="BB65" cm="1">
        <f t="array" ref="BB65">INDEX(GMW!$A$2:$HZ$100,MATCH(1,(GMW!$HY$2:$HY$100=BB$3)*(GMW!$HZ$2:$HZ$100=BB$1),0),$B65-1973)</f>
        <v>30587</v>
      </c>
      <c r="BC65" cm="1">
        <f t="array" ref="BC65">INDEX(GMW!$A$2:$HZ$100,MATCH(1,(GMW!$HY$2:$HY$100=BC$3)*(GMW!$HZ$2:$HZ$100=BC$1),0),$B65-1973)</f>
        <v>78.7</v>
      </c>
      <c r="BD65" cm="1">
        <f t="array" ref="BD65">INDEX(GMW!$A$2:$HZ$100,MATCH(1,(GMW!$HY$2:$HY$100=BD$3)*(GMW!$HZ$2:$HZ$100=BD$1),0),$B65-1973)</f>
        <v>27779</v>
      </c>
      <c r="BE65" cm="1">
        <f t="array" ref="BE65">INDEX(GMW!$A$2:$HZ$100,MATCH(1,(GMW!$HY$2:$HY$100=BE$3)*(GMW!$HZ$2:$HZ$100=BE$1),0),$B65-1973)</f>
        <v>9.4</v>
      </c>
      <c r="BF65" cm="1">
        <f t="array" ref="BF65">INDEX(GMW!$A$2:$HZ$100,MATCH(1,(GMW!$HY$2:$HY$100=BF$3)*(GMW!$HZ$2:$HZ$100=BF$1),0),$B65-1973)</f>
        <v>-0.93297960000000002</v>
      </c>
      <c r="BG65" cm="1">
        <f t="array" ref="BG65">INDEX(GMW!$A$2:$HZ$100,MATCH(1,(GMW!$HY$2:$HY$100=BG$3)*(GMW!$HZ$2:$HZ$100=BG$1),0),$B65-1973)</f>
        <v>57902.75</v>
      </c>
      <c r="BJ65">
        <f t="shared" si="67"/>
        <v>1994</v>
      </c>
    </row>
    <row r="66" spans="1:63">
      <c r="B66">
        <f t="shared" si="64"/>
        <v>2039</v>
      </c>
      <c r="C66" cm="1">
        <f t="array" ref="C66">INDEX(GMW!$A$2:$HZ$100,MATCH(1,(GMW!$HY$2:$HY$100=C$3)*(GMW!$HZ$2:$HZ$100=C$1),0),$B66-1973)</f>
        <v>334363</v>
      </c>
      <c r="D66" cm="1">
        <f t="array" ref="D66">INDEX(GMW!$A$2:$HZ$100,MATCH(1,(GMW!$HY$2:$HY$100=D$3)*(GMW!$HZ$2:$HZ$100=D$1),0),$B66-1973)</f>
        <v>7921</v>
      </c>
      <c r="E66" cm="1">
        <f t="array" ref="E66">INDEX(GMW!$A$2:$HZ$100,MATCH(1,(GMW!$HY$2:$HY$100=E$3)*(GMW!$HZ$2:$HZ$100=E$1),0),$B66-1973)</f>
        <v>-6402</v>
      </c>
      <c r="F66" cm="1">
        <f t="array" ref="F66">INDEX(GMW!$A$2:$HZ$100,MATCH(1,(GMW!$HY$2:$HY$100=F$3)*(GMW!$HZ$2:$HZ$100=F$1),0),$B66-1973)</f>
        <v>70104</v>
      </c>
      <c r="G66" cm="1">
        <f t="array" ref="G66">INDEX(GMW!$A$2:$HZ$100,MATCH(1,(GMW!$HY$2:$HY$100=G$3)*(GMW!$HZ$2:$HZ$100=G$1),0),$B66-1973)</f>
        <v>1519</v>
      </c>
      <c r="H66" cm="1">
        <f t="array" ref="H66">INDEX(GMW!$A$2:$HZ$100,MATCH(1,(GMW!$HY$2:$HY$100=H$3)*(GMW!$HZ$2:$HZ$100=H$1),0),$B66-1973)</f>
        <v>5283</v>
      </c>
      <c r="I66" cm="1">
        <f t="array" ref="I66">INDEX(GMW!$A$2:$HZ$100,MATCH(1,(GMW!$HY$2:$HY$100=I$3)*(GMW!$HZ$2:$HZ$100=I$1),0),$B66-1973)</f>
        <v>68985</v>
      </c>
      <c r="J66" cm="1">
        <f t="array" ref="J66">INDEX(GMW!$A$2:$HZ$100,MATCH(1,(GMW!$HY$2:$HY$100=J$3)*(GMW!$HZ$2:$HZ$100=J$1),0),$B66-1973)</f>
        <v>278400</v>
      </c>
      <c r="K66" cm="1">
        <f t="array" ref="K66">INDEX(GMW!$A$2:$HZ$100,MATCH(1,(GMW!$HY$2:$HY$100=K$3)*(GMW!$HZ$2:$HZ$100=K$1),0),$B66-1973)</f>
        <v>207015</v>
      </c>
      <c r="L66" cm="1">
        <f t="array" ref="L66">INDEX(GMW!$A$2:$HZ$100,MATCH(1,(GMW!$HY$2:$HY$100=L$3)*(GMW!$HZ$2:$HZ$100=L$1),0),$B66-1973)</f>
        <v>339336.2</v>
      </c>
      <c r="M66" cm="1">
        <f t="array" ref="M66">INDEX(GMW!$A$2:$HZ$100,MATCH(1,(GMW!$HY$2:$HY$100=M$3)*(GMW!$HZ$2:$HZ$100=M$1),0),$B66-1973)</f>
        <v>61.913249999999998</v>
      </c>
      <c r="N66" cm="1">
        <f t="array" ref="N66">INDEX(GMW!$A$2:$HZ$100,MATCH(1,(GMW!$HY$2:$HY$100=N$3)*(GMW!$HZ$2:$HZ$100=N$1),0),$B66-1973)</f>
        <v>65.8</v>
      </c>
      <c r="O66" cm="1">
        <f t="array" ref="O66">INDEX(GMW!$A$2:$HZ$100,MATCH(1,(GMW!$HY$2:$HY$100=O$3)*(GMW!$HZ$2:$HZ$100=O$1),0),$B66-1973)</f>
        <v>6.125</v>
      </c>
      <c r="P66" cm="1">
        <f t="array" ref="P66">INDEX(GMW!$A$2:$HZ$100,MATCH(1,(GMW!$HY$2:$HY$100=P$3)*(GMW!$HZ$2:$HZ$100=P$1),0),$B66-1973)</f>
        <v>31098</v>
      </c>
      <c r="Q66" cm="1">
        <f t="array" ref="Q66">INDEX(GMW!$A$2:$HZ$100,MATCH(1,(GMW!$HY$2:$HY$100=Q$3)*(GMW!$HZ$2:$HZ$100=Q$1),0),$B66-1973)</f>
        <v>79.7</v>
      </c>
      <c r="R66" cm="1">
        <f t="array" ref="R66">INDEX(GMW!$A$2:$HZ$100,MATCH(1,(GMW!$HY$2:$HY$100=R$3)*(GMW!$HZ$2:$HZ$100=R$1),0),$B66-1973)</f>
        <v>27692</v>
      </c>
      <c r="S66" cm="1">
        <f t="array" ref="S66">INDEX(GMW!$A$2:$HZ$100,MATCH(1,(GMW!$HY$2:$HY$100=S$3)*(GMW!$HZ$2:$HZ$100=S$1),0),$B66-1973)</f>
        <v>9</v>
      </c>
      <c r="T66" cm="1">
        <f t="array" ref="T66">INDEX(GMW!$A$2:$HZ$100,MATCH(1,(GMW!$HY$2:$HY$100=T$3)*(GMW!$HZ$2:$HZ$100=T$1),0),$B66-1973)</f>
        <v>-1.4764790000000001</v>
      </c>
      <c r="U66" cm="1">
        <f t="array" ref="U66">INDEX(GMW!$A$2:$HZ$100,MATCH(1,(GMW!$HY$2:$HY$100=U$3)*(GMW!$HZ$2:$HZ$100=U$1),0),$B66-1973)</f>
        <v>57943.5</v>
      </c>
      <c r="V66" cm="1">
        <f t="array" ref="V66">INDEX(GMW!$A$2:$HZ$100,MATCH(1,(GMW!$HY$2:$HY$100=V$3)*(GMW!$HZ$2:$HZ$100=V$1),0),$B66-1973)</f>
        <v>334363</v>
      </c>
      <c r="W66" cm="1">
        <f t="array" ref="W66">INDEX(GMW!$A$2:$HZ$100,MATCH(1,(GMW!$HY$2:$HY$100=W$3)*(GMW!$HZ$2:$HZ$100=W$1),0),$B66-1973)</f>
        <v>7921</v>
      </c>
      <c r="X66" cm="1">
        <f t="array" ref="X66">INDEX(GMW!$A$2:$HZ$100,MATCH(1,(GMW!$HY$2:$HY$100=X$3)*(GMW!$HZ$2:$HZ$100=X$1),0),$B66-1973)</f>
        <v>-6402</v>
      </c>
      <c r="Y66" cm="1">
        <f t="array" ref="Y66">INDEX(GMW!$A$2:$HZ$100,MATCH(1,(GMW!$HY$2:$HY$100=Y$3)*(GMW!$HZ$2:$HZ$100=Y$1),0),$B66-1973)</f>
        <v>70104</v>
      </c>
      <c r="Z66" cm="1">
        <f t="array" ref="Z66">INDEX(GMW!$A$2:$HZ$100,MATCH(1,(GMW!$HY$2:$HY$100=Z$3)*(GMW!$HZ$2:$HZ$100=Z$1),0),$B66-1973)</f>
        <v>1519</v>
      </c>
      <c r="AA66" cm="1">
        <f t="array" ref="AA66">INDEX(GMW!$A$2:$HZ$100,MATCH(1,(GMW!$HY$2:$HY$100=AA$3)*(GMW!$HZ$2:$HZ$100=AA$1),0),$B66-1973)</f>
        <v>5283</v>
      </c>
      <c r="AB66" cm="1">
        <f t="array" ref="AB66">INDEX(GMW!$A$2:$HZ$100,MATCH(1,(GMW!$HY$2:$HY$100=AB$3)*(GMW!$HZ$2:$HZ$100=AB$1),0),$B66-1973)</f>
        <v>68985</v>
      </c>
      <c r="AC66" cm="1">
        <f t="array" ref="AC66">INDEX(GMW!$A$2:$HZ$100,MATCH(1,(GMW!$HY$2:$HY$100=AC$3)*(GMW!$HZ$2:$HZ$100=AC$1),0),$B66-1973)</f>
        <v>278400</v>
      </c>
      <c r="AD66" cm="1">
        <f t="array" ref="AD66">INDEX(GMW!$A$2:$HZ$100,MATCH(1,(GMW!$HY$2:$HY$100=AD$3)*(GMW!$HZ$2:$HZ$100=AD$1),0),$B66-1973)</f>
        <v>207015</v>
      </c>
      <c r="AE66" cm="1">
        <f t="array" ref="AE66">INDEX(GMW!$A$2:$HZ$100,MATCH(1,(GMW!$HY$2:$HY$100=AE$3)*(GMW!$HZ$2:$HZ$100=AE$1),0),$B66-1973)</f>
        <v>339336.2</v>
      </c>
      <c r="AF66" cm="1">
        <f t="array" ref="AF66">INDEX(GMW!$A$2:$HZ$100,MATCH(1,(GMW!$HY$2:$HY$100=AF$3)*(GMW!$HZ$2:$HZ$100=AF$1),0),$B66-1973)</f>
        <v>61.913249999999998</v>
      </c>
      <c r="AG66" cm="1">
        <f t="array" ref="AG66">INDEX(GMW!$A$2:$HZ$100,MATCH(1,(GMW!$HY$2:$HY$100=AG$3)*(GMW!$HZ$2:$HZ$100=AG$1),0),$B66-1973)</f>
        <v>65.8</v>
      </c>
      <c r="AH66" cm="1">
        <f t="array" ref="AH66">INDEX(GMW!$A$2:$HZ$100,MATCH(1,(GMW!$HY$2:$HY$100=AH$3)*(GMW!$HZ$2:$HZ$100=AH$1),0),$B66-1973)</f>
        <v>6.125</v>
      </c>
      <c r="AI66" cm="1">
        <f t="array" ref="AI66">INDEX(GMW!$A$2:$HZ$100,MATCH(1,(GMW!$HY$2:$HY$100=AI$3)*(GMW!$HZ$2:$HZ$100=AI$1),0),$B66-1973)</f>
        <v>31098</v>
      </c>
      <c r="AJ66" cm="1">
        <f t="array" ref="AJ66">INDEX(GMW!$A$2:$HZ$100,MATCH(1,(GMW!$HY$2:$HY$100=AJ$3)*(GMW!$HZ$2:$HZ$100=AJ$1),0),$B66-1973)</f>
        <v>79.7</v>
      </c>
      <c r="AK66" cm="1">
        <f t="array" ref="AK66">INDEX(GMW!$A$2:$HZ$100,MATCH(1,(GMW!$HY$2:$HY$100=AK$3)*(GMW!$HZ$2:$HZ$100=AK$1),0),$B66-1973)</f>
        <v>27692</v>
      </c>
      <c r="AL66" cm="1">
        <f t="array" ref="AL66">INDEX(GMW!$A$2:$HZ$100,MATCH(1,(GMW!$HY$2:$HY$100=AL$3)*(GMW!$HZ$2:$HZ$100=AL$1),0),$B66-1973)</f>
        <v>9</v>
      </c>
      <c r="AM66" cm="1">
        <f t="array" ref="AM66">INDEX(GMW!$A$2:$HZ$100,MATCH(1,(GMW!$HY$2:$HY$100=AM$3)*(GMW!$HZ$2:$HZ$100=AM$1),0),$B66-1973)</f>
        <v>-1.4764790000000001</v>
      </c>
      <c r="AN66" cm="1">
        <f t="array" ref="AN66">INDEX(GMW!$A$2:$HZ$100,MATCH(1,(GMW!$HY$2:$HY$100=AN$3)*(GMW!$HZ$2:$HZ$100=AN$1),0),$B66-1973)</f>
        <v>57943.5</v>
      </c>
      <c r="AO66" cm="1">
        <f t="array" ref="AO66">INDEX(GMW!$A$2:$HZ$100,MATCH(1,(GMW!$HY$2:$HY$100=AO$3)*(GMW!$HZ$2:$HZ$100=AO$1),0),$B66-1973)</f>
        <v>334363</v>
      </c>
      <c r="AP66" cm="1">
        <f t="array" ref="AP66">INDEX(GMW!$A$2:$HZ$100,MATCH(1,(GMW!$HY$2:$HY$100=AP$3)*(GMW!$HZ$2:$HZ$100=AP$1),0),$B66-1973)</f>
        <v>7921</v>
      </c>
      <c r="AQ66" cm="1">
        <f t="array" ref="AQ66">INDEX(GMW!$A$2:$HZ$100,MATCH(1,(GMW!$HY$2:$HY$100=AQ$3)*(GMW!$HZ$2:$HZ$100=AQ$1),0),$B66-1973)</f>
        <v>-6402</v>
      </c>
      <c r="AR66" cm="1">
        <f t="array" ref="AR66">INDEX(GMW!$A$2:$HZ$100,MATCH(1,(GMW!$HY$2:$HY$100=AR$3)*(GMW!$HZ$2:$HZ$100=AR$1),0),$B66-1973)</f>
        <v>70104</v>
      </c>
      <c r="AS66" cm="1">
        <f t="array" ref="AS66">INDEX(GMW!$A$2:$HZ$100,MATCH(1,(GMW!$HY$2:$HY$100=AS$3)*(GMW!$HZ$2:$HZ$100=AS$1),0),$B66-1973)</f>
        <v>1519</v>
      </c>
      <c r="AT66" cm="1">
        <f t="array" ref="AT66">INDEX(GMW!$A$2:$HZ$100,MATCH(1,(GMW!$HY$2:$HY$100=AT$3)*(GMW!$HZ$2:$HZ$100=AT$1),0),$B66-1973)</f>
        <v>5283</v>
      </c>
      <c r="AU66" cm="1">
        <f t="array" ref="AU66">INDEX(GMW!$A$2:$HZ$100,MATCH(1,(GMW!$HY$2:$HY$100=AU$3)*(GMW!$HZ$2:$HZ$100=AU$1),0),$B66-1973)</f>
        <v>68985</v>
      </c>
      <c r="AV66" cm="1">
        <f t="array" ref="AV66">INDEX(GMW!$A$2:$HZ$100,MATCH(1,(GMW!$HY$2:$HY$100=AV$3)*(GMW!$HZ$2:$HZ$100=AV$1),0),$B66-1973)</f>
        <v>278400</v>
      </c>
      <c r="AW66" cm="1">
        <f t="array" ref="AW66">INDEX(GMW!$A$2:$HZ$100,MATCH(1,(GMW!$HY$2:$HY$100=AW$3)*(GMW!$HZ$2:$HZ$100=AW$1),0),$B66-1973)</f>
        <v>207015</v>
      </c>
      <c r="AX66" cm="1">
        <f t="array" ref="AX66">INDEX(GMW!$A$2:$HZ$100,MATCH(1,(GMW!$HY$2:$HY$100=AX$3)*(GMW!$HZ$2:$HZ$100=AX$1),0),$B66-1973)</f>
        <v>339336.2</v>
      </c>
      <c r="AY66" cm="1">
        <f t="array" ref="AY66">INDEX(GMW!$A$2:$HZ$100,MATCH(1,(GMW!$HY$2:$HY$100=AY$3)*(GMW!$HZ$2:$HZ$100=AY$1),0),$B66-1973)</f>
        <v>61.913249999999998</v>
      </c>
      <c r="AZ66" cm="1">
        <f t="array" ref="AZ66">INDEX(GMW!$A$2:$HZ$100,MATCH(1,(GMW!$HY$2:$HY$100=AZ$3)*(GMW!$HZ$2:$HZ$100=AZ$1),0),$B66-1973)</f>
        <v>65.8</v>
      </c>
      <c r="BA66" cm="1">
        <f t="array" ref="BA66">INDEX(GMW!$A$2:$HZ$100,MATCH(1,(GMW!$HY$2:$HY$100=BA$3)*(GMW!$HZ$2:$HZ$100=BA$1),0),$B66-1973)</f>
        <v>6.125</v>
      </c>
      <c r="BB66" cm="1">
        <f t="array" ref="BB66">INDEX(GMW!$A$2:$HZ$100,MATCH(1,(GMW!$HY$2:$HY$100=BB$3)*(GMW!$HZ$2:$HZ$100=BB$1),0),$B66-1973)</f>
        <v>31098</v>
      </c>
      <c r="BC66" cm="1">
        <f t="array" ref="BC66">INDEX(GMW!$A$2:$HZ$100,MATCH(1,(GMW!$HY$2:$HY$100=BC$3)*(GMW!$HZ$2:$HZ$100=BC$1),0),$B66-1973)</f>
        <v>79.7</v>
      </c>
      <c r="BD66" cm="1">
        <f t="array" ref="BD66">INDEX(GMW!$A$2:$HZ$100,MATCH(1,(GMW!$HY$2:$HY$100=BD$3)*(GMW!$HZ$2:$HZ$100=BD$1),0),$B66-1973)</f>
        <v>27692</v>
      </c>
      <c r="BE66" cm="1">
        <f t="array" ref="BE66">INDEX(GMW!$A$2:$HZ$100,MATCH(1,(GMW!$HY$2:$HY$100=BE$3)*(GMW!$HZ$2:$HZ$100=BE$1),0),$B66-1973)</f>
        <v>9</v>
      </c>
      <c r="BF66" cm="1">
        <f t="array" ref="BF66">INDEX(GMW!$A$2:$HZ$100,MATCH(1,(GMW!$HY$2:$HY$100=BF$3)*(GMW!$HZ$2:$HZ$100=BF$1),0),$B66-1973)</f>
        <v>-1.4764790000000001</v>
      </c>
      <c r="BG66" cm="1">
        <f t="array" ref="BG66">INDEX(GMW!$A$2:$HZ$100,MATCH(1,(GMW!$HY$2:$HY$100=BG$3)*(GMW!$HZ$2:$HZ$100=BG$1),0),$B66-1973)</f>
        <v>57943.5</v>
      </c>
      <c r="BJ66">
        <f t="shared" si="67"/>
        <v>1994</v>
      </c>
    </row>
    <row r="67" spans="1:63">
      <c r="A67">
        <v>1995</v>
      </c>
      <c r="B67">
        <f t="shared" si="64"/>
        <v>2040</v>
      </c>
      <c r="C67" cm="1">
        <f t="array" ref="C67">INDEX(GMW!$A$2:$HZ$100,MATCH(1,(GMW!$HY$2:$HY$100=C$3)*(GMW!$HZ$2:$HZ$100=C$1),0),$B67-1973)</f>
        <v>336090</v>
      </c>
      <c r="D67" cm="1">
        <f t="array" ref="D67">INDEX(GMW!$A$2:$HZ$100,MATCH(1,(GMW!$HY$2:$HY$100=D$3)*(GMW!$HZ$2:$HZ$100=D$1),0),$B67-1973)</f>
        <v>10368</v>
      </c>
      <c r="E67" cm="1">
        <f t="array" ref="E67">INDEX(GMW!$A$2:$HZ$100,MATCH(1,(GMW!$HY$2:$HY$100=E$3)*(GMW!$HZ$2:$HZ$100=E$1),0),$B67-1973)</f>
        <v>-6570</v>
      </c>
      <c r="F67" cm="1">
        <f t="array" ref="F67">INDEX(GMW!$A$2:$HZ$100,MATCH(1,(GMW!$HY$2:$HY$100=F$3)*(GMW!$HZ$2:$HZ$100=F$1),0),$B67-1973)</f>
        <v>71811</v>
      </c>
      <c r="G67" cm="1">
        <f t="array" ref="G67">INDEX(GMW!$A$2:$HZ$100,MATCH(1,(GMW!$HY$2:$HY$100=G$3)*(GMW!$HZ$2:$HZ$100=G$1),0),$B67-1973)</f>
        <v>3798</v>
      </c>
      <c r="H67" cm="1">
        <f t="array" ref="H67">INDEX(GMW!$A$2:$HZ$100,MATCH(1,(GMW!$HY$2:$HY$100=H$3)*(GMW!$HZ$2:$HZ$100=H$1),0),$B67-1973)</f>
        <v>5317</v>
      </c>
      <c r="I67" cm="1">
        <f t="array" ref="I67">INDEX(GMW!$A$2:$HZ$100,MATCH(1,(GMW!$HY$2:$HY$100=I$3)*(GMW!$HZ$2:$HZ$100=I$1),0),$B67-1973)</f>
        <v>70558</v>
      </c>
      <c r="J67" cm="1">
        <f t="array" ref="J67">INDEX(GMW!$A$2:$HZ$100,MATCH(1,(GMW!$HY$2:$HY$100=J$3)*(GMW!$HZ$2:$HZ$100=J$1),0),$B67-1973)</f>
        <v>290000</v>
      </c>
      <c r="K67" cm="1">
        <f t="array" ref="K67">INDEX(GMW!$A$2:$HZ$100,MATCH(1,(GMW!$HY$2:$HY$100=K$3)*(GMW!$HZ$2:$HZ$100=K$1),0),$B67-1973)</f>
        <v>208657</v>
      </c>
      <c r="L67" cm="1">
        <f t="array" ref="L67">INDEX(GMW!$A$2:$HZ$100,MATCH(1,(GMW!$HY$2:$HY$100=L$3)*(GMW!$HZ$2:$HZ$100=L$1),0),$B67-1973)</f>
        <v>340333.9</v>
      </c>
      <c r="M67" cm="1">
        <f t="array" ref="M67">INDEX(GMW!$A$2:$HZ$100,MATCH(1,(GMW!$HY$2:$HY$100=M$3)*(GMW!$HZ$2:$HZ$100=M$1),0),$B67-1973)</f>
        <v>62.083669999999998</v>
      </c>
      <c r="N67" cm="1">
        <f t="array" ref="N67">INDEX(GMW!$A$2:$HZ$100,MATCH(1,(GMW!$HY$2:$HY$100=N$3)*(GMW!$HZ$2:$HZ$100=N$1),0),$B67-1973)</f>
        <v>66.333340000000007</v>
      </c>
      <c r="O67" cm="1">
        <f t="array" ref="O67">INDEX(GMW!$A$2:$HZ$100,MATCH(1,(GMW!$HY$2:$HY$100=O$3)*(GMW!$HZ$2:$HZ$100=O$1),0),$B67-1973)</f>
        <v>6.625</v>
      </c>
      <c r="P67" cm="1">
        <f t="array" ref="P67">INDEX(GMW!$A$2:$HZ$100,MATCH(1,(GMW!$HY$2:$HY$100=P$3)*(GMW!$HZ$2:$HZ$100=P$1),0),$B67-1973)</f>
        <v>30635</v>
      </c>
      <c r="Q67" cm="1">
        <f t="array" ref="Q67">INDEX(GMW!$A$2:$HZ$100,MATCH(1,(GMW!$HY$2:$HY$100=Q$3)*(GMW!$HZ$2:$HZ$100=Q$1),0),$B67-1973)</f>
        <v>78.900000000000006</v>
      </c>
      <c r="R67" cm="1">
        <f t="array" ref="R67">INDEX(GMW!$A$2:$HZ$100,MATCH(1,(GMW!$HY$2:$HY$100=R$3)*(GMW!$HZ$2:$HZ$100=R$1),0),$B67-1973)</f>
        <v>27427</v>
      </c>
      <c r="S67" cm="1">
        <f t="array" ref="S67">INDEX(GMW!$A$2:$HZ$100,MATCH(1,(GMW!$HY$2:$HY$100=S$3)*(GMW!$HZ$2:$HZ$100=S$1),0),$B67-1973)</f>
        <v>8.9</v>
      </c>
      <c r="T67" cm="1">
        <f t="array" ref="T67">INDEX(GMW!$A$2:$HZ$100,MATCH(1,(GMW!$HY$2:$HY$100=T$3)*(GMW!$HZ$2:$HZ$100=T$1),0),$B67-1973)</f>
        <v>-1.254845</v>
      </c>
      <c r="U67" cm="1">
        <f t="array" ref="U67">INDEX(GMW!$A$2:$HZ$100,MATCH(1,(GMW!$HY$2:$HY$100=U$3)*(GMW!$HZ$2:$HZ$100=U$1),0),$B67-1973)</f>
        <v>57984.25</v>
      </c>
      <c r="V67" cm="1">
        <f t="array" ref="V67">INDEX(GMW!$A$2:$HZ$100,MATCH(1,(GMW!$HY$2:$HY$100=V$3)*(GMW!$HZ$2:$HZ$100=V$1),0),$B67-1973)</f>
        <v>336090</v>
      </c>
      <c r="W67" cm="1">
        <f t="array" ref="W67">INDEX(GMW!$A$2:$HZ$100,MATCH(1,(GMW!$HY$2:$HY$100=W$3)*(GMW!$HZ$2:$HZ$100=W$1),0),$B67-1973)</f>
        <v>10368</v>
      </c>
      <c r="X67" cm="1">
        <f t="array" ref="X67">INDEX(GMW!$A$2:$HZ$100,MATCH(1,(GMW!$HY$2:$HY$100=X$3)*(GMW!$HZ$2:$HZ$100=X$1),0),$B67-1973)</f>
        <v>-6570</v>
      </c>
      <c r="Y67" cm="1">
        <f t="array" ref="Y67">INDEX(GMW!$A$2:$HZ$100,MATCH(1,(GMW!$HY$2:$HY$100=Y$3)*(GMW!$HZ$2:$HZ$100=Y$1),0),$B67-1973)</f>
        <v>71811</v>
      </c>
      <c r="Z67" cm="1">
        <f t="array" ref="Z67">INDEX(GMW!$A$2:$HZ$100,MATCH(1,(GMW!$HY$2:$HY$100=Z$3)*(GMW!$HZ$2:$HZ$100=Z$1),0),$B67-1973)</f>
        <v>3798</v>
      </c>
      <c r="AA67" cm="1">
        <f t="array" ref="AA67">INDEX(GMW!$A$2:$HZ$100,MATCH(1,(GMW!$HY$2:$HY$100=AA$3)*(GMW!$HZ$2:$HZ$100=AA$1),0),$B67-1973)</f>
        <v>5317</v>
      </c>
      <c r="AB67" cm="1">
        <f t="array" ref="AB67">INDEX(GMW!$A$2:$HZ$100,MATCH(1,(GMW!$HY$2:$HY$100=AB$3)*(GMW!$HZ$2:$HZ$100=AB$1),0),$B67-1973)</f>
        <v>70558</v>
      </c>
      <c r="AC67" cm="1">
        <f t="array" ref="AC67">INDEX(GMW!$A$2:$HZ$100,MATCH(1,(GMW!$HY$2:$HY$100=AC$3)*(GMW!$HZ$2:$HZ$100=AC$1),0),$B67-1973)</f>
        <v>290000</v>
      </c>
      <c r="AD67" cm="1">
        <f t="array" ref="AD67">INDEX(GMW!$A$2:$HZ$100,MATCH(1,(GMW!$HY$2:$HY$100=AD$3)*(GMW!$HZ$2:$HZ$100=AD$1),0),$B67-1973)</f>
        <v>208657</v>
      </c>
      <c r="AE67" cm="1">
        <f t="array" ref="AE67">INDEX(GMW!$A$2:$HZ$100,MATCH(1,(GMW!$HY$2:$HY$100=AE$3)*(GMW!$HZ$2:$HZ$100=AE$1),0),$B67-1973)</f>
        <v>340333.9</v>
      </c>
      <c r="AF67" cm="1">
        <f t="array" ref="AF67">INDEX(GMW!$A$2:$HZ$100,MATCH(1,(GMW!$HY$2:$HY$100=AF$3)*(GMW!$HZ$2:$HZ$100=AF$1),0),$B67-1973)</f>
        <v>62.083669999999998</v>
      </c>
      <c r="AG67" cm="1">
        <f t="array" ref="AG67">INDEX(GMW!$A$2:$HZ$100,MATCH(1,(GMW!$HY$2:$HY$100=AG$3)*(GMW!$HZ$2:$HZ$100=AG$1),0),$B67-1973)</f>
        <v>66.333340000000007</v>
      </c>
      <c r="AH67" cm="1">
        <f t="array" ref="AH67">INDEX(GMW!$A$2:$HZ$100,MATCH(1,(GMW!$HY$2:$HY$100=AH$3)*(GMW!$HZ$2:$HZ$100=AH$1),0),$B67-1973)</f>
        <v>6.625</v>
      </c>
      <c r="AI67" cm="1">
        <f t="array" ref="AI67">INDEX(GMW!$A$2:$HZ$100,MATCH(1,(GMW!$HY$2:$HY$100=AI$3)*(GMW!$HZ$2:$HZ$100=AI$1),0),$B67-1973)</f>
        <v>30635</v>
      </c>
      <c r="AJ67" cm="1">
        <f t="array" ref="AJ67">INDEX(GMW!$A$2:$HZ$100,MATCH(1,(GMW!$HY$2:$HY$100=AJ$3)*(GMW!$HZ$2:$HZ$100=AJ$1),0),$B67-1973)</f>
        <v>78.900000000000006</v>
      </c>
      <c r="AK67" cm="1">
        <f t="array" ref="AK67">INDEX(GMW!$A$2:$HZ$100,MATCH(1,(GMW!$HY$2:$HY$100=AK$3)*(GMW!$HZ$2:$HZ$100=AK$1),0),$B67-1973)</f>
        <v>27427</v>
      </c>
      <c r="AL67" cm="1">
        <f t="array" ref="AL67">INDEX(GMW!$A$2:$HZ$100,MATCH(1,(GMW!$HY$2:$HY$100=AL$3)*(GMW!$HZ$2:$HZ$100=AL$1),0),$B67-1973)</f>
        <v>8.9</v>
      </c>
      <c r="AM67" cm="1">
        <f t="array" ref="AM67">INDEX(GMW!$A$2:$HZ$100,MATCH(1,(GMW!$HY$2:$HY$100=AM$3)*(GMW!$HZ$2:$HZ$100=AM$1),0),$B67-1973)</f>
        <v>-1.254845</v>
      </c>
      <c r="AN67" cm="1">
        <f t="array" ref="AN67">INDEX(GMW!$A$2:$HZ$100,MATCH(1,(GMW!$HY$2:$HY$100=AN$3)*(GMW!$HZ$2:$HZ$100=AN$1),0),$B67-1973)</f>
        <v>57984.25</v>
      </c>
      <c r="AO67" cm="1">
        <f t="array" ref="AO67">INDEX(GMW!$A$2:$HZ$100,MATCH(1,(GMW!$HY$2:$HY$100=AO$3)*(GMW!$HZ$2:$HZ$100=AO$1),0),$B67-1973)</f>
        <v>336090</v>
      </c>
      <c r="AP67" cm="1">
        <f t="array" ref="AP67">INDEX(GMW!$A$2:$HZ$100,MATCH(1,(GMW!$HY$2:$HY$100=AP$3)*(GMW!$HZ$2:$HZ$100=AP$1),0),$B67-1973)</f>
        <v>10368</v>
      </c>
      <c r="AQ67" cm="1">
        <f t="array" ref="AQ67">INDEX(GMW!$A$2:$HZ$100,MATCH(1,(GMW!$HY$2:$HY$100=AQ$3)*(GMW!$HZ$2:$HZ$100=AQ$1),0),$B67-1973)</f>
        <v>-6570</v>
      </c>
      <c r="AR67" cm="1">
        <f t="array" ref="AR67">INDEX(GMW!$A$2:$HZ$100,MATCH(1,(GMW!$HY$2:$HY$100=AR$3)*(GMW!$HZ$2:$HZ$100=AR$1),0),$B67-1973)</f>
        <v>71811</v>
      </c>
      <c r="AS67" cm="1">
        <f t="array" ref="AS67">INDEX(GMW!$A$2:$HZ$100,MATCH(1,(GMW!$HY$2:$HY$100=AS$3)*(GMW!$HZ$2:$HZ$100=AS$1),0),$B67-1973)</f>
        <v>3798</v>
      </c>
      <c r="AT67" cm="1">
        <f t="array" ref="AT67">INDEX(GMW!$A$2:$HZ$100,MATCH(1,(GMW!$HY$2:$HY$100=AT$3)*(GMW!$HZ$2:$HZ$100=AT$1),0),$B67-1973)</f>
        <v>5317</v>
      </c>
      <c r="AU67" cm="1">
        <f t="array" ref="AU67">INDEX(GMW!$A$2:$HZ$100,MATCH(1,(GMW!$HY$2:$HY$100=AU$3)*(GMW!$HZ$2:$HZ$100=AU$1),0),$B67-1973)</f>
        <v>70558</v>
      </c>
      <c r="AV67" cm="1">
        <f t="array" ref="AV67">INDEX(GMW!$A$2:$HZ$100,MATCH(1,(GMW!$HY$2:$HY$100=AV$3)*(GMW!$HZ$2:$HZ$100=AV$1),0),$B67-1973)</f>
        <v>290000</v>
      </c>
      <c r="AW67" cm="1">
        <f t="array" ref="AW67">INDEX(GMW!$A$2:$HZ$100,MATCH(1,(GMW!$HY$2:$HY$100=AW$3)*(GMW!$HZ$2:$HZ$100=AW$1),0),$B67-1973)</f>
        <v>208657</v>
      </c>
      <c r="AX67" cm="1">
        <f t="array" ref="AX67">INDEX(GMW!$A$2:$HZ$100,MATCH(1,(GMW!$HY$2:$HY$100=AX$3)*(GMW!$HZ$2:$HZ$100=AX$1),0),$B67-1973)</f>
        <v>340333.9</v>
      </c>
      <c r="AY67" cm="1">
        <f t="array" ref="AY67">INDEX(GMW!$A$2:$HZ$100,MATCH(1,(GMW!$HY$2:$HY$100=AY$3)*(GMW!$HZ$2:$HZ$100=AY$1),0),$B67-1973)</f>
        <v>62.083669999999998</v>
      </c>
      <c r="AZ67" cm="1">
        <f t="array" ref="AZ67">INDEX(GMW!$A$2:$HZ$100,MATCH(1,(GMW!$HY$2:$HY$100=AZ$3)*(GMW!$HZ$2:$HZ$100=AZ$1),0),$B67-1973)</f>
        <v>66.333340000000007</v>
      </c>
      <c r="BA67" cm="1">
        <f t="array" ref="BA67">INDEX(GMW!$A$2:$HZ$100,MATCH(1,(GMW!$HY$2:$HY$100=BA$3)*(GMW!$HZ$2:$HZ$100=BA$1),0),$B67-1973)</f>
        <v>6.625</v>
      </c>
      <c r="BB67" cm="1">
        <f t="array" ref="BB67">INDEX(GMW!$A$2:$HZ$100,MATCH(1,(GMW!$HY$2:$HY$100=BB$3)*(GMW!$HZ$2:$HZ$100=BB$1),0),$B67-1973)</f>
        <v>30635</v>
      </c>
      <c r="BC67" cm="1">
        <f t="array" ref="BC67">INDEX(GMW!$A$2:$HZ$100,MATCH(1,(GMW!$HY$2:$HY$100=BC$3)*(GMW!$HZ$2:$HZ$100=BC$1),0),$B67-1973)</f>
        <v>78.900000000000006</v>
      </c>
      <c r="BD67" cm="1">
        <f t="array" ref="BD67">INDEX(GMW!$A$2:$HZ$100,MATCH(1,(GMW!$HY$2:$HY$100=BD$3)*(GMW!$HZ$2:$HZ$100=BD$1),0),$B67-1973)</f>
        <v>27427</v>
      </c>
      <c r="BE67" cm="1">
        <f t="array" ref="BE67">INDEX(GMW!$A$2:$HZ$100,MATCH(1,(GMW!$HY$2:$HY$100=BE$3)*(GMW!$HZ$2:$HZ$100=BE$1),0),$B67-1973)</f>
        <v>8.9</v>
      </c>
      <c r="BF67" cm="1">
        <f t="array" ref="BF67">INDEX(GMW!$A$2:$HZ$100,MATCH(1,(GMW!$HY$2:$HY$100=BF$3)*(GMW!$HZ$2:$HZ$100=BF$1),0),$B67-1973)</f>
        <v>-1.254845</v>
      </c>
      <c r="BG67" cm="1">
        <f t="array" ref="BG67">INDEX(GMW!$A$2:$HZ$100,MATCH(1,(GMW!$HY$2:$HY$100=BG$3)*(GMW!$HZ$2:$HZ$100=BG$1),0),$B67-1973)</f>
        <v>57984.25</v>
      </c>
      <c r="BJ67">
        <f t="shared" si="67"/>
        <v>1994</v>
      </c>
      <c r="BK67" t="str">
        <f t="shared" ref="BK67" si="123">BJ67&amp;"01"</f>
        <v>199401</v>
      </c>
    </row>
    <row r="68" spans="1:63">
      <c r="B68">
        <f t="shared" si="64"/>
        <v>2041</v>
      </c>
      <c r="C68" cm="1">
        <f t="array" ref="C68">INDEX(GMW!$A$2:$HZ$100,MATCH(1,(GMW!$HY$2:$HY$100=C$3)*(GMW!$HZ$2:$HZ$100=C$1),0),$B68-1973)</f>
        <v>336789</v>
      </c>
      <c r="D68" cm="1">
        <f t="array" ref="D68">INDEX(GMW!$A$2:$HZ$100,MATCH(1,(GMW!$HY$2:$HY$100=D$3)*(GMW!$HZ$2:$HZ$100=D$1),0),$B68-1973)</f>
        <v>12107</v>
      </c>
      <c r="E68" cm="1">
        <f t="array" ref="E68">INDEX(GMW!$A$2:$HZ$100,MATCH(1,(GMW!$HY$2:$HY$100=E$3)*(GMW!$HZ$2:$HZ$100=E$1),0),$B68-1973)</f>
        <v>-11575</v>
      </c>
      <c r="F68" cm="1">
        <f t="array" ref="F68">INDEX(GMW!$A$2:$HZ$100,MATCH(1,(GMW!$HY$2:$HY$100=F$3)*(GMW!$HZ$2:$HZ$100=F$1),0),$B68-1973)</f>
        <v>72213</v>
      </c>
      <c r="G68" cm="1">
        <f t="array" ref="G68">INDEX(GMW!$A$2:$HZ$100,MATCH(1,(GMW!$HY$2:$HY$100=G$3)*(GMW!$HZ$2:$HZ$100=G$1),0),$B68-1973)</f>
        <v>532</v>
      </c>
      <c r="H68" cm="1">
        <f t="array" ref="H68">INDEX(GMW!$A$2:$HZ$100,MATCH(1,(GMW!$HY$2:$HY$100=H$3)*(GMW!$HZ$2:$HZ$100=H$1),0),$B68-1973)</f>
        <v>5388</v>
      </c>
      <c r="I68" cm="1">
        <f t="array" ref="I68">INDEX(GMW!$A$2:$HZ$100,MATCH(1,(GMW!$HY$2:$HY$100=I$3)*(GMW!$HZ$2:$HZ$100=I$1),0),$B68-1973)</f>
        <v>66026</v>
      </c>
      <c r="J68" cm="1">
        <f t="array" ref="J68">INDEX(GMW!$A$2:$HZ$100,MATCH(1,(GMW!$HY$2:$HY$100=J$3)*(GMW!$HZ$2:$HZ$100=J$1),0),$B68-1973)</f>
        <v>301400</v>
      </c>
      <c r="K68" cm="1">
        <f t="array" ref="K68">INDEX(GMW!$A$2:$HZ$100,MATCH(1,(GMW!$HY$2:$HY$100=K$3)*(GMW!$HZ$2:$HZ$100=K$1),0),$B68-1973)</f>
        <v>210748</v>
      </c>
      <c r="L68" cm="1">
        <f t="array" ref="L68">INDEX(GMW!$A$2:$HZ$100,MATCH(1,(GMW!$HY$2:$HY$100=L$3)*(GMW!$HZ$2:$HZ$100=L$1),0),$B68-1973)</f>
        <v>342766.9</v>
      </c>
      <c r="M68" cm="1">
        <f t="array" ref="M68">INDEX(GMW!$A$2:$HZ$100,MATCH(1,(GMW!$HY$2:$HY$100=M$3)*(GMW!$HZ$2:$HZ$100=M$1),0),$B68-1973)</f>
        <v>62.575679999999998</v>
      </c>
      <c r="N68" cm="1">
        <f t="array" ref="N68">INDEX(GMW!$A$2:$HZ$100,MATCH(1,(GMW!$HY$2:$HY$100=N$3)*(GMW!$HZ$2:$HZ$100=N$1),0),$B68-1973)</f>
        <v>67.266670000000005</v>
      </c>
      <c r="O68" cm="1">
        <f t="array" ref="O68">INDEX(GMW!$A$2:$HZ$100,MATCH(1,(GMW!$HY$2:$HY$100=O$3)*(GMW!$HZ$2:$HZ$100=O$1),0),$B68-1973)</f>
        <v>6.625</v>
      </c>
      <c r="P68" cm="1">
        <f t="array" ref="P68">INDEX(GMW!$A$2:$HZ$100,MATCH(1,(GMW!$HY$2:$HY$100=P$3)*(GMW!$HZ$2:$HZ$100=P$1),0),$B68-1973)</f>
        <v>30911</v>
      </c>
      <c r="Q68" cm="1">
        <f t="array" ref="Q68">INDEX(GMW!$A$2:$HZ$100,MATCH(1,(GMW!$HY$2:$HY$100=Q$3)*(GMW!$HZ$2:$HZ$100=Q$1),0),$B68-1973)</f>
        <v>79.599999999999994</v>
      </c>
      <c r="R68" cm="1">
        <f t="array" ref="R68">INDEX(GMW!$A$2:$HZ$100,MATCH(1,(GMW!$HY$2:$HY$100=R$3)*(GMW!$HZ$2:$HZ$100=R$1),0),$B68-1973)</f>
        <v>27633</v>
      </c>
      <c r="S68" cm="1">
        <f t="array" ref="S68">INDEX(GMW!$A$2:$HZ$100,MATCH(1,(GMW!$HY$2:$HY$100=S$3)*(GMW!$HZ$2:$HZ$100=S$1),0),$B68-1973)</f>
        <v>8.6999999999999993</v>
      </c>
      <c r="T68" cm="1">
        <f t="array" ref="T68">INDEX(GMW!$A$2:$HZ$100,MATCH(1,(GMW!$HY$2:$HY$100=T$3)*(GMW!$HZ$2:$HZ$100=T$1),0),$B68-1973)</f>
        <v>-1.7594339999999999</v>
      </c>
      <c r="U68" cm="1">
        <f t="array" ref="U68">INDEX(GMW!$A$2:$HZ$100,MATCH(1,(GMW!$HY$2:$HY$100=U$3)*(GMW!$HZ$2:$HZ$100=U$1),0),$B68-1973)</f>
        <v>58025</v>
      </c>
      <c r="V68" cm="1">
        <f t="array" ref="V68">INDEX(GMW!$A$2:$HZ$100,MATCH(1,(GMW!$HY$2:$HY$100=V$3)*(GMW!$HZ$2:$HZ$100=V$1),0),$B68-1973)</f>
        <v>336789</v>
      </c>
      <c r="W68" cm="1">
        <f t="array" ref="W68">INDEX(GMW!$A$2:$HZ$100,MATCH(1,(GMW!$HY$2:$HY$100=W$3)*(GMW!$HZ$2:$HZ$100=W$1),0),$B68-1973)</f>
        <v>12107</v>
      </c>
      <c r="X68" cm="1">
        <f t="array" ref="X68">INDEX(GMW!$A$2:$HZ$100,MATCH(1,(GMW!$HY$2:$HY$100=X$3)*(GMW!$HZ$2:$HZ$100=X$1),0),$B68-1973)</f>
        <v>-11575</v>
      </c>
      <c r="Y68" cm="1">
        <f t="array" ref="Y68">INDEX(GMW!$A$2:$HZ$100,MATCH(1,(GMW!$HY$2:$HY$100=Y$3)*(GMW!$HZ$2:$HZ$100=Y$1),0),$B68-1973)</f>
        <v>72213</v>
      </c>
      <c r="Z68" cm="1">
        <f t="array" ref="Z68">INDEX(GMW!$A$2:$HZ$100,MATCH(1,(GMW!$HY$2:$HY$100=Z$3)*(GMW!$HZ$2:$HZ$100=Z$1),0),$B68-1973)</f>
        <v>532</v>
      </c>
      <c r="AA68" cm="1">
        <f t="array" ref="AA68">INDEX(GMW!$A$2:$HZ$100,MATCH(1,(GMW!$HY$2:$HY$100=AA$3)*(GMW!$HZ$2:$HZ$100=AA$1),0),$B68-1973)</f>
        <v>5388</v>
      </c>
      <c r="AB68" cm="1">
        <f t="array" ref="AB68">INDEX(GMW!$A$2:$HZ$100,MATCH(1,(GMW!$HY$2:$HY$100=AB$3)*(GMW!$HZ$2:$HZ$100=AB$1),0),$B68-1973)</f>
        <v>66026</v>
      </c>
      <c r="AC68" cm="1">
        <f t="array" ref="AC68">INDEX(GMW!$A$2:$HZ$100,MATCH(1,(GMW!$HY$2:$HY$100=AC$3)*(GMW!$HZ$2:$HZ$100=AC$1),0),$B68-1973)</f>
        <v>301400</v>
      </c>
      <c r="AD68" cm="1">
        <f t="array" ref="AD68">INDEX(GMW!$A$2:$HZ$100,MATCH(1,(GMW!$HY$2:$HY$100=AD$3)*(GMW!$HZ$2:$HZ$100=AD$1),0),$B68-1973)</f>
        <v>210748</v>
      </c>
      <c r="AE68" cm="1">
        <f t="array" ref="AE68">INDEX(GMW!$A$2:$HZ$100,MATCH(1,(GMW!$HY$2:$HY$100=AE$3)*(GMW!$HZ$2:$HZ$100=AE$1),0),$B68-1973)</f>
        <v>342766.9</v>
      </c>
      <c r="AF68" cm="1">
        <f t="array" ref="AF68">INDEX(GMW!$A$2:$HZ$100,MATCH(1,(GMW!$HY$2:$HY$100=AF$3)*(GMW!$HZ$2:$HZ$100=AF$1),0),$B68-1973)</f>
        <v>62.575679999999998</v>
      </c>
      <c r="AG68" cm="1">
        <f t="array" ref="AG68">INDEX(GMW!$A$2:$HZ$100,MATCH(1,(GMW!$HY$2:$HY$100=AG$3)*(GMW!$HZ$2:$HZ$100=AG$1),0),$B68-1973)</f>
        <v>67.266670000000005</v>
      </c>
      <c r="AH68" cm="1">
        <f t="array" ref="AH68">INDEX(GMW!$A$2:$HZ$100,MATCH(1,(GMW!$HY$2:$HY$100=AH$3)*(GMW!$HZ$2:$HZ$100=AH$1),0),$B68-1973)</f>
        <v>6.625</v>
      </c>
      <c r="AI68" cm="1">
        <f t="array" ref="AI68">INDEX(GMW!$A$2:$HZ$100,MATCH(1,(GMW!$HY$2:$HY$100=AI$3)*(GMW!$HZ$2:$HZ$100=AI$1),0),$B68-1973)</f>
        <v>30911</v>
      </c>
      <c r="AJ68" cm="1">
        <f t="array" ref="AJ68">INDEX(GMW!$A$2:$HZ$100,MATCH(1,(GMW!$HY$2:$HY$100=AJ$3)*(GMW!$HZ$2:$HZ$100=AJ$1),0),$B68-1973)</f>
        <v>79.599999999999994</v>
      </c>
      <c r="AK68" cm="1">
        <f t="array" ref="AK68">INDEX(GMW!$A$2:$HZ$100,MATCH(1,(GMW!$HY$2:$HY$100=AK$3)*(GMW!$HZ$2:$HZ$100=AK$1),0),$B68-1973)</f>
        <v>27633</v>
      </c>
      <c r="AL68" cm="1">
        <f t="array" ref="AL68">INDEX(GMW!$A$2:$HZ$100,MATCH(1,(GMW!$HY$2:$HY$100=AL$3)*(GMW!$HZ$2:$HZ$100=AL$1),0),$B68-1973)</f>
        <v>8.6999999999999993</v>
      </c>
      <c r="AM68" cm="1">
        <f t="array" ref="AM68">INDEX(GMW!$A$2:$HZ$100,MATCH(1,(GMW!$HY$2:$HY$100=AM$3)*(GMW!$HZ$2:$HZ$100=AM$1),0),$B68-1973)</f>
        <v>-1.7594339999999999</v>
      </c>
      <c r="AN68" cm="1">
        <f t="array" ref="AN68">INDEX(GMW!$A$2:$HZ$100,MATCH(1,(GMW!$HY$2:$HY$100=AN$3)*(GMW!$HZ$2:$HZ$100=AN$1),0),$B68-1973)</f>
        <v>58025</v>
      </c>
      <c r="AO68" cm="1">
        <f t="array" ref="AO68">INDEX(GMW!$A$2:$HZ$100,MATCH(1,(GMW!$HY$2:$HY$100=AO$3)*(GMW!$HZ$2:$HZ$100=AO$1),0),$B68-1973)</f>
        <v>336789</v>
      </c>
      <c r="AP68" cm="1">
        <f t="array" ref="AP68">INDEX(GMW!$A$2:$HZ$100,MATCH(1,(GMW!$HY$2:$HY$100=AP$3)*(GMW!$HZ$2:$HZ$100=AP$1),0),$B68-1973)</f>
        <v>12107</v>
      </c>
      <c r="AQ68" cm="1">
        <f t="array" ref="AQ68">INDEX(GMW!$A$2:$HZ$100,MATCH(1,(GMW!$HY$2:$HY$100=AQ$3)*(GMW!$HZ$2:$HZ$100=AQ$1),0),$B68-1973)</f>
        <v>-11575</v>
      </c>
      <c r="AR68" cm="1">
        <f t="array" ref="AR68">INDEX(GMW!$A$2:$HZ$100,MATCH(1,(GMW!$HY$2:$HY$100=AR$3)*(GMW!$HZ$2:$HZ$100=AR$1),0),$B68-1973)</f>
        <v>72213</v>
      </c>
      <c r="AS68" cm="1">
        <f t="array" ref="AS68">INDEX(GMW!$A$2:$HZ$100,MATCH(1,(GMW!$HY$2:$HY$100=AS$3)*(GMW!$HZ$2:$HZ$100=AS$1),0),$B68-1973)</f>
        <v>532</v>
      </c>
      <c r="AT68" cm="1">
        <f t="array" ref="AT68">INDEX(GMW!$A$2:$HZ$100,MATCH(1,(GMW!$HY$2:$HY$100=AT$3)*(GMW!$HZ$2:$HZ$100=AT$1),0),$B68-1973)</f>
        <v>5388</v>
      </c>
      <c r="AU68" cm="1">
        <f t="array" ref="AU68">INDEX(GMW!$A$2:$HZ$100,MATCH(1,(GMW!$HY$2:$HY$100=AU$3)*(GMW!$HZ$2:$HZ$100=AU$1),0),$B68-1973)</f>
        <v>66026</v>
      </c>
      <c r="AV68" cm="1">
        <f t="array" ref="AV68">INDEX(GMW!$A$2:$HZ$100,MATCH(1,(GMW!$HY$2:$HY$100=AV$3)*(GMW!$HZ$2:$HZ$100=AV$1),0),$B68-1973)</f>
        <v>301400</v>
      </c>
      <c r="AW68" cm="1">
        <f t="array" ref="AW68">INDEX(GMW!$A$2:$HZ$100,MATCH(1,(GMW!$HY$2:$HY$100=AW$3)*(GMW!$HZ$2:$HZ$100=AW$1),0),$B68-1973)</f>
        <v>210748</v>
      </c>
      <c r="AX68" cm="1">
        <f t="array" ref="AX68">INDEX(GMW!$A$2:$HZ$100,MATCH(1,(GMW!$HY$2:$HY$100=AX$3)*(GMW!$HZ$2:$HZ$100=AX$1),0),$B68-1973)</f>
        <v>342766.9</v>
      </c>
      <c r="AY68" cm="1">
        <f t="array" ref="AY68">INDEX(GMW!$A$2:$HZ$100,MATCH(1,(GMW!$HY$2:$HY$100=AY$3)*(GMW!$HZ$2:$HZ$100=AY$1),0),$B68-1973)</f>
        <v>62.575679999999998</v>
      </c>
      <c r="AZ68" cm="1">
        <f t="array" ref="AZ68">INDEX(GMW!$A$2:$HZ$100,MATCH(1,(GMW!$HY$2:$HY$100=AZ$3)*(GMW!$HZ$2:$HZ$100=AZ$1),0),$B68-1973)</f>
        <v>67.266670000000005</v>
      </c>
      <c r="BA68" cm="1">
        <f t="array" ref="BA68">INDEX(GMW!$A$2:$HZ$100,MATCH(1,(GMW!$HY$2:$HY$100=BA$3)*(GMW!$HZ$2:$HZ$100=BA$1),0),$B68-1973)</f>
        <v>6.625</v>
      </c>
      <c r="BB68" cm="1">
        <f t="array" ref="BB68">INDEX(GMW!$A$2:$HZ$100,MATCH(1,(GMW!$HY$2:$HY$100=BB$3)*(GMW!$HZ$2:$HZ$100=BB$1),0),$B68-1973)</f>
        <v>30911</v>
      </c>
      <c r="BC68" cm="1">
        <f t="array" ref="BC68">INDEX(GMW!$A$2:$HZ$100,MATCH(1,(GMW!$HY$2:$HY$100=BC$3)*(GMW!$HZ$2:$HZ$100=BC$1),0),$B68-1973)</f>
        <v>79.599999999999994</v>
      </c>
      <c r="BD68" cm="1">
        <f t="array" ref="BD68">INDEX(GMW!$A$2:$HZ$100,MATCH(1,(GMW!$HY$2:$HY$100=BD$3)*(GMW!$HZ$2:$HZ$100=BD$1),0),$B68-1973)</f>
        <v>27633</v>
      </c>
      <c r="BE68" cm="1">
        <f t="array" ref="BE68">INDEX(GMW!$A$2:$HZ$100,MATCH(1,(GMW!$HY$2:$HY$100=BE$3)*(GMW!$HZ$2:$HZ$100=BE$1),0),$B68-1973)</f>
        <v>8.6999999999999993</v>
      </c>
      <c r="BF68" cm="1">
        <f t="array" ref="BF68">INDEX(GMW!$A$2:$HZ$100,MATCH(1,(GMW!$HY$2:$HY$100=BF$3)*(GMW!$HZ$2:$HZ$100=BF$1),0),$B68-1973)</f>
        <v>-1.7594339999999999</v>
      </c>
      <c r="BG68" cm="1">
        <f t="array" ref="BG68">INDEX(GMW!$A$2:$HZ$100,MATCH(1,(GMW!$HY$2:$HY$100=BG$3)*(GMW!$HZ$2:$HZ$100=BG$1),0),$B68-1973)</f>
        <v>58025</v>
      </c>
      <c r="BJ68">
        <f t="shared" si="67"/>
        <v>1995</v>
      </c>
    </row>
    <row r="69" spans="1:63">
      <c r="B69">
        <f t="shared" si="64"/>
        <v>2042</v>
      </c>
      <c r="C69" cm="1">
        <f t="array" ref="C69">INDEX(GMW!$A$2:$HZ$100,MATCH(1,(GMW!$HY$2:$HY$100=C$3)*(GMW!$HZ$2:$HZ$100=C$1),0),$B69-1973)</f>
        <v>340542</v>
      </c>
      <c r="D69" cm="1">
        <f t="array" ref="D69">INDEX(GMW!$A$2:$HZ$100,MATCH(1,(GMW!$HY$2:$HY$100=D$3)*(GMW!$HZ$2:$HZ$100=D$1),0),$B69-1973)</f>
        <v>10426</v>
      </c>
      <c r="E69" cm="1">
        <f t="array" ref="E69">INDEX(GMW!$A$2:$HZ$100,MATCH(1,(GMW!$HY$2:$HY$100=E$3)*(GMW!$HZ$2:$HZ$100=E$1),0),$B69-1973)</f>
        <v>-9162.9989999999998</v>
      </c>
      <c r="F69" cm="1">
        <f t="array" ref="F69">INDEX(GMW!$A$2:$HZ$100,MATCH(1,(GMW!$HY$2:$HY$100=F$3)*(GMW!$HZ$2:$HZ$100=F$1),0),$B69-1973)</f>
        <v>73076</v>
      </c>
      <c r="G69" cm="1">
        <f t="array" ref="G69">INDEX(GMW!$A$2:$HZ$100,MATCH(1,(GMW!$HY$2:$HY$100=G$3)*(GMW!$HZ$2:$HZ$100=G$1),0),$B69-1973)</f>
        <v>1263</v>
      </c>
      <c r="H69" cm="1">
        <f t="array" ref="H69">INDEX(GMW!$A$2:$HZ$100,MATCH(1,(GMW!$HY$2:$HY$100=H$3)*(GMW!$HZ$2:$HZ$100=H$1),0),$B69-1973)</f>
        <v>5455</v>
      </c>
      <c r="I69" cm="1">
        <f t="array" ref="I69">INDEX(GMW!$A$2:$HZ$100,MATCH(1,(GMW!$HY$2:$HY$100=I$3)*(GMW!$HZ$2:$HZ$100=I$1),0),$B69-1973)</f>
        <v>69368</v>
      </c>
      <c r="J69" cm="1">
        <f t="array" ref="J69">INDEX(GMW!$A$2:$HZ$100,MATCH(1,(GMW!$HY$2:$HY$100=J$3)*(GMW!$HZ$2:$HZ$100=J$1),0),$B69-1973)</f>
        <v>310700</v>
      </c>
      <c r="K69" cm="1">
        <f t="array" ref="K69">INDEX(GMW!$A$2:$HZ$100,MATCH(1,(GMW!$HY$2:$HY$100=K$3)*(GMW!$HZ$2:$HZ$100=K$1),0),$B69-1973)</f>
        <v>214616</v>
      </c>
      <c r="L69" cm="1">
        <f t="array" ref="L69">INDEX(GMW!$A$2:$HZ$100,MATCH(1,(GMW!$HY$2:$HY$100=L$3)*(GMW!$HZ$2:$HZ$100=L$1),0),$B69-1973)</f>
        <v>344755.8</v>
      </c>
      <c r="M69" cm="1">
        <f t="array" ref="M69">INDEX(GMW!$A$2:$HZ$100,MATCH(1,(GMW!$HY$2:$HY$100=M$3)*(GMW!$HZ$2:$HZ$100=M$1),0),$B69-1973)</f>
        <v>63.021889999999999</v>
      </c>
      <c r="N69" cm="1">
        <f t="array" ref="N69">INDEX(GMW!$A$2:$HZ$100,MATCH(1,(GMW!$HY$2:$HY$100=N$3)*(GMW!$HZ$2:$HZ$100=N$1),0),$B69-1973)</f>
        <v>67.400000000000006</v>
      </c>
      <c r="O69" cm="1">
        <f t="array" ref="O69">INDEX(GMW!$A$2:$HZ$100,MATCH(1,(GMW!$HY$2:$HY$100=O$3)*(GMW!$HZ$2:$HZ$100=O$1),0),$B69-1973)</f>
        <v>6.625</v>
      </c>
      <c r="P69" cm="1">
        <f t="array" ref="P69">INDEX(GMW!$A$2:$HZ$100,MATCH(1,(GMW!$HY$2:$HY$100=P$3)*(GMW!$HZ$2:$HZ$100=P$1),0),$B69-1973)</f>
        <v>31005</v>
      </c>
      <c r="Q69" cm="1">
        <f t="array" ref="Q69">INDEX(GMW!$A$2:$HZ$100,MATCH(1,(GMW!$HY$2:$HY$100=Q$3)*(GMW!$HZ$2:$HZ$100=Q$1),0),$B69-1973)</f>
        <v>79.900000000000006</v>
      </c>
      <c r="R69" cm="1">
        <f t="array" ref="R69">INDEX(GMW!$A$2:$HZ$100,MATCH(1,(GMW!$HY$2:$HY$100=R$3)*(GMW!$HZ$2:$HZ$100=R$1),0),$B69-1973)</f>
        <v>27827</v>
      </c>
      <c r="S69" cm="1">
        <f t="array" ref="S69">INDEX(GMW!$A$2:$HZ$100,MATCH(1,(GMW!$HY$2:$HY$100=S$3)*(GMW!$HZ$2:$HZ$100=S$1),0),$B69-1973)</f>
        <v>8.6</v>
      </c>
      <c r="T69" cm="1">
        <f t="array" ref="T69">INDEX(GMW!$A$2:$HZ$100,MATCH(1,(GMW!$HY$2:$HY$100=T$3)*(GMW!$HZ$2:$HZ$100=T$1),0),$B69-1973)</f>
        <v>-1.2297629999999999</v>
      </c>
      <c r="U69" cm="1">
        <f t="array" ref="U69">INDEX(GMW!$A$2:$HZ$100,MATCH(1,(GMW!$HY$2:$HY$100=U$3)*(GMW!$HZ$2:$HZ$100=U$1),0),$B69-1973)</f>
        <v>58059.75</v>
      </c>
      <c r="V69" cm="1">
        <f t="array" ref="V69">INDEX(GMW!$A$2:$HZ$100,MATCH(1,(GMW!$HY$2:$HY$100=V$3)*(GMW!$HZ$2:$HZ$100=V$1),0),$B69-1973)</f>
        <v>340542</v>
      </c>
      <c r="W69" cm="1">
        <f t="array" ref="W69">INDEX(GMW!$A$2:$HZ$100,MATCH(1,(GMW!$HY$2:$HY$100=W$3)*(GMW!$HZ$2:$HZ$100=W$1),0),$B69-1973)</f>
        <v>10426</v>
      </c>
      <c r="X69" cm="1">
        <f t="array" ref="X69">INDEX(GMW!$A$2:$HZ$100,MATCH(1,(GMW!$HY$2:$HY$100=X$3)*(GMW!$HZ$2:$HZ$100=X$1),0),$B69-1973)</f>
        <v>-9162.9989999999998</v>
      </c>
      <c r="Y69" cm="1">
        <f t="array" ref="Y69">INDEX(GMW!$A$2:$HZ$100,MATCH(1,(GMW!$HY$2:$HY$100=Y$3)*(GMW!$HZ$2:$HZ$100=Y$1),0),$B69-1973)</f>
        <v>73076</v>
      </c>
      <c r="Z69" cm="1">
        <f t="array" ref="Z69">INDEX(GMW!$A$2:$HZ$100,MATCH(1,(GMW!$HY$2:$HY$100=Z$3)*(GMW!$HZ$2:$HZ$100=Z$1),0),$B69-1973)</f>
        <v>1263</v>
      </c>
      <c r="AA69" cm="1">
        <f t="array" ref="AA69">INDEX(GMW!$A$2:$HZ$100,MATCH(1,(GMW!$HY$2:$HY$100=AA$3)*(GMW!$HZ$2:$HZ$100=AA$1),0),$B69-1973)</f>
        <v>5455</v>
      </c>
      <c r="AB69" cm="1">
        <f t="array" ref="AB69">INDEX(GMW!$A$2:$HZ$100,MATCH(1,(GMW!$HY$2:$HY$100=AB$3)*(GMW!$HZ$2:$HZ$100=AB$1),0),$B69-1973)</f>
        <v>69368</v>
      </c>
      <c r="AC69" cm="1">
        <f t="array" ref="AC69">INDEX(GMW!$A$2:$HZ$100,MATCH(1,(GMW!$HY$2:$HY$100=AC$3)*(GMW!$HZ$2:$HZ$100=AC$1),0),$B69-1973)</f>
        <v>310700</v>
      </c>
      <c r="AD69" cm="1">
        <f t="array" ref="AD69">INDEX(GMW!$A$2:$HZ$100,MATCH(1,(GMW!$HY$2:$HY$100=AD$3)*(GMW!$HZ$2:$HZ$100=AD$1),0),$B69-1973)</f>
        <v>214616</v>
      </c>
      <c r="AE69" cm="1">
        <f t="array" ref="AE69">INDEX(GMW!$A$2:$HZ$100,MATCH(1,(GMW!$HY$2:$HY$100=AE$3)*(GMW!$HZ$2:$HZ$100=AE$1),0),$B69-1973)</f>
        <v>344755.8</v>
      </c>
      <c r="AF69" cm="1">
        <f t="array" ref="AF69">INDEX(GMW!$A$2:$HZ$100,MATCH(1,(GMW!$HY$2:$HY$100=AF$3)*(GMW!$HZ$2:$HZ$100=AF$1),0),$B69-1973)</f>
        <v>63.021889999999999</v>
      </c>
      <c r="AG69" cm="1">
        <f t="array" ref="AG69">INDEX(GMW!$A$2:$HZ$100,MATCH(1,(GMW!$HY$2:$HY$100=AG$3)*(GMW!$HZ$2:$HZ$100=AG$1),0),$B69-1973)</f>
        <v>67.400000000000006</v>
      </c>
      <c r="AH69" cm="1">
        <f t="array" ref="AH69">INDEX(GMW!$A$2:$HZ$100,MATCH(1,(GMW!$HY$2:$HY$100=AH$3)*(GMW!$HZ$2:$HZ$100=AH$1),0),$B69-1973)</f>
        <v>6.625</v>
      </c>
      <c r="AI69" cm="1">
        <f t="array" ref="AI69">INDEX(GMW!$A$2:$HZ$100,MATCH(1,(GMW!$HY$2:$HY$100=AI$3)*(GMW!$HZ$2:$HZ$100=AI$1),0),$B69-1973)</f>
        <v>31005</v>
      </c>
      <c r="AJ69" cm="1">
        <f t="array" ref="AJ69">INDEX(GMW!$A$2:$HZ$100,MATCH(1,(GMW!$HY$2:$HY$100=AJ$3)*(GMW!$HZ$2:$HZ$100=AJ$1),0),$B69-1973)</f>
        <v>79.900000000000006</v>
      </c>
      <c r="AK69" cm="1">
        <f t="array" ref="AK69">INDEX(GMW!$A$2:$HZ$100,MATCH(1,(GMW!$HY$2:$HY$100=AK$3)*(GMW!$HZ$2:$HZ$100=AK$1),0),$B69-1973)</f>
        <v>27827</v>
      </c>
      <c r="AL69" cm="1">
        <f t="array" ref="AL69">INDEX(GMW!$A$2:$HZ$100,MATCH(1,(GMW!$HY$2:$HY$100=AL$3)*(GMW!$HZ$2:$HZ$100=AL$1),0),$B69-1973)</f>
        <v>8.6</v>
      </c>
      <c r="AM69" cm="1">
        <f t="array" ref="AM69">INDEX(GMW!$A$2:$HZ$100,MATCH(1,(GMW!$HY$2:$HY$100=AM$3)*(GMW!$HZ$2:$HZ$100=AM$1),0),$B69-1973)</f>
        <v>-1.2297629999999999</v>
      </c>
      <c r="AN69" cm="1">
        <f t="array" ref="AN69">INDEX(GMW!$A$2:$HZ$100,MATCH(1,(GMW!$HY$2:$HY$100=AN$3)*(GMW!$HZ$2:$HZ$100=AN$1),0),$B69-1973)</f>
        <v>58059.75</v>
      </c>
      <c r="AO69" cm="1">
        <f t="array" ref="AO69">INDEX(GMW!$A$2:$HZ$100,MATCH(1,(GMW!$HY$2:$HY$100=AO$3)*(GMW!$HZ$2:$HZ$100=AO$1),0),$B69-1973)</f>
        <v>340542</v>
      </c>
      <c r="AP69" cm="1">
        <f t="array" ref="AP69">INDEX(GMW!$A$2:$HZ$100,MATCH(1,(GMW!$HY$2:$HY$100=AP$3)*(GMW!$HZ$2:$HZ$100=AP$1),0),$B69-1973)</f>
        <v>10426</v>
      </c>
      <c r="AQ69" cm="1">
        <f t="array" ref="AQ69">INDEX(GMW!$A$2:$HZ$100,MATCH(1,(GMW!$HY$2:$HY$100=AQ$3)*(GMW!$HZ$2:$HZ$100=AQ$1),0),$B69-1973)</f>
        <v>-9162.9989999999998</v>
      </c>
      <c r="AR69" cm="1">
        <f t="array" ref="AR69">INDEX(GMW!$A$2:$HZ$100,MATCH(1,(GMW!$HY$2:$HY$100=AR$3)*(GMW!$HZ$2:$HZ$100=AR$1),0),$B69-1973)</f>
        <v>73076</v>
      </c>
      <c r="AS69" cm="1">
        <f t="array" ref="AS69">INDEX(GMW!$A$2:$HZ$100,MATCH(1,(GMW!$HY$2:$HY$100=AS$3)*(GMW!$HZ$2:$HZ$100=AS$1),0),$B69-1973)</f>
        <v>1263</v>
      </c>
      <c r="AT69" cm="1">
        <f t="array" ref="AT69">INDEX(GMW!$A$2:$HZ$100,MATCH(1,(GMW!$HY$2:$HY$100=AT$3)*(GMW!$HZ$2:$HZ$100=AT$1),0),$B69-1973)</f>
        <v>5455</v>
      </c>
      <c r="AU69" cm="1">
        <f t="array" ref="AU69">INDEX(GMW!$A$2:$HZ$100,MATCH(1,(GMW!$HY$2:$HY$100=AU$3)*(GMW!$HZ$2:$HZ$100=AU$1),0),$B69-1973)</f>
        <v>69368</v>
      </c>
      <c r="AV69" cm="1">
        <f t="array" ref="AV69">INDEX(GMW!$A$2:$HZ$100,MATCH(1,(GMW!$HY$2:$HY$100=AV$3)*(GMW!$HZ$2:$HZ$100=AV$1),0),$B69-1973)</f>
        <v>310700</v>
      </c>
      <c r="AW69" cm="1">
        <f t="array" ref="AW69">INDEX(GMW!$A$2:$HZ$100,MATCH(1,(GMW!$HY$2:$HY$100=AW$3)*(GMW!$HZ$2:$HZ$100=AW$1),0),$B69-1973)</f>
        <v>214616</v>
      </c>
      <c r="AX69" cm="1">
        <f t="array" ref="AX69">INDEX(GMW!$A$2:$HZ$100,MATCH(1,(GMW!$HY$2:$HY$100=AX$3)*(GMW!$HZ$2:$HZ$100=AX$1),0),$B69-1973)</f>
        <v>344755.8</v>
      </c>
      <c r="AY69" cm="1">
        <f t="array" ref="AY69">INDEX(GMW!$A$2:$HZ$100,MATCH(1,(GMW!$HY$2:$HY$100=AY$3)*(GMW!$HZ$2:$HZ$100=AY$1),0),$B69-1973)</f>
        <v>63.021889999999999</v>
      </c>
      <c r="AZ69" cm="1">
        <f t="array" ref="AZ69">INDEX(GMW!$A$2:$HZ$100,MATCH(1,(GMW!$HY$2:$HY$100=AZ$3)*(GMW!$HZ$2:$HZ$100=AZ$1),0),$B69-1973)</f>
        <v>67.400000000000006</v>
      </c>
      <c r="BA69" cm="1">
        <f t="array" ref="BA69">INDEX(GMW!$A$2:$HZ$100,MATCH(1,(GMW!$HY$2:$HY$100=BA$3)*(GMW!$HZ$2:$HZ$100=BA$1),0),$B69-1973)</f>
        <v>6.625</v>
      </c>
      <c r="BB69" cm="1">
        <f t="array" ref="BB69">INDEX(GMW!$A$2:$HZ$100,MATCH(1,(GMW!$HY$2:$HY$100=BB$3)*(GMW!$HZ$2:$HZ$100=BB$1),0),$B69-1973)</f>
        <v>31005</v>
      </c>
      <c r="BC69" cm="1">
        <f t="array" ref="BC69">INDEX(GMW!$A$2:$HZ$100,MATCH(1,(GMW!$HY$2:$HY$100=BC$3)*(GMW!$HZ$2:$HZ$100=BC$1),0),$B69-1973)</f>
        <v>79.900000000000006</v>
      </c>
      <c r="BD69" cm="1">
        <f t="array" ref="BD69">INDEX(GMW!$A$2:$HZ$100,MATCH(1,(GMW!$HY$2:$HY$100=BD$3)*(GMW!$HZ$2:$HZ$100=BD$1),0),$B69-1973)</f>
        <v>27827</v>
      </c>
      <c r="BE69" cm="1">
        <f t="array" ref="BE69">INDEX(GMW!$A$2:$HZ$100,MATCH(1,(GMW!$HY$2:$HY$100=BE$3)*(GMW!$HZ$2:$HZ$100=BE$1),0),$B69-1973)</f>
        <v>8.6</v>
      </c>
      <c r="BF69" cm="1">
        <f t="array" ref="BF69">INDEX(GMW!$A$2:$HZ$100,MATCH(1,(GMW!$HY$2:$HY$100=BF$3)*(GMW!$HZ$2:$HZ$100=BF$1),0),$B69-1973)</f>
        <v>-1.2297629999999999</v>
      </c>
      <c r="BG69" cm="1">
        <f t="array" ref="BG69">INDEX(GMW!$A$2:$HZ$100,MATCH(1,(GMW!$HY$2:$HY$100=BG$3)*(GMW!$HZ$2:$HZ$100=BG$1),0),$B69-1973)</f>
        <v>58059.75</v>
      </c>
      <c r="BJ69">
        <f t="shared" si="67"/>
        <v>1995</v>
      </c>
    </row>
    <row r="70" spans="1:63">
      <c r="B70">
        <f t="shared" si="64"/>
        <v>2043</v>
      </c>
      <c r="C70" cm="1">
        <f t="array" ref="C70">INDEX(GMW!$A$2:$HZ$100,MATCH(1,(GMW!$HY$2:$HY$100=C$3)*(GMW!$HZ$2:$HZ$100=C$1),0),$B70-1973)</f>
        <v>341602</v>
      </c>
      <c r="D70" cm="1">
        <f t="array" ref="D70">INDEX(GMW!$A$2:$HZ$100,MATCH(1,(GMW!$HY$2:$HY$100=D$3)*(GMW!$HZ$2:$HZ$100=D$1),0),$B70-1973)</f>
        <v>6456</v>
      </c>
      <c r="E70" cm="1">
        <f t="array" ref="E70">INDEX(GMW!$A$2:$HZ$100,MATCH(1,(GMW!$HY$2:$HY$100=E$3)*(GMW!$HZ$2:$HZ$100=E$1),0),$B70-1973)</f>
        <v>-5160</v>
      </c>
      <c r="F70" cm="1">
        <f t="array" ref="F70">INDEX(GMW!$A$2:$HZ$100,MATCH(1,(GMW!$HY$2:$HY$100=F$3)*(GMW!$HZ$2:$HZ$100=F$1),0),$B70-1973)</f>
        <v>75411</v>
      </c>
      <c r="G70" cm="1">
        <f t="array" ref="G70">INDEX(GMW!$A$2:$HZ$100,MATCH(1,(GMW!$HY$2:$HY$100=G$3)*(GMW!$HZ$2:$HZ$100=G$1),0),$B70-1973)</f>
        <v>1296</v>
      </c>
      <c r="H70" cm="1">
        <f t="array" ref="H70">INDEX(GMW!$A$2:$HZ$100,MATCH(1,(GMW!$HY$2:$HY$100=H$3)*(GMW!$HZ$2:$HZ$100=H$1),0),$B70-1973)</f>
        <v>5523</v>
      </c>
      <c r="I70" cm="1">
        <f t="array" ref="I70">INDEX(GMW!$A$2:$HZ$100,MATCH(1,(GMW!$HY$2:$HY$100=I$3)*(GMW!$HZ$2:$HZ$100=I$1),0),$B70-1973)</f>
        <v>75774</v>
      </c>
      <c r="J70" cm="1">
        <f t="array" ref="J70">INDEX(GMW!$A$2:$HZ$100,MATCH(1,(GMW!$HY$2:$HY$100=J$3)*(GMW!$HZ$2:$HZ$100=J$1),0),$B70-1973)</f>
        <v>313600</v>
      </c>
      <c r="K70" cm="1">
        <f t="array" ref="K70">INDEX(GMW!$A$2:$HZ$100,MATCH(1,(GMW!$HY$2:$HY$100=K$3)*(GMW!$HZ$2:$HZ$100=K$1),0),$B70-1973)</f>
        <v>217824</v>
      </c>
      <c r="L70" cm="1">
        <f t="array" ref="L70">INDEX(GMW!$A$2:$HZ$100,MATCH(1,(GMW!$HY$2:$HY$100=L$3)*(GMW!$HZ$2:$HZ$100=L$1),0),$B70-1973)</f>
        <v>346989</v>
      </c>
      <c r="M70" cm="1">
        <f t="array" ref="M70">INDEX(GMW!$A$2:$HZ$100,MATCH(1,(GMW!$HY$2:$HY$100=M$3)*(GMW!$HZ$2:$HZ$100=M$1),0),$B70-1973)</f>
        <v>63.765430000000002</v>
      </c>
      <c r="N70" cm="1">
        <f t="array" ref="N70">INDEX(GMW!$A$2:$HZ$100,MATCH(1,(GMW!$HY$2:$HY$100=N$3)*(GMW!$HZ$2:$HZ$100=N$1),0),$B70-1973)</f>
        <v>67.733329999999995</v>
      </c>
      <c r="O70" cm="1">
        <f t="array" ref="O70">INDEX(GMW!$A$2:$HZ$100,MATCH(1,(GMW!$HY$2:$HY$100=O$3)*(GMW!$HZ$2:$HZ$100=O$1),0),$B70-1973)</f>
        <v>6.375</v>
      </c>
      <c r="P70" cm="1">
        <f t="array" ref="P70">INDEX(GMW!$A$2:$HZ$100,MATCH(1,(GMW!$HY$2:$HY$100=P$3)*(GMW!$HZ$2:$HZ$100=P$1),0),$B70-1973)</f>
        <v>31050</v>
      </c>
      <c r="Q70" cm="1">
        <f t="array" ref="Q70">INDEX(GMW!$A$2:$HZ$100,MATCH(1,(GMW!$HY$2:$HY$100=Q$3)*(GMW!$HZ$2:$HZ$100=Q$1),0),$B70-1973)</f>
        <v>80.2</v>
      </c>
      <c r="R70" cm="1">
        <f t="array" ref="R70">INDEX(GMW!$A$2:$HZ$100,MATCH(1,(GMW!$HY$2:$HY$100=R$3)*(GMW!$HZ$2:$HZ$100=R$1),0),$B70-1973)</f>
        <v>28071</v>
      </c>
      <c r="S70" cm="1">
        <f t="array" ref="S70">INDEX(GMW!$A$2:$HZ$100,MATCH(1,(GMW!$HY$2:$HY$100=S$3)*(GMW!$HZ$2:$HZ$100=S$1),0),$B70-1973)</f>
        <v>8.3000000000000007</v>
      </c>
      <c r="T70" cm="1">
        <f t="array" ref="T70">INDEX(GMW!$A$2:$HZ$100,MATCH(1,(GMW!$HY$2:$HY$100=T$3)*(GMW!$HZ$2:$HZ$100=T$1),0),$B70-1973)</f>
        <v>-1.5646929999999999</v>
      </c>
      <c r="U70" cm="1">
        <f t="array" ref="U70">INDEX(GMW!$A$2:$HZ$100,MATCH(1,(GMW!$HY$2:$HY$100=U$3)*(GMW!$HZ$2:$HZ$100=U$1),0),$B70-1973)</f>
        <v>58094.5</v>
      </c>
      <c r="V70" cm="1">
        <f t="array" ref="V70">INDEX(GMW!$A$2:$HZ$100,MATCH(1,(GMW!$HY$2:$HY$100=V$3)*(GMW!$HZ$2:$HZ$100=V$1),0),$B70-1973)</f>
        <v>341602</v>
      </c>
      <c r="W70" cm="1">
        <f t="array" ref="W70">INDEX(GMW!$A$2:$HZ$100,MATCH(1,(GMW!$HY$2:$HY$100=W$3)*(GMW!$HZ$2:$HZ$100=W$1),0),$B70-1973)</f>
        <v>6456</v>
      </c>
      <c r="X70" cm="1">
        <f t="array" ref="X70">INDEX(GMW!$A$2:$HZ$100,MATCH(1,(GMW!$HY$2:$HY$100=X$3)*(GMW!$HZ$2:$HZ$100=X$1),0),$B70-1973)</f>
        <v>-5160</v>
      </c>
      <c r="Y70" cm="1">
        <f t="array" ref="Y70">INDEX(GMW!$A$2:$HZ$100,MATCH(1,(GMW!$HY$2:$HY$100=Y$3)*(GMW!$HZ$2:$HZ$100=Y$1),0),$B70-1973)</f>
        <v>75411</v>
      </c>
      <c r="Z70" cm="1">
        <f t="array" ref="Z70">INDEX(GMW!$A$2:$HZ$100,MATCH(1,(GMW!$HY$2:$HY$100=Z$3)*(GMW!$HZ$2:$HZ$100=Z$1),0),$B70-1973)</f>
        <v>1296</v>
      </c>
      <c r="AA70" cm="1">
        <f t="array" ref="AA70">INDEX(GMW!$A$2:$HZ$100,MATCH(1,(GMW!$HY$2:$HY$100=AA$3)*(GMW!$HZ$2:$HZ$100=AA$1),0),$B70-1973)</f>
        <v>5523</v>
      </c>
      <c r="AB70" cm="1">
        <f t="array" ref="AB70">INDEX(GMW!$A$2:$HZ$100,MATCH(1,(GMW!$HY$2:$HY$100=AB$3)*(GMW!$HZ$2:$HZ$100=AB$1),0),$B70-1973)</f>
        <v>75774</v>
      </c>
      <c r="AC70" cm="1">
        <f t="array" ref="AC70">INDEX(GMW!$A$2:$HZ$100,MATCH(1,(GMW!$HY$2:$HY$100=AC$3)*(GMW!$HZ$2:$HZ$100=AC$1),0),$B70-1973)</f>
        <v>313600</v>
      </c>
      <c r="AD70" cm="1">
        <f t="array" ref="AD70">INDEX(GMW!$A$2:$HZ$100,MATCH(1,(GMW!$HY$2:$HY$100=AD$3)*(GMW!$HZ$2:$HZ$100=AD$1),0),$B70-1973)</f>
        <v>217824</v>
      </c>
      <c r="AE70" cm="1">
        <f t="array" ref="AE70">INDEX(GMW!$A$2:$HZ$100,MATCH(1,(GMW!$HY$2:$HY$100=AE$3)*(GMW!$HZ$2:$HZ$100=AE$1),0),$B70-1973)</f>
        <v>346989</v>
      </c>
      <c r="AF70" cm="1">
        <f t="array" ref="AF70">INDEX(GMW!$A$2:$HZ$100,MATCH(1,(GMW!$HY$2:$HY$100=AF$3)*(GMW!$HZ$2:$HZ$100=AF$1),0),$B70-1973)</f>
        <v>63.765430000000002</v>
      </c>
      <c r="AG70" cm="1">
        <f t="array" ref="AG70">INDEX(GMW!$A$2:$HZ$100,MATCH(1,(GMW!$HY$2:$HY$100=AG$3)*(GMW!$HZ$2:$HZ$100=AG$1),0),$B70-1973)</f>
        <v>67.733329999999995</v>
      </c>
      <c r="AH70" cm="1">
        <f t="array" ref="AH70">INDEX(GMW!$A$2:$HZ$100,MATCH(1,(GMW!$HY$2:$HY$100=AH$3)*(GMW!$HZ$2:$HZ$100=AH$1),0),$B70-1973)</f>
        <v>6.375</v>
      </c>
      <c r="AI70" cm="1">
        <f t="array" ref="AI70">INDEX(GMW!$A$2:$HZ$100,MATCH(1,(GMW!$HY$2:$HY$100=AI$3)*(GMW!$HZ$2:$HZ$100=AI$1),0),$B70-1973)</f>
        <v>31050</v>
      </c>
      <c r="AJ70" cm="1">
        <f t="array" ref="AJ70">INDEX(GMW!$A$2:$HZ$100,MATCH(1,(GMW!$HY$2:$HY$100=AJ$3)*(GMW!$HZ$2:$HZ$100=AJ$1),0),$B70-1973)</f>
        <v>80.2</v>
      </c>
      <c r="AK70" cm="1">
        <f t="array" ref="AK70">INDEX(GMW!$A$2:$HZ$100,MATCH(1,(GMW!$HY$2:$HY$100=AK$3)*(GMW!$HZ$2:$HZ$100=AK$1),0),$B70-1973)</f>
        <v>28071</v>
      </c>
      <c r="AL70" cm="1">
        <f t="array" ref="AL70">INDEX(GMW!$A$2:$HZ$100,MATCH(1,(GMW!$HY$2:$HY$100=AL$3)*(GMW!$HZ$2:$HZ$100=AL$1),0),$B70-1973)</f>
        <v>8.3000000000000007</v>
      </c>
      <c r="AM70" cm="1">
        <f t="array" ref="AM70">INDEX(GMW!$A$2:$HZ$100,MATCH(1,(GMW!$HY$2:$HY$100=AM$3)*(GMW!$HZ$2:$HZ$100=AM$1),0),$B70-1973)</f>
        <v>-1.5646929999999999</v>
      </c>
      <c r="AN70" cm="1">
        <f t="array" ref="AN70">INDEX(GMW!$A$2:$HZ$100,MATCH(1,(GMW!$HY$2:$HY$100=AN$3)*(GMW!$HZ$2:$HZ$100=AN$1),0),$B70-1973)</f>
        <v>58094.5</v>
      </c>
      <c r="AO70" cm="1">
        <f t="array" ref="AO70">INDEX(GMW!$A$2:$HZ$100,MATCH(1,(GMW!$HY$2:$HY$100=AO$3)*(GMW!$HZ$2:$HZ$100=AO$1),0),$B70-1973)</f>
        <v>341602</v>
      </c>
      <c r="AP70" cm="1">
        <f t="array" ref="AP70">INDEX(GMW!$A$2:$HZ$100,MATCH(1,(GMW!$HY$2:$HY$100=AP$3)*(GMW!$HZ$2:$HZ$100=AP$1),0),$B70-1973)</f>
        <v>6456</v>
      </c>
      <c r="AQ70" cm="1">
        <f t="array" ref="AQ70">INDEX(GMW!$A$2:$HZ$100,MATCH(1,(GMW!$HY$2:$HY$100=AQ$3)*(GMW!$HZ$2:$HZ$100=AQ$1),0),$B70-1973)</f>
        <v>-5160</v>
      </c>
      <c r="AR70" cm="1">
        <f t="array" ref="AR70">INDEX(GMW!$A$2:$HZ$100,MATCH(1,(GMW!$HY$2:$HY$100=AR$3)*(GMW!$HZ$2:$HZ$100=AR$1),0),$B70-1973)</f>
        <v>75411</v>
      </c>
      <c r="AS70" cm="1">
        <f t="array" ref="AS70">INDEX(GMW!$A$2:$HZ$100,MATCH(1,(GMW!$HY$2:$HY$100=AS$3)*(GMW!$HZ$2:$HZ$100=AS$1),0),$B70-1973)</f>
        <v>1296</v>
      </c>
      <c r="AT70" cm="1">
        <f t="array" ref="AT70">INDEX(GMW!$A$2:$HZ$100,MATCH(1,(GMW!$HY$2:$HY$100=AT$3)*(GMW!$HZ$2:$HZ$100=AT$1),0),$B70-1973)</f>
        <v>5523</v>
      </c>
      <c r="AU70" cm="1">
        <f t="array" ref="AU70">INDEX(GMW!$A$2:$HZ$100,MATCH(1,(GMW!$HY$2:$HY$100=AU$3)*(GMW!$HZ$2:$HZ$100=AU$1),0),$B70-1973)</f>
        <v>75774</v>
      </c>
      <c r="AV70" cm="1">
        <f t="array" ref="AV70">INDEX(GMW!$A$2:$HZ$100,MATCH(1,(GMW!$HY$2:$HY$100=AV$3)*(GMW!$HZ$2:$HZ$100=AV$1),0),$B70-1973)</f>
        <v>313600</v>
      </c>
      <c r="AW70" cm="1">
        <f t="array" ref="AW70">INDEX(GMW!$A$2:$HZ$100,MATCH(1,(GMW!$HY$2:$HY$100=AW$3)*(GMW!$HZ$2:$HZ$100=AW$1),0),$B70-1973)</f>
        <v>217824</v>
      </c>
      <c r="AX70" cm="1">
        <f t="array" ref="AX70">INDEX(GMW!$A$2:$HZ$100,MATCH(1,(GMW!$HY$2:$HY$100=AX$3)*(GMW!$HZ$2:$HZ$100=AX$1),0),$B70-1973)</f>
        <v>346989</v>
      </c>
      <c r="AY70" cm="1">
        <f t="array" ref="AY70">INDEX(GMW!$A$2:$HZ$100,MATCH(1,(GMW!$HY$2:$HY$100=AY$3)*(GMW!$HZ$2:$HZ$100=AY$1),0),$B70-1973)</f>
        <v>63.765430000000002</v>
      </c>
      <c r="AZ70" cm="1">
        <f t="array" ref="AZ70">INDEX(GMW!$A$2:$HZ$100,MATCH(1,(GMW!$HY$2:$HY$100=AZ$3)*(GMW!$HZ$2:$HZ$100=AZ$1),0),$B70-1973)</f>
        <v>67.733329999999995</v>
      </c>
      <c r="BA70" cm="1">
        <f t="array" ref="BA70">INDEX(GMW!$A$2:$HZ$100,MATCH(1,(GMW!$HY$2:$HY$100=BA$3)*(GMW!$HZ$2:$HZ$100=BA$1),0),$B70-1973)</f>
        <v>6.375</v>
      </c>
      <c r="BB70" cm="1">
        <f t="array" ref="BB70">INDEX(GMW!$A$2:$HZ$100,MATCH(1,(GMW!$HY$2:$HY$100=BB$3)*(GMW!$HZ$2:$HZ$100=BB$1),0),$B70-1973)</f>
        <v>31050</v>
      </c>
      <c r="BC70" cm="1">
        <f t="array" ref="BC70">INDEX(GMW!$A$2:$HZ$100,MATCH(1,(GMW!$HY$2:$HY$100=BC$3)*(GMW!$HZ$2:$HZ$100=BC$1),0),$B70-1973)</f>
        <v>80.2</v>
      </c>
      <c r="BD70" cm="1">
        <f t="array" ref="BD70">INDEX(GMW!$A$2:$HZ$100,MATCH(1,(GMW!$HY$2:$HY$100=BD$3)*(GMW!$HZ$2:$HZ$100=BD$1),0),$B70-1973)</f>
        <v>28071</v>
      </c>
      <c r="BE70" cm="1">
        <f t="array" ref="BE70">INDEX(GMW!$A$2:$HZ$100,MATCH(1,(GMW!$HY$2:$HY$100=BE$3)*(GMW!$HZ$2:$HZ$100=BE$1),0),$B70-1973)</f>
        <v>8.3000000000000007</v>
      </c>
      <c r="BF70" cm="1">
        <f t="array" ref="BF70">INDEX(GMW!$A$2:$HZ$100,MATCH(1,(GMW!$HY$2:$HY$100=BF$3)*(GMW!$HZ$2:$HZ$100=BF$1),0),$B70-1973)</f>
        <v>-1.5646929999999999</v>
      </c>
      <c r="BG70" cm="1">
        <f t="array" ref="BG70">INDEX(GMW!$A$2:$HZ$100,MATCH(1,(GMW!$HY$2:$HY$100=BG$3)*(GMW!$HZ$2:$HZ$100=BG$1),0),$B70-1973)</f>
        <v>58094.5</v>
      </c>
      <c r="BJ70">
        <f t="shared" si="67"/>
        <v>1995</v>
      </c>
    </row>
    <row r="71" spans="1:63">
      <c r="A71">
        <v>1996</v>
      </c>
      <c r="B71">
        <f t="shared" si="64"/>
        <v>2044</v>
      </c>
      <c r="C71" cm="1">
        <f t="array" ref="C71">INDEX(GMW!$A$2:$HZ$100,MATCH(1,(GMW!$HY$2:$HY$100=C$3)*(GMW!$HZ$2:$HZ$100=C$1),0),$B71-1973)</f>
        <v>343859</v>
      </c>
      <c r="D71" cm="1">
        <f t="array" ref="D71">INDEX(GMW!$A$2:$HZ$100,MATCH(1,(GMW!$HY$2:$HY$100=D$3)*(GMW!$HZ$2:$HZ$100=D$1),0),$B71-1973)</f>
        <v>6546</v>
      </c>
      <c r="E71" cm="1">
        <f t="array" ref="E71">INDEX(GMW!$A$2:$HZ$100,MATCH(1,(GMW!$HY$2:$HY$100=E$3)*(GMW!$HZ$2:$HZ$100=E$1),0),$B71-1973)</f>
        <v>-3027</v>
      </c>
      <c r="F71" cm="1">
        <f t="array" ref="F71">INDEX(GMW!$A$2:$HZ$100,MATCH(1,(GMW!$HY$2:$HY$100=F$3)*(GMW!$HZ$2:$HZ$100=F$1),0),$B71-1973)</f>
        <v>73589</v>
      </c>
      <c r="G71" cm="1">
        <f t="array" ref="G71">INDEX(GMW!$A$2:$HZ$100,MATCH(1,(GMW!$HY$2:$HY$100=G$3)*(GMW!$HZ$2:$HZ$100=G$1),0),$B71-1973)</f>
        <v>3519</v>
      </c>
      <c r="H71" cm="1">
        <f t="array" ref="H71">INDEX(GMW!$A$2:$HZ$100,MATCH(1,(GMW!$HY$2:$HY$100=H$3)*(GMW!$HZ$2:$HZ$100=H$1),0),$B71-1973)</f>
        <v>5570</v>
      </c>
      <c r="I71" cm="1">
        <f t="array" ref="I71">INDEX(GMW!$A$2:$HZ$100,MATCH(1,(GMW!$HY$2:$HY$100=I$3)*(GMW!$HZ$2:$HZ$100=I$1),0),$B71-1973)</f>
        <v>76132</v>
      </c>
      <c r="J71" cm="1">
        <f t="array" ref="J71">INDEX(GMW!$A$2:$HZ$100,MATCH(1,(GMW!$HY$2:$HY$100=J$3)*(GMW!$HZ$2:$HZ$100=J$1),0),$B71-1973)</f>
        <v>322100</v>
      </c>
      <c r="K71" cm="1">
        <f t="array" ref="K71">INDEX(GMW!$A$2:$HZ$100,MATCH(1,(GMW!$HY$2:$HY$100=K$3)*(GMW!$HZ$2:$HZ$100=K$1),0),$B71-1973)</f>
        <v>221433</v>
      </c>
      <c r="L71" cm="1">
        <f t="array" ref="L71">INDEX(GMW!$A$2:$HZ$100,MATCH(1,(GMW!$HY$2:$HY$100=L$3)*(GMW!$HZ$2:$HZ$100=L$1),0),$B71-1973)</f>
        <v>348932</v>
      </c>
      <c r="M71" cm="1">
        <f t="array" ref="M71">INDEX(GMW!$A$2:$HZ$100,MATCH(1,(GMW!$HY$2:$HY$100=M$3)*(GMW!$HZ$2:$HZ$100=M$1),0),$B71-1973)</f>
        <v>64.396450000000002</v>
      </c>
      <c r="N71" cm="1">
        <f t="array" ref="N71">INDEX(GMW!$A$2:$HZ$100,MATCH(1,(GMW!$HY$2:$HY$100=N$3)*(GMW!$HZ$2:$HZ$100=N$1),0),$B71-1973)</f>
        <v>68.099999999999994</v>
      </c>
      <c r="O71" cm="1">
        <f t="array" ref="O71">INDEX(GMW!$A$2:$HZ$100,MATCH(1,(GMW!$HY$2:$HY$100=O$3)*(GMW!$HZ$2:$HZ$100=O$1),0),$B71-1973)</f>
        <v>5.9375</v>
      </c>
      <c r="P71" cm="1">
        <f t="array" ref="P71">INDEX(GMW!$A$2:$HZ$100,MATCH(1,(GMW!$HY$2:$HY$100=P$3)*(GMW!$HZ$2:$HZ$100=P$1),0),$B71-1973)</f>
        <v>31143</v>
      </c>
      <c r="Q71" cm="1">
        <f t="array" ref="Q71">INDEX(GMW!$A$2:$HZ$100,MATCH(1,(GMW!$HY$2:$HY$100=Q$3)*(GMW!$HZ$2:$HZ$100=Q$1),0),$B71-1973)</f>
        <v>80.7</v>
      </c>
      <c r="R71" cm="1">
        <f t="array" ref="R71">INDEX(GMW!$A$2:$HZ$100,MATCH(1,(GMW!$HY$2:$HY$100=R$3)*(GMW!$HZ$2:$HZ$100=R$1),0),$B71-1973)</f>
        <v>28057</v>
      </c>
      <c r="S71" cm="1">
        <f t="array" ref="S71">INDEX(GMW!$A$2:$HZ$100,MATCH(1,(GMW!$HY$2:$HY$100=S$3)*(GMW!$HZ$2:$HZ$100=S$1),0),$B71-1973)</f>
        <v>8.1999999999999993</v>
      </c>
      <c r="T71" cm="1">
        <f t="array" ref="T71">INDEX(GMW!$A$2:$HZ$100,MATCH(1,(GMW!$HY$2:$HY$100=T$3)*(GMW!$HZ$2:$HZ$100=T$1),0),$B71-1973)</f>
        <v>-1.464558</v>
      </c>
      <c r="U71" cm="1">
        <f t="array" ref="U71">INDEX(GMW!$A$2:$HZ$100,MATCH(1,(GMW!$HY$2:$HY$100=U$3)*(GMW!$HZ$2:$HZ$100=U$1),0),$B71-1973)</f>
        <v>58129.25</v>
      </c>
      <c r="V71" cm="1">
        <f t="array" ref="V71">INDEX(GMW!$A$2:$HZ$100,MATCH(1,(GMW!$HY$2:$HY$100=V$3)*(GMW!$HZ$2:$HZ$100=V$1),0),$B71-1973)</f>
        <v>343859</v>
      </c>
      <c r="W71" cm="1">
        <f t="array" ref="W71">INDEX(GMW!$A$2:$HZ$100,MATCH(1,(GMW!$HY$2:$HY$100=W$3)*(GMW!$HZ$2:$HZ$100=W$1),0),$B71-1973)</f>
        <v>6546</v>
      </c>
      <c r="X71" cm="1">
        <f t="array" ref="X71">INDEX(GMW!$A$2:$HZ$100,MATCH(1,(GMW!$HY$2:$HY$100=X$3)*(GMW!$HZ$2:$HZ$100=X$1),0),$B71-1973)</f>
        <v>-3027</v>
      </c>
      <c r="Y71" cm="1">
        <f t="array" ref="Y71">INDEX(GMW!$A$2:$HZ$100,MATCH(1,(GMW!$HY$2:$HY$100=Y$3)*(GMW!$HZ$2:$HZ$100=Y$1),0),$B71-1973)</f>
        <v>73589</v>
      </c>
      <c r="Z71" cm="1">
        <f t="array" ref="Z71">INDEX(GMW!$A$2:$HZ$100,MATCH(1,(GMW!$HY$2:$HY$100=Z$3)*(GMW!$HZ$2:$HZ$100=Z$1),0),$B71-1973)</f>
        <v>3519</v>
      </c>
      <c r="AA71" cm="1">
        <f t="array" ref="AA71">INDEX(GMW!$A$2:$HZ$100,MATCH(1,(GMW!$HY$2:$HY$100=AA$3)*(GMW!$HZ$2:$HZ$100=AA$1),0),$B71-1973)</f>
        <v>5570</v>
      </c>
      <c r="AB71" cm="1">
        <f t="array" ref="AB71">INDEX(GMW!$A$2:$HZ$100,MATCH(1,(GMW!$HY$2:$HY$100=AB$3)*(GMW!$HZ$2:$HZ$100=AB$1),0),$B71-1973)</f>
        <v>76132</v>
      </c>
      <c r="AC71" cm="1">
        <f t="array" ref="AC71">INDEX(GMW!$A$2:$HZ$100,MATCH(1,(GMW!$HY$2:$HY$100=AC$3)*(GMW!$HZ$2:$HZ$100=AC$1),0),$B71-1973)</f>
        <v>322100</v>
      </c>
      <c r="AD71" cm="1">
        <f t="array" ref="AD71">INDEX(GMW!$A$2:$HZ$100,MATCH(1,(GMW!$HY$2:$HY$100=AD$3)*(GMW!$HZ$2:$HZ$100=AD$1),0),$B71-1973)</f>
        <v>221433</v>
      </c>
      <c r="AE71" cm="1">
        <f t="array" ref="AE71">INDEX(GMW!$A$2:$HZ$100,MATCH(1,(GMW!$HY$2:$HY$100=AE$3)*(GMW!$HZ$2:$HZ$100=AE$1),0),$B71-1973)</f>
        <v>348932</v>
      </c>
      <c r="AF71" cm="1">
        <f t="array" ref="AF71">INDEX(GMW!$A$2:$HZ$100,MATCH(1,(GMW!$HY$2:$HY$100=AF$3)*(GMW!$HZ$2:$HZ$100=AF$1),0),$B71-1973)</f>
        <v>64.396450000000002</v>
      </c>
      <c r="AG71" cm="1">
        <f t="array" ref="AG71">INDEX(GMW!$A$2:$HZ$100,MATCH(1,(GMW!$HY$2:$HY$100=AG$3)*(GMW!$HZ$2:$HZ$100=AG$1),0),$B71-1973)</f>
        <v>68.099999999999994</v>
      </c>
      <c r="AH71" cm="1">
        <f t="array" ref="AH71">INDEX(GMW!$A$2:$HZ$100,MATCH(1,(GMW!$HY$2:$HY$100=AH$3)*(GMW!$HZ$2:$HZ$100=AH$1),0),$B71-1973)</f>
        <v>5.9375</v>
      </c>
      <c r="AI71" cm="1">
        <f t="array" ref="AI71">INDEX(GMW!$A$2:$HZ$100,MATCH(1,(GMW!$HY$2:$HY$100=AI$3)*(GMW!$HZ$2:$HZ$100=AI$1),0),$B71-1973)</f>
        <v>31143</v>
      </c>
      <c r="AJ71" cm="1">
        <f t="array" ref="AJ71">INDEX(GMW!$A$2:$HZ$100,MATCH(1,(GMW!$HY$2:$HY$100=AJ$3)*(GMW!$HZ$2:$HZ$100=AJ$1),0),$B71-1973)</f>
        <v>80.7</v>
      </c>
      <c r="AK71" cm="1">
        <f t="array" ref="AK71">INDEX(GMW!$A$2:$HZ$100,MATCH(1,(GMW!$HY$2:$HY$100=AK$3)*(GMW!$HZ$2:$HZ$100=AK$1),0),$B71-1973)</f>
        <v>28057</v>
      </c>
      <c r="AL71" cm="1">
        <f t="array" ref="AL71">INDEX(GMW!$A$2:$HZ$100,MATCH(1,(GMW!$HY$2:$HY$100=AL$3)*(GMW!$HZ$2:$HZ$100=AL$1),0),$B71-1973)</f>
        <v>8.1999999999999993</v>
      </c>
      <c r="AM71" cm="1">
        <f t="array" ref="AM71">INDEX(GMW!$A$2:$HZ$100,MATCH(1,(GMW!$HY$2:$HY$100=AM$3)*(GMW!$HZ$2:$HZ$100=AM$1),0),$B71-1973)</f>
        <v>-1.464558</v>
      </c>
      <c r="AN71" cm="1">
        <f t="array" ref="AN71">INDEX(GMW!$A$2:$HZ$100,MATCH(1,(GMW!$HY$2:$HY$100=AN$3)*(GMW!$HZ$2:$HZ$100=AN$1),0),$B71-1973)</f>
        <v>58129.25</v>
      </c>
      <c r="AO71" cm="1">
        <f t="array" ref="AO71">INDEX(GMW!$A$2:$HZ$100,MATCH(1,(GMW!$HY$2:$HY$100=AO$3)*(GMW!$HZ$2:$HZ$100=AO$1),0),$B71-1973)</f>
        <v>343859</v>
      </c>
      <c r="AP71" cm="1">
        <f t="array" ref="AP71">INDEX(GMW!$A$2:$HZ$100,MATCH(1,(GMW!$HY$2:$HY$100=AP$3)*(GMW!$HZ$2:$HZ$100=AP$1),0),$B71-1973)</f>
        <v>6546</v>
      </c>
      <c r="AQ71" cm="1">
        <f t="array" ref="AQ71">INDEX(GMW!$A$2:$HZ$100,MATCH(1,(GMW!$HY$2:$HY$100=AQ$3)*(GMW!$HZ$2:$HZ$100=AQ$1),0),$B71-1973)</f>
        <v>-3027</v>
      </c>
      <c r="AR71" cm="1">
        <f t="array" ref="AR71">INDEX(GMW!$A$2:$HZ$100,MATCH(1,(GMW!$HY$2:$HY$100=AR$3)*(GMW!$HZ$2:$HZ$100=AR$1),0),$B71-1973)</f>
        <v>73589</v>
      </c>
      <c r="AS71" cm="1">
        <f t="array" ref="AS71">INDEX(GMW!$A$2:$HZ$100,MATCH(1,(GMW!$HY$2:$HY$100=AS$3)*(GMW!$HZ$2:$HZ$100=AS$1),0),$B71-1973)</f>
        <v>3519</v>
      </c>
      <c r="AT71" cm="1">
        <f t="array" ref="AT71">INDEX(GMW!$A$2:$HZ$100,MATCH(1,(GMW!$HY$2:$HY$100=AT$3)*(GMW!$HZ$2:$HZ$100=AT$1),0),$B71-1973)</f>
        <v>5570</v>
      </c>
      <c r="AU71" cm="1">
        <f t="array" ref="AU71">INDEX(GMW!$A$2:$HZ$100,MATCH(1,(GMW!$HY$2:$HY$100=AU$3)*(GMW!$HZ$2:$HZ$100=AU$1),0),$B71-1973)</f>
        <v>76132</v>
      </c>
      <c r="AV71" cm="1">
        <f t="array" ref="AV71">INDEX(GMW!$A$2:$HZ$100,MATCH(1,(GMW!$HY$2:$HY$100=AV$3)*(GMW!$HZ$2:$HZ$100=AV$1),0),$B71-1973)</f>
        <v>322100</v>
      </c>
      <c r="AW71" cm="1">
        <f t="array" ref="AW71">INDEX(GMW!$A$2:$HZ$100,MATCH(1,(GMW!$HY$2:$HY$100=AW$3)*(GMW!$HZ$2:$HZ$100=AW$1),0),$B71-1973)</f>
        <v>221433</v>
      </c>
      <c r="AX71" cm="1">
        <f t="array" ref="AX71">INDEX(GMW!$A$2:$HZ$100,MATCH(1,(GMW!$HY$2:$HY$100=AX$3)*(GMW!$HZ$2:$HZ$100=AX$1),0),$B71-1973)</f>
        <v>348932</v>
      </c>
      <c r="AY71" cm="1">
        <f t="array" ref="AY71">INDEX(GMW!$A$2:$HZ$100,MATCH(1,(GMW!$HY$2:$HY$100=AY$3)*(GMW!$HZ$2:$HZ$100=AY$1),0),$B71-1973)</f>
        <v>64.396450000000002</v>
      </c>
      <c r="AZ71" cm="1">
        <f t="array" ref="AZ71">INDEX(GMW!$A$2:$HZ$100,MATCH(1,(GMW!$HY$2:$HY$100=AZ$3)*(GMW!$HZ$2:$HZ$100=AZ$1),0),$B71-1973)</f>
        <v>68.099999999999994</v>
      </c>
      <c r="BA71" cm="1">
        <f t="array" ref="BA71">INDEX(GMW!$A$2:$HZ$100,MATCH(1,(GMW!$HY$2:$HY$100=BA$3)*(GMW!$HZ$2:$HZ$100=BA$1),0),$B71-1973)</f>
        <v>5.9375</v>
      </c>
      <c r="BB71" cm="1">
        <f t="array" ref="BB71">INDEX(GMW!$A$2:$HZ$100,MATCH(1,(GMW!$HY$2:$HY$100=BB$3)*(GMW!$HZ$2:$HZ$100=BB$1),0),$B71-1973)</f>
        <v>31143</v>
      </c>
      <c r="BC71" cm="1">
        <f t="array" ref="BC71">INDEX(GMW!$A$2:$HZ$100,MATCH(1,(GMW!$HY$2:$HY$100=BC$3)*(GMW!$HZ$2:$HZ$100=BC$1),0),$B71-1973)</f>
        <v>80.7</v>
      </c>
      <c r="BD71" cm="1">
        <f t="array" ref="BD71">INDEX(GMW!$A$2:$HZ$100,MATCH(1,(GMW!$HY$2:$HY$100=BD$3)*(GMW!$HZ$2:$HZ$100=BD$1),0),$B71-1973)</f>
        <v>28057</v>
      </c>
      <c r="BE71" cm="1">
        <f t="array" ref="BE71">INDEX(GMW!$A$2:$HZ$100,MATCH(1,(GMW!$HY$2:$HY$100=BE$3)*(GMW!$HZ$2:$HZ$100=BE$1),0),$B71-1973)</f>
        <v>8.1999999999999993</v>
      </c>
      <c r="BF71" cm="1">
        <f t="array" ref="BF71">INDEX(GMW!$A$2:$HZ$100,MATCH(1,(GMW!$HY$2:$HY$100=BF$3)*(GMW!$HZ$2:$HZ$100=BF$1),0),$B71-1973)</f>
        <v>-1.464558</v>
      </c>
      <c r="BG71" cm="1">
        <f t="array" ref="BG71">INDEX(GMW!$A$2:$HZ$100,MATCH(1,(GMW!$HY$2:$HY$100=BG$3)*(GMW!$HZ$2:$HZ$100=BG$1),0),$B71-1973)</f>
        <v>58129.25</v>
      </c>
      <c r="BJ71">
        <f t="shared" si="67"/>
        <v>1995</v>
      </c>
      <c r="BK71" t="str">
        <f t="shared" ref="BK71" si="124">BJ71&amp;"01"</f>
        <v>199501</v>
      </c>
    </row>
    <row r="72" spans="1:63">
      <c r="B72">
        <f t="shared" si="64"/>
        <v>2045</v>
      </c>
      <c r="C72" cm="1">
        <f t="array" ref="C72">INDEX(GMW!$A$2:$HZ$100,MATCH(1,(GMW!$HY$2:$HY$100=C$3)*(GMW!$HZ$2:$HZ$100=C$1),0),$B72-1973)</f>
        <v>344979</v>
      </c>
      <c r="D72" cm="1">
        <f t="array" ref="D72">INDEX(GMW!$A$2:$HZ$100,MATCH(1,(GMW!$HY$2:$HY$100=D$3)*(GMW!$HZ$2:$HZ$100=D$1),0),$B72-1973)</f>
        <v>14221</v>
      </c>
      <c r="E72" cm="1">
        <f t="array" ref="E72">INDEX(GMW!$A$2:$HZ$100,MATCH(1,(GMW!$HY$2:$HY$100=E$3)*(GMW!$HZ$2:$HZ$100=E$1),0),$B72-1973)</f>
        <v>-14004</v>
      </c>
      <c r="F72" cm="1">
        <f t="array" ref="F72">INDEX(GMW!$A$2:$HZ$100,MATCH(1,(GMW!$HY$2:$HY$100=F$3)*(GMW!$HZ$2:$HZ$100=F$1),0),$B72-1973)</f>
        <v>75205</v>
      </c>
      <c r="G72" cm="1">
        <f t="array" ref="G72">INDEX(GMW!$A$2:$HZ$100,MATCH(1,(GMW!$HY$2:$HY$100=G$3)*(GMW!$HZ$2:$HZ$100=G$1),0),$B72-1973)</f>
        <v>217</v>
      </c>
      <c r="H72" cm="1">
        <f t="array" ref="H72">INDEX(GMW!$A$2:$HZ$100,MATCH(1,(GMW!$HY$2:$HY$100=H$3)*(GMW!$HZ$2:$HZ$100=H$1),0),$B72-1973)</f>
        <v>5403</v>
      </c>
      <c r="I72" cm="1">
        <f t="array" ref="I72">INDEX(GMW!$A$2:$HZ$100,MATCH(1,(GMW!$HY$2:$HY$100=I$3)*(GMW!$HZ$2:$HZ$100=I$1),0),$B72-1973)</f>
        <v>66604</v>
      </c>
      <c r="J72" cm="1">
        <f t="array" ref="J72">INDEX(GMW!$A$2:$HZ$100,MATCH(1,(GMW!$HY$2:$HY$100=J$3)*(GMW!$HZ$2:$HZ$100=J$1),0),$B72-1973)</f>
        <v>333000</v>
      </c>
      <c r="K72" cm="1">
        <f t="array" ref="K72">INDEX(GMW!$A$2:$HZ$100,MATCH(1,(GMW!$HY$2:$HY$100=K$3)*(GMW!$HZ$2:$HZ$100=K$1),0),$B72-1973)</f>
        <v>226187</v>
      </c>
      <c r="L72" cm="1">
        <f t="array" ref="L72">INDEX(GMW!$A$2:$HZ$100,MATCH(1,(GMW!$HY$2:$HY$100=L$3)*(GMW!$HZ$2:$HZ$100=L$1),0),$B72-1973)</f>
        <v>352285.2</v>
      </c>
      <c r="M72" cm="1">
        <f t="array" ref="M72">INDEX(GMW!$A$2:$HZ$100,MATCH(1,(GMW!$HY$2:$HY$100=M$3)*(GMW!$HZ$2:$HZ$100=M$1),0),$B72-1973)</f>
        <v>65.565439999999995</v>
      </c>
      <c r="N72" cm="1">
        <f t="array" ref="N72">INDEX(GMW!$A$2:$HZ$100,MATCH(1,(GMW!$HY$2:$HY$100=N$3)*(GMW!$HZ$2:$HZ$100=N$1),0),$B72-1973)</f>
        <v>68.866669999999999</v>
      </c>
      <c r="O72" cm="1">
        <f t="array" ref="O72">INDEX(GMW!$A$2:$HZ$100,MATCH(1,(GMW!$HY$2:$HY$100=O$3)*(GMW!$HZ$2:$HZ$100=O$1),0),$B72-1973)</f>
        <v>5.6875</v>
      </c>
      <c r="P72" cm="1">
        <f t="array" ref="P72">INDEX(GMW!$A$2:$HZ$100,MATCH(1,(GMW!$HY$2:$HY$100=P$3)*(GMW!$HZ$2:$HZ$100=P$1),0),$B72-1973)</f>
        <v>30911</v>
      </c>
      <c r="Q72" cm="1">
        <f t="array" ref="Q72">INDEX(GMW!$A$2:$HZ$100,MATCH(1,(GMW!$HY$2:$HY$100=Q$3)*(GMW!$HZ$2:$HZ$100=Q$1),0),$B72-1973)</f>
        <v>80.2</v>
      </c>
      <c r="R72" cm="1">
        <f t="array" ref="R72">INDEX(GMW!$A$2:$HZ$100,MATCH(1,(GMW!$HY$2:$HY$100=R$3)*(GMW!$HZ$2:$HZ$100=R$1),0),$B72-1973)</f>
        <v>28196</v>
      </c>
      <c r="S72" cm="1">
        <f t="array" ref="S72">INDEX(GMW!$A$2:$HZ$100,MATCH(1,(GMW!$HY$2:$HY$100=S$3)*(GMW!$HZ$2:$HZ$100=S$1),0),$B72-1973)</f>
        <v>8.3000000000000007</v>
      </c>
      <c r="T72" cm="1">
        <f t="array" ref="T72">INDEX(GMW!$A$2:$HZ$100,MATCH(1,(GMW!$HY$2:$HY$100=T$3)*(GMW!$HZ$2:$HZ$100=T$1),0),$B72-1973)</f>
        <v>-2.0957949999999999</v>
      </c>
      <c r="U72" cm="1">
        <f t="array" ref="U72">INDEX(GMW!$A$2:$HZ$100,MATCH(1,(GMW!$HY$2:$HY$100=U$3)*(GMW!$HZ$2:$HZ$100=U$1),0),$B72-1973)</f>
        <v>58164</v>
      </c>
      <c r="V72" cm="1">
        <f t="array" ref="V72">INDEX(GMW!$A$2:$HZ$100,MATCH(1,(GMW!$HY$2:$HY$100=V$3)*(GMW!$HZ$2:$HZ$100=V$1),0),$B72-1973)</f>
        <v>344979</v>
      </c>
      <c r="W72" cm="1">
        <f t="array" ref="W72">INDEX(GMW!$A$2:$HZ$100,MATCH(1,(GMW!$HY$2:$HY$100=W$3)*(GMW!$HZ$2:$HZ$100=W$1),0),$B72-1973)</f>
        <v>14221</v>
      </c>
      <c r="X72" cm="1">
        <f t="array" ref="X72">INDEX(GMW!$A$2:$HZ$100,MATCH(1,(GMW!$HY$2:$HY$100=X$3)*(GMW!$HZ$2:$HZ$100=X$1),0),$B72-1973)</f>
        <v>-14004</v>
      </c>
      <c r="Y72" cm="1">
        <f t="array" ref="Y72">INDEX(GMW!$A$2:$HZ$100,MATCH(1,(GMW!$HY$2:$HY$100=Y$3)*(GMW!$HZ$2:$HZ$100=Y$1),0),$B72-1973)</f>
        <v>75205</v>
      </c>
      <c r="Z72" cm="1">
        <f t="array" ref="Z72">INDEX(GMW!$A$2:$HZ$100,MATCH(1,(GMW!$HY$2:$HY$100=Z$3)*(GMW!$HZ$2:$HZ$100=Z$1),0),$B72-1973)</f>
        <v>217</v>
      </c>
      <c r="AA72" cm="1">
        <f t="array" ref="AA72">INDEX(GMW!$A$2:$HZ$100,MATCH(1,(GMW!$HY$2:$HY$100=AA$3)*(GMW!$HZ$2:$HZ$100=AA$1),0),$B72-1973)</f>
        <v>5403</v>
      </c>
      <c r="AB72" cm="1">
        <f t="array" ref="AB72">INDEX(GMW!$A$2:$HZ$100,MATCH(1,(GMW!$HY$2:$HY$100=AB$3)*(GMW!$HZ$2:$HZ$100=AB$1),0),$B72-1973)</f>
        <v>66604</v>
      </c>
      <c r="AC72" cm="1">
        <f t="array" ref="AC72">INDEX(GMW!$A$2:$HZ$100,MATCH(1,(GMW!$HY$2:$HY$100=AC$3)*(GMW!$HZ$2:$HZ$100=AC$1),0),$B72-1973)</f>
        <v>333000</v>
      </c>
      <c r="AD72" cm="1">
        <f t="array" ref="AD72">INDEX(GMW!$A$2:$HZ$100,MATCH(1,(GMW!$HY$2:$HY$100=AD$3)*(GMW!$HZ$2:$HZ$100=AD$1),0),$B72-1973)</f>
        <v>226187</v>
      </c>
      <c r="AE72" cm="1">
        <f t="array" ref="AE72">INDEX(GMW!$A$2:$HZ$100,MATCH(1,(GMW!$HY$2:$HY$100=AE$3)*(GMW!$HZ$2:$HZ$100=AE$1),0),$B72-1973)</f>
        <v>352285.2</v>
      </c>
      <c r="AF72" cm="1">
        <f t="array" ref="AF72">INDEX(GMW!$A$2:$HZ$100,MATCH(1,(GMW!$HY$2:$HY$100=AF$3)*(GMW!$HZ$2:$HZ$100=AF$1),0),$B72-1973)</f>
        <v>65.565439999999995</v>
      </c>
      <c r="AG72" cm="1">
        <f t="array" ref="AG72">INDEX(GMW!$A$2:$HZ$100,MATCH(1,(GMW!$HY$2:$HY$100=AG$3)*(GMW!$HZ$2:$HZ$100=AG$1),0),$B72-1973)</f>
        <v>68.866669999999999</v>
      </c>
      <c r="AH72" cm="1">
        <f t="array" ref="AH72">INDEX(GMW!$A$2:$HZ$100,MATCH(1,(GMW!$HY$2:$HY$100=AH$3)*(GMW!$HZ$2:$HZ$100=AH$1),0),$B72-1973)</f>
        <v>5.6875</v>
      </c>
      <c r="AI72" cm="1">
        <f t="array" ref="AI72">INDEX(GMW!$A$2:$HZ$100,MATCH(1,(GMW!$HY$2:$HY$100=AI$3)*(GMW!$HZ$2:$HZ$100=AI$1),0),$B72-1973)</f>
        <v>30911</v>
      </c>
      <c r="AJ72" cm="1">
        <f t="array" ref="AJ72">INDEX(GMW!$A$2:$HZ$100,MATCH(1,(GMW!$HY$2:$HY$100=AJ$3)*(GMW!$HZ$2:$HZ$100=AJ$1),0),$B72-1973)</f>
        <v>80.2</v>
      </c>
      <c r="AK72" cm="1">
        <f t="array" ref="AK72">INDEX(GMW!$A$2:$HZ$100,MATCH(1,(GMW!$HY$2:$HY$100=AK$3)*(GMW!$HZ$2:$HZ$100=AK$1),0),$B72-1973)</f>
        <v>28196</v>
      </c>
      <c r="AL72" cm="1">
        <f t="array" ref="AL72">INDEX(GMW!$A$2:$HZ$100,MATCH(1,(GMW!$HY$2:$HY$100=AL$3)*(GMW!$HZ$2:$HZ$100=AL$1),0),$B72-1973)</f>
        <v>8.3000000000000007</v>
      </c>
      <c r="AM72" cm="1">
        <f t="array" ref="AM72">INDEX(GMW!$A$2:$HZ$100,MATCH(1,(GMW!$HY$2:$HY$100=AM$3)*(GMW!$HZ$2:$HZ$100=AM$1),0),$B72-1973)</f>
        <v>-2.0957949999999999</v>
      </c>
      <c r="AN72" cm="1">
        <f t="array" ref="AN72">INDEX(GMW!$A$2:$HZ$100,MATCH(1,(GMW!$HY$2:$HY$100=AN$3)*(GMW!$HZ$2:$HZ$100=AN$1),0),$B72-1973)</f>
        <v>58164</v>
      </c>
      <c r="AO72" cm="1">
        <f t="array" ref="AO72">INDEX(GMW!$A$2:$HZ$100,MATCH(1,(GMW!$HY$2:$HY$100=AO$3)*(GMW!$HZ$2:$HZ$100=AO$1),0),$B72-1973)</f>
        <v>344979</v>
      </c>
      <c r="AP72" cm="1">
        <f t="array" ref="AP72">INDEX(GMW!$A$2:$HZ$100,MATCH(1,(GMW!$HY$2:$HY$100=AP$3)*(GMW!$HZ$2:$HZ$100=AP$1),0),$B72-1973)</f>
        <v>14221</v>
      </c>
      <c r="AQ72" cm="1">
        <f t="array" ref="AQ72">INDEX(GMW!$A$2:$HZ$100,MATCH(1,(GMW!$HY$2:$HY$100=AQ$3)*(GMW!$HZ$2:$HZ$100=AQ$1),0),$B72-1973)</f>
        <v>-14004</v>
      </c>
      <c r="AR72" cm="1">
        <f t="array" ref="AR72">INDEX(GMW!$A$2:$HZ$100,MATCH(1,(GMW!$HY$2:$HY$100=AR$3)*(GMW!$HZ$2:$HZ$100=AR$1),0),$B72-1973)</f>
        <v>75205</v>
      </c>
      <c r="AS72" cm="1">
        <f t="array" ref="AS72">INDEX(GMW!$A$2:$HZ$100,MATCH(1,(GMW!$HY$2:$HY$100=AS$3)*(GMW!$HZ$2:$HZ$100=AS$1),0),$B72-1973)</f>
        <v>217</v>
      </c>
      <c r="AT72" cm="1">
        <f t="array" ref="AT72">INDEX(GMW!$A$2:$HZ$100,MATCH(1,(GMW!$HY$2:$HY$100=AT$3)*(GMW!$HZ$2:$HZ$100=AT$1),0),$B72-1973)</f>
        <v>5403</v>
      </c>
      <c r="AU72" cm="1">
        <f t="array" ref="AU72">INDEX(GMW!$A$2:$HZ$100,MATCH(1,(GMW!$HY$2:$HY$100=AU$3)*(GMW!$HZ$2:$HZ$100=AU$1),0),$B72-1973)</f>
        <v>66604</v>
      </c>
      <c r="AV72" cm="1">
        <f t="array" ref="AV72">INDEX(GMW!$A$2:$HZ$100,MATCH(1,(GMW!$HY$2:$HY$100=AV$3)*(GMW!$HZ$2:$HZ$100=AV$1),0),$B72-1973)</f>
        <v>333000</v>
      </c>
      <c r="AW72" cm="1">
        <f t="array" ref="AW72">INDEX(GMW!$A$2:$HZ$100,MATCH(1,(GMW!$HY$2:$HY$100=AW$3)*(GMW!$HZ$2:$HZ$100=AW$1),0),$B72-1973)</f>
        <v>226187</v>
      </c>
      <c r="AX72" cm="1">
        <f t="array" ref="AX72">INDEX(GMW!$A$2:$HZ$100,MATCH(1,(GMW!$HY$2:$HY$100=AX$3)*(GMW!$HZ$2:$HZ$100=AX$1),0),$B72-1973)</f>
        <v>352285.2</v>
      </c>
      <c r="AY72" cm="1">
        <f t="array" ref="AY72">INDEX(GMW!$A$2:$HZ$100,MATCH(1,(GMW!$HY$2:$HY$100=AY$3)*(GMW!$HZ$2:$HZ$100=AY$1),0),$B72-1973)</f>
        <v>65.565439999999995</v>
      </c>
      <c r="AZ72" cm="1">
        <f t="array" ref="AZ72">INDEX(GMW!$A$2:$HZ$100,MATCH(1,(GMW!$HY$2:$HY$100=AZ$3)*(GMW!$HZ$2:$HZ$100=AZ$1),0),$B72-1973)</f>
        <v>68.866669999999999</v>
      </c>
      <c r="BA72" cm="1">
        <f t="array" ref="BA72">INDEX(GMW!$A$2:$HZ$100,MATCH(1,(GMW!$HY$2:$HY$100=BA$3)*(GMW!$HZ$2:$HZ$100=BA$1),0),$B72-1973)</f>
        <v>5.6875</v>
      </c>
      <c r="BB72" cm="1">
        <f t="array" ref="BB72">INDEX(GMW!$A$2:$HZ$100,MATCH(1,(GMW!$HY$2:$HY$100=BB$3)*(GMW!$HZ$2:$HZ$100=BB$1),0),$B72-1973)</f>
        <v>30911</v>
      </c>
      <c r="BC72" cm="1">
        <f t="array" ref="BC72">INDEX(GMW!$A$2:$HZ$100,MATCH(1,(GMW!$HY$2:$HY$100=BC$3)*(GMW!$HZ$2:$HZ$100=BC$1),0),$B72-1973)</f>
        <v>80.2</v>
      </c>
      <c r="BD72" cm="1">
        <f t="array" ref="BD72">INDEX(GMW!$A$2:$HZ$100,MATCH(1,(GMW!$HY$2:$HY$100=BD$3)*(GMW!$HZ$2:$HZ$100=BD$1),0),$B72-1973)</f>
        <v>28196</v>
      </c>
      <c r="BE72" cm="1">
        <f t="array" ref="BE72">INDEX(GMW!$A$2:$HZ$100,MATCH(1,(GMW!$HY$2:$HY$100=BE$3)*(GMW!$HZ$2:$HZ$100=BE$1),0),$B72-1973)</f>
        <v>8.3000000000000007</v>
      </c>
      <c r="BF72" cm="1">
        <f t="array" ref="BF72">INDEX(GMW!$A$2:$HZ$100,MATCH(1,(GMW!$HY$2:$HY$100=BF$3)*(GMW!$HZ$2:$HZ$100=BF$1),0),$B72-1973)</f>
        <v>-2.0957949999999999</v>
      </c>
      <c r="BG72" cm="1">
        <f t="array" ref="BG72">INDEX(GMW!$A$2:$HZ$100,MATCH(1,(GMW!$HY$2:$HY$100=BG$3)*(GMW!$HZ$2:$HZ$100=BG$1),0),$B72-1973)</f>
        <v>58164</v>
      </c>
      <c r="BJ72">
        <f t="shared" si="67"/>
        <v>1996</v>
      </c>
    </row>
    <row r="73" spans="1:63">
      <c r="B73">
        <f t="shared" ref="B73:B136" si="125">+B72+1</f>
        <v>2046</v>
      </c>
      <c r="C73" cm="1">
        <f t="array" ref="C73">INDEX(GMW!$A$2:$HZ$100,MATCH(1,(GMW!$HY$2:$HY$100=C$3)*(GMW!$HZ$2:$HZ$100=C$1),0),$B73-1973)</f>
        <v>348214</v>
      </c>
      <c r="D73" cm="1">
        <f t="array" ref="D73">INDEX(GMW!$A$2:$HZ$100,MATCH(1,(GMW!$HY$2:$HY$100=D$3)*(GMW!$HZ$2:$HZ$100=D$1),0),$B73-1973)</f>
        <v>8575</v>
      </c>
      <c r="E73" cm="1">
        <f t="array" ref="E73">INDEX(GMW!$A$2:$HZ$100,MATCH(1,(GMW!$HY$2:$HY$100=E$3)*(GMW!$HZ$2:$HZ$100=E$1),0),$B73-1973)</f>
        <v>-8226</v>
      </c>
      <c r="F73" cm="1">
        <f t="array" ref="F73">INDEX(GMW!$A$2:$HZ$100,MATCH(1,(GMW!$HY$2:$HY$100=F$3)*(GMW!$HZ$2:$HZ$100=F$1),0),$B73-1973)</f>
        <v>74908</v>
      </c>
      <c r="G73" cm="1">
        <f t="array" ref="G73">INDEX(GMW!$A$2:$HZ$100,MATCH(1,(GMW!$HY$2:$HY$100=G$3)*(GMW!$HZ$2:$HZ$100=G$1),0),$B73-1973)</f>
        <v>349</v>
      </c>
      <c r="H73" cm="1">
        <f t="array" ref="H73">INDEX(GMW!$A$2:$HZ$100,MATCH(1,(GMW!$HY$2:$HY$100=H$3)*(GMW!$HZ$2:$HZ$100=H$1),0),$B73-1973)</f>
        <v>5401</v>
      </c>
      <c r="I73" cm="1">
        <f t="array" ref="I73">INDEX(GMW!$A$2:$HZ$100,MATCH(1,(GMW!$HY$2:$HY$100=I$3)*(GMW!$HZ$2:$HZ$100=I$1),0),$B73-1973)</f>
        <v>72083</v>
      </c>
      <c r="J73" cm="1">
        <f t="array" ref="J73">INDEX(GMW!$A$2:$HZ$100,MATCH(1,(GMW!$HY$2:$HY$100=J$3)*(GMW!$HZ$2:$HZ$100=J$1),0),$B73-1973)</f>
        <v>339300</v>
      </c>
      <c r="K73" cm="1">
        <f t="array" ref="K73">INDEX(GMW!$A$2:$HZ$100,MATCH(1,(GMW!$HY$2:$HY$100=K$3)*(GMW!$HZ$2:$HZ$100=K$1),0),$B73-1973)</f>
        <v>229913</v>
      </c>
      <c r="L73" cm="1">
        <f t="array" ref="L73">INDEX(GMW!$A$2:$HZ$100,MATCH(1,(GMW!$HY$2:$HY$100=L$3)*(GMW!$HZ$2:$HZ$100=L$1),0),$B73-1973)</f>
        <v>353855.3</v>
      </c>
      <c r="M73" cm="1">
        <f t="array" ref="M73">INDEX(GMW!$A$2:$HZ$100,MATCH(1,(GMW!$HY$2:$HY$100=M$3)*(GMW!$HZ$2:$HZ$100=M$1),0),$B73-1973)</f>
        <v>66.026349999999994</v>
      </c>
      <c r="N73" cm="1">
        <f t="array" ref="N73">INDEX(GMW!$A$2:$HZ$100,MATCH(1,(GMW!$HY$2:$HY$100=N$3)*(GMW!$HZ$2:$HZ$100=N$1),0),$B73-1973)</f>
        <v>68.933329999999998</v>
      </c>
      <c r="O73" cm="1">
        <f t="array" ref="O73">INDEX(GMW!$A$2:$HZ$100,MATCH(1,(GMW!$HY$2:$HY$100=O$3)*(GMW!$HZ$2:$HZ$100=O$1),0),$B73-1973)</f>
        <v>5.6875</v>
      </c>
      <c r="P73" cm="1">
        <f t="array" ref="P73">INDEX(GMW!$A$2:$HZ$100,MATCH(1,(GMW!$HY$2:$HY$100=P$3)*(GMW!$HZ$2:$HZ$100=P$1),0),$B73-1973)</f>
        <v>31050</v>
      </c>
      <c r="Q73" cm="1">
        <f t="array" ref="Q73">INDEX(GMW!$A$2:$HZ$100,MATCH(1,(GMW!$HY$2:$HY$100=Q$3)*(GMW!$HZ$2:$HZ$100=Q$1),0),$B73-1973)</f>
        <v>80.599999999999994</v>
      </c>
      <c r="R73" cm="1">
        <f t="array" ref="R73">INDEX(GMW!$A$2:$HZ$100,MATCH(1,(GMW!$HY$2:$HY$100=R$3)*(GMW!$HZ$2:$HZ$100=R$1),0),$B73-1973)</f>
        <v>28614</v>
      </c>
      <c r="S73" cm="1">
        <f t="array" ref="S73">INDEX(GMW!$A$2:$HZ$100,MATCH(1,(GMW!$HY$2:$HY$100=S$3)*(GMW!$HZ$2:$HZ$100=S$1),0),$B73-1973)</f>
        <v>8.1</v>
      </c>
      <c r="T73" cm="1">
        <f t="array" ref="T73">INDEX(GMW!$A$2:$HZ$100,MATCH(1,(GMW!$HY$2:$HY$100=T$3)*(GMW!$HZ$2:$HZ$100=T$1),0),$B73-1973)</f>
        <v>-1.607132</v>
      </c>
      <c r="U73" cm="1">
        <f t="array" ref="U73">INDEX(GMW!$A$2:$HZ$100,MATCH(1,(GMW!$HY$2:$HY$100=U$3)*(GMW!$HZ$2:$HZ$100=U$1),0),$B73-1973)</f>
        <v>58201.5</v>
      </c>
      <c r="V73" cm="1">
        <f t="array" ref="V73">INDEX(GMW!$A$2:$HZ$100,MATCH(1,(GMW!$HY$2:$HY$100=V$3)*(GMW!$HZ$2:$HZ$100=V$1),0),$B73-1973)</f>
        <v>348214</v>
      </c>
      <c r="W73" cm="1">
        <f t="array" ref="W73">INDEX(GMW!$A$2:$HZ$100,MATCH(1,(GMW!$HY$2:$HY$100=W$3)*(GMW!$HZ$2:$HZ$100=W$1),0),$B73-1973)</f>
        <v>8575</v>
      </c>
      <c r="X73" cm="1">
        <f t="array" ref="X73">INDEX(GMW!$A$2:$HZ$100,MATCH(1,(GMW!$HY$2:$HY$100=X$3)*(GMW!$HZ$2:$HZ$100=X$1),0),$B73-1973)</f>
        <v>-8226</v>
      </c>
      <c r="Y73" cm="1">
        <f t="array" ref="Y73">INDEX(GMW!$A$2:$HZ$100,MATCH(1,(GMW!$HY$2:$HY$100=Y$3)*(GMW!$HZ$2:$HZ$100=Y$1),0),$B73-1973)</f>
        <v>74908</v>
      </c>
      <c r="Z73" cm="1">
        <f t="array" ref="Z73">INDEX(GMW!$A$2:$HZ$100,MATCH(1,(GMW!$HY$2:$HY$100=Z$3)*(GMW!$HZ$2:$HZ$100=Z$1),0),$B73-1973)</f>
        <v>349</v>
      </c>
      <c r="AA73" cm="1">
        <f t="array" ref="AA73">INDEX(GMW!$A$2:$HZ$100,MATCH(1,(GMW!$HY$2:$HY$100=AA$3)*(GMW!$HZ$2:$HZ$100=AA$1),0),$B73-1973)</f>
        <v>5401</v>
      </c>
      <c r="AB73" cm="1">
        <f t="array" ref="AB73">INDEX(GMW!$A$2:$HZ$100,MATCH(1,(GMW!$HY$2:$HY$100=AB$3)*(GMW!$HZ$2:$HZ$100=AB$1),0),$B73-1973)</f>
        <v>72083</v>
      </c>
      <c r="AC73" cm="1">
        <f t="array" ref="AC73">INDEX(GMW!$A$2:$HZ$100,MATCH(1,(GMW!$HY$2:$HY$100=AC$3)*(GMW!$HZ$2:$HZ$100=AC$1),0),$B73-1973)</f>
        <v>339300</v>
      </c>
      <c r="AD73" cm="1">
        <f t="array" ref="AD73">INDEX(GMW!$A$2:$HZ$100,MATCH(1,(GMW!$HY$2:$HY$100=AD$3)*(GMW!$HZ$2:$HZ$100=AD$1),0),$B73-1973)</f>
        <v>229913</v>
      </c>
      <c r="AE73" cm="1">
        <f t="array" ref="AE73">INDEX(GMW!$A$2:$HZ$100,MATCH(1,(GMW!$HY$2:$HY$100=AE$3)*(GMW!$HZ$2:$HZ$100=AE$1),0),$B73-1973)</f>
        <v>353855.3</v>
      </c>
      <c r="AF73" cm="1">
        <f t="array" ref="AF73">INDEX(GMW!$A$2:$HZ$100,MATCH(1,(GMW!$HY$2:$HY$100=AF$3)*(GMW!$HZ$2:$HZ$100=AF$1),0),$B73-1973)</f>
        <v>66.026349999999994</v>
      </c>
      <c r="AG73" cm="1">
        <f t="array" ref="AG73">INDEX(GMW!$A$2:$HZ$100,MATCH(1,(GMW!$HY$2:$HY$100=AG$3)*(GMW!$HZ$2:$HZ$100=AG$1),0),$B73-1973)</f>
        <v>68.933329999999998</v>
      </c>
      <c r="AH73" cm="1">
        <f t="array" ref="AH73">INDEX(GMW!$A$2:$HZ$100,MATCH(1,(GMW!$HY$2:$HY$100=AH$3)*(GMW!$HZ$2:$HZ$100=AH$1),0),$B73-1973)</f>
        <v>5.6875</v>
      </c>
      <c r="AI73" cm="1">
        <f t="array" ref="AI73">INDEX(GMW!$A$2:$HZ$100,MATCH(1,(GMW!$HY$2:$HY$100=AI$3)*(GMW!$HZ$2:$HZ$100=AI$1),0),$B73-1973)</f>
        <v>31050</v>
      </c>
      <c r="AJ73" cm="1">
        <f t="array" ref="AJ73">INDEX(GMW!$A$2:$HZ$100,MATCH(1,(GMW!$HY$2:$HY$100=AJ$3)*(GMW!$HZ$2:$HZ$100=AJ$1),0),$B73-1973)</f>
        <v>80.599999999999994</v>
      </c>
      <c r="AK73" cm="1">
        <f t="array" ref="AK73">INDEX(GMW!$A$2:$HZ$100,MATCH(1,(GMW!$HY$2:$HY$100=AK$3)*(GMW!$HZ$2:$HZ$100=AK$1),0),$B73-1973)</f>
        <v>28614</v>
      </c>
      <c r="AL73" cm="1">
        <f t="array" ref="AL73">INDEX(GMW!$A$2:$HZ$100,MATCH(1,(GMW!$HY$2:$HY$100=AL$3)*(GMW!$HZ$2:$HZ$100=AL$1),0),$B73-1973)</f>
        <v>8.1</v>
      </c>
      <c r="AM73" cm="1">
        <f t="array" ref="AM73">INDEX(GMW!$A$2:$HZ$100,MATCH(1,(GMW!$HY$2:$HY$100=AM$3)*(GMW!$HZ$2:$HZ$100=AM$1),0),$B73-1973)</f>
        <v>-1.607132</v>
      </c>
      <c r="AN73" cm="1">
        <f t="array" ref="AN73">INDEX(GMW!$A$2:$HZ$100,MATCH(1,(GMW!$HY$2:$HY$100=AN$3)*(GMW!$HZ$2:$HZ$100=AN$1),0),$B73-1973)</f>
        <v>58201.5</v>
      </c>
      <c r="AO73" cm="1">
        <f t="array" ref="AO73">INDEX(GMW!$A$2:$HZ$100,MATCH(1,(GMW!$HY$2:$HY$100=AO$3)*(GMW!$HZ$2:$HZ$100=AO$1),0),$B73-1973)</f>
        <v>348214</v>
      </c>
      <c r="AP73" cm="1">
        <f t="array" ref="AP73">INDEX(GMW!$A$2:$HZ$100,MATCH(1,(GMW!$HY$2:$HY$100=AP$3)*(GMW!$HZ$2:$HZ$100=AP$1),0),$B73-1973)</f>
        <v>8575</v>
      </c>
      <c r="AQ73" cm="1">
        <f t="array" ref="AQ73">INDEX(GMW!$A$2:$HZ$100,MATCH(1,(GMW!$HY$2:$HY$100=AQ$3)*(GMW!$HZ$2:$HZ$100=AQ$1),0),$B73-1973)</f>
        <v>-8226</v>
      </c>
      <c r="AR73" cm="1">
        <f t="array" ref="AR73">INDEX(GMW!$A$2:$HZ$100,MATCH(1,(GMW!$HY$2:$HY$100=AR$3)*(GMW!$HZ$2:$HZ$100=AR$1),0),$B73-1973)</f>
        <v>74908</v>
      </c>
      <c r="AS73" cm="1">
        <f t="array" ref="AS73">INDEX(GMW!$A$2:$HZ$100,MATCH(1,(GMW!$HY$2:$HY$100=AS$3)*(GMW!$HZ$2:$HZ$100=AS$1),0),$B73-1973)</f>
        <v>349</v>
      </c>
      <c r="AT73" cm="1">
        <f t="array" ref="AT73">INDEX(GMW!$A$2:$HZ$100,MATCH(1,(GMW!$HY$2:$HY$100=AT$3)*(GMW!$HZ$2:$HZ$100=AT$1),0),$B73-1973)</f>
        <v>5401</v>
      </c>
      <c r="AU73" cm="1">
        <f t="array" ref="AU73">INDEX(GMW!$A$2:$HZ$100,MATCH(1,(GMW!$HY$2:$HY$100=AU$3)*(GMW!$HZ$2:$HZ$100=AU$1),0),$B73-1973)</f>
        <v>72083</v>
      </c>
      <c r="AV73" cm="1">
        <f t="array" ref="AV73">INDEX(GMW!$A$2:$HZ$100,MATCH(1,(GMW!$HY$2:$HY$100=AV$3)*(GMW!$HZ$2:$HZ$100=AV$1),0),$B73-1973)</f>
        <v>339300</v>
      </c>
      <c r="AW73" cm="1">
        <f t="array" ref="AW73">INDEX(GMW!$A$2:$HZ$100,MATCH(1,(GMW!$HY$2:$HY$100=AW$3)*(GMW!$HZ$2:$HZ$100=AW$1),0),$B73-1973)</f>
        <v>229913</v>
      </c>
      <c r="AX73" cm="1">
        <f t="array" ref="AX73">INDEX(GMW!$A$2:$HZ$100,MATCH(1,(GMW!$HY$2:$HY$100=AX$3)*(GMW!$HZ$2:$HZ$100=AX$1),0),$B73-1973)</f>
        <v>353855.3</v>
      </c>
      <c r="AY73" cm="1">
        <f t="array" ref="AY73">INDEX(GMW!$A$2:$HZ$100,MATCH(1,(GMW!$HY$2:$HY$100=AY$3)*(GMW!$HZ$2:$HZ$100=AY$1),0),$B73-1973)</f>
        <v>66.026349999999994</v>
      </c>
      <c r="AZ73" cm="1">
        <f t="array" ref="AZ73">INDEX(GMW!$A$2:$HZ$100,MATCH(1,(GMW!$HY$2:$HY$100=AZ$3)*(GMW!$HZ$2:$HZ$100=AZ$1),0),$B73-1973)</f>
        <v>68.933329999999998</v>
      </c>
      <c r="BA73" cm="1">
        <f t="array" ref="BA73">INDEX(GMW!$A$2:$HZ$100,MATCH(1,(GMW!$HY$2:$HY$100=BA$3)*(GMW!$HZ$2:$HZ$100=BA$1),0),$B73-1973)</f>
        <v>5.6875</v>
      </c>
      <c r="BB73" cm="1">
        <f t="array" ref="BB73">INDEX(GMW!$A$2:$HZ$100,MATCH(1,(GMW!$HY$2:$HY$100=BB$3)*(GMW!$HZ$2:$HZ$100=BB$1),0),$B73-1973)</f>
        <v>31050</v>
      </c>
      <c r="BC73" cm="1">
        <f t="array" ref="BC73">INDEX(GMW!$A$2:$HZ$100,MATCH(1,(GMW!$HY$2:$HY$100=BC$3)*(GMW!$HZ$2:$HZ$100=BC$1),0),$B73-1973)</f>
        <v>80.599999999999994</v>
      </c>
      <c r="BD73" cm="1">
        <f t="array" ref="BD73">INDEX(GMW!$A$2:$HZ$100,MATCH(1,(GMW!$HY$2:$HY$100=BD$3)*(GMW!$HZ$2:$HZ$100=BD$1),0),$B73-1973)</f>
        <v>28614</v>
      </c>
      <c r="BE73" cm="1">
        <f t="array" ref="BE73">INDEX(GMW!$A$2:$HZ$100,MATCH(1,(GMW!$HY$2:$HY$100=BE$3)*(GMW!$HZ$2:$HZ$100=BE$1),0),$B73-1973)</f>
        <v>8.1</v>
      </c>
      <c r="BF73" cm="1">
        <f t="array" ref="BF73">INDEX(GMW!$A$2:$HZ$100,MATCH(1,(GMW!$HY$2:$HY$100=BF$3)*(GMW!$HZ$2:$HZ$100=BF$1),0),$B73-1973)</f>
        <v>-1.607132</v>
      </c>
      <c r="BG73" cm="1">
        <f t="array" ref="BG73">INDEX(GMW!$A$2:$HZ$100,MATCH(1,(GMW!$HY$2:$HY$100=BG$3)*(GMW!$HZ$2:$HZ$100=BG$1),0),$B73-1973)</f>
        <v>58201.5</v>
      </c>
      <c r="BJ73">
        <f t="shared" si="67"/>
        <v>1996</v>
      </c>
    </row>
    <row r="74" spans="1:63">
      <c r="B74">
        <f t="shared" si="125"/>
        <v>2047</v>
      </c>
      <c r="C74" cm="1">
        <f t="array" ref="C74">INDEX(GMW!$A$2:$HZ$100,MATCH(1,(GMW!$HY$2:$HY$100=C$3)*(GMW!$HZ$2:$HZ$100=C$1),0),$B74-1973)</f>
        <v>352958</v>
      </c>
      <c r="D74" cm="1">
        <f t="array" ref="D74">INDEX(GMW!$A$2:$HZ$100,MATCH(1,(GMW!$HY$2:$HY$100=D$3)*(GMW!$HZ$2:$HZ$100=D$1),0),$B74-1973)</f>
        <v>1507</v>
      </c>
      <c r="E74" cm="1">
        <f t="array" ref="E74">INDEX(GMW!$A$2:$HZ$100,MATCH(1,(GMW!$HY$2:$HY$100=E$3)*(GMW!$HZ$2:$HZ$100=E$1),0),$B74-1973)</f>
        <v>-1757</v>
      </c>
      <c r="F74" cm="1">
        <f t="array" ref="F74">INDEX(GMW!$A$2:$HZ$100,MATCH(1,(GMW!$HY$2:$HY$100=F$3)*(GMW!$HZ$2:$HZ$100=F$1),0),$B74-1973)</f>
        <v>76551</v>
      </c>
      <c r="G74" cm="1">
        <f t="array" ref="G74">INDEX(GMW!$A$2:$HZ$100,MATCH(1,(GMW!$HY$2:$HY$100=G$3)*(GMW!$HZ$2:$HZ$100=G$1),0),$B74-1973)</f>
        <v>-250</v>
      </c>
      <c r="H74" cm="1">
        <f t="array" ref="H74">INDEX(GMW!$A$2:$HZ$100,MATCH(1,(GMW!$HY$2:$HY$100=H$3)*(GMW!$HZ$2:$HZ$100=H$1),0),$B74-1973)</f>
        <v>5409</v>
      </c>
      <c r="I74" cm="1">
        <f t="array" ref="I74">INDEX(GMW!$A$2:$HZ$100,MATCH(1,(GMW!$HY$2:$HY$100=I$3)*(GMW!$HZ$2:$HZ$100=I$1),0),$B74-1973)</f>
        <v>80203</v>
      </c>
      <c r="J74" cm="1">
        <f t="array" ref="J74">INDEX(GMW!$A$2:$HZ$100,MATCH(1,(GMW!$HY$2:$HY$100=J$3)*(GMW!$HZ$2:$HZ$100=J$1),0),$B74-1973)</f>
        <v>341900</v>
      </c>
      <c r="K74" cm="1">
        <f t="array" ref="K74">INDEX(GMW!$A$2:$HZ$100,MATCH(1,(GMW!$HY$2:$HY$100=K$3)*(GMW!$HZ$2:$HZ$100=K$1),0),$B74-1973)</f>
        <v>232460</v>
      </c>
      <c r="L74" cm="1">
        <f t="array" ref="L74">INDEX(GMW!$A$2:$HZ$100,MATCH(1,(GMW!$HY$2:$HY$100=L$3)*(GMW!$HZ$2:$HZ$100=L$1),0),$B74-1973)</f>
        <v>356731.5</v>
      </c>
      <c r="M74" cm="1">
        <f t="array" ref="M74">INDEX(GMW!$A$2:$HZ$100,MATCH(1,(GMW!$HY$2:$HY$100=M$3)*(GMW!$HZ$2:$HZ$100=M$1),0),$B74-1973)</f>
        <v>65.860529999999997</v>
      </c>
      <c r="N74" cm="1">
        <f t="array" ref="N74">INDEX(GMW!$A$2:$HZ$100,MATCH(1,(GMW!$HY$2:$HY$100=N$3)*(GMW!$HZ$2:$HZ$100=N$1),0),$B74-1973)</f>
        <v>69.366669999999999</v>
      </c>
      <c r="O74" cm="1">
        <f t="array" ref="O74">INDEX(GMW!$A$2:$HZ$100,MATCH(1,(GMW!$HY$2:$HY$100=O$3)*(GMW!$HZ$2:$HZ$100=O$1),0),$B74-1973)</f>
        <v>5.9375</v>
      </c>
      <c r="P74" cm="1">
        <f t="array" ref="P74">INDEX(GMW!$A$2:$HZ$100,MATCH(1,(GMW!$HY$2:$HY$100=P$3)*(GMW!$HZ$2:$HZ$100=P$1),0),$B74-1973)</f>
        <v>31419</v>
      </c>
      <c r="Q74" cm="1">
        <f t="array" ref="Q74">INDEX(GMW!$A$2:$HZ$100,MATCH(1,(GMW!$HY$2:$HY$100=Q$3)*(GMW!$HZ$2:$HZ$100=Q$1),0),$B74-1973)</f>
        <v>81.400000000000006</v>
      </c>
      <c r="R74" cm="1">
        <f t="array" ref="R74">INDEX(GMW!$A$2:$HZ$100,MATCH(1,(GMW!$HY$2:$HY$100=R$3)*(GMW!$HZ$2:$HZ$100=R$1),0),$B74-1973)</f>
        <v>28724</v>
      </c>
      <c r="S74" cm="1">
        <f t="array" ref="S74">INDEX(GMW!$A$2:$HZ$100,MATCH(1,(GMW!$HY$2:$HY$100=S$3)*(GMW!$HZ$2:$HZ$100=S$1),0),$B74-1973)</f>
        <v>7.8</v>
      </c>
      <c r="T74" cm="1">
        <f t="array" ref="T74">INDEX(GMW!$A$2:$HZ$100,MATCH(1,(GMW!$HY$2:$HY$100=T$3)*(GMW!$HZ$2:$HZ$100=T$1),0),$B74-1973)</f>
        <v>-1.063442</v>
      </c>
      <c r="U74" cm="1">
        <f t="array" ref="U74">INDEX(GMW!$A$2:$HZ$100,MATCH(1,(GMW!$HY$2:$HY$100=U$3)*(GMW!$HZ$2:$HZ$100=U$1),0),$B74-1973)</f>
        <v>58239</v>
      </c>
      <c r="V74" cm="1">
        <f t="array" ref="V74">INDEX(GMW!$A$2:$HZ$100,MATCH(1,(GMW!$HY$2:$HY$100=V$3)*(GMW!$HZ$2:$HZ$100=V$1),0),$B74-1973)</f>
        <v>352958</v>
      </c>
      <c r="W74" cm="1">
        <f t="array" ref="W74">INDEX(GMW!$A$2:$HZ$100,MATCH(1,(GMW!$HY$2:$HY$100=W$3)*(GMW!$HZ$2:$HZ$100=W$1),0),$B74-1973)</f>
        <v>1507</v>
      </c>
      <c r="X74" cm="1">
        <f t="array" ref="X74">INDEX(GMW!$A$2:$HZ$100,MATCH(1,(GMW!$HY$2:$HY$100=X$3)*(GMW!$HZ$2:$HZ$100=X$1),0),$B74-1973)</f>
        <v>-1757</v>
      </c>
      <c r="Y74" cm="1">
        <f t="array" ref="Y74">INDEX(GMW!$A$2:$HZ$100,MATCH(1,(GMW!$HY$2:$HY$100=Y$3)*(GMW!$HZ$2:$HZ$100=Y$1),0),$B74-1973)</f>
        <v>76551</v>
      </c>
      <c r="Z74" cm="1">
        <f t="array" ref="Z74">INDEX(GMW!$A$2:$HZ$100,MATCH(1,(GMW!$HY$2:$HY$100=Z$3)*(GMW!$HZ$2:$HZ$100=Z$1),0),$B74-1973)</f>
        <v>-250</v>
      </c>
      <c r="AA74" cm="1">
        <f t="array" ref="AA74">INDEX(GMW!$A$2:$HZ$100,MATCH(1,(GMW!$HY$2:$HY$100=AA$3)*(GMW!$HZ$2:$HZ$100=AA$1),0),$B74-1973)</f>
        <v>5409</v>
      </c>
      <c r="AB74" cm="1">
        <f t="array" ref="AB74">INDEX(GMW!$A$2:$HZ$100,MATCH(1,(GMW!$HY$2:$HY$100=AB$3)*(GMW!$HZ$2:$HZ$100=AB$1),0),$B74-1973)</f>
        <v>80203</v>
      </c>
      <c r="AC74" cm="1">
        <f t="array" ref="AC74">INDEX(GMW!$A$2:$HZ$100,MATCH(1,(GMW!$HY$2:$HY$100=AC$3)*(GMW!$HZ$2:$HZ$100=AC$1),0),$B74-1973)</f>
        <v>341900</v>
      </c>
      <c r="AD74" cm="1">
        <f t="array" ref="AD74">INDEX(GMW!$A$2:$HZ$100,MATCH(1,(GMW!$HY$2:$HY$100=AD$3)*(GMW!$HZ$2:$HZ$100=AD$1),0),$B74-1973)</f>
        <v>232460</v>
      </c>
      <c r="AE74" cm="1">
        <f t="array" ref="AE74">INDEX(GMW!$A$2:$HZ$100,MATCH(1,(GMW!$HY$2:$HY$100=AE$3)*(GMW!$HZ$2:$HZ$100=AE$1),0),$B74-1973)</f>
        <v>356731.5</v>
      </c>
      <c r="AF74" cm="1">
        <f t="array" ref="AF74">INDEX(GMW!$A$2:$HZ$100,MATCH(1,(GMW!$HY$2:$HY$100=AF$3)*(GMW!$HZ$2:$HZ$100=AF$1),0),$B74-1973)</f>
        <v>65.860529999999997</v>
      </c>
      <c r="AG74" cm="1">
        <f t="array" ref="AG74">INDEX(GMW!$A$2:$HZ$100,MATCH(1,(GMW!$HY$2:$HY$100=AG$3)*(GMW!$HZ$2:$HZ$100=AG$1),0),$B74-1973)</f>
        <v>69.366669999999999</v>
      </c>
      <c r="AH74" cm="1">
        <f t="array" ref="AH74">INDEX(GMW!$A$2:$HZ$100,MATCH(1,(GMW!$HY$2:$HY$100=AH$3)*(GMW!$HZ$2:$HZ$100=AH$1),0),$B74-1973)</f>
        <v>5.9375</v>
      </c>
      <c r="AI74" cm="1">
        <f t="array" ref="AI74">INDEX(GMW!$A$2:$HZ$100,MATCH(1,(GMW!$HY$2:$HY$100=AI$3)*(GMW!$HZ$2:$HZ$100=AI$1),0),$B74-1973)</f>
        <v>31419</v>
      </c>
      <c r="AJ74" cm="1">
        <f t="array" ref="AJ74">INDEX(GMW!$A$2:$HZ$100,MATCH(1,(GMW!$HY$2:$HY$100=AJ$3)*(GMW!$HZ$2:$HZ$100=AJ$1),0),$B74-1973)</f>
        <v>81.400000000000006</v>
      </c>
      <c r="AK74" cm="1">
        <f t="array" ref="AK74">INDEX(GMW!$A$2:$HZ$100,MATCH(1,(GMW!$HY$2:$HY$100=AK$3)*(GMW!$HZ$2:$HZ$100=AK$1),0),$B74-1973)</f>
        <v>28724</v>
      </c>
      <c r="AL74" cm="1">
        <f t="array" ref="AL74">INDEX(GMW!$A$2:$HZ$100,MATCH(1,(GMW!$HY$2:$HY$100=AL$3)*(GMW!$HZ$2:$HZ$100=AL$1),0),$B74-1973)</f>
        <v>7.8</v>
      </c>
      <c r="AM74" cm="1">
        <f t="array" ref="AM74">INDEX(GMW!$A$2:$HZ$100,MATCH(1,(GMW!$HY$2:$HY$100=AM$3)*(GMW!$HZ$2:$HZ$100=AM$1),0),$B74-1973)</f>
        <v>-1.063442</v>
      </c>
      <c r="AN74" cm="1">
        <f t="array" ref="AN74">INDEX(GMW!$A$2:$HZ$100,MATCH(1,(GMW!$HY$2:$HY$100=AN$3)*(GMW!$HZ$2:$HZ$100=AN$1),0),$B74-1973)</f>
        <v>58239</v>
      </c>
      <c r="AO74" cm="1">
        <f t="array" ref="AO74">INDEX(GMW!$A$2:$HZ$100,MATCH(1,(GMW!$HY$2:$HY$100=AO$3)*(GMW!$HZ$2:$HZ$100=AO$1),0),$B74-1973)</f>
        <v>352958</v>
      </c>
      <c r="AP74" cm="1">
        <f t="array" ref="AP74">INDEX(GMW!$A$2:$HZ$100,MATCH(1,(GMW!$HY$2:$HY$100=AP$3)*(GMW!$HZ$2:$HZ$100=AP$1),0),$B74-1973)</f>
        <v>1507</v>
      </c>
      <c r="AQ74" cm="1">
        <f t="array" ref="AQ74">INDEX(GMW!$A$2:$HZ$100,MATCH(1,(GMW!$HY$2:$HY$100=AQ$3)*(GMW!$HZ$2:$HZ$100=AQ$1),0),$B74-1973)</f>
        <v>-1757</v>
      </c>
      <c r="AR74" cm="1">
        <f t="array" ref="AR74">INDEX(GMW!$A$2:$HZ$100,MATCH(1,(GMW!$HY$2:$HY$100=AR$3)*(GMW!$HZ$2:$HZ$100=AR$1),0),$B74-1973)</f>
        <v>76551</v>
      </c>
      <c r="AS74" cm="1">
        <f t="array" ref="AS74">INDEX(GMW!$A$2:$HZ$100,MATCH(1,(GMW!$HY$2:$HY$100=AS$3)*(GMW!$HZ$2:$HZ$100=AS$1),0),$B74-1973)</f>
        <v>-250</v>
      </c>
      <c r="AT74" cm="1">
        <f t="array" ref="AT74">INDEX(GMW!$A$2:$HZ$100,MATCH(1,(GMW!$HY$2:$HY$100=AT$3)*(GMW!$HZ$2:$HZ$100=AT$1),0),$B74-1973)</f>
        <v>5409</v>
      </c>
      <c r="AU74" cm="1">
        <f t="array" ref="AU74">INDEX(GMW!$A$2:$HZ$100,MATCH(1,(GMW!$HY$2:$HY$100=AU$3)*(GMW!$HZ$2:$HZ$100=AU$1),0),$B74-1973)</f>
        <v>80203</v>
      </c>
      <c r="AV74" cm="1">
        <f t="array" ref="AV74">INDEX(GMW!$A$2:$HZ$100,MATCH(1,(GMW!$HY$2:$HY$100=AV$3)*(GMW!$HZ$2:$HZ$100=AV$1),0),$B74-1973)</f>
        <v>341900</v>
      </c>
      <c r="AW74" cm="1">
        <f t="array" ref="AW74">INDEX(GMW!$A$2:$HZ$100,MATCH(1,(GMW!$HY$2:$HY$100=AW$3)*(GMW!$HZ$2:$HZ$100=AW$1),0),$B74-1973)</f>
        <v>232460</v>
      </c>
      <c r="AX74" cm="1">
        <f t="array" ref="AX74">INDEX(GMW!$A$2:$HZ$100,MATCH(1,(GMW!$HY$2:$HY$100=AX$3)*(GMW!$HZ$2:$HZ$100=AX$1),0),$B74-1973)</f>
        <v>356731.5</v>
      </c>
      <c r="AY74" cm="1">
        <f t="array" ref="AY74">INDEX(GMW!$A$2:$HZ$100,MATCH(1,(GMW!$HY$2:$HY$100=AY$3)*(GMW!$HZ$2:$HZ$100=AY$1),0),$B74-1973)</f>
        <v>65.860529999999997</v>
      </c>
      <c r="AZ74" cm="1">
        <f t="array" ref="AZ74">INDEX(GMW!$A$2:$HZ$100,MATCH(1,(GMW!$HY$2:$HY$100=AZ$3)*(GMW!$HZ$2:$HZ$100=AZ$1),0),$B74-1973)</f>
        <v>69.366669999999999</v>
      </c>
      <c r="BA74" cm="1">
        <f t="array" ref="BA74">INDEX(GMW!$A$2:$HZ$100,MATCH(1,(GMW!$HY$2:$HY$100=BA$3)*(GMW!$HZ$2:$HZ$100=BA$1),0),$B74-1973)</f>
        <v>5.9375</v>
      </c>
      <c r="BB74" cm="1">
        <f t="array" ref="BB74">INDEX(GMW!$A$2:$HZ$100,MATCH(1,(GMW!$HY$2:$HY$100=BB$3)*(GMW!$HZ$2:$HZ$100=BB$1),0),$B74-1973)</f>
        <v>31419</v>
      </c>
      <c r="BC74" cm="1">
        <f t="array" ref="BC74">INDEX(GMW!$A$2:$HZ$100,MATCH(1,(GMW!$HY$2:$HY$100=BC$3)*(GMW!$HZ$2:$HZ$100=BC$1),0),$B74-1973)</f>
        <v>81.400000000000006</v>
      </c>
      <c r="BD74" cm="1">
        <f t="array" ref="BD74">INDEX(GMW!$A$2:$HZ$100,MATCH(1,(GMW!$HY$2:$HY$100=BD$3)*(GMW!$HZ$2:$HZ$100=BD$1),0),$B74-1973)</f>
        <v>28724</v>
      </c>
      <c r="BE74" cm="1">
        <f t="array" ref="BE74">INDEX(GMW!$A$2:$HZ$100,MATCH(1,(GMW!$HY$2:$HY$100=BE$3)*(GMW!$HZ$2:$HZ$100=BE$1),0),$B74-1973)</f>
        <v>7.8</v>
      </c>
      <c r="BF74" cm="1">
        <f t="array" ref="BF74">INDEX(GMW!$A$2:$HZ$100,MATCH(1,(GMW!$HY$2:$HY$100=BF$3)*(GMW!$HZ$2:$HZ$100=BF$1),0),$B74-1973)</f>
        <v>-1.063442</v>
      </c>
      <c r="BG74" cm="1">
        <f t="array" ref="BG74">INDEX(GMW!$A$2:$HZ$100,MATCH(1,(GMW!$HY$2:$HY$100=BG$3)*(GMW!$HZ$2:$HZ$100=BG$1),0),$B74-1973)</f>
        <v>58239</v>
      </c>
      <c r="BJ74">
        <f t="shared" si="67"/>
        <v>1996</v>
      </c>
    </row>
    <row r="75" spans="1:63">
      <c r="A75">
        <v>1997</v>
      </c>
      <c r="B75">
        <f t="shared" si="125"/>
        <v>2048</v>
      </c>
      <c r="C75" cm="1">
        <f t="array" ref="C75">INDEX(GMW!$A$2:$HZ$100,MATCH(1,(GMW!$HY$2:$HY$100=C$3)*(GMW!$HZ$2:$HZ$100=C$1),0),$B75-1973)</f>
        <v>358611</v>
      </c>
      <c r="D75" cm="1">
        <f t="array" ref="D75">INDEX(GMW!$A$2:$HZ$100,MATCH(1,(GMW!$HY$2:$HY$100=D$3)*(GMW!$HZ$2:$HZ$100=D$1),0),$B75-1973)</f>
        <v>4621</v>
      </c>
      <c r="E75" cm="1">
        <f t="array" ref="E75">INDEX(GMW!$A$2:$HZ$100,MATCH(1,(GMW!$HY$2:$HY$100=E$3)*(GMW!$HZ$2:$HZ$100=E$1),0),$B75-1973)</f>
        <v>-1638</v>
      </c>
      <c r="F75" cm="1">
        <f t="array" ref="F75">INDEX(GMW!$A$2:$HZ$100,MATCH(1,(GMW!$HY$2:$HY$100=F$3)*(GMW!$HZ$2:$HZ$100=F$1),0),$B75-1973)</f>
        <v>76803</v>
      </c>
      <c r="G75" cm="1">
        <f t="array" ref="G75">INDEX(GMW!$A$2:$HZ$100,MATCH(1,(GMW!$HY$2:$HY$100=G$3)*(GMW!$HZ$2:$HZ$100=G$1),0),$B75-1973)</f>
        <v>2983</v>
      </c>
      <c r="H75" cm="1">
        <f t="array" ref="H75">INDEX(GMW!$A$2:$HZ$100,MATCH(1,(GMW!$HY$2:$HY$100=H$3)*(GMW!$HZ$2:$HZ$100=H$1),0),$B75-1973)</f>
        <v>5456</v>
      </c>
      <c r="I75" cm="1">
        <f t="array" ref="I75">INDEX(GMW!$A$2:$HZ$100,MATCH(1,(GMW!$HY$2:$HY$100=I$3)*(GMW!$HZ$2:$HZ$100=I$1),0),$B75-1973)</f>
        <v>80621</v>
      </c>
      <c r="J75" cm="1">
        <f t="array" ref="J75">INDEX(GMW!$A$2:$HZ$100,MATCH(1,(GMW!$HY$2:$HY$100=J$3)*(GMW!$HZ$2:$HZ$100=J$1),0),$B75-1973)</f>
        <v>347000</v>
      </c>
      <c r="K75" cm="1">
        <f t="array" ref="K75">INDEX(GMW!$A$2:$HZ$100,MATCH(1,(GMW!$HY$2:$HY$100=K$3)*(GMW!$HZ$2:$HZ$100=K$1),0),$B75-1973)</f>
        <v>232729</v>
      </c>
      <c r="L75" cm="1">
        <f t="array" ref="L75">INDEX(GMW!$A$2:$HZ$100,MATCH(1,(GMW!$HY$2:$HY$100=L$3)*(GMW!$HZ$2:$HZ$100=L$1),0),$B75-1973)</f>
        <v>359278.3</v>
      </c>
      <c r="M75" cm="1">
        <f t="array" ref="M75">INDEX(GMW!$A$2:$HZ$100,MATCH(1,(GMW!$HY$2:$HY$100=M$3)*(GMW!$HZ$2:$HZ$100=M$1),0),$B75-1973)</f>
        <v>64.89734</v>
      </c>
      <c r="N75" cm="1">
        <f t="array" ref="N75">INDEX(GMW!$A$2:$HZ$100,MATCH(1,(GMW!$HY$2:$HY$100=N$3)*(GMW!$HZ$2:$HZ$100=N$1),0),$B75-1973)</f>
        <v>69.366669999999999</v>
      </c>
      <c r="O75" cm="1">
        <f t="array" ref="O75">INDEX(GMW!$A$2:$HZ$100,MATCH(1,(GMW!$HY$2:$HY$100=O$3)*(GMW!$HZ$2:$HZ$100=O$1),0),$B75-1973)</f>
        <v>5.9375</v>
      </c>
      <c r="P75" cm="1">
        <f t="array" ref="P75">INDEX(GMW!$A$2:$HZ$100,MATCH(1,(GMW!$HY$2:$HY$100=P$3)*(GMW!$HZ$2:$HZ$100=P$1),0),$B75-1973)</f>
        <v>31653</v>
      </c>
      <c r="Q75" cm="1">
        <f t="array" ref="Q75">INDEX(GMW!$A$2:$HZ$100,MATCH(1,(GMW!$HY$2:$HY$100=Q$3)*(GMW!$HZ$2:$HZ$100=Q$1),0),$B75-1973)</f>
        <v>81.599999999999994</v>
      </c>
      <c r="R75" cm="1">
        <f t="array" ref="R75">INDEX(GMW!$A$2:$HZ$100,MATCH(1,(GMW!$HY$2:$HY$100=R$3)*(GMW!$HZ$2:$HZ$100=R$1),0),$B75-1973)</f>
        <v>27824</v>
      </c>
      <c r="S75" cm="1">
        <f t="array" ref="S75">INDEX(GMW!$A$2:$HZ$100,MATCH(1,(GMW!$HY$2:$HY$100=S$3)*(GMW!$HZ$2:$HZ$100=S$1),0),$B75-1973)</f>
        <v>7.3</v>
      </c>
      <c r="T75" cm="1">
        <f t="array" ref="T75">INDEX(GMW!$A$2:$HZ$100,MATCH(1,(GMW!$HY$2:$HY$100=T$3)*(GMW!$HZ$2:$HZ$100=T$1),0),$B75-1973)</f>
        <v>-0.18596650000000001</v>
      </c>
      <c r="U75" cm="1">
        <f t="array" ref="U75">INDEX(GMW!$A$2:$HZ$100,MATCH(1,(GMW!$HY$2:$HY$100=U$3)*(GMW!$HZ$2:$HZ$100=U$1),0),$B75-1973)</f>
        <v>58276.5</v>
      </c>
      <c r="V75" cm="1">
        <f t="array" ref="V75">INDEX(GMW!$A$2:$HZ$100,MATCH(1,(GMW!$HY$2:$HY$100=V$3)*(GMW!$HZ$2:$HZ$100=V$1),0),$B75-1973)</f>
        <v>358611</v>
      </c>
      <c r="W75" cm="1">
        <f t="array" ref="W75">INDEX(GMW!$A$2:$HZ$100,MATCH(1,(GMW!$HY$2:$HY$100=W$3)*(GMW!$HZ$2:$HZ$100=W$1),0),$B75-1973)</f>
        <v>4621</v>
      </c>
      <c r="X75" cm="1">
        <f t="array" ref="X75">INDEX(GMW!$A$2:$HZ$100,MATCH(1,(GMW!$HY$2:$HY$100=X$3)*(GMW!$HZ$2:$HZ$100=X$1),0),$B75-1973)</f>
        <v>-1638</v>
      </c>
      <c r="Y75" cm="1">
        <f t="array" ref="Y75">INDEX(GMW!$A$2:$HZ$100,MATCH(1,(GMW!$HY$2:$HY$100=Y$3)*(GMW!$HZ$2:$HZ$100=Y$1),0),$B75-1973)</f>
        <v>76803</v>
      </c>
      <c r="Z75" cm="1">
        <f t="array" ref="Z75">INDEX(GMW!$A$2:$HZ$100,MATCH(1,(GMW!$HY$2:$HY$100=Z$3)*(GMW!$HZ$2:$HZ$100=Z$1),0),$B75-1973)</f>
        <v>2983</v>
      </c>
      <c r="AA75" cm="1">
        <f t="array" ref="AA75">INDEX(GMW!$A$2:$HZ$100,MATCH(1,(GMW!$HY$2:$HY$100=AA$3)*(GMW!$HZ$2:$HZ$100=AA$1),0),$B75-1973)</f>
        <v>5456</v>
      </c>
      <c r="AB75" cm="1">
        <f t="array" ref="AB75">INDEX(GMW!$A$2:$HZ$100,MATCH(1,(GMW!$HY$2:$HY$100=AB$3)*(GMW!$HZ$2:$HZ$100=AB$1),0),$B75-1973)</f>
        <v>80621</v>
      </c>
      <c r="AC75" cm="1">
        <f t="array" ref="AC75">INDEX(GMW!$A$2:$HZ$100,MATCH(1,(GMW!$HY$2:$HY$100=AC$3)*(GMW!$HZ$2:$HZ$100=AC$1),0),$B75-1973)</f>
        <v>347000</v>
      </c>
      <c r="AD75" cm="1">
        <f t="array" ref="AD75">INDEX(GMW!$A$2:$HZ$100,MATCH(1,(GMW!$HY$2:$HY$100=AD$3)*(GMW!$HZ$2:$HZ$100=AD$1),0),$B75-1973)</f>
        <v>232729</v>
      </c>
      <c r="AE75" cm="1">
        <f t="array" ref="AE75">INDEX(GMW!$A$2:$HZ$100,MATCH(1,(GMW!$HY$2:$HY$100=AE$3)*(GMW!$HZ$2:$HZ$100=AE$1),0),$B75-1973)</f>
        <v>359278.3</v>
      </c>
      <c r="AF75" cm="1">
        <f t="array" ref="AF75">INDEX(GMW!$A$2:$HZ$100,MATCH(1,(GMW!$HY$2:$HY$100=AF$3)*(GMW!$HZ$2:$HZ$100=AF$1),0),$B75-1973)</f>
        <v>64.89734</v>
      </c>
      <c r="AG75" cm="1">
        <f t="array" ref="AG75">INDEX(GMW!$A$2:$HZ$100,MATCH(1,(GMW!$HY$2:$HY$100=AG$3)*(GMW!$HZ$2:$HZ$100=AG$1),0),$B75-1973)</f>
        <v>69.366669999999999</v>
      </c>
      <c r="AH75" cm="1">
        <f t="array" ref="AH75">INDEX(GMW!$A$2:$HZ$100,MATCH(1,(GMW!$HY$2:$HY$100=AH$3)*(GMW!$HZ$2:$HZ$100=AH$1),0),$B75-1973)</f>
        <v>5.9375</v>
      </c>
      <c r="AI75" cm="1">
        <f t="array" ref="AI75">INDEX(GMW!$A$2:$HZ$100,MATCH(1,(GMW!$HY$2:$HY$100=AI$3)*(GMW!$HZ$2:$HZ$100=AI$1),0),$B75-1973)</f>
        <v>31653</v>
      </c>
      <c r="AJ75" cm="1">
        <f t="array" ref="AJ75">INDEX(GMW!$A$2:$HZ$100,MATCH(1,(GMW!$HY$2:$HY$100=AJ$3)*(GMW!$HZ$2:$HZ$100=AJ$1),0),$B75-1973)</f>
        <v>81.599999999999994</v>
      </c>
      <c r="AK75" cm="1">
        <f t="array" ref="AK75">INDEX(GMW!$A$2:$HZ$100,MATCH(1,(GMW!$HY$2:$HY$100=AK$3)*(GMW!$HZ$2:$HZ$100=AK$1),0),$B75-1973)</f>
        <v>27824</v>
      </c>
      <c r="AL75" cm="1">
        <f t="array" ref="AL75">INDEX(GMW!$A$2:$HZ$100,MATCH(1,(GMW!$HY$2:$HY$100=AL$3)*(GMW!$HZ$2:$HZ$100=AL$1),0),$B75-1973)</f>
        <v>7.3</v>
      </c>
      <c r="AM75" cm="1">
        <f t="array" ref="AM75">INDEX(GMW!$A$2:$HZ$100,MATCH(1,(GMW!$HY$2:$HY$100=AM$3)*(GMW!$HZ$2:$HZ$100=AM$1),0),$B75-1973)</f>
        <v>-0.18596650000000001</v>
      </c>
      <c r="AN75" cm="1">
        <f t="array" ref="AN75">INDEX(GMW!$A$2:$HZ$100,MATCH(1,(GMW!$HY$2:$HY$100=AN$3)*(GMW!$HZ$2:$HZ$100=AN$1),0),$B75-1973)</f>
        <v>58276.5</v>
      </c>
      <c r="AO75" cm="1">
        <f t="array" ref="AO75">INDEX(GMW!$A$2:$HZ$100,MATCH(1,(GMW!$HY$2:$HY$100=AO$3)*(GMW!$HZ$2:$HZ$100=AO$1),0),$B75-1973)</f>
        <v>358611</v>
      </c>
      <c r="AP75" cm="1">
        <f t="array" ref="AP75">INDEX(GMW!$A$2:$HZ$100,MATCH(1,(GMW!$HY$2:$HY$100=AP$3)*(GMW!$HZ$2:$HZ$100=AP$1),0),$B75-1973)</f>
        <v>4621</v>
      </c>
      <c r="AQ75" cm="1">
        <f t="array" ref="AQ75">INDEX(GMW!$A$2:$HZ$100,MATCH(1,(GMW!$HY$2:$HY$100=AQ$3)*(GMW!$HZ$2:$HZ$100=AQ$1),0),$B75-1973)</f>
        <v>-1638</v>
      </c>
      <c r="AR75" cm="1">
        <f t="array" ref="AR75">INDEX(GMW!$A$2:$HZ$100,MATCH(1,(GMW!$HY$2:$HY$100=AR$3)*(GMW!$HZ$2:$HZ$100=AR$1),0),$B75-1973)</f>
        <v>76803</v>
      </c>
      <c r="AS75" cm="1">
        <f t="array" ref="AS75">INDEX(GMW!$A$2:$HZ$100,MATCH(1,(GMW!$HY$2:$HY$100=AS$3)*(GMW!$HZ$2:$HZ$100=AS$1),0),$B75-1973)</f>
        <v>2983</v>
      </c>
      <c r="AT75" cm="1">
        <f t="array" ref="AT75">INDEX(GMW!$A$2:$HZ$100,MATCH(1,(GMW!$HY$2:$HY$100=AT$3)*(GMW!$HZ$2:$HZ$100=AT$1),0),$B75-1973)</f>
        <v>5456</v>
      </c>
      <c r="AU75" cm="1">
        <f t="array" ref="AU75">INDEX(GMW!$A$2:$HZ$100,MATCH(1,(GMW!$HY$2:$HY$100=AU$3)*(GMW!$HZ$2:$HZ$100=AU$1),0),$B75-1973)</f>
        <v>80621</v>
      </c>
      <c r="AV75" cm="1">
        <f t="array" ref="AV75">INDEX(GMW!$A$2:$HZ$100,MATCH(1,(GMW!$HY$2:$HY$100=AV$3)*(GMW!$HZ$2:$HZ$100=AV$1),0),$B75-1973)</f>
        <v>347000</v>
      </c>
      <c r="AW75" cm="1">
        <f t="array" ref="AW75">INDEX(GMW!$A$2:$HZ$100,MATCH(1,(GMW!$HY$2:$HY$100=AW$3)*(GMW!$HZ$2:$HZ$100=AW$1),0),$B75-1973)</f>
        <v>232729</v>
      </c>
      <c r="AX75" cm="1">
        <f t="array" ref="AX75">INDEX(GMW!$A$2:$HZ$100,MATCH(1,(GMW!$HY$2:$HY$100=AX$3)*(GMW!$HZ$2:$HZ$100=AX$1),0),$B75-1973)</f>
        <v>359278.3</v>
      </c>
      <c r="AY75" cm="1">
        <f t="array" ref="AY75">INDEX(GMW!$A$2:$HZ$100,MATCH(1,(GMW!$HY$2:$HY$100=AY$3)*(GMW!$HZ$2:$HZ$100=AY$1),0),$B75-1973)</f>
        <v>64.89734</v>
      </c>
      <c r="AZ75" cm="1">
        <f t="array" ref="AZ75">INDEX(GMW!$A$2:$HZ$100,MATCH(1,(GMW!$HY$2:$HY$100=AZ$3)*(GMW!$HZ$2:$HZ$100=AZ$1),0),$B75-1973)</f>
        <v>69.366669999999999</v>
      </c>
      <c r="BA75" cm="1">
        <f t="array" ref="BA75">INDEX(GMW!$A$2:$HZ$100,MATCH(1,(GMW!$HY$2:$HY$100=BA$3)*(GMW!$HZ$2:$HZ$100=BA$1),0),$B75-1973)</f>
        <v>5.9375</v>
      </c>
      <c r="BB75" cm="1">
        <f t="array" ref="BB75">INDEX(GMW!$A$2:$HZ$100,MATCH(1,(GMW!$HY$2:$HY$100=BB$3)*(GMW!$HZ$2:$HZ$100=BB$1),0),$B75-1973)</f>
        <v>31653</v>
      </c>
      <c r="BC75" cm="1">
        <f t="array" ref="BC75">INDEX(GMW!$A$2:$HZ$100,MATCH(1,(GMW!$HY$2:$HY$100=BC$3)*(GMW!$HZ$2:$HZ$100=BC$1),0),$B75-1973)</f>
        <v>81.599999999999994</v>
      </c>
      <c r="BD75" cm="1">
        <f t="array" ref="BD75">INDEX(GMW!$A$2:$HZ$100,MATCH(1,(GMW!$HY$2:$HY$100=BD$3)*(GMW!$HZ$2:$HZ$100=BD$1),0),$B75-1973)</f>
        <v>27824</v>
      </c>
      <c r="BE75" cm="1">
        <f t="array" ref="BE75">INDEX(GMW!$A$2:$HZ$100,MATCH(1,(GMW!$HY$2:$HY$100=BE$3)*(GMW!$HZ$2:$HZ$100=BE$1),0),$B75-1973)</f>
        <v>7.3</v>
      </c>
      <c r="BF75" cm="1">
        <f t="array" ref="BF75">INDEX(GMW!$A$2:$HZ$100,MATCH(1,(GMW!$HY$2:$HY$100=BF$3)*(GMW!$HZ$2:$HZ$100=BF$1),0),$B75-1973)</f>
        <v>-0.18596650000000001</v>
      </c>
      <c r="BG75" cm="1">
        <f t="array" ref="BG75">INDEX(GMW!$A$2:$HZ$100,MATCH(1,(GMW!$HY$2:$HY$100=BG$3)*(GMW!$HZ$2:$HZ$100=BG$1),0),$B75-1973)</f>
        <v>58276.5</v>
      </c>
      <c r="BJ75">
        <f t="shared" si="67"/>
        <v>1996</v>
      </c>
      <c r="BK75" t="str">
        <f t="shared" ref="BK75" si="126">BJ75&amp;"01"</f>
        <v>199601</v>
      </c>
    </row>
    <row r="76" spans="1:63">
      <c r="B76">
        <f t="shared" si="125"/>
        <v>2049</v>
      </c>
      <c r="C76" cm="1">
        <f t="array" ref="C76">INDEX(GMW!$A$2:$HZ$100,MATCH(1,(GMW!$HY$2:$HY$100=C$3)*(GMW!$HZ$2:$HZ$100=C$1),0),$B76-1973)</f>
        <v>362573</v>
      </c>
      <c r="D76" cm="1">
        <f t="array" ref="D76">INDEX(GMW!$A$2:$HZ$100,MATCH(1,(GMW!$HY$2:$HY$100=D$3)*(GMW!$HZ$2:$HZ$100=D$1),0),$B76-1973)</f>
        <v>10861</v>
      </c>
      <c r="E76" cm="1">
        <f t="array" ref="E76">INDEX(GMW!$A$2:$HZ$100,MATCH(1,(GMW!$HY$2:$HY$100=E$3)*(GMW!$HZ$2:$HZ$100=E$1),0),$B76-1973)</f>
        <v>-11145</v>
      </c>
      <c r="F76" cm="1">
        <f t="array" ref="F76">INDEX(GMW!$A$2:$HZ$100,MATCH(1,(GMW!$HY$2:$HY$100=F$3)*(GMW!$HZ$2:$HZ$100=F$1),0),$B76-1973)</f>
        <v>77805</v>
      </c>
      <c r="G76" cm="1">
        <f t="array" ref="G76">INDEX(GMW!$A$2:$HZ$100,MATCH(1,(GMW!$HY$2:$HY$100=G$3)*(GMW!$HZ$2:$HZ$100=G$1),0),$B76-1973)</f>
        <v>-284</v>
      </c>
      <c r="H76" cm="1">
        <f t="array" ref="H76">INDEX(GMW!$A$2:$HZ$100,MATCH(1,(GMW!$HY$2:$HY$100=H$3)*(GMW!$HZ$2:$HZ$100=H$1),0),$B76-1973)</f>
        <v>5466</v>
      </c>
      <c r="I76" cm="1">
        <f t="array" ref="I76">INDEX(GMW!$A$2:$HZ$100,MATCH(1,(GMW!$HY$2:$HY$100=I$3)*(GMW!$HZ$2:$HZ$100=I$1),0),$B76-1973)</f>
        <v>72126</v>
      </c>
      <c r="J76" cm="1">
        <f t="array" ref="J76">INDEX(GMW!$A$2:$HZ$100,MATCH(1,(GMW!$HY$2:$HY$100=J$3)*(GMW!$HZ$2:$HZ$100=J$1),0),$B76-1973)</f>
        <v>364400</v>
      </c>
      <c r="K76" cm="1">
        <f t="array" ref="K76">INDEX(GMW!$A$2:$HZ$100,MATCH(1,(GMW!$HY$2:$HY$100=K$3)*(GMW!$HZ$2:$HZ$100=K$1),0),$B76-1973)</f>
        <v>235976</v>
      </c>
      <c r="L76" cm="1">
        <f t="array" ref="L76">INDEX(GMW!$A$2:$HZ$100,MATCH(1,(GMW!$HY$2:$HY$100=L$3)*(GMW!$HZ$2:$HZ$100=L$1),0),$B76-1973)</f>
        <v>362573</v>
      </c>
      <c r="M76" cm="1">
        <f t="array" ref="M76">INDEX(GMW!$A$2:$HZ$100,MATCH(1,(GMW!$HY$2:$HY$100=M$3)*(GMW!$HZ$2:$HZ$100=M$1),0),$B76-1973)</f>
        <v>65.08372</v>
      </c>
      <c r="N76" cm="1">
        <f t="array" ref="N76">INDEX(GMW!$A$2:$HZ$100,MATCH(1,(GMW!$HY$2:$HY$100=N$3)*(GMW!$HZ$2:$HZ$100=N$1),0),$B76-1973)</f>
        <v>70</v>
      </c>
      <c r="O76" cm="1">
        <f t="array" ref="O76">INDEX(GMW!$A$2:$HZ$100,MATCH(1,(GMW!$HY$2:$HY$100=O$3)*(GMW!$HZ$2:$HZ$100=O$1),0),$B76-1973)</f>
        <v>6.5</v>
      </c>
      <c r="P76" cm="1">
        <f t="array" ref="P76">INDEX(GMW!$A$2:$HZ$100,MATCH(1,(GMW!$HY$2:$HY$100=P$3)*(GMW!$HZ$2:$HZ$100=P$1),0),$B76-1973)</f>
        <v>32231</v>
      </c>
      <c r="Q76" cm="1">
        <f t="array" ref="Q76">INDEX(GMW!$A$2:$HZ$100,MATCH(1,(GMW!$HY$2:$HY$100=Q$3)*(GMW!$HZ$2:$HZ$100=Q$1),0),$B76-1973)</f>
        <v>82.8</v>
      </c>
      <c r="R76" cm="1">
        <f t="array" ref="R76">INDEX(GMW!$A$2:$HZ$100,MATCH(1,(GMW!$HY$2:$HY$100=R$3)*(GMW!$HZ$2:$HZ$100=R$1),0),$B76-1973)</f>
        <v>28886</v>
      </c>
      <c r="S76" cm="1">
        <f t="array" ref="S76">INDEX(GMW!$A$2:$HZ$100,MATCH(1,(GMW!$HY$2:$HY$100=S$3)*(GMW!$HZ$2:$HZ$100=S$1),0),$B76-1973)</f>
        <v>7.2</v>
      </c>
      <c r="T76" cm="1">
        <f t="array" ref="T76">INDEX(GMW!$A$2:$HZ$100,MATCH(1,(GMW!$HY$2:$HY$100=T$3)*(GMW!$HZ$2:$HZ$100=T$1),0),$B76-1973)</f>
        <v>0</v>
      </c>
      <c r="U76" cm="1">
        <f t="array" ref="U76">INDEX(GMW!$A$2:$HZ$100,MATCH(1,(GMW!$HY$2:$HY$100=U$3)*(GMW!$HZ$2:$HZ$100=U$1),0),$B76-1973)</f>
        <v>58314</v>
      </c>
      <c r="V76" cm="1">
        <f t="array" ref="V76">INDEX(GMW!$A$2:$HZ$100,MATCH(1,(GMW!$HY$2:$HY$100=V$3)*(GMW!$HZ$2:$HZ$100=V$1),0),$B76-1973)</f>
        <v>362573</v>
      </c>
      <c r="W76" cm="1">
        <f t="array" ref="W76">INDEX(GMW!$A$2:$HZ$100,MATCH(1,(GMW!$HY$2:$HY$100=W$3)*(GMW!$HZ$2:$HZ$100=W$1),0),$B76-1973)</f>
        <v>10861</v>
      </c>
      <c r="X76" cm="1">
        <f t="array" ref="X76">INDEX(GMW!$A$2:$HZ$100,MATCH(1,(GMW!$HY$2:$HY$100=X$3)*(GMW!$HZ$2:$HZ$100=X$1),0),$B76-1973)</f>
        <v>-11145</v>
      </c>
      <c r="Y76" cm="1">
        <f t="array" ref="Y76">INDEX(GMW!$A$2:$HZ$100,MATCH(1,(GMW!$HY$2:$HY$100=Y$3)*(GMW!$HZ$2:$HZ$100=Y$1),0),$B76-1973)</f>
        <v>77805</v>
      </c>
      <c r="Z76" cm="1">
        <f t="array" ref="Z76">INDEX(GMW!$A$2:$HZ$100,MATCH(1,(GMW!$HY$2:$HY$100=Z$3)*(GMW!$HZ$2:$HZ$100=Z$1),0),$B76-1973)</f>
        <v>-284</v>
      </c>
      <c r="AA76" cm="1">
        <f t="array" ref="AA76">INDEX(GMW!$A$2:$HZ$100,MATCH(1,(GMW!$HY$2:$HY$100=AA$3)*(GMW!$HZ$2:$HZ$100=AA$1),0),$B76-1973)</f>
        <v>5466</v>
      </c>
      <c r="AB76" cm="1">
        <f t="array" ref="AB76">INDEX(GMW!$A$2:$HZ$100,MATCH(1,(GMW!$HY$2:$HY$100=AB$3)*(GMW!$HZ$2:$HZ$100=AB$1),0),$B76-1973)</f>
        <v>72126</v>
      </c>
      <c r="AC76" cm="1">
        <f t="array" ref="AC76">INDEX(GMW!$A$2:$HZ$100,MATCH(1,(GMW!$HY$2:$HY$100=AC$3)*(GMW!$HZ$2:$HZ$100=AC$1),0),$B76-1973)</f>
        <v>364400</v>
      </c>
      <c r="AD76" cm="1">
        <f t="array" ref="AD76">INDEX(GMW!$A$2:$HZ$100,MATCH(1,(GMW!$HY$2:$HY$100=AD$3)*(GMW!$HZ$2:$HZ$100=AD$1),0),$B76-1973)</f>
        <v>235976</v>
      </c>
      <c r="AE76" cm="1">
        <f t="array" ref="AE76">INDEX(GMW!$A$2:$HZ$100,MATCH(1,(GMW!$HY$2:$HY$100=AE$3)*(GMW!$HZ$2:$HZ$100=AE$1),0),$B76-1973)</f>
        <v>362573</v>
      </c>
      <c r="AF76" cm="1">
        <f t="array" ref="AF76">INDEX(GMW!$A$2:$HZ$100,MATCH(1,(GMW!$HY$2:$HY$100=AF$3)*(GMW!$HZ$2:$HZ$100=AF$1),0),$B76-1973)</f>
        <v>65.08372</v>
      </c>
      <c r="AG76" cm="1">
        <f t="array" ref="AG76">INDEX(GMW!$A$2:$HZ$100,MATCH(1,(GMW!$HY$2:$HY$100=AG$3)*(GMW!$HZ$2:$HZ$100=AG$1),0),$B76-1973)</f>
        <v>70</v>
      </c>
      <c r="AH76" cm="1">
        <f t="array" ref="AH76">INDEX(GMW!$A$2:$HZ$100,MATCH(1,(GMW!$HY$2:$HY$100=AH$3)*(GMW!$HZ$2:$HZ$100=AH$1),0),$B76-1973)</f>
        <v>6.5</v>
      </c>
      <c r="AI76" cm="1">
        <f t="array" ref="AI76">INDEX(GMW!$A$2:$HZ$100,MATCH(1,(GMW!$HY$2:$HY$100=AI$3)*(GMW!$HZ$2:$HZ$100=AI$1),0),$B76-1973)</f>
        <v>32231</v>
      </c>
      <c r="AJ76" cm="1">
        <f t="array" ref="AJ76">INDEX(GMW!$A$2:$HZ$100,MATCH(1,(GMW!$HY$2:$HY$100=AJ$3)*(GMW!$HZ$2:$HZ$100=AJ$1),0),$B76-1973)</f>
        <v>82.8</v>
      </c>
      <c r="AK76" cm="1">
        <f t="array" ref="AK76">INDEX(GMW!$A$2:$HZ$100,MATCH(1,(GMW!$HY$2:$HY$100=AK$3)*(GMW!$HZ$2:$HZ$100=AK$1),0),$B76-1973)</f>
        <v>28886</v>
      </c>
      <c r="AL76" cm="1">
        <f t="array" ref="AL76">INDEX(GMW!$A$2:$HZ$100,MATCH(1,(GMW!$HY$2:$HY$100=AL$3)*(GMW!$HZ$2:$HZ$100=AL$1),0),$B76-1973)</f>
        <v>7.2</v>
      </c>
      <c r="AM76" cm="1">
        <f t="array" ref="AM76">INDEX(GMW!$A$2:$HZ$100,MATCH(1,(GMW!$HY$2:$HY$100=AM$3)*(GMW!$HZ$2:$HZ$100=AM$1),0),$B76-1973)</f>
        <v>0</v>
      </c>
      <c r="AN76" cm="1">
        <f t="array" ref="AN76">INDEX(GMW!$A$2:$HZ$100,MATCH(1,(GMW!$HY$2:$HY$100=AN$3)*(GMW!$HZ$2:$HZ$100=AN$1),0),$B76-1973)</f>
        <v>58314</v>
      </c>
      <c r="AO76" cm="1">
        <f t="array" ref="AO76">INDEX(GMW!$A$2:$HZ$100,MATCH(1,(GMW!$HY$2:$HY$100=AO$3)*(GMW!$HZ$2:$HZ$100=AO$1),0),$B76-1973)</f>
        <v>362573</v>
      </c>
      <c r="AP76" cm="1">
        <f t="array" ref="AP76">INDEX(GMW!$A$2:$HZ$100,MATCH(1,(GMW!$HY$2:$HY$100=AP$3)*(GMW!$HZ$2:$HZ$100=AP$1),0),$B76-1973)</f>
        <v>10861</v>
      </c>
      <c r="AQ76" cm="1">
        <f t="array" ref="AQ76">INDEX(GMW!$A$2:$HZ$100,MATCH(1,(GMW!$HY$2:$HY$100=AQ$3)*(GMW!$HZ$2:$HZ$100=AQ$1),0),$B76-1973)</f>
        <v>-11145</v>
      </c>
      <c r="AR76" cm="1">
        <f t="array" ref="AR76">INDEX(GMW!$A$2:$HZ$100,MATCH(1,(GMW!$HY$2:$HY$100=AR$3)*(GMW!$HZ$2:$HZ$100=AR$1),0),$B76-1973)</f>
        <v>77805</v>
      </c>
      <c r="AS76" cm="1">
        <f t="array" ref="AS76">INDEX(GMW!$A$2:$HZ$100,MATCH(1,(GMW!$HY$2:$HY$100=AS$3)*(GMW!$HZ$2:$HZ$100=AS$1),0),$B76-1973)</f>
        <v>-284</v>
      </c>
      <c r="AT76" cm="1">
        <f t="array" ref="AT76">INDEX(GMW!$A$2:$HZ$100,MATCH(1,(GMW!$HY$2:$HY$100=AT$3)*(GMW!$HZ$2:$HZ$100=AT$1),0),$B76-1973)</f>
        <v>5466</v>
      </c>
      <c r="AU76" cm="1">
        <f t="array" ref="AU76">INDEX(GMW!$A$2:$HZ$100,MATCH(1,(GMW!$HY$2:$HY$100=AU$3)*(GMW!$HZ$2:$HZ$100=AU$1),0),$B76-1973)</f>
        <v>72126</v>
      </c>
      <c r="AV76" cm="1">
        <f t="array" ref="AV76">INDEX(GMW!$A$2:$HZ$100,MATCH(1,(GMW!$HY$2:$HY$100=AV$3)*(GMW!$HZ$2:$HZ$100=AV$1),0),$B76-1973)</f>
        <v>364400</v>
      </c>
      <c r="AW76" cm="1">
        <f t="array" ref="AW76">INDEX(GMW!$A$2:$HZ$100,MATCH(1,(GMW!$HY$2:$HY$100=AW$3)*(GMW!$HZ$2:$HZ$100=AW$1),0),$B76-1973)</f>
        <v>235976</v>
      </c>
      <c r="AX76" cm="1">
        <f t="array" ref="AX76">INDEX(GMW!$A$2:$HZ$100,MATCH(1,(GMW!$HY$2:$HY$100=AX$3)*(GMW!$HZ$2:$HZ$100=AX$1),0),$B76-1973)</f>
        <v>362573</v>
      </c>
      <c r="AY76" cm="1">
        <f t="array" ref="AY76">INDEX(GMW!$A$2:$HZ$100,MATCH(1,(GMW!$HY$2:$HY$100=AY$3)*(GMW!$HZ$2:$HZ$100=AY$1),0),$B76-1973)</f>
        <v>65.08372</v>
      </c>
      <c r="AZ76" cm="1">
        <f t="array" ref="AZ76">INDEX(GMW!$A$2:$HZ$100,MATCH(1,(GMW!$HY$2:$HY$100=AZ$3)*(GMW!$HZ$2:$HZ$100=AZ$1),0),$B76-1973)</f>
        <v>70</v>
      </c>
      <c r="BA76" cm="1">
        <f t="array" ref="BA76">INDEX(GMW!$A$2:$HZ$100,MATCH(1,(GMW!$HY$2:$HY$100=BA$3)*(GMW!$HZ$2:$HZ$100=BA$1),0),$B76-1973)</f>
        <v>6.5</v>
      </c>
      <c r="BB76" cm="1">
        <f t="array" ref="BB76">INDEX(GMW!$A$2:$HZ$100,MATCH(1,(GMW!$HY$2:$HY$100=BB$3)*(GMW!$HZ$2:$HZ$100=BB$1),0),$B76-1973)</f>
        <v>32231</v>
      </c>
      <c r="BC76" cm="1">
        <f t="array" ref="BC76">INDEX(GMW!$A$2:$HZ$100,MATCH(1,(GMW!$HY$2:$HY$100=BC$3)*(GMW!$HZ$2:$HZ$100=BC$1),0),$B76-1973)</f>
        <v>82.8</v>
      </c>
      <c r="BD76" cm="1">
        <f t="array" ref="BD76">INDEX(GMW!$A$2:$HZ$100,MATCH(1,(GMW!$HY$2:$HY$100=BD$3)*(GMW!$HZ$2:$HZ$100=BD$1),0),$B76-1973)</f>
        <v>28886</v>
      </c>
      <c r="BE76" cm="1">
        <f t="array" ref="BE76">INDEX(GMW!$A$2:$HZ$100,MATCH(1,(GMW!$HY$2:$HY$100=BE$3)*(GMW!$HZ$2:$HZ$100=BE$1),0),$B76-1973)</f>
        <v>7.2</v>
      </c>
      <c r="BF76" cm="1">
        <f t="array" ref="BF76">INDEX(GMW!$A$2:$HZ$100,MATCH(1,(GMW!$HY$2:$HY$100=BF$3)*(GMW!$HZ$2:$HZ$100=BF$1),0),$B76-1973)</f>
        <v>0</v>
      </c>
      <c r="BG76" cm="1">
        <f t="array" ref="BG76">INDEX(GMW!$A$2:$HZ$100,MATCH(1,(GMW!$HY$2:$HY$100=BG$3)*(GMW!$HZ$2:$HZ$100=BG$1),0),$B76-1973)</f>
        <v>58314</v>
      </c>
      <c r="BJ76">
        <f t="shared" si="67"/>
        <v>1997</v>
      </c>
    </row>
    <row r="77" spans="1:63">
      <c r="B77">
        <f t="shared" si="125"/>
        <v>2050</v>
      </c>
      <c r="C77" cm="1">
        <f t="array" ref="C77">INDEX(GMW!$A$2:$HZ$100,MATCH(1,(GMW!$HY$2:$HY$100=C$3)*(GMW!$HZ$2:$HZ$100=C$1),0),$B77-1973)</f>
        <v>365942</v>
      </c>
      <c r="D77" cm="1">
        <f t="array" ref="D77">INDEX(GMW!$A$2:$HZ$100,MATCH(1,(GMW!$HY$2:$HY$100=D$3)*(GMW!$HZ$2:$HZ$100=D$1),0),$B77-1973)</f>
        <v>6033</v>
      </c>
      <c r="E77" cm="1">
        <f t="array" ref="E77">INDEX(GMW!$A$2:$HZ$100,MATCH(1,(GMW!$HY$2:$HY$100=E$3)*(GMW!$HZ$2:$HZ$100=E$1),0),$B77-1973)</f>
        <v>-5330</v>
      </c>
      <c r="F77" cm="1">
        <f t="array" ref="F77">INDEX(GMW!$A$2:$HZ$100,MATCH(1,(GMW!$HY$2:$HY$100=F$3)*(GMW!$HZ$2:$HZ$100=F$1),0),$B77-1973)</f>
        <v>79110</v>
      </c>
      <c r="G77" cm="1">
        <f t="array" ref="G77">INDEX(GMW!$A$2:$HZ$100,MATCH(1,(GMW!$HY$2:$HY$100=G$3)*(GMW!$HZ$2:$HZ$100=G$1),0),$B77-1973)</f>
        <v>703</v>
      </c>
      <c r="H77" cm="1">
        <f t="array" ref="H77">INDEX(GMW!$A$2:$HZ$100,MATCH(1,(GMW!$HY$2:$HY$100=H$3)*(GMW!$HZ$2:$HZ$100=H$1),0),$B77-1973)</f>
        <v>5510</v>
      </c>
      <c r="I77" cm="1">
        <f t="array" ref="I77">INDEX(GMW!$A$2:$HZ$100,MATCH(1,(GMW!$HY$2:$HY$100=I$3)*(GMW!$HZ$2:$HZ$100=I$1),0),$B77-1973)</f>
        <v>79290</v>
      </c>
      <c r="J77" cm="1">
        <f t="array" ref="J77">INDEX(GMW!$A$2:$HZ$100,MATCH(1,(GMW!$HY$2:$HY$100=J$3)*(GMW!$HZ$2:$HZ$100=J$1),0),$B77-1973)</f>
        <v>365400</v>
      </c>
      <c r="K77" cm="1">
        <f t="array" ref="K77">INDEX(GMW!$A$2:$HZ$100,MATCH(1,(GMW!$HY$2:$HY$100=K$3)*(GMW!$HZ$2:$HZ$100=K$1),0),$B77-1973)</f>
        <v>243443</v>
      </c>
      <c r="L77" cm="1">
        <f t="array" ref="L77">INDEX(GMW!$A$2:$HZ$100,MATCH(1,(GMW!$HY$2:$HY$100=L$3)*(GMW!$HZ$2:$HZ$100=L$1),0),$B77-1973)</f>
        <v>364139.1</v>
      </c>
      <c r="M77" cm="1">
        <f t="array" ref="M77">INDEX(GMW!$A$2:$HZ$100,MATCH(1,(GMW!$HY$2:$HY$100=M$3)*(GMW!$HZ$2:$HZ$100=M$1),0),$B77-1973)</f>
        <v>66.525019999999998</v>
      </c>
      <c r="N77" cm="1">
        <f t="array" ref="N77">INDEX(GMW!$A$2:$HZ$100,MATCH(1,(GMW!$HY$2:$HY$100=N$3)*(GMW!$HZ$2:$HZ$100=N$1),0),$B77-1973)</f>
        <v>70.266670000000005</v>
      </c>
      <c r="O77" cm="1">
        <f t="array" ref="O77">INDEX(GMW!$A$2:$HZ$100,MATCH(1,(GMW!$HY$2:$HY$100=O$3)*(GMW!$HZ$2:$HZ$100=O$1),0),$B77-1973)</f>
        <v>7</v>
      </c>
      <c r="P77" cm="1">
        <f t="array" ref="P77">INDEX(GMW!$A$2:$HZ$100,MATCH(1,(GMW!$HY$2:$HY$100=P$3)*(GMW!$HZ$2:$HZ$100=P$1),0),$B77-1973)</f>
        <v>32675</v>
      </c>
      <c r="Q77" cm="1">
        <f t="array" ref="Q77">INDEX(GMW!$A$2:$HZ$100,MATCH(1,(GMW!$HY$2:$HY$100=Q$3)*(GMW!$HZ$2:$HZ$100=Q$1),0),$B77-1973)</f>
        <v>84</v>
      </c>
      <c r="R77" cm="1">
        <f t="array" ref="R77">INDEX(GMW!$A$2:$HZ$100,MATCH(1,(GMW!$HY$2:$HY$100=R$3)*(GMW!$HZ$2:$HZ$100=R$1),0),$B77-1973)</f>
        <v>28773</v>
      </c>
      <c r="S77" cm="1">
        <f t="array" ref="S77">INDEX(GMW!$A$2:$HZ$100,MATCH(1,(GMW!$HY$2:$HY$100=S$3)*(GMW!$HZ$2:$HZ$100=S$1),0),$B77-1973)</f>
        <v>6.8</v>
      </c>
      <c r="T77" cm="1">
        <f t="array" ref="T77">INDEX(GMW!$A$2:$HZ$100,MATCH(1,(GMW!$HY$2:$HY$100=T$3)*(GMW!$HZ$2:$HZ$100=T$1),0),$B77-1973)</f>
        <v>0.49390790000000001</v>
      </c>
      <c r="U77" cm="1">
        <f t="array" ref="U77">INDEX(GMW!$A$2:$HZ$100,MATCH(1,(GMW!$HY$2:$HY$100=U$3)*(GMW!$HZ$2:$HZ$100=U$1),0),$B77-1973)</f>
        <v>58354.25</v>
      </c>
      <c r="V77" cm="1">
        <f t="array" ref="V77">INDEX(GMW!$A$2:$HZ$100,MATCH(1,(GMW!$HY$2:$HY$100=V$3)*(GMW!$HZ$2:$HZ$100=V$1),0),$B77-1973)</f>
        <v>365942</v>
      </c>
      <c r="W77" cm="1">
        <f t="array" ref="W77">INDEX(GMW!$A$2:$HZ$100,MATCH(1,(GMW!$HY$2:$HY$100=W$3)*(GMW!$HZ$2:$HZ$100=W$1),0),$B77-1973)</f>
        <v>6033</v>
      </c>
      <c r="X77" cm="1">
        <f t="array" ref="X77">INDEX(GMW!$A$2:$HZ$100,MATCH(1,(GMW!$HY$2:$HY$100=X$3)*(GMW!$HZ$2:$HZ$100=X$1),0),$B77-1973)</f>
        <v>-5330</v>
      </c>
      <c r="Y77" cm="1">
        <f t="array" ref="Y77">INDEX(GMW!$A$2:$HZ$100,MATCH(1,(GMW!$HY$2:$HY$100=Y$3)*(GMW!$HZ$2:$HZ$100=Y$1),0),$B77-1973)</f>
        <v>79110</v>
      </c>
      <c r="Z77" cm="1">
        <f t="array" ref="Z77">INDEX(GMW!$A$2:$HZ$100,MATCH(1,(GMW!$HY$2:$HY$100=Z$3)*(GMW!$HZ$2:$HZ$100=Z$1),0),$B77-1973)</f>
        <v>703</v>
      </c>
      <c r="AA77" cm="1">
        <f t="array" ref="AA77">INDEX(GMW!$A$2:$HZ$100,MATCH(1,(GMW!$HY$2:$HY$100=AA$3)*(GMW!$HZ$2:$HZ$100=AA$1),0),$B77-1973)</f>
        <v>5510</v>
      </c>
      <c r="AB77" cm="1">
        <f t="array" ref="AB77">INDEX(GMW!$A$2:$HZ$100,MATCH(1,(GMW!$HY$2:$HY$100=AB$3)*(GMW!$HZ$2:$HZ$100=AB$1),0),$B77-1973)</f>
        <v>79290</v>
      </c>
      <c r="AC77" cm="1">
        <f t="array" ref="AC77">INDEX(GMW!$A$2:$HZ$100,MATCH(1,(GMW!$HY$2:$HY$100=AC$3)*(GMW!$HZ$2:$HZ$100=AC$1),0),$B77-1973)</f>
        <v>365400</v>
      </c>
      <c r="AD77" cm="1">
        <f t="array" ref="AD77">INDEX(GMW!$A$2:$HZ$100,MATCH(1,(GMW!$HY$2:$HY$100=AD$3)*(GMW!$HZ$2:$HZ$100=AD$1),0),$B77-1973)</f>
        <v>243443</v>
      </c>
      <c r="AE77" cm="1">
        <f t="array" ref="AE77">INDEX(GMW!$A$2:$HZ$100,MATCH(1,(GMW!$HY$2:$HY$100=AE$3)*(GMW!$HZ$2:$HZ$100=AE$1),0),$B77-1973)</f>
        <v>364139.1</v>
      </c>
      <c r="AF77" cm="1">
        <f t="array" ref="AF77">INDEX(GMW!$A$2:$HZ$100,MATCH(1,(GMW!$HY$2:$HY$100=AF$3)*(GMW!$HZ$2:$HZ$100=AF$1),0),$B77-1973)</f>
        <v>66.525019999999998</v>
      </c>
      <c r="AG77" cm="1">
        <f t="array" ref="AG77">INDEX(GMW!$A$2:$HZ$100,MATCH(1,(GMW!$HY$2:$HY$100=AG$3)*(GMW!$HZ$2:$HZ$100=AG$1),0),$B77-1973)</f>
        <v>70.266670000000005</v>
      </c>
      <c r="AH77" cm="1">
        <f t="array" ref="AH77">INDEX(GMW!$A$2:$HZ$100,MATCH(1,(GMW!$HY$2:$HY$100=AH$3)*(GMW!$HZ$2:$HZ$100=AH$1),0),$B77-1973)</f>
        <v>7</v>
      </c>
      <c r="AI77" cm="1">
        <f t="array" ref="AI77">INDEX(GMW!$A$2:$HZ$100,MATCH(1,(GMW!$HY$2:$HY$100=AI$3)*(GMW!$HZ$2:$HZ$100=AI$1),0),$B77-1973)</f>
        <v>32675</v>
      </c>
      <c r="AJ77" cm="1">
        <f t="array" ref="AJ77">INDEX(GMW!$A$2:$HZ$100,MATCH(1,(GMW!$HY$2:$HY$100=AJ$3)*(GMW!$HZ$2:$HZ$100=AJ$1),0),$B77-1973)</f>
        <v>84</v>
      </c>
      <c r="AK77" cm="1">
        <f t="array" ref="AK77">INDEX(GMW!$A$2:$HZ$100,MATCH(1,(GMW!$HY$2:$HY$100=AK$3)*(GMW!$HZ$2:$HZ$100=AK$1),0),$B77-1973)</f>
        <v>28773</v>
      </c>
      <c r="AL77" cm="1">
        <f t="array" ref="AL77">INDEX(GMW!$A$2:$HZ$100,MATCH(1,(GMW!$HY$2:$HY$100=AL$3)*(GMW!$HZ$2:$HZ$100=AL$1),0),$B77-1973)</f>
        <v>6.8</v>
      </c>
      <c r="AM77" cm="1">
        <f t="array" ref="AM77">INDEX(GMW!$A$2:$HZ$100,MATCH(1,(GMW!$HY$2:$HY$100=AM$3)*(GMW!$HZ$2:$HZ$100=AM$1),0),$B77-1973)</f>
        <v>0.49390790000000001</v>
      </c>
      <c r="AN77" cm="1">
        <f t="array" ref="AN77">INDEX(GMW!$A$2:$HZ$100,MATCH(1,(GMW!$HY$2:$HY$100=AN$3)*(GMW!$HZ$2:$HZ$100=AN$1),0),$B77-1973)</f>
        <v>58354.25</v>
      </c>
      <c r="AO77" cm="1">
        <f t="array" ref="AO77">INDEX(GMW!$A$2:$HZ$100,MATCH(1,(GMW!$HY$2:$HY$100=AO$3)*(GMW!$HZ$2:$HZ$100=AO$1),0),$B77-1973)</f>
        <v>365942</v>
      </c>
      <c r="AP77" cm="1">
        <f t="array" ref="AP77">INDEX(GMW!$A$2:$HZ$100,MATCH(1,(GMW!$HY$2:$HY$100=AP$3)*(GMW!$HZ$2:$HZ$100=AP$1),0),$B77-1973)</f>
        <v>6033</v>
      </c>
      <c r="AQ77" cm="1">
        <f t="array" ref="AQ77">INDEX(GMW!$A$2:$HZ$100,MATCH(1,(GMW!$HY$2:$HY$100=AQ$3)*(GMW!$HZ$2:$HZ$100=AQ$1),0),$B77-1973)</f>
        <v>-5330</v>
      </c>
      <c r="AR77" cm="1">
        <f t="array" ref="AR77">INDEX(GMW!$A$2:$HZ$100,MATCH(1,(GMW!$HY$2:$HY$100=AR$3)*(GMW!$HZ$2:$HZ$100=AR$1),0),$B77-1973)</f>
        <v>79110</v>
      </c>
      <c r="AS77" cm="1">
        <f t="array" ref="AS77">INDEX(GMW!$A$2:$HZ$100,MATCH(1,(GMW!$HY$2:$HY$100=AS$3)*(GMW!$HZ$2:$HZ$100=AS$1),0),$B77-1973)</f>
        <v>703</v>
      </c>
      <c r="AT77" cm="1">
        <f t="array" ref="AT77">INDEX(GMW!$A$2:$HZ$100,MATCH(1,(GMW!$HY$2:$HY$100=AT$3)*(GMW!$HZ$2:$HZ$100=AT$1),0),$B77-1973)</f>
        <v>5510</v>
      </c>
      <c r="AU77" cm="1">
        <f t="array" ref="AU77">INDEX(GMW!$A$2:$HZ$100,MATCH(1,(GMW!$HY$2:$HY$100=AU$3)*(GMW!$HZ$2:$HZ$100=AU$1),0),$B77-1973)</f>
        <v>79290</v>
      </c>
      <c r="AV77" cm="1">
        <f t="array" ref="AV77">INDEX(GMW!$A$2:$HZ$100,MATCH(1,(GMW!$HY$2:$HY$100=AV$3)*(GMW!$HZ$2:$HZ$100=AV$1),0),$B77-1973)</f>
        <v>365400</v>
      </c>
      <c r="AW77" cm="1">
        <f t="array" ref="AW77">INDEX(GMW!$A$2:$HZ$100,MATCH(1,(GMW!$HY$2:$HY$100=AW$3)*(GMW!$HZ$2:$HZ$100=AW$1),0),$B77-1973)</f>
        <v>243443</v>
      </c>
      <c r="AX77" cm="1">
        <f t="array" ref="AX77">INDEX(GMW!$A$2:$HZ$100,MATCH(1,(GMW!$HY$2:$HY$100=AX$3)*(GMW!$HZ$2:$HZ$100=AX$1),0),$B77-1973)</f>
        <v>364139.1</v>
      </c>
      <c r="AY77" cm="1">
        <f t="array" ref="AY77">INDEX(GMW!$A$2:$HZ$100,MATCH(1,(GMW!$HY$2:$HY$100=AY$3)*(GMW!$HZ$2:$HZ$100=AY$1),0),$B77-1973)</f>
        <v>66.525019999999998</v>
      </c>
      <c r="AZ77" cm="1">
        <f t="array" ref="AZ77">INDEX(GMW!$A$2:$HZ$100,MATCH(1,(GMW!$HY$2:$HY$100=AZ$3)*(GMW!$HZ$2:$HZ$100=AZ$1),0),$B77-1973)</f>
        <v>70.266670000000005</v>
      </c>
      <c r="BA77" cm="1">
        <f t="array" ref="BA77">INDEX(GMW!$A$2:$HZ$100,MATCH(1,(GMW!$HY$2:$HY$100=BA$3)*(GMW!$HZ$2:$HZ$100=BA$1),0),$B77-1973)</f>
        <v>7</v>
      </c>
      <c r="BB77" cm="1">
        <f t="array" ref="BB77">INDEX(GMW!$A$2:$HZ$100,MATCH(1,(GMW!$HY$2:$HY$100=BB$3)*(GMW!$HZ$2:$HZ$100=BB$1),0),$B77-1973)</f>
        <v>32675</v>
      </c>
      <c r="BC77" cm="1">
        <f t="array" ref="BC77">INDEX(GMW!$A$2:$HZ$100,MATCH(1,(GMW!$HY$2:$HY$100=BC$3)*(GMW!$HZ$2:$HZ$100=BC$1),0),$B77-1973)</f>
        <v>84</v>
      </c>
      <c r="BD77" cm="1">
        <f t="array" ref="BD77">INDEX(GMW!$A$2:$HZ$100,MATCH(1,(GMW!$HY$2:$HY$100=BD$3)*(GMW!$HZ$2:$HZ$100=BD$1),0),$B77-1973)</f>
        <v>28773</v>
      </c>
      <c r="BE77" cm="1">
        <f t="array" ref="BE77">INDEX(GMW!$A$2:$HZ$100,MATCH(1,(GMW!$HY$2:$HY$100=BE$3)*(GMW!$HZ$2:$HZ$100=BE$1),0),$B77-1973)</f>
        <v>6.8</v>
      </c>
      <c r="BF77" cm="1">
        <f t="array" ref="BF77">INDEX(GMW!$A$2:$HZ$100,MATCH(1,(GMW!$HY$2:$HY$100=BF$3)*(GMW!$HZ$2:$HZ$100=BF$1),0),$B77-1973)</f>
        <v>0.49390790000000001</v>
      </c>
      <c r="BG77" cm="1">
        <f t="array" ref="BG77">INDEX(GMW!$A$2:$HZ$100,MATCH(1,(GMW!$HY$2:$HY$100=BG$3)*(GMW!$HZ$2:$HZ$100=BG$1),0),$B77-1973)</f>
        <v>58354.25</v>
      </c>
      <c r="BJ77">
        <f t="shared" ref="BJ77:BJ140" si="127">+BJ73+1</f>
        <v>1997</v>
      </c>
    </row>
    <row r="78" spans="1:63">
      <c r="B78">
        <f t="shared" si="125"/>
        <v>2051</v>
      </c>
      <c r="C78" cm="1">
        <f t="array" ref="C78">INDEX(GMW!$A$2:$HZ$100,MATCH(1,(GMW!$HY$2:$HY$100=C$3)*(GMW!$HZ$2:$HZ$100=C$1),0),$B78-1973)</f>
        <v>371341</v>
      </c>
      <c r="D78" cm="1">
        <f t="array" ref="D78">INDEX(GMW!$A$2:$HZ$100,MATCH(1,(GMW!$HY$2:$HY$100=D$3)*(GMW!$HZ$2:$HZ$100=D$1),0),$B78-1973)</f>
        <v>-2265</v>
      </c>
      <c r="E78" cm="1">
        <f t="array" ref="E78">INDEX(GMW!$A$2:$HZ$100,MATCH(1,(GMW!$HY$2:$HY$100=E$3)*(GMW!$HZ$2:$HZ$100=E$1),0),$B78-1973)</f>
        <v>3006</v>
      </c>
      <c r="F78" cm="1">
        <f t="array" ref="F78">INDEX(GMW!$A$2:$HZ$100,MATCH(1,(GMW!$HY$2:$HY$100=F$3)*(GMW!$HZ$2:$HZ$100=F$1),0),$B78-1973)</f>
        <v>79646</v>
      </c>
      <c r="G78" cm="1">
        <f t="array" ref="G78">INDEX(GMW!$A$2:$HZ$100,MATCH(1,(GMW!$HY$2:$HY$100=G$3)*(GMW!$HZ$2:$HZ$100=G$1),0),$B78-1973)</f>
        <v>741</v>
      </c>
      <c r="H78" cm="1">
        <f t="array" ref="H78">INDEX(GMW!$A$2:$HZ$100,MATCH(1,(GMW!$HY$2:$HY$100=H$3)*(GMW!$HZ$2:$HZ$100=H$1),0),$B78-1973)</f>
        <v>5570</v>
      </c>
      <c r="I78" cm="1">
        <f t="array" ref="I78">INDEX(GMW!$A$2:$HZ$100,MATCH(1,(GMW!$HY$2:$HY$100=I$3)*(GMW!$HZ$2:$HZ$100=I$1),0),$B78-1973)</f>
        <v>88222</v>
      </c>
      <c r="J78" cm="1">
        <f t="array" ref="J78">INDEX(GMW!$A$2:$HZ$100,MATCH(1,(GMW!$HY$2:$HY$100=J$3)*(GMW!$HZ$2:$HZ$100=J$1),0),$B78-1973)</f>
        <v>365000</v>
      </c>
      <c r="K78" cm="1">
        <f t="array" ref="K78">INDEX(GMW!$A$2:$HZ$100,MATCH(1,(GMW!$HY$2:$HY$100=K$3)*(GMW!$HZ$2:$HZ$100=K$1),0),$B78-1973)</f>
        <v>241257</v>
      </c>
      <c r="L78" cm="1">
        <f t="array" ref="L78">INDEX(GMW!$A$2:$HZ$100,MATCH(1,(GMW!$HY$2:$HY$100=L$3)*(GMW!$HZ$2:$HZ$100=L$1),0),$B78-1973)</f>
        <v>365162.1</v>
      </c>
      <c r="M78" cm="1">
        <f t="array" ref="M78">INDEX(GMW!$A$2:$HZ$100,MATCH(1,(GMW!$HY$2:$HY$100=M$3)*(GMW!$HZ$2:$HZ$100=M$1),0),$B78-1973)</f>
        <v>64.969120000000004</v>
      </c>
      <c r="N78" cm="1">
        <f t="array" ref="N78">INDEX(GMW!$A$2:$HZ$100,MATCH(1,(GMW!$HY$2:$HY$100=N$3)*(GMW!$HZ$2:$HZ$100=N$1),0),$B78-1973)</f>
        <v>70.633330000000001</v>
      </c>
      <c r="O78" cm="1">
        <f t="array" ref="O78">INDEX(GMW!$A$2:$HZ$100,MATCH(1,(GMW!$HY$2:$HY$100=O$3)*(GMW!$HZ$2:$HZ$100=O$1),0),$B78-1973)</f>
        <v>7.25</v>
      </c>
      <c r="P78" cm="1">
        <f t="array" ref="P78">INDEX(GMW!$A$2:$HZ$100,MATCH(1,(GMW!$HY$2:$HY$100=P$3)*(GMW!$HZ$2:$HZ$100=P$1),0),$B78-1973)</f>
        <v>33353</v>
      </c>
      <c r="Q78" cm="1">
        <f t="array" ref="Q78">INDEX(GMW!$A$2:$HZ$100,MATCH(1,(GMW!$HY$2:$HY$100=Q$3)*(GMW!$HZ$2:$HZ$100=Q$1),0),$B78-1973)</f>
        <v>85.2</v>
      </c>
      <c r="R78" cm="1">
        <f t="array" ref="R78">INDEX(GMW!$A$2:$HZ$100,MATCH(1,(GMW!$HY$2:$HY$100=R$3)*(GMW!$HZ$2:$HZ$100=R$1),0),$B78-1973)</f>
        <v>29756</v>
      </c>
      <c r="S78" cm="1">
        <f t="array" ref="S78">INDEX(GMW!$A$2:$HZ$100,MATCH(1,(GMW!$HY$2:$HY$100=S$3)*(GMW!$HZ$2:$HZ$100=S$1),0),$B78-1973)</f>
        <v>6.5</v>
      </c>
      <c r="T78" cm="1">
        <f t="array" ref="T78">INDEX(GMW!$A$2:$HZ$100,MATCH(1,(GMW!$HY$2:$HY$100=T$3)*(GMW!$HZ$2:$HZ$100=T$1),0),$B78-1973)</f>
        <v>1.6778949999999999</v>
      </c>
      <c r="U78" cm="1">
        <f t="array" ref="U78">INDEX(GMW!$A$2:$HZ$100,MATCH(1,(GMW!$HY$2:$HY$100=U$3)*(GMW!$HZ$2:$HZ$100=U$1),0),$B78-1973)</f>
        <v>58394.5</v>
      </c>
      <c r="V78" cm="1">
        <f t="array" ref="V78">INDEX(GMW!$A$2:$HZ$100,MATCH(1,(GMW!$HY$2:$HY$100=V$3)*(GMW!$HZ$2:$HZ$100=V$1),0),$B78-1973)</f>
        <v>371341</v>
      </c>
      <c r="W78" cm="1">
        <f t="array" ref="W78">INDEX(GMW!$A$2:$HZ$100,MATCH(1,(GMW!$HY$2:$HY$100=W$3)*(GMW!$HZ$2:$HZ$100=W$1),0),$B78-1973)</f>
        <v>-2265</v>
      </c>
      <c r="X78" cm="1">
        <f t="array" ref="X78">INDEX(GMW!$A$2:$HZ$100,MATCH(1,(GMW!$HY$2:$HY$100=X$3)*(GMW!$HZ$2:$HZ$100=X$1),0),$B78-1973)</f>
        <v>3006</v>
      </c>
      <c r="Y78" cm="1">
        <f t="array" ref="Y78">INDEX(GMW!$A$2:$HZ$100,MATCH(1,(GMW!$HY$2:$HY$100=Y$3)*(GMW!$HZ$2:$HZ$100=Y$1),0),$B78-1973)</f>
        <v>79646</v>
      </c>
      <c r="Z78" cm="1">
        <f t="array" ref="Z78">INDEX(GMW!$A$2:$HZ$100,MATCH(1,(GMW!$HY$2:$HY$100=Z$3)*(GMW!$HZ$2:$HZ$100=Z$1),0),$B78-1973)</f>
        <v>741</v>
      </c>
      <c r="AA78" cm="1">
        <f t="array" ref="AA78">INDEX(GMW!$A$2:$HZ$100,MATCH(1,(GMW!$HY$2:$HY$100=AA$3)*(GMW!$HZ$2:$HZ$100=AA$1),0),$B78-1973)</f>
        <v>5570</v>
      </c>
      <c r="AB78" cm="1">
        <f t="array" ref="AB78">INDEX(GMW!$A$2:$HZ$100,MATCH(1,(GMW!$HY$2:$HY$100=AB$3)*(GMW!$HZ$2:$HZ$100=AB$1),0),$B78-1973)</f>
        <v>88222</v>
      </c>
      <c r="AC78" cm="1">
        <f t="array" ref="AC78">INDEX(GMW!$A$2:$HZ$100,MATCH(1,(GMW!$HY$2:$HY$100=AC$3)*(GMW!$HZ$2:$HZ$100=AC$1),0),$B78-1973)</f>
        <v>365000</v>
      </c>
      <c r="AD78" cm="1">
        <f t="array" ref="AD78">INDEX(GMW!$A$2:$HZ$100,MATCH(1,(GMW!$HY$2:$HY$100=AD$3)*(GMW!$HZ$2:$HZ$100=AD$1),0),$B78-1973)</f>
        <v>241257</v>
      </c>
      <c r="AE78" cm="1">
        <f t="array" ref="AE78">INDEX(GMW!$A$2:$HZ$100,MATCH(1,(GMW!$HY$2:$HY$100=AE$3)*(GMW!$HZ$2:$HZ$100=AE$1),0),$B78-1973)</f>
        <v>365162.1</v>
      </c>
      <c r="AF78" cm="1">
        <f t="array" ref="AF78">INDEX(GMW!$A$2:$HZ$100,MATCH(1,(GMW!$HY$2:$HY$100=AF$3)*(GMW!$HZ$2:$HZ$100=AF$1),0),$B78-1973)</f>
        <v>64.969120000000004</v>
      </c>
      <c r="AG78" cm="1">
        <f t="array" ref="AG78">INDEX(GMW!$A$2:$HZ$100,MATCH(1,(GMW!$HY$2:$HY$100=AG$3)*(GMW!$HZ$2:$HZ$100=AG$1),0),$B78-1973)</f>
        <v>70.633330000000001</v>
      </c>
      <c r="AH78" cm="1">
        <f t="array" ref="AH78">INDEX(GMW!$A$2:$HZ$100,MATCH(1,(GMW!$HY$2:$HY$100=AH$3)*(GMW!$HZ$2:$HZ$100=AH$1),0),$B78-1973)</f>
        <v>7.25</v>
      </c>
      <c r="AI78" cm="1">
        <f t="array" ref="AI78">INDEX(GMW!$A$2:$HZ$100,MATCH(1,(GMW!$HY$2:$HY$100=AI$3)*(GMW!$HZ$2:$HZ$100=AI$1),0),$B78-1973)</f>
        <v>33353</v>
      </c>
      <c r="AJ78" cm="1">
        <f t="array" ref="AJ78">INDEX(GMW!$A$2:$HZ$100,MATCH(1,(GMW!$HY$2:$HY$100=AJ$3)*(GMW!$HZ$2:$HZ$100=AJ$1),0),$B78-1973)</f>
        <v>85.2</v>
      </c>
      <c r="AK78" cm="1">
        <f t="array" ref="AK78">INDEX(GMW!$A$2:$HZ$100,MATCH(1,(GMW!$HY$2:$HY$100=AK$3)*(GMW!$HZ$2:$HZ$100=AK$1),0),$B78-1973)</f>
        <v>29756</v>
      </c>
      <c r="AL78" cm="1">
        <f t="array" ref="AL78">INDEX(GMW!$A$2:$HZ$100,MATCH(1,(GMW!$HY$2:$HY$100=AL$3)*(GMW!$HZ$2:$HZ$100=AL$1),0),$B78-1973)</f>
        <v>6.5</v>
      </c>
      <c r="AM78" cm="1">
        <f t="array" ref="AM78">INDEX(GMW!$A$2:$HZ$100,MATCH(1,(GMW!$HY$2:$HY$100=AM$3)*(GMW!$HZ$2:$HZ$100=AM$1),0),$B78-1973)</f>
        <v>1.6778949999999999</v>
      </c>
      <c r="AN78" cm="1">
        <f t="array" ref="AN78">INDEX(GMW!$A$2:$HZ$100,MATCH(1,(GMW!$HY$2:$HY$100=AN$3)*(GMW!$HZ$2:$HZ$100=AN$1),0),$B78-1973)</f>
        <v>58394.5</v>
      </c>
      <c r="AO78" cm="1">
        <f t="array" ref="AO78">INDEX(GMW!$A$2:$HZ$100,MATCH(1,(GMW!$HY$2:$HY$100=AO$3)*(GMW!$HZ$2:$HZ$100=AO$1),0),$B78-1973)</f>
        <v>371341</v>
      </c>
      <c r="AP78" cm="1">
        <f t="array" ref="AP78">INDEX(GMW!$A$2:$HZ$100,MATCH(1,(GMW!$HY$2:$HY$100=AP$3)*(GMW!$HZ$2:$HZ$100=AP$1),0),$B78-1973)</f>
        <v>-2265</v>
      </c>
      <c r="AQ78" cm="1">
        <f t="array" ref="AQ78">INDEX(GMW!$A$2:$HZ$100,MATCH(1,(GMW!$HY$2:$HY$100=AQ$3)*(GMW!$HZ$2:$HZ$100=AQ$1),0),$B78-1973)</f>
        <v>3006</v>
      </c>
      <c r="AR78" cm="1">
        <f t="array" ref="AR78">INDEX(GMW!$A$2:$HZ$100,MATCH(1,(GMW!$HY$2:$HY$100=AR$3)*(GMW!$HZ$2:$HZ$100=AR$1),0),$B78-1973)</f>
        <v>79646</v>
      </c>
      <c r="AS78" cm="1">
        <f t="array" ref="AS78">INDEX(GMW!$A$2:$HZ$100,MATCH(1,(GMW!$HY$2:$HY$100=AS$3)*(GMW!$HZ$2:$HZ$100=AS$1),0),$B78-1973)</f>
        <v>741</v>
      </c>
      <c r="AT78" cm="1">
        <f t="array" ref="AT78">INDEX(GMW!$A$2:$HZ$100,MATCH(1,(GMW!$HY$2:$HY$100=AT$3)*(GMW!$HZ$2:$HZ$100=AT$1),0),$B78-1973)</f>
        <v>5570</v>
      </c>
      <c r="AU78" cm="1">
        <f t="array" ref="AU78">INDEX(GMW!$A$2:$HZ$100,MATCH(1,(GMW!$HY$2:$HY$100=AU$3)*(GMW!$HZ$2:$HZ$100=AU$1),0),$B78-1973)</f>
        <v>88222</v>
      </c>
      <c r="AV78" cm="1">
        <f t="array" ref="AV78">INDEX(GMW!$A$2:$HZ$100,MATCH(1,(GMW!$HY$2:$HY$100=AV$3)*(GMW!$HZ$2:$HZ$100=AV$1),0),$B78-1973)</f>
        <v>365000</v>
      </c>
      <c r="AW78" cm="1">
        <f t="array" ref="AW78">INDEX(GMW!$A$2:$HZ$100,MATCH(1,(GMW!$HY$2:$HY$100=AW$3)*(GMW!$HZ$2:$HZ$100=AW$1),0),$B78-1973)</f>
        <v>241257</v>
      </c>
      <c r="AX78" cm="1">
        <f t="array" ref="AX78">INDEX(GMW!$A$2:$HZ$100,MATCH(1,(GMW!$HY$2:$HY$100=AX$3)*(GMW!$HZ$2:$HZ$100=AX$1),0),$B78-1973)</f>
        <v>365162.1</v>
      </c>
      <c r="AY78" cm="1">
        <f t="array" ref="AY78">INDEX(GMW!$A$2:$HZ$100,MATCH(1,(GMW!$HY$2:$HY$100=AY$3)*(GMW!$HZ$2:$HZ$100=AY$1),0),$B78-1973)</f>
        <v>64.969120000000004</v>
      </c>
      <c r="AZ78" cm="1">
        <f t="array" ref="AZ78">INDEX(GMW!$A$2:$HZ$100,MATCH(1,(GMW!$HY$2:$HY$100=AZ$3)*(GMW!$HZ$2:$HZ$100=AZ$1),0),$B78-1973)</f>
        <v>70.633330000000001</v>
      </c>
      <c r="BA78" cm="1">
        <f t="array" ref="BA78">INDEX(GMW!$A$2:$HZ$100,MATCH(1,(GMW!$HY$2:$HY$100=BA$3)*(GMW!$HZ$2:$HZ$100=BA$1),0),$B78-1973)</f>
        <v>7.25</v>
      </c>
      <c r="BB78" cm="1">
        <f t="array" ref="BB78">INDEX(GMW!$A$2:$HZ$100,MATCH(1,(GMW!$HY$2:$HY$100=BB$3)*(GMW!$HZ$2:$HZ$100=BB$1),0),$B78-1973)</f>
        <v>33353</v>
      </c>
      <c r="BC78" cm="1">
        <f t="array" ref="BC78">INDEX(GMW!$A$2:$HZ$100,MATCH(1,(GMW!$HY$2:$HY$100=BC$3)*(GMW!$HZ$2:$HZ$100=BC$1),0),$B78-1973)</f>
        <v>85.2</v>
      </c>
      <c r="BD78" cm="1">
        <f t="array" ref="BD78">INDEX(GMW!$A$2:$HZ$100,MATCH(1,(GMW!$HY$2:$HY$100=BD$3)*(GMW!$HZ$2:$HZ$100=BD$1),0),$B78-1973)</f>
        <v>29756</v>
      </c>
      <c r="BE78" cm="1">
        <f t="array" ref="BE78">INDEX(GMW!$A$2:$HZ$100,MATCH(1,(GMW!$HY$2:$HY$100=BE$3)*(GMW!$HZ$2:$HZ$100=BE$1),0),$B78-1973)</f>
        <v>6.5</v>
      </c>
      <c r="BF78" cm="1">
        <f t="array" ref="BF78">INDEX(GMW!$A$2:$HZ$100,MATCH(1,(GMW!$HY$2:$HY$100=BF$3)*(GMW!$HZ$2:$HZ$100=BF$1),0),$B78-1973)</f>
        <v>1.6778949999999999</v>
      </c>
      <c r="BG78" cm="1">
        <f t="array" ref="BG78">INDEX(GMW!$A$2:$HZ$100,MATCH(1,(GMW!$HY$2:$HY$100=BG$3)*(GMW!$HZ$2:$HZ$100=BG$1),0),$B78-1973)</f>
        <v>58394.5</v>
      </c>
      <c r="BJ78">
        <f t="shared" si="127"/>
        <v>1997</v>
      </c>
    </row>
    <row r="79" spans="1:63">
      <c r="A79">
        <v>1998</v>
      </c>
      <c r="B79">
        <f t="shared" si="125"/>
        <v>2052</v>
      </c>
      <c r="C79" cm="1">
        <f t="array" ref="C79">INDEX(GMW!$A$2:$HZ$100,MATCH(1,(GMW!$HY$2:$HY$100=C$3)*(GMW!$HZ$2:$HZ$100=C$1),0),$B79-1973)</f>
        <v>374037</v>
      </c>
      <c r="D79" cm="1">
        <f t="array" ref="D79">INDEX(GMW!$A$2:$HZ$100,MATCH(1,(GMW!$HY$2:$HY$100=D$3)*(GMW!$HZ$2:$HZ$100=D$1),0),$B79-1973)</f>
        <v>-4124</v>
      </c>
      <c r="E79" cm="1">
        <f t="array" ref="E79">INDEX(GMW!$A$2:$HZ$100,MATCH(1,(GMW!$HY$2:$HY$100=E$3)*(GMW!$HZ$2:$HZ$100=E$1),0),$B79-1973)</f>
        <v>7769</v>
      </c>
      <c r="F79" cm="1">
        <f t="array" ref="F79">INDEX(GMW!$A$2:$HZ$100,MATCH(1,(GMW!$HY$2:$HY$100=F$3)*(GMW!$HZ$2:$HZ$100=F$1),0),$B79-1973)</f>
        <v>80807</v>
      </c>
      <c r="G79" cm="1">
        <f t="array" ref="G79">INDEX(GMW!$A$2:$HZ$100,MATCH(1,(GMW!$HY$2:$HY$100=G$3)*(GMW!$HZ$2:$HZ$100=G$1),0),$B79-1973)</f>
        <v>3645</v>
      </c>
      <c r="H79" cm="1">
        <f t="array" ref="H79">INDEX(GMW!$A$2:$HZ$100,MATCH(1,(GMW!$HY$2:$HY$100=H$3)*(GMW!$HZ$2:$HZ$100=H$1),0),$B79-1973)</f>
        <v>5801</v>
      </c>
      <c r="I79" cm="1">
        <f t="array" ref="I79">INDEX(GMW!$A$2:$HZ$100,MATCH(1,(GMW!$HY$2:$HY$100=I$3)*(GMW!$HZ$2:$HZ$100=I$1),0),$B79-1973)</f>
        <v>94377</v>
      </c>
      <c r="J79" cm="1">
        <f t="array" ref="J79">INDEX(GMW!$A$2:$HZ$100,MATCH(1,(GMW!$HY$2:$HY$100=J$3)*(GMW!$HZ$2:$HZ$100=J$1),0),$B79-1973)</f>
        <v>360400</v>
      </c>
      <c r="K79" cm="1">
        <f t="array" ref="K79">INDEX(GMW!$A$2:$HZ$100,MATCH(1,(GMW!$HY$2:$HY$100=K$3)*(GMW!$HZ$2:$HZ$100=K$1),0),$B79-1973)</f>
        <v>245844</v>
      </c>
      <c r="L79" cm="1">
        <f t="array" ref="L79">INDEX(GMW!$A$2:$HZ$100,MATCH(1,(GMW!$HY$2:$HY$100=L$3)*(GMW!$HZ$2:$HZ$100=L$1),0),$B79-1973)</f>
        <v>367688.5</v>
      </c>
      <c r="M79" cm="1">
        <f t="array" ref="M79">INDEX(GMW!$A$2:$HZ$100,MATCH(1,(GMW!$HY$2:$HY$100=M$3)*(GMW!$HZ$2:$HZ$100=M$1),0),$B79-1973)</f>
        <v>65.727189999999993</v>
      </c>
      <c r="N79" cm="1">
        <f t="array" ref="N79">INDEX(GMW!$A$2:$HZ$100,MATCH(1,(GMW!$HY$2:$HY$100=N$3)*(GMW!$HZ$2:$HZ$100=N$1),0),$B79-1973)</f>
        <v>70.5</v>
      </c>
      <c r="O79" cm="1">
        <f t="array" ref="O79">INDEX(GMW!$A$2:$HZ$100,MATCH(1,(GMW!$HY$2:$HY$100=O$3)*(GMW!$HZ$2:$HZ$100=O$1),0),$B79-1973)</f>
        <v>7.25</v>
      </c>
      <c r="P79" cm="1">
        <f t="array" ref="P79">INDEX(GMW!$A$2:$HZ$100,MATCH(1,(GMW!$HY$2:$HY$100=P$3)*(GMW!$HZ$2:$HZ$100=P$1),0),$B79-1973)</f>
        <v>33754</v>
      </c>
      <c r="Q79" cm="1">
        <f t="array" ref="Q79">INDEX(GMW!$A$2:$HZ$100,MATCH(1,(GMW!$HY$2:$HY$100=Q$3)*(GMW!$HZ$2:$HZ$100=Q$1),0),$B79-1973)</f>
        <v>86</v>
      </c>
      <c r="R79" cm="1">
        <f t="array" ref="R79">INDEX(GMW!$A$2:$HZ$100,MATCH(1,(GMW!$HY$2:$HY$100=R$3)*(GMW!$HZ$2:$HZ$100=R$1),0),$B79-1973)</f>
        <v>30443</v>
      </c>
      <c r="S79" cm="1">
        <f t="array" ref="S79">INDEX(GMW!$A$2:$HZ$100,MATCH(1,(GMW!$HY$2:$HY$100=S$3)*(GMW!$HZ$2:$HZ$100=S$1),0),$B79-1973)</f>
        <v>6.4</v>
      </c>
      <c r="T79" cm="1">
        <f t="array" ref="T79">INDEX(GMW!$A$2:$HZ$100,MATCH(1,(GMW!$HY$2:$HY$100=T$3)*(GMW!$HZ$2:$HZ$100=T$1),0),$B79-1973)</f>
        <v>1.7119409999999999</v>
      </c>
      <c r="U79" cm="1">
        <f t="array" ref="U79">INDEX(GMW!$A$2:$HZ$100,MATCH(1,(GMW!$HY$2:$HY$100=U$3)*(GMW!$HZ$2:$HZ$100=U$1),0),$B79-1973)</f>
        <v>58434.75</v>
      </c>
      <c r="V79" cm="1">
        <f t="array" ref="V79">INDEX(GMW!$A$2:$HZ$100,MATCH(1,(GMW!$HY$2:$HY$100=V$3)*(GMW!$HZ$2:$HZ$100=V$1),0),$B79-1973)</f>
        <v>374037</v>
      </c>
      <c r="W79" cm="1">
        <f t="array" ref="W79">INDEX(GMW!$A$2:$HZ$100,MATCH(1,(GMW!$HY$2:$HY$100=W$3)*(GMW!$HZ$2:$HZ$100=W$1),0),$B79-1973)</f>
        <v>-4124</v>
      </c>
      <c r="X79" cm="1">
        <f t="array" ref="X79">INDEX(GMW!$A$2:$HZ$100,MATCH(1,(GMW!$HY$2:$HY$100=X$3)*(GMW!$HZ$2:$HZ$100=X$1),0),$B79-1973)</f>
        <v>7769</v>
      </c>
      <c r="Y79" cm="1">
        <f t="array" ref="Y79">INDEX(GMW!$A$2:$HZ$100,MATCH(1,(GMW!$HY$2:$HY$100=Y$3)*(GMW!$HZ$2:$HZ$100=Y$1),0),$B79-1973)</f>
        <v>80807</v>
      </c>
      <c r="Z79" cm="1">
        <f t="array" ref="Z79">INDEX(GMW!$A$2:$HZ$100,MATCH(1,(GMW!$HY$2:$HY$100=Z$3)*(GMW!$HZ$2:$HZ$100=Z$1),0),$B79-1973)</f>
        <v>3645</v>
      </c>
      <c r="AA79" cm="1">
        <f t="array" ref="AA79">INDEX(GMW!$A$2:$HZ$100,MATCH(1,(GMW!$HY$2:$HY$100=AA$3)*(GMW!$HZ$2:$HZ$100=AA$1),0),$B79-1973)</f>
        <v>5801</v>
      </c>
      <c r="AB79" cm="1">
        <f t="array" ref="AB79">INDEX(GMW!$A$2:$HZ$100,MATCH(1,(GMW!$HY$2:$HY$100=AB$3)*(GMW!$HZ$2:$HZ$100=AB$1),0),$B79-1973)</f>
        <v>94377</v>
      </c>
      <c r="AC79" cm="1">
        <f t="array" ref="AC79">INDEX(GMW!$A$2:$HZ$100,MATCH(1,(GMW!$HY$2:$HY$100=AC$3)*(GMW!$HZ$2:$HZ$100=AC$1),0),$B79-1973)</f>
        <v>360400</v>
      </c>
      <c r="AD79" cm="1">
        <f t="array" ref="AD79">INDEX(GMW!$A$2:$HZ$100,MATCH(1,(GMW!$HY$2:$HY$100=AD$3)*(GMW!$HZ$2:$HZ$100=AD$1),0),$B79-1973)</f>
        <v>245844</v>
      </c>
      <c r="AE79" cm="1">
        <f t="array" ref="AE79">INDEX(GMW!$A$2:$HZ$100,MATCH(1,(GMW!$HY$2:$HY$100=AE$3)*(GMW!$HZ$2:$HZ$100=AE$1),0),$B79-1973)</f>
        <v>367688.5</v>
      </c>
      <c r="AF79" cm="1">
        <f t="array" ref="AF79">INDEX(GMW!$A$2:$HZ$100,MATCH(1,(GMW!$HY$2:$HY$100=AF$3)*(GMW!$HZ$2:$HZ$100=AF$1),0),$B79-1973)</f>
        <v>65.727189999999993</v>
      </c>
      <c r="AG79" cm="1">
        <f t="array" ref="AG79">INDEX(GMW!$A$2:$HZ$100,MATCH(1,(GMW!$HY$2:$HY$100=AG$3)*(GMW!$HZ$2:$HZ$100=AG$1),0),$B79-1973)</f>
        <v>70.5</v>
      </c>
      <c r="AH79" cm="1">
        <f t="array" ref="AH79">INDEX(GMW!$A$2:$HZ$100,MATCH(1,(GMW!$HY$2:$HY$100=AH$3)*(GMW!$HZ$2:$HZ$100=AH$1),0),$B79-1973)</f>
        <v>7.25</v>
      </c>
      <c r="AI79" cm="1">
        <f t="array" ref="AI79">INDEX(GMW!$A$2:$HZ$100,MATCH(1,(GMW!$HY$2:$HY$100=AI$3)*(GMW!$HZ$2:$HZ$100=AI$1),0),$B79-1973)</f>
        <v>33754</v>
      </c>
      <c r="AJ79" cm="1">
        <f t="array" ref="AJ79">INDEX(GMW!$A$2:$HZ$100,MATCH(1,(GMW!$HY$2:$HY$100=AJ$3)*(GMW!$HZ$2:$HZ$100=AJ$1),0),$B79-1973)</f>
        <v>86</v>
      </c>
      <c r="AK79" cm="1">
        <f t="array" ref="AK79">INDEX(GMW!$A$2:$HZ$100,MATCH(1,(GMW!$HY$2:$HY$100=AK$3)*(GMW!$HZ$2:$HZ$100=AK$1),0),$B79-1973)</f>
        <v>30443</v>
      </c>
      <c r="AL79" cm="1">
        <f t="array" ref="AL79">INDEX(GMW!$A$2:$HZ$100,MATCH(1,(GMW!$HY$2:$HY$100=AL$3)*(GMW!$HZ$2:$HZ$100=AL$1),0),$B79-1973)</f>
        <v>6.4</v>
      </c>
      <c r="AM79" cm="1">
        <f t="array" ref="AM79">INDEX(GMW!$A$2:$HZ$100,MATCH(1,(GMW!$HY$2:$HY$100=AM$3)*(GMW!$HZ$2:$HZ$100=AM$1),0),$B79-1973)</f>
        <v>1.7119409999999999</v>
      </c>
      <c r="AN79" cm="1">
        <f t="array" ref="AN79">INDEX(GMW!$A$2:$HZ$100,MATCH(1,(GMW!$HY$2:$HY$100=AN$3)*(GMW!$HZ$2:$HZ$100=AN$1),0),$B79-1973)</f>
        <v>58434.75</v>
      </c>
      <c r="AO79" cm="1">
        <f t="array" ref="AO79">INDEX(GMW!$A$2:$HZ$100,MATCH(1,(GMW!$HY$2:$HY$100=AO$3)*(GMW!$HZ$2:$HZ$100=AO$1),0),$B79-1973)</f>
        <v>374037</v>
      </c>
      <c r="AP79" cm="1">
        <f t="array" ref="AP79">INDEX(GMW!$A$2:$HZ$100,MATCH(1,(GMW!$HY$2:$HY$100=AP$3)*(GMW!$HZ$2:$HZ$100=AP$1),0),$B79-1973)</f>
        <v>-4124</v>
      </c>
      <c r="AQ79" cm="1">
        <f t="array" ref="AQ79">INDEX(GMW!$A$2:$HZ$100,MATCH(1,(GMW!$HY$2:$HY$100=AQ$3)*(GMW!$HZ$2:$HZ$100=AQ$1),0),$B79-1973)</f>
        <v>7769</v>
      </c>
      <c r="AR79" cm="1">
        <f t="array" ref="AR79">INDEX(GMW!$A$2:$HZ$100,MATCH(1,(GMW!$HY$2:$HY$100=AR$3)*(GMW!$HZ$2:$HZ$100=AR$1),0),$B79-1973)</f>
        <v>80807</v>
      </c>
      <c r="AS79" cm="1">
        <f t="array" ref="AS79">INDEX(GMW!$A$2:$HZ$100,MATCH(1,(GMW!$HY$2:$HY$100=AS$3)*(GMW!$HZ$2:$HZ$100=AS$1),0),$B79-1973)</f>
        <v>3645</v>
      </c>
      <c r="AT79" cm="1">
        <f t="array" ref="AT79">INDEX(GMW!$A$2:$HZ$100,MATCH(1,(GMW!$HY$2:$HY$100=AT$3)*(GMW!$HZ$2:$HZ$100=AT$1),0),$B79-1973)</f>
        <v>5801</v>
      </c>
      <c r="AU79" cm="1">
        <f t="array" ref="AU79">INDEX(GMW!$A$2:$HZ$100,MATCH(1,(GMW!$HY$2:$HY$100=AU$3)*(GMW!$HZ$2:$HZ$100=AU$1),0),$B79-1973)</f>
        <v>94377</v>
      </c>
      <c r="AV79" cm="1">
        <f t="array" ref="AV79">INDEX(GMW!$A$2:$HZ$100,MATCH(1,(GMW!$HY$2:$HY$100=AV$3)*(GMW!$HZ$2:$HZ$100=AV$1),0),$B79-1973)</f>
        <v>360400</v>
      </c>
      <c r="AW79" cm="1">
        <f t="array" ref="AW79">INDEX(GMW!$A$2:$HZ$100,MATCH(1,(GMW!$HY$2:$HY$100=AW$3)*(GMW!$HZ$2:$HZ$100=AW$1),0),$B79-1973)</f>
        <v>245844</v>
      </c>
      <c r="AX79" cm="1">
        <f t="array" ref="AX79">INDEX(GMW!$A$2:$HZ$100,MATCH(1,(GMW!$HY$2:$HY$100=AX$3)*(GMW!$HZ$2:$HZ$100=AX$1),0),$B79-1973)</f>
        <v>367688.5</v>
      </c>
      <c r="AY79" cm="1">
        <f t="array" ref="AY79">INDEX(GMW!$A$2:$HZ$100,MATCH(1,(GMW!$HY$2:$HY$100=AY$3)*(GMW!$HZ$2:$HZ$100=AY$1),0),$B79-1973)</f>
        <v>65.727189999999993</v>
      </c>
      <c r="AZ79" cm="1">
        <f t="array" ref="AZ79">INDEX(GMW!$A$2:$HZ$100,MATCH(1,(GMW!$HY$2:$HY$100=AZ$3)*(GMW!$HZ$2:$HZ$100=AZ$1),0),$B79-1973)</f>
        <v>70.5</v>
      </c>
      <c r="BA79" cm="1">
        <f t="array" ref="BA79">INDEX(GMW!$A$2:$HZ$100,MATCH(1,(GMW!$HY$2:$HY$100=BA$3)*(GMW!$HZ$2:$HZ$100=BA$1),0),$B79-1973)</f>
        <v>7.25</v>
      </c>
      <c r="BB79" cm="1">
        <f t="array" ref="BB79">INDEX(GMW!$A$2:$HZ$100,MATCH(1,(GMW!$HY$2:$HY$100=BB$3)*(GMW!$HZ$2:$HZ$100=BB$1),0),$B79-1973)</f>
        <v>33754</v>
      </c>
      <c r="BC79" cm="1">
        <f t="array" ref="BC79">INDEX(GMW!$A$2:$HZ$100,MATCH(1,(GMW!$HY$2:$HY$100=BC$3)*(GMW!$HZ$2:$HZ$100=BC$1),0),$B79-1973)</f>
        <v>86</v>
      </c>
      <c r="BD79" cm="1">
        <f t="array" ref="BD79">INDEX(GMW!$A$2:$HZ$100,MATCH(1,(GMW!$HY$2:$HY$100=BD$3)*(GMW!$HZ$2:$HZ$100=BD$1),0),$B79-1973)</f>
        <v>30443</v>
      </c>
      <c r="BE79" cm="1">
        <f t="array" ref="BE79">INDEX(GMW!$A$2:$HZ$100,MATCH(1,(GMW!$HY$2:$HY$100=BE$3)*(GMW!$HZ$2:$HZ$100=BE$1),0),$B79-1973)</f>
        <v>6.4</v>
      </c>
      <c r="BF79" cm="1">
        <f t="array" ref="BF79">INDEX(GMW!$A$2:$HZ$100,MATCH(1,(GMW!$HY$2:$HY$100=BF$3)*(GMW!$HZ$2:$HZ$100=BF$1),0),$B79-1973)</f>
        <v>1.7119409999999999</v>
      </c>
      <c r="BG79" cm="1">
        <f t="array" ref="BG79">INDEX(GMW!$A$2:$HZ$100,MATCH(1,(GMW!$HY$2:$HY$100=BG$3)*(GMW!$HZ$2:$HZ$100=BG$1),0),$B79-1973)</f>
        <v>58434.75</v>
      </c>
      <c r="BJ79">
        <f t="shared" si="127"/>
        <v>1997</v>
      </c>
      <c r="BK79" t="str">
        <f t="shared" ref="BK79" si="128">BJ79&amp;"01"</f>
        <v>199701</v>
      </c>
    </row>
    <row r="80" spans="1:63">
      <c r="B80">
        <f t="shared" si="125"/>
        <v>2053</v>
      </c>
      <c r="C80" cm="1">
        <f t="array" ref="C80">INDEX(GMW!$A$2:$HZ$100,MATCH(1,(GMW!$HY$2:$HY$100=C$3)*(GMW!$HZ$2:$HZ$100=C$1),0),$B80-1973)</f>
        <v>376421</v>
      </c>
      <c r="D80" cm="1">
        <f t="array" ref="D80">INDEX(GMW!$A$2:$HZ$100,MATCH(1,(GMW!$HY$2:$HY$100=D$3)*(GMW!$HZ$2:$HZ$100=D$1),0),$B80-1973)</f>
        <v>9252</v>
      </c>
      <c r="E80" cm="1">
        <f t="array" ref="E80">INDEX(GMW!$A$2:$HZ$100,MATCH(1,(GMW!$HY$2:$HY$100=E$3)*(GMW!$HZ$2:$HZ$100=E$1),0),$B80-1973)</f>
        <v>-9328</v>
      </c>
      <c r="F80" cm="1">
        <f t="array" ref="F80">INDEX(GMW!$A$2:$HZ$100,MATCH(1,(GMW!$HY$2:$HY$100=F$3)*(GMW!$HZ$2:$HZ$100=F$1),0),$B80-1973)</f>
        <v>80338</v>
      </c>
      <c r="G80" cm="1">
        <f t="array" ref="G80">INDEX(GMW!$A$2:$HZ$100,MATCH(1,(GMW!$HY$2:$HY$100=G$3)*(GMW!$HZ$2:$HZ$100=G$1),0),$B80-1973)</f>
        <v>-76</v>
      </c>
      <c r="H80" cm="1">
        <f t="array" ref="H80">INDEX(GMW!$A$2:$HZ$100,MATCH(1,(GMW!$HY$2:$HY$100=H$3)*(GMW!$HZ$2:$HZ$100=H$1),0),$B80-1973)</f>
        <v>5651</v>
      </c>
      <c r="I80" cm="1">
        <f t="array" ref="I80">INDEX(GMW!$A$2:$HZ$100,MATCH(1,(GMW!$HY$2:$HY$100=I$3)*(GMW!$HZ$2:$HZ$100=I$1),0),$B80-1973)</f>
        <v>76661</v>
      </c>
      <c r="J80" cm="1">
        <f t="array" ref="J80">INDEX(GMW!$A$2:$HZ$100,MATCH(1,(GMW!$HY$2:$HY$100=J$3)*(GMW!$HZ$2:$HZ$100=J$1),0),$B80-1973)</f>
        <v>367300</v>
      </c>
      <c r="K80" cm="1">
        <f t="array" ref="K80">INDEX(GMW!$A$2:$HZ$100,MATCH(1,(GMW!$HY$2:$HY$100=K$3)*(GMW!$HZ$2:$HZ$100=K$1),0),$B80-1973)</f>
        <v>248055</v>
      </c>
      <c r="L80" cm="1">
        <f t="array" ref="L80">INDEX(GMW!$A$2:$HZ$100,MATCH(1,(GMW!$HY$2:$HY$100=L$3)*(GMW!$HZ$2:$HZ$100=L$1),0),$B80-1973)</f>
        <v>369716.7</v>
      </c>
      <c r="M80" cm="1">
        <f t="array" ref="M80">INDEX(GMW!$A$2:$HZ$100,MATCH(1,(GMW!$HY$2:$HY$100=M$3)*(GMW!$HZ$2:$HZ$100=M$1),0),$B80-1973)</f>
        <v>65.898290000000003</v>
      </c>
      <c r="N80" cm="1">
        <f t="array" ref="N80">INDEX(GMW!$A$2:$HZ$100,MATCH(1,(GMW!$HY$2:$HY$100=N$3)*(GMW!$HZ$2:$HZ$100=N$1),0),$B80-1973)</f>
        <v>71.266670000000005</v>
      </c>
      <c r="O80" cm="1">
        <f t="array" ref="O80">INDEX(GMW!$A$2:$HZ$100,MATCH(1,(GMW!$HY$2:$HY$100=O$3)*(GMW!$HZ$2:$HZ$100=O$1),0),$B80-1973)</f>
        <v>7.5</v>
      </c>
      <c r="P80" cm="1">
        <f t="array" ref="P80">INDEX(GMW!$A$2:$HZ$100,MATCH(1,(GMW!$HY$2:$HY$100=P$3)*(GMW!$HZ$2:$HZ$100=P$1),0),$B80-1973)</f>
        <v>34070</v>
      </c>
      <c r="Q80" cm="1">
        <f t="array" ref="Q80">INDEX(GMW!$A$2:$HZ$100,MATCH(1,(GMW!$HY$2:$HY$100=Q$3)*(GMW!$HZ$2:$HZ$100=Q$1),0),$B80-1973)</f>
        <v>86.7</v>
      </c>
      <c r="R80" cm="1">
        <f t="array" ref="R80">INDEX(GMW!$A$2:$HZ$100,MATCH(1,(GMW!$HY$2:$HY$100=R$3)*(GMW!$HZ$2:$HZ$100=R$1),0),$B80-1973)</f>
        <v>29780</v>
      </c>
      <c r="S80" cm="1">
        <f t="array" ref="S80">INDEX(GMW!$A$2:$HZ$100,MATCH(1,(GMW!$HY$2:$HY$100=S$3)*(GMW!$HZ$2:$HZ$100=S$1),0),$B80-1973)</f>
        <v>6.3</v>
      </c>
      <c r="T80" cm="1">
        <f t="array" ref="T80">INDEX(GMW!$A$2:$HZ$100,MATCH(1,(GMW!$HY$2:$HY$100=T$3)*(GMW!$HZ$2:$HZ$100=T$1),0),$B80-1973)</f>
        <v>1.797104</v>
      </c>
      <c r="U80" cm="1">
        <f t="array" ref="U80">INDEX(GMW!$A$2:$HZ$100,MATCH(1,(GMW!$HY$2:$HY$100=U$3)*(GMW!$HZ$2:$HZ$100=U$1),0),$B80-1973)</f>
        <v>58475</v>
      </c>
      <c r="V80" cm="1">
        <f t="array" ref="V80">INDEX(GMW!$A$2:$HZ$100,MATCH(1,(GMW!$HY$2:$HY$100=V$3)*(GMW!$HZ$2:$HZ$100=V$1),0),$B80-1973)</f>
        <v>376421</v>
      </c>
      <c r="W80" cm="1">
        <f t="array" ref="W80">INDEX(GMW!$A$2:$HZ$100,MATCH(1,(GMW!$HY$2:$HY$100=W$3)*(GMW!$HZ$2:$HZ$100=W$1),0),$B80-1973)</f>
        <v>9252</v>
      </c>
      <c r="X80" cm="1">
        <f t="array" ref="X80">INDEX(GMW!$A$2:$HZ$100,MATCH(1,(GMW!$HY$2:$HY$100=X$3)*(GMW!$HZ$2:$HZ$100=X$1),0),$B80-1973)</f>
        <v>-9328</v>
      </c>
      <c r="Y80" cm="1">
        <f t="array" ref="Y80">INDEX(GMW!$A$2:$HZ$100,MATCH(1,(GMW!$HY$2:$HY$100=Y$3)*(GMW!$HZ$2:$HZ$100=Y$1),0),$B80-1973)</f>
        <v>80338</v>
      </c>
      <c r="Z80" cm="1">
        <f t="array" ref="Z80">INDEX(GMW!$A$2:$HZ$100,MATCH(1,(GMW!$HY$2:$HY$100=Z$3)*(GMW!$HZ$2:$HZ$100=Z$1),0),$B80-1973)</f>
        <v>-76</v>
      </c>
      <c r="AA80" cm="1">
        <f t="array" ref="AA80">INDEX(GMW!$A$2:$HZ$100,MATCH(1,(GMW!$HY$2:$HY$100=AA$3)*(GMW!$HZ$2:$HZ$100=AA$1),0),$B80-1973)</f>
        <v>5651</v>
      </c>
      <c r="AB80" cm="1">
        <f t="array" ref="AB80">INDEX(GMW!$A$2:$HZ$100,MATCH(1,(GMW!$HY$2:$HY$100=AB$3)*(GMW!$HZ$2:$HZ$100=AB$1),0),$B80-1973)</f>
        <v>76661</v>
      </c>
      <c r="AC80" cm="1">
        <f t="array" ref="AC80">INDEX(GMW!$A$2:$HZ$100,MATCH(1,(GMW!$HY$2:$HY$100=AC$3)*(GMW!$HZ$2:$HZ$100=AC$1),0),$B80-1973)</f>
        <v>367300</v>
      </c>
      <c r="AD80" cm="1">
        <f t="array" ref="AD80">INDEX(GMW!$A$2:$HZ$100,MATCH(1,(GMW!$HY$2:$HY$100=AD$3)*(GMW!$HZ$2:$HZ$100=AD$1),0),$B80-1973)</f>
        <v>248055</v>
      </c>
      <c r="AE80" cm="1">
        <f t="array" ref="AE80">INDEX(GMW!$A$2:$HZ$100,MATCH(1,(GMW!$HY$2:$HY$100=AE$3)*(GMW!$HZ$2:$HZ$100=AE$1),0),$B80-1973)</f>
        <v>369716.7</v>
      </c>
      <c r="AF80" cm="1">
        <f t="array" ref="AF80">INDEX(GMW!$A$2:$HZ$100,MATCH(1,(GMW!$HY$2:$HY$100=AF$3)*(GMW!$HZ$2:$HZ$100=AF$1),0),$B80-1973)</f>
        <v>65.898290000000003</v>
      </c>
      <c r="AG80" cm="1">
        <f t="array" ref="AG80">INDEX(GMW!$A$2:$HZ$100,MATCH(1,(GMW!$HY$2:$HY$100=AG$3)*(GMW!$HZ$2:$HZ$100=AG$1),0),$B80-1973)</f>
        <v>71.266670000000005</v>
      </c>
      <c r="AH80" cm="1">
        <f t="array" ref="AH80">INDEX(GMW!$A$2:$HZ$100,MATCH(1,(GMW!$HY$2:$HY$100=AH$3)*(GMW!$HZ$2:$HZ$100=AH$1),0),$B80-1973)</f>
        <v>7.5</v>
      </c>
      <c r="AI80" cm="1">
        <f t="array" ref="AI80">INDEX(GMW!$A$2:$HZ$100,MATCH(1,(GMW!$HY$2:$HY$100=AI$3)*(GMW!$HZ$2:$HZ$100=AI$1),0),$B80-1973)</f>
        <v>34070</v>
      </c>
      <c r="AJ80" cm="1">
        <f t="array" ref="AJ80">INDEX(GMW!$A$2:$HZ$100,MATCH(1,(GMW!$HY$2:$HY$100=AJ$3)*(GMW!$HZ$2:$HZ$100=AJ$1),0),$B80-1973)</f>
        <v>86.7</v>
      </c>
      <c r="AK80" cm="1">
        <f t="array" ref="AK80">INDEX(GMW!$A$2:$HZ$100,MATCH(1,(GMW!$HY$2:$HY$100=AK$3)*(GMW!$HZ$2:$HZ$100=AK$1),0),$B80-1973)</f>
        <v>29780</v>
      </c>
      <c r="AL80" cm="1">
        <f t="array" ref="AL80">INDEX(GMW!$A$2:$HZ$100,MATCH(1,(GMW!$HY$2:$HY$100=AL$3)*(GMW!$HZ$2:$HZ$100=AL$1),0),$B80-1973)</f>
        <v>6.3</v>
      </c>
      <c r="AM80" cm="1">
        <f t="array" ref="AM80">INDEX(GMW!$A$2:$HZ$100,MATCH(1,(GMW!$HY$2:$HY$100=AM$3)*(GMW!$HZ$2:$HZ$100=AM$1),0),$B80-1973)</f>
        <v>1.797104</v>
      </c>
      <c r="AN80" cm="1">
        <f t="array" ref="AN80">INDEX(GMW!$A$2:$HZ$100,MATCH(1,(GMW!$HY$2:$HY$100=AN$3)*(GMW!$HZ$2:$HZ$100=AN$1),0),$B80-1973)</f>
        <v>58475</v>
      </c>
      <c r="AO80" cm="1">
        <f t="array" ref="AO80">INDEX(GMW!$A$2:$HZ$100,MATCH(1,(GMW!$HY$2:$HY$100=AO$3)*(GMW!$HZ$2:$HZ$100=AO$1),0),$B80-1973)</f>
        <v>376421</v>
      </c>
      <c r="AP80" cm="1">
        <f t="array" ref="AP80">INDEX(GMW!$A$2:$HZ$100,MATCH(1,(GMW!$HY$2:$HY$100=AP$3)*(GMW!$HZ$2:$HZ$100=AP$1),0),$B80-1973)</f>
        <v>9252</v>
      </c>
      <c r="AQ80" cm="1">
        <f t="array" ref="AQ80">INDEX(GMW!$A$2:$HZ$100,MATCH(1,(GMW!$HY$2:$HY$100=AQ$3)*(GMW!$HZ$2:$HZ$100=AQ$1),0),$B80-1973)</f>
        <v>-9328</v>
      </c>
      <c r="AR80" cm="1">
        <f t="array" ref="AR80">INDEX(GMW!$A$2:$HZ$100,MATCH(1,(GMW!$HY$2:$HY$100=AR$3)*(GMW!$HZ$2:$HZ$100=AR$1),0),$B80-1973)</f>
        <v>80338</v>
      </c>
      <c r="AS80" cm="1">
        <f t="array" ref="AS80">INDEX(GMW!$A$2:$HZ$100,MATCH(1,(GMW!$HY$2:$HY$100=AS$3)*(GMW!$HZ$2:$HZ$100=AS$1),0),$B80-1973)</f>
        <v>-76</v>
      </c>
      <c r="AT80" cm="1">
        <f t="array" ref="AT80">INDEX(GMW!$A$2:$HZ$100,MATCH(1,(GMW!$HY$2:$HY$100=AT$3)*(GMW!$HZ$2:$HZ$100=AT$1),0),$B80-1973)</f>
        <v>5651</v>
      </c>
      <c r="AU80" cm="1">
        <f t="array" ref="AU80">INDEX(GMW!$A$2:$HZ$100,MATCH(1,(GMW!$HY$2:$HY$100=AU$3)*(GMW!$HZ$2:$HZ$100=AU$1),0),$B80-1973)</f>
        <v>76661</v>
      </c>
      <c r="AV80" cm="1">
        <f t="array" ref="AV80">INDEX(GMW!$A$2:$HZ$100,MATCH(1,(GMW!$HY$2:$HY$100=AV$3)*(GMW!$HZ$2:$HZ$100=AV$1),0),$B80-1973)</f>
        <v>367300</v>
      </c>
      <c r="AW80" cm="1">
        <f t="array" ref="AW80">INDEX(GMW!$A$2:$HZ$100,MATCH(1,(GMW!$HY$2:$HY$100=AW$3)*(GMW!$HZ$2:$HZ$100=AW$1),0),$B80-1973)</f>
        <v>248055</v>
      </c>
      <c r="AX80" cm="1">
        <f t="array" ref="AX80">INDEX(GMW!$A$2:$HZ$100,MATCH(1,(GMW!$HY$2:$HY$100=AX$3)*(GMW!$HZ$2:$HZ$100=AX$1),0),$B80-1973)</f>
        <v>369716.7</v>
      </c>
      <c r="AY80" cm="1">
        <f t="array" ref="AY80">INDEX(GMW!$A$2:$HZ$100,MATCH(1,(GMW!$HY$2:$HY$100=AY$3)*(GMW!$HZ$2:$HZ$100=AY$1),0),$B80-1973)</f>
        <v>65.898290000000003</v>
      </c>
      <c r="AZ80" cm="1">
        <f t="array" ref="AZ80">INDEX(GMW!$A$2:$HZ$100,MATCH(1,(GMW!$HY$2:$HY$100=AZ$3)*(GMW!$HZ$2:$HZ$100=AZ$1),0),$B80-1973)</f>
        <v>71.266670000000005</v>
      </c>
      <c r="BA80" cm="1">
        <f t="array" ref="BA80">INDEX(GMW!$A$2:$HZ$100,MATCH(1,(GMW!$HY$2:$HY$100=BA$3)*(GMW!$HZ$2:$HZ$100=BA$1),0),$B80-1973)</f>
        <v>7.5</v>
      </c>
      <c r="BB80" cm="1">
        <f t="array" ref="BB80">INDEX(GMW!$A$2:$HZ$100,MATCH(1,(GMW!$HY$2:$HY$100=BB$3)*(GMW!$HZ$2:$HZ$100=BB$1),0),$B80-1973)</f>
        <v>34070</v>
      </c>
      <c r="BC80" cm="1">
        <f t="array" ref="BC80">INDEX(GMW!$A$2:$HZ$100,MATCH(1,(GMW!$HY$2:$HY$100=BC$3)*(GMW!$HZ$2:$HZ$100=BC$1),0),$B80-1973)</f>
        <v>86.7</v>
      </c>
      <c r="BD80" cm="1">
        <f t="array" ref="BD80">INDEX(GMW!$A$2:$HZ$100,MATCH(1,(GMW!$HY$2:$HY$100=BD$3)*(GMW!$HZ$2:$HZ$100=BD$1),0),$B80-1973)</f>
        <v>29780</v>
      </c>
      <c r="BE80" cm="1">
        <f t="array" ref="BE80">INDEX(GMW!$A$2:$HZ$100,MATCH(1,(GMW!$HY$2:$HY$100=BE$3)*(GMW!$HZ$2:$HZ$100=BE$1),0),$B80-1973)</f>
        <v>6.3</v>
      </c>
      <c r="BF80" cm="1">
        <f t="array" ref="BF80">INDEX(GMW!$A$2:$HZ$100,MATCH(1,(GMW!$HY$2:$HY$100=BF$3)*(GMW!$HZ$2:$HZ$100=BF$1),0),$B80-1973)</f>
        <v>1.797104</v>
      </c>
      <c r="BG80" cm="1">
        <f t="array" ref="BG80">INDEX(GMW!$A$2:$HZ$100,MATCH(1,(GMW!$HY$2:$HY$100=BG$3)*(GMW!$HZ$2:$HZ$100=BG$1),0),$B80-1973)</f>
        <v>58475</v>
      </c>
      <c r="BJ80">
        <f t="shared" si="127"/>
        <v>1998</v>
      </c>
    </row>
    <row r="81" spans="1:63">
      <c r="B81">
        <f t="shared" si="125"/>
        <v>2054</v>
      </c>
      <c r="C81" cm="1">
        <f t="array" ref="C81">INDEX(GMW!$A$2:$HZ$100,MATCH(1,(GMW!$HY$2:$HY$100=C$3)*(GMW!$HZ$2:$HZ$100=C$1),0),$B81-1973)</f>
        <v>377650</v>
      </c>
      <c r="D81" cm="1">
        <f t="array" ref="D81">INDEX(GMW!$A$2:$HZ$100,MATCH(1,(GMW!$HY$2:$HY$100=D$3)*(GMW!$HZ$2:$HZ$100=D$1),0),$B81-1973)</f>
        <v>1161</v>
      </c>
      <c r="E81" cm="1">
        <f t="array" ref="E81">INDEX(GMW!$A$2:$HZ$100,MATCH(1,(GMW!$HY$2:$HY$100=E$3)*(GMW!$HZ$2:$HZ$100=E$1),0),$B81-1973)</f>
        <v>-483</v>
      </c>
      <c r="F81" cm="1">
        <f t="array" ref="F81">INDEX(GMW!$A$2:$HZ$100,MATCH(1,(GMW!$HY$2:$HY$100=F$3)*(GMW!$HZ$2:$HZ$100=F$1),0),$B81-1973)</f>
        <v>81050</v>
      </c>
      <c r="G81" cm="1">
        <f t="array" ref="G81">INDEX(GMW!$A$2:$HZ$100,MATCH(1,(GMW!$HY$2:$HY$100=G$3)*(GMW!$HZ$2:$HZ$100=G$1),0),$B81-1973)</f>
        <v>678</v>
      </c>
      <c r="H81" cm="1">
        <f t="array" ref="H81">INDEX(GMW!$A$2:$HZ$100,MATCH(1,(GMW!$HY$2:$HY$100=H$3)*(GMW!$HZ$2:$HZ$100=H$1),0),$B81-1973)</f>
        <v>5709</v>
      </c>
      <c r="I81" cm="1">
        <f t="array" ref="I81">INDEX(GMW!$A$2:$HZ$100,MATCH(1,(GMW!$HY$2:$HY$100=I$3)*(GMW!$HZ$2:$HZ$100=I$1),0),$B81-1973)</f>
        <v>86276</v>
      </c>
      <c r="J81" cm="1">
        <f t="array" ref="J81">INDEX(GMW!$A$2:$HZ$100,MATCH(1,(GMW!$HY$2:$HY$100=J$3)*(GMW!$HZ$2:$HZ$100=J$1),0),$B81-1973)</f>
        <v>366100</v>
      </c>
      <c r="K81" cm="1">
        <f t="array" ref="K81">INDEX(GMW!$A$2:$HZ$100,MATCH(1,(GMW!$HY$2:$HY$100=K$3)*(GMW!$HZ$2:$HZ$100=K$1),0),$B81-1973)</f>
        <v>250789</v>
      </c>
      <c r="L81" cm="1">
        <f t="array" ref="L81">INDEX(GMW!$A$2:$HZ$100,MATCH(1,(GMW!$HY$2:$HY$100=L$3)*(GMW!$HZ$2:$HZ$100=L$1),0),$B81-1973)</f>
        <v>371966.7</v>
      </c>
      <c r="M81" cm="1">
        <f t="array" ref="M81">INDEX(GMW!$A$2:$HZ$100,MATCH(1,(GMW!$HY$2:$HY$100=M$3)*(GMW!$HZ$2:$HZ$100=M$1),0),$B81-1973)</f>
        <v>66.407780000000002</v>
      </c>
      <c r="N81" cm="1">
        <f t="array" ref="N81">INDEX(GMW!$A$2:$HZ$100,MATCH(1,(GMW!$HY$2:$HY$100=N$3)*(GMW!$HZ$2:$HZ$100=N$1),0),$B81-1973)</f>
        <v>71.233329999999995</v>
      </c>
      <c r="O81" cm="1">
        <f t="array" ref="O81">INDEX(GMW!$A$2:$HZ$100,MATCH(1,(GMW!$HY$2:$HY$100=O$3)*(GMW!$HZ$2:$HZ$100=O$1),0),$B81-1973)</f>
        <v>7.5</v>
      </c>
      <c r="P81" cm="1">
        <f t="array" ref="P81">INDEX(GMW!$A$2:$HZ$100,MATCH(1,(GMW!$HY$2:$HY$100=P$3)*(GMW!$HZ$2:$HZ$100=P$1),0),$B81-1973)</f>
        <v>34252</v>
      </c>
      <c r="Q81" cm="1">
        <f t="array" ref="Q81">INDEX(GMW!$A$2:$HZ$100,MATCH(1,(GMW!$HY$2:$HY$100=Q$3)*(GMW!$HZ$2:$HZ$100=Q$1),0),$B81-1973)</f>
        <v>86.8</v>
      </c>
      <c r="R81" cm="1">
        <f t="array" ref="R81">INDEX(GMW!$A$2:$HZ$100,MATCH(1,(GMW!$HY$2:$HY$100=R$3)*(GMW!$HZ$2:$HZ$100=R$1),0),$B81-1973)</f>
        <v>29989</v>
      </c>
      <c r="S81" cm="1">
        <f t="array" ref="S81">INDEX(GMW!$A$2:$HZ$100,MATCH(1,(GMW!$HY$2:$HY$100=S$3)*(GMW!$HZ$2:$HZ$100=S$1),0),$B81-1973)</f>
        <v>6.2</v>
      </c>
      <c r="T81" cm="1">
        <f t="array" ref="T81">INDEX(GMW!$A$2:$HZ$100,MATCH(1,(GMW!$HY$2:$HY$100=T$3)*(GMW!$HZ$2:$HZ$100=T$1),0),$B81-1973)</f>
        <v>1.5163420000000001</v>
      </c>
      <c r="U81" cm="1">
        <f t="array" ref="U81">INDEX(GMW!$A$2:$HZ$100,MATCH(1,(GMW!$HY$2:$HY$100=U$3)*(GMW!$HZ$2:$HZ$100=U$1),0),$B81-1973)</f>
        <v>58527.25</v>
      </c>
      <c r="V81" cm="1">
        <f t="array" ref="V81">INDEX(GMW!$A$2:$HZ$100,MATCH(1,(GMW!$HY$2:$HY$100=V$3)*(GMW!$HZ$2:$HZ$100=V$1),0),$B81-1973)</f>
        <v>377650</v>
      </c>
      <c r="W81" cm="1">
        <f t="array" ref="W81">INDEX(GMW!$A$2:$HZ$100,MATCH(1,(GMW!$HY$2:$HY$100=W$3)*(GMW!$HZ$2:$HZ$100=W$1),0),$B81-1973)</f>
        <v>1161</v>
      </c>
      <c r="X81" cm="1">
        <f t="array" ref="X81">INDEX(GMW!$A$2:$HZ$100,MATCH(1,(GMW!$HY$2:$HY$100=X$3)*(GMW!$HZ$2:$HZ$100=X$1),0),$B81-1973)</f>
        <v>-483</v>
      </c>
      <c r="Y81" cm="1">
        <f t="array" ref="Y81">INDEX(GMW!$A$2:$HZ$100,MATCH(1,(GMW!$HY$2:$HY$100=Y$3)*(GMW!$HZ$2:$HZ$100=Y$1),0),$B81-1973)</f>
        <v>81050</v>
      </c>
      <c r="Z81" cm="1">
        <f t="array" ref="Z81">INDEX(GMW!$A$2:$HZ$100,MATCH(1,(GMW!$HY$2:$HY$100=Z$3)*(GMW!$HZ$2:$HZ$100=Z$1),0),$B81-1973)</f>
        <v>678</v>
      </c>
      <c r="AA81" cm="1">
        <f t="array" ref="AA81">INDEX(GMW!$A$2:$HZ$100,MATCH(1,(GMW!$HY$2:$HY$100=AA$3)*(GMW!$HZ$2:$HZ$100=AA$1),0),$B81-1973)</f>
        <v>5709</v>
      </c>
      <c r="AB81" cm="1">
        <f t="array" ref="AB81">INDEX(GMW!$A$2:$HZ$100,MATCH(1,(GMW!$HY$2:$HY$100=AB$3)*(GMW!$HZ$2:$HZ$100=AB$1),0),$B81-1973)</f>
        <v>86276</v>
      </c>
      <c r="AC81" cm="1">
        <f t="array" ref="AC81">INDEX(GMW!$A$2:$HZ$100,MATCH(1,(GMW!$HY$2:$HY$100=AC$3)*(GMW!$HZ$2:$HZ$100=AC$1),0),$B81-1973)</f>
        <v>366100</v>
      </c>
      <c r="AD81" cm="1">
        <f t="array" ref="AD81">INDEX(GMW!$A$2:$HZ$100,MATCH(1,(GMW!$HY$2:$HY$100=AD$3)*(GMW!$HZ$2:$HZ$100=AD$1),0),$B81-1973)</f>
        <v>250789</v>
      </c>
      <c r="AE81" cm="1">
        <f t="array" ref="AE81">INDEX(GMW!$A$2:$HZ$100,MATCH(1,(GMW!$HY$2:$HY$100=AE$3)*(GMW!$HZ$2:$HZ$100=AE$1),0),$B81-1973)</f>
        <v>371966.7</v>
      </c>
      <c r="AF81" cm="1">
        <f t="array" ref="AF81">INDEX(GMW!$A$2:$HZ$100,MATCH(1,(GMW!$HY$2:$HY$100=AF$3)*(GMW!$HZ$2:$HZ$100=AF$1),0),$B81-1973)</f>
        <v>66.407780000000002</v>
      </c>
      <c r="AG81" cm="1">
        <f t="array" ref="AG81">INDEX(GMW!$A$2:$HZ$100,MATCH(1,(GMW!$HY$2:$HY$100=AG$3)*(GMW!$HZ$2:$HZ$100=AG$1),0),$B81-1973)</f>
        <v>71.233329999999995</v>
      </c>
      <c r="AH81" cm="1">
        <f t="array" ref="AH81">INDEX(GMW!$A$2:$HZ$100,MATCH(1,(GMW!$HY$2:$HY$100=AH$3)*(GMW!$HZ$2:$HZ$100=AH$1),0),$B81-1973)</f>
        <v>7.5</v>
      </c>
      <c r="AI81" cm="1">
        <f t="array" ref="AI81">INDEX(GMW!$A$2:$HZ$100,MATCH(1,(GMW!$HY$2:$HY$100=AI$3)*(GMW!$HZ$2:$HZ$100=AI$1),0),$B81-1973)</f>
        <v>34252</v>
      </c>
      <c r="AJ81" cm="1">
        <f t="array" ref="AJ81">INDEX(GMW!$A$2:$HZ$100,MATCH(1,(GMW!$HY$2:$HY$100=AJ$3)*(GMW!$HZ$2:$HZ$100=AJ$1),0),$B81-1973)</f>
        <v>86.8</v>
      </c>
      <c r="AK81" cm="1">
        <f t="array" ref="AK81">INDEX(GMW!$A$2:$HZ$100,MATCH(1,(GMW!$HY$2:$HY$100=AK$3)*(GMW!$HZ$2:$HZ$100=AK$1),0),$B81-1973)</f>
        <v>29989</v>
      </c>
      <c r="AL81" cm="1">
        <f t="array" ref="AL81">INDEX(GMW!$A$2:$HZ$100,MATCH(1,(GMW!$HY$2:$HY$100=AL$3)*(GMW!$HZ$2:$HZ$100=AL$1),0),$B81-1973)</f>
        <v>6.2</v>
      </c>
      <c r="AM81" cm="1">
        <f t="array" ref="AM81">INDEX(GMW!$A$2:$HZ$100,MATCH(1,(GMW!$HY$2:$HY$100=AM$3)*(GMW!$HZ$2:$HZ$100=AM$1),0),$B81-1973)</f>
        <v>1.5163420000000001</v>
      </c>
      <c r="AN81" cm="1">
        <f t="array" ref="AN81">INDEX(GMW!$A$2:$HZ$100,MATCH(1,(GMW!$HY$2:$HY$100=AN$3)*(GMW!$HZ$2:$HZ$100=AN$1),0),$B81-1973)</f>
        <v>58527.25</v>
      </c>
      <c r="AO81" cm="1">
        <f t="array" ref="AO81">INDEX(GMW!$A$2:$HZ$100,MATCH(1,(GMW!$HY$2:$HY$100=AO$3)*(GMW!$HZ$2:$HZ$100=AO$1),0),$B81-1973)</f>
        <v>377650</v>
      </c>
      <c r="AP81" cm="1">
        <f t="array" ref="AP81">INDEX(GMW!$A$2:$HZ$100,MATCH(1,(GMW!$HY$2:$HY$100=AP$3)*(GMW!$HZ$2:$HZ$100=AP$1),0),$B81-1973)</f>
        <v>1161</v>
      </c>
      <c r="AQ81" cm="1">
        <f t="array" ref="AQ81">INDEX(GMW!$A$2:$HZ$100,MATCH(1,(GMW!$HY$2:$HY$100=AQ$3)*(GMW!$HZ$2:$HZ$100=AQ$1),0),$B81-1973)</f>
        <v>-483</v>
      </c>
      <c r="AR81" cm="1">
        <f t="array" ref="AR81">INDEX(GMW!$A$2:$HZ$100,MATCH(1,(GMW!$HY$2:$HY$100=AR$3)*(GMW!$HZ$2:$HZ$100=AR$1),0),$B81-1973)</f>
        <v>81050</v>
      </c>
      <c r="AS81" cm="1">
        <f t="array" ref="AS81">INDEX(GMW!$A$2:$HZ$100,MATCH(1,(GMW!$HY$2:$HY$100=AS$3)*(GMW!$HZ$2:$HZ$100=AS$1),0),$B81-1973)</f>
        <v>678</v>
      </c>
      <c r="AT81" cm="1">
        <f t="array" ref="AT81">INDEX(GMW!$A$2:$HZ$100,MATCH(1,(GMW!$HY$2:$HY$100=AT$3)*(GMW!$HZ$2:$HZ$100=AT$1),0),$B81-1973)</f>
        <v>5709</v>
      </c>
      <c r="AU81" cm="1">
        <f t="array" ref="AU81">INDEX(GMW!$A$2:$HZ$100,MATCH(1,(GMW!$HY$2:$HY$100=AU$3)*(GMW!$HZ$2:$HZ$100=AU$1),0),$B81-1973)</f>
        <v>86276</v>
      </c>
      <c r="AV81" cm="1">
        <f t="array" ref="AV81">INDEX(GMW!$A$2:$HZ$100,MATCH(1,(GMW!$HY$2:$HY$100=AV$3)*(GMW!$HZ$2:$HZ$100=AV$1),0),$B81-1973)</f>
        <v>366100</v>
      </c>
      <c r="AW81" cm="1">
        <f t="array" ref="AW81">INDEX(GMW!$A$2:$HZ$100,MATCH(1,(GMW!$HY$2:$HY$100=AW$3)*(GMW!$HZ$2:$HZ$100=AW$1),0),$B81-1973)</f>
        <v>250789</v>
      </c>
      <c r="AX81" cm="1">
        <f t="array" ref="AX81">INDEX(GMW!$A$2:$HZ$100,MATCH(1,(GMW!$HY$2:$HY$100=AX$3)*(GMW!$HZ$2:$HZ$100=AX$1),0),$B81-1973)</f>
        <v>371966.7</v>
      </c>
      <c r="AY81" cm="1">
        <f t="array" ref="AY81">INDEX(GMW!$A$2:$HZ$100,MATCH(1,(GMW!$HY$2:$HY$100=AY$3)*(GMW!$HZ$2:$HZ$100=AY$1),0),$B81-1973)</f>
        <v>66.407780000000002</v>
      </c>
      <c r="AZ81" cm="1">
        <f t="array" ref="AZ81">INDEX(GMW!$A$2:$HZ$100,MATCH(1,(GMW!$HY$2:$HY$100=AZ$3)*(GMW!$HZ$2:$HZ$100=AZ$1),0),$B81-1973)</f>
        <v>71.233329999999995</v>
      </c>
      <c r="BA81" cm="1">
        <f t="array" ref="BA81">INDEX(GMW!$A$2:$HZ$100,MATCH(1,(GMW!$HY$2:$HY$100=BA$3)*(GMW!$HZ$2:$HZ$100=BA$1),0),$B81-1973)</f>
        <v>7.5</v>
      </c>
      <c r="BB81" cm="1">
        <f t="array" ref="BB81">INDEX(GMW!$A$2:$HZ$100,MATCH(1,(GMW!$HY$2:$HY$100=BB$3)*(GMW!$HZ$2:$HZ$100=BB$1),0),$B81-1973)</f>
        <v>34252</v>
      </c>
      <c r="BC81" cm="1">
        <f t="array" ref="BC81">INDEX(GMW!$A$2:$HZ$100,MATCH(1,(GMW!$HY$2:$HY$100=BC$3)*(GMW!$HZ$2:$HZ$100=BC$1),0),$B81-1973)</f>
        <v>86.8</v>
      </c>
      <c r="BD81" cm="1">
        <f t="array" ref="BD81">INDEX(GMW!$A$2:$HZ$100,MATCH(1,(GMW!$HY$2:$HY$100=BD$3)*(GMW!$HZ$2:$HZ$100=BD$1),0),$B81-1973)</f>
        <v>29989</v>
      </c>
      <c r="BE81" cm="1">
        <f t="array" ref="BE81">INDEX(GMW!$A$2:$HZ$100,MATCH(1,(GMW!$HY$2:$HY$100=BE$3)*(GMW!$HZ$2:$HZ$100=BE$1),0),$B81-1973)</f>
        <v>6.2</v>
      </c>
      <c r="BF81" cm="1">
        <f t="array" ref="BF81">INDEX(GMW!$A$2:$HZ$100,MATCH(1,(GMW!$HY$2:$HY$100=BF$3)*(GMW!$HZ$2:$HZ$100=BF$1),0),$B81-1973)</f>
        <v>1.5163420000000001</v>
      </c>
      <c r="BG81" cm="1">
        <f t="array" ref="BG81">INDEX(GMW!$A$2:$HZ$100,MATCH(1,(GMW!$HY$2:$HY$100=BG$3)*(GMW!$HZ$2:$HZ$100=BG$1),0),$B81-1973)</f>
        <v>58527.25</v>
      </c>
      <c r="BJ81">
        <f t="shared" si="127"/>
        <v>1998</v>
      </c>
    </row>
    <row r="82" spans="1:63">
      <c r="B82">
        <f t="shared" si="125"/>
        <v>2055</v>
      </c>
      <c r="C82" cm="1">
        <f t="array" ref="C82">INDEX(GMW!$A$2:$HZ$100,MATCH(1,(GMW!$HY$2:$HY$100=C$3)*(GMW!$HZ$2:$HZ$100=C$1),0),$B82-1973)</f>
        <v>380155</v>
      </c>
      <c r="D82" cm="1">
        <f t="array" ref="D82">INDEX(GMW!$A$2:$HZ$100,MATCH(1,(GMW!$HY$2:$HY$100=D$3)*(GMW!$HZ$2:$HZ$100=D$1),0),$B82-1973)</f>
        <v>-2326</v>
      </c>
      <c r="E82" cm="1">
        <f t="array" ref="E82">INDEX(GMW!$A$2:$HZ$100,MATCH(1,(GMW!$HY$2:$HY$100=E$3)*(GMW!$HZ$2:$HZ$100=E$1),0),$B82-1973)</f>
        <v>3545</v>
      </c>
      <c r="F82" cm="1">
        <f t="array" ref="F82">INDEX(GMW!$A$2:$HZ$100,MATCH(1,(GMW!$HY$2:$HY$100=F$3)*(GMW!$HZ$2:$HZ$100=F$1),0),$B82-1973)</f>
        <v>83837</v>
      </c>
      <c r="G82" cm="1">
        <f t="array" ref="G82">INDEX(GMW!$A$2:$HZ$100,MATCH(1,(GMW!$HY$2:$HY$100=G$3)*(GMW!$HZ$2:$HZ$100=G$1),0),$B82-1973)</f>
        <v>1219</v>
      </c>
      <c r="H82" cm="1">
        <f t="array" ref="H82">INDEX(GMW!$A$2:$HZ$100,MATCH(1,(GMW!$HY$2:$HY$100=H$3)*(GMW!$HZ$2:$HZ$100=H$1),0),$B82-1973)</f>
        <v>5775</v>
      </c>
      <c r="I82" cm="1">
        <f t="array" ref="I82">INDEX(GMW!$A$2:$HZ$100,MATCH(1,(GMW!$HY$2:$HY$100=I$3)*(GMW!$HZ$2:$HZ$100=I$1),0),$B82-1973)</f>
        <v>93157</v>
      </c>
      <c r="J82" cm="1">
        <f t="array" ref="J82">INDEX(GMW!$A$2:$HZ$100,MATCH(1,(GMW!$HY$2:$HY$100=J$3)*(GMW!$HZ$2:$HZ$100=J$1),0),$B82-1973)</f>
        <v>364300</v>
      </c>
      <c r="K82" cm="1">
        <f t="array" ref="K82">INDEX(GMW!$A$2:$HZ$100,MATCH(1,(GMW!$HY$2:$HY$100=K$3)*(GMW!$HZ$2:$HZ$100=K$1),0),$B82-1973)</f>
        <v>253813</v>
      </c>
      <c r="L82" cm="1">
        <f t="array" ref="L82">INDEX(GMW!$A$2:$HZ$100,MATCH(1,(GMW!$HY$2:$HY$100=L$3)*(GMW!$HZ$2:$HZ$100=L$1),0),$B82-1973)</f>
        <v>372701.1</v>
      </c>
      <c r="M82" cm="1">
        <f t="array" ref="M82">INDEX(GMW!$A$2:$HZ$100,MATCH(1,(GMW!$HY$2:$HY$100=M$3)*(GMW!$HZ$2:$HZ$100=M$1),0),$B82-1973)</f>
        <v>66.765659999999997</v>
      </c>
      <c r="N82" cm="1">
        <f t="array" ref="N82">INDEX(GMW!$A$2:$HZ$100,MATCH(1,(GMW!$HY$2:$HY$100=N$3)*(GMW!$HZ$2:$HZ$100=N$1),0),$B82-1973)</f>
        <v>71.633330000000001</v>
      </c>
      <c r="O82" cm="1">
        <f t="array" ref="O82">INDEX(GMW!$A$2:$HZ$100,MATCH(1,(GMW!$HY$2:$HY$100=O$3)*(GMW!$HZ$2:$HZ$100=O$1),0),$B82-1973)</f>
        <v>6.25</v>
      </c>
      <c r="P82" cm="1">
        <f t="array" ref="P82">INDEX(GMW!$A$2:$HZ$100,MATCH(1,(GMW!$HY$2:$HY$100=P$3)*(GMW!$HZ$2:$HZ$100=P$1),0),$B82-1973)</f>
        <v>34374</v>
      </c>
      <c r="Q82" cm="1">
        <f t="array" ref="Q82">INDEX(GMW!$A$2:$HZ$100,MATCH(1,(GMW!$HY$2:$HY$100=Q$3)*(GMW!$HZ$2:$HZ$100=Q$1),0),$B82-1973)</f>
        <v>87.4</v>
      </c>
      <c r="R82" cm="1">
        <f t="array" ref="R82">INDEX(GMW!$A$2:$HZ$100,MATCH(1,(GMW!$HY$2:$HY$100=R$3)*(GMW!$HZ$2:$HZ$100=R$1),0),$B82-1973)</f>
        <v>30708</v>
      </c>
      <c r="S82" cm="1">
        <f t="array" ref="S82">INDEX(GMW!$A$2:$HZ$100,MATCH(1,(GMW!$HY$2:$HY$100=S$3)*(GMW!$HZ$2:$HZ$100=S$1),0),$B82-1973)</f>
        <v>6.1</v>
      </c>
      <c r="T82" cm="1">
        <f t="array" ref="T82">INDEX(GMW!$A$2:$HZ$100,MATCH(1,(GMW!$HY$2:$HY$100=T$3)*(GMW!$HZ$2:$HZ$100=T$1),0),$B82-1973)</f>
        <v>1.9802090000000001</v>
      </c>
      <c r="U82" cm="1">
        <f t="array" ref="U82">INDEX(GMW!$A$2:$HZ$100,MATCH(1,(GMW!$HY$2:$HY$100=U$3)*(GMW!$HZ$2:$HZ$100=U$1),0),$B82-1973)</f>
        <v>58579.5</v>
      </c>
      <c r="V82" cm="1">
        <f t="array" ref="V82">INDEX(GMW!$A$2:$HZ$100,MATCH(1,(GMW!$HY$2:$HY$100=V$3)*(GMW!$HZ$2:$HZ$100=V$1),0),$B82-1973)</f>
        <v>380155</v>
      </c>
      <c r="W82" cm="1">
        <f t="array" ref="W82">INDEX(GMW!$A$2:$HZ$100,MATCH(1,(GMW!$HY$2:$HY$100=W$3)*(GMW!$HZ$2:$HZ$100=W$1),0),$B82-1973)</f>
        <v>-2326</v>
      </c>
      <c r="X82" cm="1">
        <f t="array" ref="X82">INDEX(GMW!$A$2:$HZ$100,MATCH(1,(GMW!$HY$2:$HY$100=X$3)*(GMW!$HZ$2:$HZ$100=X$1),0),$B82-1973)</f>
        <v>3545</v>
      </c>
      <c r="Y82" cm="1">
        <f t="array" ref="Y82">INDEX(GMW!$A$2:$HZ$100,MATCH(1,(GMW!$HY$2:$HY$100=Y$3)*(GMW!$HZ$2:$HZ$100=Y$1),0),$B82-1973)</f>
        <v>83837</v>
      </c>
      <c r="Z82" cm="1">
        <f t="array" ref="Z82">INDEX(GMW!$A$2:$HZ$100,MATCH(1,(GMW!$HY$2:$HY$100=Z$3)*(GMW!$HZ$2:$HZ$100=Z$1),0),$B82-1973)</f>
        <v>1219</v>
      </c>
      <c r="AA82" cm="1">
        <f t="array" ref="AA82">INDEX(GMW!$A$2:$HZ$100,MATCH(1,(GMW!$HY$2:$HY$100=AA$3)*(GMW!$HZ$2:$HZ$100=AA$1),0),$B82-1973)</f>
        <v>5775</v>
      </c>
      <c r="AB82" cm="1">
        <f t="array" ref="AB82">INDEX(GMW!$A$2:$HZ$100,MATCH(1,(GMW!$HY$2:$HY$100=AB$3)*(GMW!$HZ$2:$HZ$100=AB$1),0),$B82-1973)</f>
        <v>93157</v>
      </c>
      <c r="AC82" cm="1">
        <f t="array" ref="AC82">INDEX(GMW!$A$2:$HZ$100,MATCH(1,(GMW!$HY$2:$HY$100=AC$3)*(GMW!$HZ$2:$HZ$100=AC$1),0),$B82-1973)</f>
        <v>364300</v>
      </c>
      <c r="AD82" cm="1">
        <f t="array" ref="AD82">INDEX(GMW!$A$2:$HZ$100,MATCH(1,(GMW!$HY$2:$HY$100=AD$3)*(GMW!$HZ$2:$HZ$100=AD$1),0),$B82-1973)</f>
        <v>253813</v>
      </c>
      <c r="AE82" cm="1">
        <f t="array" ref="AE82">INDEX(GMW!$A$2:$HZ$100,MATCH(1,(GMW!$HY$2:$HY$100=AE$3)*(GMW!$HZ$2:$HZ$100=AE$1),0),$B82-1973)</f>
        <v>372701.1</v>
      </c>
      <c r="AF82" cm="1">
        <f t="array" ref="AF82">INDEX(GMW!$A$2:$HZ$100,MATCH(1,(GMW!$HY$2:$HY$100=AF$3)*(GMW!$HZ$2:$HZ$100=AF$1),0),$B82-1973)</f>
        <v>66.765659999999997</v>
      </c>
      <c r="AG82" cm="1">
        <f t="array" ref="AG82">INDEX(GMW!$A$2:$HZ$100,MATCH(1,(GMW!$HY$2:$HY$100=AG$3)*(GMW!$HZ$2:$HZ$100=AG$1),0),$B82-1973)</f>
        <v>71.633330000000001</v>
      </c>
      <c r="AH82" cm="1">
        <f t="array" ref="AH82">INDEX(GMW!$A$2:$HZ$100,MATCH(1,(GMW!$HY$2:$HY$100=AH$3)*(GMW!$HZ$2:$HZ$100=AH$1),0),$B82-1973)</f>
        <v>6.25</v>
      </c>
      <c r="AI82" cm="1">
        <f t="array" ref="AI82">INDEX(GMW!$A$2:$HZ$100,MATCH(1,(GMW!$HY$2:$HY$100=AI$3)*(GMW!$HZ$2:$HZ$100=AI$1),0),$B82-1973)</f>
        <v>34374</v>
      </c>
      <c r="AJ82" cm="1">
        <f t="array" ref="AJ82">INDEX(GMW!$A$2:$HZ$100,MATCH(1,(GMW!$HY$2:$HY$100=AJ$3)*(GMW!$HZ$2:$HZ$100=AJ$1),0),$B82-1973)</f>
        <v>87.4</v>
      </c>
      <c r="AK82" cm="1">
        <f t="array" ref="AK82">INDEX(GMW!$A$2:$HZ$100,MATCH(1,(GMW!$HY$2:$HY$100=AK$3)*(GMW!$HZ$2:$HZ$100=AK$1),0),$B82-1973)</f>
        <v>30708</v>
      </c>
      <c r="AL82" cm="1">
        <f t="array" ref="AL82">INDEX(GMW!$A$2:$HZ$100,MATCH(1,(GMW!$HY$2:$HY$100=AL$3)*(GMW!$HZ$2:$HZ$100=AL$1),0),$B82-1973)</f>
        <v>6.1</v>
      </c>
      <c r="AM82" cm="1">
        <f t="array" ref="AM82">INDEX(GMW!$A$2:$HZ$100,MATCH(1,(GMW!$HY$2:$HY$100=AM$3)*(GMW!$HZ$2:$HZ$100=AM$1),0),$B82-1973)</f>
        <v>1.9802090000000001</v>
      </c>
      <c r="AN82" cm="1">
        <f t="array" ref="AN82">INDEX(GMW!$A$2:$HZ$100,MATCH(1,(GMW!$HY$2:$HY$100=AN$3)*(GMW!$HZ$2:$HZ$100=AN$1),0),$B82-1973)</f>
        <v>58579.5</v>
      </c>
      <c r="AO82" cm="1">
        <f t="array" ref="AO82">INDEX(GMW!$A$2:$HZ$100,MATCH(1,(GMW!$HY$2:$HY$100=AO$3)*(GMW!$HZ$2:$HZ$100=AO$1),0),$B82-1973)</f>
        <v>380155</v>
      </c>
      <c r="AP82" cm="1">
        <f t="array" ref="AP82">INDEX(GMW!$A$2:$HZ$100,MATCH(1,(GMW!$HY$2:$HY$100=AP$3)*(GMW!$HZ$2:$HZ$100=AP$1),0),$B82-1973)</f>
        <v>-2326</v>
      </c>
      <c r="AQ82" cm="1">
        <f t="array" ref="AQ82">INDEX(GMW!$A$2:$HZ$100,MATCH(1,(GMW!$HY$2:$HY$100=AQ$3)*(GMW!$HZ$2:$HZ$100=AQ$1),0),$B82-1973)</f>
        <v>3545</v>
      </c>
      <c r="AR82" cm="1">
        <f t="array" ref="AR82">INDEX(GMW!$A$2:$HZ$100,MATCH(1,(GMW!$HY$2:$HY$100=AR$3)*(GMW!$HZ$2:$HZ$100=AR$1),0),$B82-1973)</f>
        <v>83837</v>
      </c>
      <c r="AS82" cm="1">
        <f t="array" ref="AS82">INDEX(GMW!$A$2:$HZ$100,MATCH(1,(GMW!$HY$2:$HY$100=AS$3)*(GMW!$HZ$2:$HZ$100=AS$1),0),$B82-1973)</f>
        <v>1219</v>
      </c>
      <c r="AT82" cm="1">
        <f t="array" ref="AT82">INDEX(GMW!$A$2:$HZ$100,MATCH(1,(GMW!$HY$2:$HY$100=AT$3)*(GMW!$HZ$2:$HZ$100=AT$1),0),$B82-1973)</f>
        <v>5775</v>
      </c>
      <c r="AU82" cm="1">
        <f t="array" ref="AU82">INDEX(GMW!$A$2:$HZ$100,MATCH(1,(GMW!$HY$2:$HY$100=AU$3)*(GMW!$HZ$2:$HZ$100=AU$1),0),$B82-1973)</f>
        <v>93157</v>
      </c>
      <c r="AV82" cm="1">
        <f t="array" ref="AV82">INDEX(GMW!$A$2:$HZ$100,MATCH(1,(GMW!$HY$2:$HY$100=AV$3)*(GMW!$HZ$2:$HZ$100=AV$1),0),$B82-1973)</f>
        <v>364300</v>
      </c>
      <c r="AW82" cm="1">
        <f t="array" ref="AW82">INDEX(GMW!$A$2:$HZ$100,MATCH(1,(GMW!$HY$2:$HY$100=AW$3)*(GMW!$HZ$2:$HZ$100=AW$1),0),$B82-1973)</f>
        <v>253813</v>
      </c>
      <c r="AX82" cm="1">
        <f t="array" ref="AX82">INDEX(GMW!$A$2:$HZ$100,MATCH(1,(GMW!$HY$2:$HY$100=AX$3)*(GMW!$HZ$2:$HZ$100=AX$1),0),$B82-1973)</f>
        <v>372701.1</v>
      </c>
      <c r="AY82" cm="1">
        <f t="array" ref="AY82">INDEX(GMW!$A$2:$HZ$100,MATCH(1,(GMW!$HY$2:$HY$100=AY$3)*(GMW!$HZ$2:$HZ$100=AY$1),0),$B82-1973)</f>
        <v>66.765659999999997</v>
      </c>
      <c r="AZ82" cm="1">
        <f t="array" ref="AZ82">INDEX(GMW!$A$2:$HZ$100,MATCH(1,(GMW!$HY$2:$HY$100=AZ$3)*(GMW!$HZ$2:$HZ$100=AZ$1),0),$B82-1973)</f>
        <v>71.633330000000001</v>
      </c>
      <c r="BA82" cm="1">
        <f t="array" ref="BA82">INDEX(GMW!$A$2:$HZ$100,MATCH(1,(GMW!$HY$2:$HY$100=BA$3)*(GMW!$HZ$2:$HZ$100=BA$1),0),$B82-1973)</f>
        <v>6.25</v>
      </c>
      <c r="BB82" cm="1">
        <f t="array" ref="BB82">INDEX(GMW!$A$2:$HZ$100,MATCH(1,(GMW!$HY$2:$HY$100=BB$3)*(GMW!$HZ$2:$HZ$100=BB$1),0),$B82-1973)</f>
        <v>34374</v>
      </c>
      <c r="BC82" cm="1">
        <f t="array" ref="BC82">INDEX(GMW!$A$2:$HZ$100,MATCH(1,(GMW!$HY$2:$HY$100=BC$3)*(GMW!$HZ$2:$HZ$100=BC$1),0),$B82-1973)</f>
        <v>87.4</v>
      </c>
      <c r="BD82" cm="1">
        <f t="array" ref="BD82">INDEX(GMW!$A$2:$HZ$100,MATCH(1,(GMW!$HY$2:$HY$100=BD$3)*(GMW!$HZ$2:$HZ$100=BD$1),0),$B82-1973)</f>
        <v>30708</v>
      </c>
      <c r="BE82" cm="1">
        <f t="array" ref="BE82">INDEX(GMW!$A$2:$HZ$100,MATCH(1,(GMW!$HY$2:$HY$100=BE$3)*(GMW!$HZ$2:$HZ$100=BE$1),0),$B82-1973)</f>
        <v>6.1</v>
      </c>
      <c r="BF82" cm="1">
        <f t="array" ref="BF82">INDEX(GMW!$A$2:$HZ$100,MATCH(1,(GMW!$HY$2:$HY$100=BF$3)*(GMW!$HZ$2:$HZ$100=BF$1),0),$B82-1973)</f>
        <v>1.9802090000000001</v>
      </c>
      <c r="BG82" cm="1">
        <f t="array" ref="BG82">INDEX(GMW!$A$2:$HZ$100,MATCH(1,(GMW!$HY$2:$HY$100=BG$3)*(GMW!$HZ$2:$HZ$100=BG$1),0),$B82-1973)</f>
        <v>58579.5</v>
      </c>
      <c r="BJ82">
        <f t="shared" si="127"/>
        <v>1998</v>
      </c>
    </row>
    <row r="83" spans="1:63">
      <c r="A83">
        <v>1999</v>
      </c>
      <c r="B83">
        <f t="shared" si="125"/>
        <v>2056</v>
      </c>
      <c r="C83" cm="1">
        <f t="array" ref="C83">INDEX(GMW!$A$2:$HZ$100,MATCH(1,(GMW!$HY$2:$HY$100=C$3)*(GMW!$HZ$2:$HZ$100=C$1),0),$B83-1973)</f>
        <v>382789</v>
      </c>
      <c r="D83" cm="1">
        <f t="array" ref="D83">INDEX(GMW!$A$2:$HZ$100,MATCH(1,(GMW!$HY$2:$HY$100=D$3)*(GMW!$HZ$2:$HZ$100=D$1),0),$B83-1973)</f>
        <v>-7813</v>
      </c>
      <c r="E83" cm="1">
        <f t="array" ref="E83">INDEX(GMW!$A$2:$HZ$100,MATCH(1,(GMW!$HY$2:$HY$100=E$3)*(GMW!$HZ$2:$HZ$100=E$1),0),$B83-1973)</f>
        <v>11165</v>
      </c>
      <c r="F83" cm="1">
        <f t="array" ref="F83">INDEX(GMW!$A$2:$HZ$100,MATCH(1,(GMW!$HY$2:$HY$100=F$3)*(GMW!$HZ$2:$HZ$100=F$1),0),$B83-1973)</f>
        <v>81870</v>
      </c>
      <c r="G83" cm="1">
        <f t="array" ref="G83">INDEX(GMW!$A$2:$HZ$100,MATCH(1,(GMW!$HY$2:$HY$100=G$3)*(GMW!$HZ$2:$HZ$100=G$1),0),$B83-1973)</f>
        <v>3352</v>
      </c>
      <c r="H83" cm="1">
        <f t="array" ref="H83">INDEX(GMW!$A$2:$HZ$100,MATCH(1,(GMW!$HY$2:$HY$100=H$3)*(GMW!$HZ$2:$HZ$100=H$1),0),$B83-1973)</f>
        <v>5876</v>
      </c>
      <c r="I83" cm="1">
        <f t="array" ref="I83">INDEX(GMW!$A$2:$HZ$100,MATCH(1,(GMW!$HY$2:$HY$100=I$3)*(GMW!$HZ$2:$HZ$100=I$1),0),$B83-1973)</f>
        <v>98911</v>
      </c>
      <c r="J83" cm="1">
        <f t="array" ref="J83">INDEX(GMW!$A$2:$HZ$100,MATCH(1,(GMW!$HY$2:$HY$100=J$3)*(GMW!$HZ$2:$HZ$100=J$1),0),$B83-1973)</f>
        <v>363100</v>
      </c>
      <c r="K83" cm="1">
        <f t="array" ref="K83">INDEX(GMW!$A$2:$HZ$100,MATCH(1,(GMW!$HY$2:$HY$100=K$3)*(GMW!$HZ$2:$HZ$100=K$1),0),$B83-1973)</f>
        <v>255773</v>
      </c>
      <c r="L83" cm="1">
        <f t="array" ref="L83">INDEX(GMW!$A$2:$HZ$100,MATCH(1,(GMW!$HY$2:$HY$100=L$3)*(GMW!$HZ$2:$HZ$100=L$1),0),$B83-1973)</f>
        <v>376298</v>
      </c>
      <c r="M83" cm="1">
        <f t="array" ref="M83">INDEX(GMW!$A$2:$HZ$100,MATCH(1,(GMW!$HY$2:$HY$100=M$3)*(GMW!$HZ$2:$HZ$100=M$1),0),$B83-1973)</f>
        <v>66.818280000000001</v>
      </c>
      <c r="N83" cm="1">
        <f t="array" ref="N83">INDEX(GMW!$A$2:$HZ$100,MATCH(1,(GMW!$HY$2:$HY$100=N$3)*(GMW!$HZ$2:$HZ$100=N$1),0),$B83-1973)</f>
        <v>71.599999999999994</v>
      </c>
      <c r="O83" cm="1">
        <f t="array" ref="O83">INDEX(GMW!$A$2:$HZ$100,MATCH(1,(GMW!$HY$2:$HY$100=O$3)*(GMW!$HZ$2:$HZ$100=O$1),0),$B83-1973)</f>
        <v>5.5</v>
      </c>
      <c r="P83" cm="1">
        <f t="array" ref="P83">INDEX(GMW!$A$2:$HZ$100,MATCH(1,(GMW!$HY$2:$HY$100=P$3)*(GMW!$HZ$2:$HZ$100=P$1),0),$B83-1973)</f>
        <v>35173</v>
      </c>
      <c r="Q83" cm="1">
        <f t="array" ref="Q83">INDEX(GMW!$A$2:$HZ$100,MATCH(1,(GMW!$HY$2:$HY$100=Q$3)*(GMW!$HZ$2:$HZ$100=Q$1),0),$B83-1973)</f>
        <v>89.4</v>
      </c>
      <c r="R83" cm="1">
        <f t="array" ref="R83">INDEX(GMW!$A$2:$HZ$100,MATCH(1,(GMW!$HY$2:$HY$100=R$3)*(GMW!$HZ$2:$HZ$100=R$1),0),$B83-1973)</f>
        <v>31385</v>
      </c>
      <c r="S83" cm="1">
        <f t="array" ref="S83">INDEX(GMW!$A$2:$HZ$100,MATCH(1,(GMW!$HY$2:$HY$100=S$3)*(GMW!$HZ$2:$HZ$100=S$1),0),$B83-1973)</f>
        <v>6.2</v>
      </c>
      <c r="T83" cm="1">
        <f t="array" ref="T83">INDEX(GMW!$A$2:$HZ$100,MATCH(1,(GMW!$HY$2:$HY$100=T$3)*(GMW!$HZ$2:$HZ$100=T$1),0),$B83-1973)</f>
        <v>1.710224</v>
      </c>
      <c r="U83" cm="1">
        <f t="array" ref="U83">INDEX(GMW!$A$2:$HZ$100,MATCH(1,(GMW!$HY$2:$HY$100=U$3)*(GMW!$HZ$2:$HZ$100=U$1),0),$B83-1973)</f>
        <v>58631.75</v>
      </c>
      <c r="V83" cm="1">
        <f t="array" ref="V83">INDEX(GMW!$A$2:$HZ$100,MATCH(1,(GMW!$HY$2:$HY$100=V$3)*(GMW!$HZ$2:$HZ$100=V$1),0),$B83-1973)</f>
        <v>382789</v>
      </c>
      <c r="W83" cm="1">
        <f t="array" ref="W83">INDEX(GMW!$A$2:$HZ$100,MATCH(1,(GMW!$HY$2:$HY$100=W$3)*(GMW!$HZ$2:$HZ$100=W$1),0),$B83-1973)</f>
        <v>-7813</v>
      </c>
      <c r="X83" cm="1">
        <f t="array" ref="X83">INDEX(GMW!$A$2:$HZ$100,MATCH(1,(GMW!$HY$2:$HY$100=X$3)*(GMW!$HZ$2:$HZ$100=X$1),0),$B83-1973)</f>
        <v>11165</v>
      </c>
      <c r="Y83" cm="1">
        <f t="array" ref="Y83">INDEX(GMW!$A$2:$HZ$100,MATCH(1,(GMW!$HY$2:$HY$100=Y$3)*(GMW!$HZ$2:$HZ$100=Y$1),0),$B83-1973)</f>
        <v>81870</v>
      </c>
      <c r="Z83" cm="1">
        <f t="array" ref="Z83">INDEX(GMW!$A$2:$HZ$100,MATCH(1,(GMW!$HY$2:$HY$100=Z$3)*(GMW!$HZ$2:$HZ$100=Z$1),0),$B83-1973)</f>
        <v>3352</v>
      </c>
      <c r="AA83" cm="1">
        <f t="array" ref="AA83">INDEX(GMW!$A$2:$HZ$100,MATCH(1,(GMW!$HY$2:$HY$100=AA$3)*(GMW!$HZ$2:$HZ$100=AA$1),0),$B83-1973)</f>
        <v>5876</v>
      </c>
      <c r="AB83" cm="1">
        <f t="array" ref="AB83">INDEX(GMW!$A$2:$HZ$100,MATCH(1,(GMW!$HY$2:$HY$100=AB$3)*(GMW!$HZ$2:$HZ$100=AB$1),0),$B83-1973)</f>
        <v>98911</v>
      </c>
      <c r="AC83" cm="1">
        <f t="array" ref="AC83">INDEX(GMW!$A$2:$HZ$100,MATCH(1,(GMW!$HY$2:$HY$100=AC$3)*(GMW!$HZ$2:$HZ$100=AC$1),0),$B83-1973)</f>
        <v>363100</v>
      </c>
      <c r="AD83" cm="1">
        <f t="array" ref="AD83">INDEX(GMW!$A$2:$HZ$100,MATCH(1,(GMW!$HY$2:$HY$100=AD$3)*(GMW!$HZ$2:$HZ$100=AD$1),0),$B83-1973)</f>
        <v>255773</v>
      </c>
      <c r="AE83" cm="1">
        <f t="array" ref="AE83">INDEX(GMW!$A$2:$HZ$100,MATCH(1,(GMW!$HY$2:$HY$100=AE$3)*(GMW!$HZ$2:$HZ$100=AE$1),0),$B83-1973)</f>
        <v>376298</v>
      </c>
      <c r="AF83" cm="1">
        <f t="array" ref="AF83">INDEX(GMW!$A$2:$HZ$100,MATCH(1,(GMW!$HY$2:$HY$100=AF$3)*(GMW!$HZ$2:$HZ$100=AF$1),0),$B83-1973)</f>
        <v>66.818280000000001</v>
      </c>
      <c r="AG83" cm="1">
        <f t="array" ref="AG83">INDEX(GMW!$A$2:$HZ$100,MATCH(1,(GMW!$HY$2:$HY$100=AG$3)*(GMW!$HZ$2:$HZ$100=AG$1),0),$B83-1973)</f>
        <v>71.599999999999994</v>
      </c>
      <c r="AH83" cm="1">
        <f t="array" ref="AH83">INDEX(GMW!$A$2:$HZ$100,MATCH(1,(GMW!$HY$2:$HY$100=AH$3)*(GMW!$HZ$2:$HZ$100=AH$1),0),$B83-1973)</f>
        <v>5.5</v>
      </c>
      <c r="AI83" cm="1">
        <f t="array" ref="AI83">INDEX(GMW!$A$2:$HZ$100,MATCH(1,(GMW!$HY$2:$HY$100=AI$3)*(GMW!$HZ$2:$HZ$100=AI$1),0),$B83-1973)</f>
        <v>35173</v>
      </c>
      <c r="AJ83" cm="1">
        <f t="array" ref="AJ83">INDEX(GMW!$A$2:$HZ$100,MATCH(1,(GMW!$HY$2:$HY$100=AJ$3)*(GMW!$HZ$2:$HZ$100=AJ$1),0),$B83-1973)</f>
        <v>89.4</v>
      </c>
      <c r="AK83" cm="1">
        <f t="array" ref="AK83">INDEX(GMW!$A$2:$HZ$100,MATCH(1,(GMW!$HY$2:$HY$100=AK$3)*(GMW!$HZ$2:$HZ$100=AK$1),0),$B83-1973)</f>
        <v>31385</v>
      </c>
      <c r="AL83" cm="1">
        <f t="array" ref="AL83">INDEX(GMW!$A$2:$HZ$100,MATCH(1,(GMW!$HY$2:$HY$100=AL$3)*(GMW!$HZ$2:$HZ$100=AL$1),0),$B83-1973)</f>
        <v>6.2</v>
      </c>
      <c r="AM83" cm="1">
        <f t="array" ref="AM83">INDEX(GMW!$A$2:$HZ$100,MATCH(1,(GMW!$HY$2:$HY$100=AM$3)*(GMW!$HZ$2:$HZ$100=AM$1),0),$B83-1973)</f>
        <v>1.710224</v>
      </c>
      <c r="AN83" cm="1">
        <f t="array" ref="AN83">INDEX(GMW!$A$2:$HZ$100,MATCH(1,(GMW!$HY$2:$HY$100=AN$3)*(GMW!$HZ$2:$HZ$100=AN$1),0),$B83-1973)</f>
        <v>58631.75</v>
      </c>
      <c r="AO83" cm="1">
        <f t="array" ref="AO83">INDEX(GMW!$A$2:$HZ$100,MATCH(1,(GMW!$HY$2:$HY$100=AO$3)*(GMW!$HZ$2:$HZ$100=AO$1),0),$B83-1973)</f>
        <v>382789</v>
      </c>
      <c r="AP83" cm="1">
        <f t="array" ref="AP83">INDEX(GMW!$A$2:$HZ$100,MATCH(1,(GMW!$HY$2:$HY$100=AP$3)*(GMW!$HZ$2:$HZ$100=AP$1),0),$B83-1973)</f>
        <v>-7813</v>
      </c>
      <c r="AQ83" cm="1">
        <f t="array" ref="AQ83">INDEX(GMW!$A$2:$HZ$100,MATCH(1,(GMW!$HY$2:$HY$100=AQ$3)*(GMW!$HZ$2:$HZ$100=AQ$1),0),$B83-1973)</f>
        <v>11165</v>
      </c>
      <c r="AR83" cm="1">
        <f t="array" ref="AR83">INDEX(GMW!$A$2:$HZ$100,MATCH(1,(GMW!$HY$2:$HY$100=AR$3)*(GMW!$HZ$2:$HZ$100=AR$1),0),$B83-1973)</f>
        <v>81870</v>
      </c>
      <c r="AS83" cm="1">
        <f t="array" ref="AS83">INDEX(GMW!$A$2:$HZ$100,MATCH(1,(GMW!$HY$2:$HY$100=AS$3)*(GMW!$HZ$2:$HZ$100=AS$1),0),$B83-1973)</f>
        <v>3352</v>
      </c>
      <c r="AT83" cm="1">
        <f t="array" ref="AT83">INDEX(GMW!$A$2:$HZ$100,MATCH(1,(GMW!$HY$2:$HY$100=AT$3)*(GMW!$HZ$2:$HZ$100=AT$1),0),$B83-1973)</f>
        <v>5876</v>
      </c>
      <c r="AU83" cm="1">
        <f t="array" ref="AU83">INDEX(GMW!$A$2:$HZ$100,MATCH(1,(GMW!$HY$2:$HY$100=AU$3)*(GMW!$HZ$2:$HZ$100=AU$1),0),$B83-1973)</f>
        <v>98911</v>
      </c>
      <c r="AV83" cm="1">
        <f t="array" ref="AV83">INDEX(GMW!$A$2:$HZ$100,MATCH(1,(GMW!$HY$2:$HY$100=AV$3)*(GMW!$HZ$2:$HZ$100=AV$1),0),$B83-1973)</f>
        <v>363100</v>
      </c>
      <c r="AW83" cm="1">
        <f t="array" ref="AW83">INDEX(GMW!$A$2:$HZ$100,MATCH(1,(GMW!$HY$2:$HY$100=AW$3)*(GMW!$HZ$2:$HZ$100=AW$1),0),$B83-1973)</f>
        <v>255773</v>
      </c>
      <c r="AX83" cm="1">
        <f t="array" ref="AX83">INDEX(GMW!$A$2:$HZ$100,MATCH(1,(GMW!$HY$2:$HY$100=AX$3)*(GMW!$HZ$2:$HZ$100=AX$1),0),$B83-1973)</f>
        <v>376298</v>
      </c>
      <c r="AY83" cm="1">
        <f t="array" ref="AY83">INDEX(GMW!$A$2:$HZ$100,MATCH(1,(GMW!$HY$2:$HY$100=AY$3)*(GMW!$HZ$2:$HZ$100=AY$1),0),$B83-1973)</f>
        <v>66.818280000000001</v>
      </c>
      <c r="AZ83" cm="1">
        <f t="array" ref="AZ83">INDEX(GMW!$A$2:$HZ$100,MATCH(1,(GMW!$HY$2:$HY$100=AZ$3)*(GMW!$HZ$2:$HZ$100=AZ$1),0),$B83-1973)</f>
        <v>71.599999999999994</v>
      </c>
      <c r="BA83" cm="1">
        <f t="array" ref="BA83">INDEX(GMW!$A$2:$HZ$100,MATCH(1,(GMW!$HY$2:$HY$100=BA$3)*(GMW!$HZ$2:$HZ$100=BA$1),0),$B83-1973)</f>
        <v>5.5</v>
      </c>
      <c r="BB83" cm="1">
        <f t="array" ref="BB83">INDEX(GMW!$A$2:$HZ$100,MATCH(1,(GMW!$HY$2:$HY$100=BB$3)*(GMW!$HZ$2:$HZ$100=BB$1),0),$B83-1973)</f>
        <v>35173</v>
      </c>
      <c r="BC83" cm="1">
        <f t="array" ref="BC83">INDEX(GMW!$A$2:$HZ$100,MATCH(1,(GMW!$HY$2:$HY$100=BC$3)*(GMW!$HZ$2:$HZ$100=BC$1),0),$B83-1973)</f>
        <v>89.4</v>
      </c>
      <c r="BD83" cm="1">
        <f t="array" ref="BD83">INDEX(GMW!$A$2:$HZ$100,MATCH(1,(GMW!$HY$2:$HY$100=BD$3)*(GMW!$HZ$2:$HZ$100=BD$1),0),$B83-1973)</f>
        <v>31385</v>
      </c>
      <c r="BE83" cm="1">
        <f t="array" ref="BE83">INDEX(GMW!$A$2:$HZ$100,MATCH(1,(GMW!$HY$2:$HY$100=BE$3)*(GMW!$HZ$2:$HZ$100=BE$1),0),$B83-1973)</f>
        <v>6.2</v>
      </c>
      <c r="BF83" cm="1">
        <f t="array" ref="BF83">INDEX(GMW!$A$2:$HZ$100,MATCH(1,(GMW!$HY$2:$HY$100=BF$3)*(GMW!$HZ$2:$HZ$100=BF$1),0),$B83-1973)</f>
        <v>1.710224</v>
      </c>
      <c r="BG83" cm="1">
        <f t="array" ref="BG83">INDEX(GMW!$A$2:$HZ$100,MATCH(1,(GMW!$HY$2:$HY$100=BG$3)*(GMW!$HZ$2:$HZ$100=BG$1),0),$B83-1973)</f>
        <v>58631.75</v>
      </c>
      <c r="BJ83">
        <f t="shared" si="127"/>
        <v>1998</v>
      </c>
      <c r="BK83" t="str">
        <f t="shared" ref="BK83" si="129">BJ83&amp;"01"</f>
        <v>199801</v>
      </c>
    </row>
    <row r="84" spans="1:63">
      <c r="B84">
        <f t="shared" si="125"/>
        <v>2057</v>
      </c>
      <c r="C84" cm="1">
        <f t="array" ref="C84">INDEX(GMW!$A$2:$HZ$100,MATCH(1,(GMW!$HY$2:$HY$100=C$3)*(GMW!$HZ$2:$HZ$100=C$1),0),$B84-1973)</f>
        <v>384605</v>
      </c>
      <c r="D84" cm="1">
        <f t="array" ref="D84">INDEX(GMW!$A$2:$HZ$100,MATCH(1,(GMW!$HY$2:$HY$100=D$3)*(GMW!$HZ$2:$HZ$100=D$1),0),$B84-1973)</f>
        <v>6321</v>
      </c>
      <c r="E84" cm="1">
        <f t="array" ref="E84">INDEX(GMW!$A$2:$HZ$100,MATCH(1,(GMW!$HY$2:$HY$100=E$3)*(GMW!$HZ$2:$HZ$100=E$1),0),$B84-1973)</f>
        <v>-6455</v>
      </c>
      <c r="F84" cm="1">
        <f t="array" ref="F84">INDEX(GMW!$A$2:$HZ$100,MATCH(1,(GMW!$HY$2:$HY$100=F$3)*(GMW!$HZ$2:$HZ$100=F$1),0),$B84-1973)</f>
        <v>82734</v>
      </c>
      <c r="G84" cm="1">
        <f t="array" ref="G84">INDEX(GMW!$A$2:$HZ$100,MATCH(1,(GMW!$HY$2:$HY$100=G$3)*(GMW!$HZ$2:$HZ$100=G$1),0),$B84-1973)</f>
        <v>-134</v>
      </c>
      <c r="H84" cm="1">
        <f t="array" ref="H84">INDEX(GMW!$A$2:$HZ$100,MATCH(1,(GMW!$HY$2:$HY$100=H$3)*(GMW!$HZ$2:$HZ$100=H$1),0),$B84-1973)</f>
        <v>5954</v>
      </c>
      <c r="I84" cm="1">
        <f t="array" ref="I84">INDEX(GMW!$A$2:$HZ$100,MATCH(1,(GMW!$HY$2:$HY$100=I$3)*(GMW!$HZ$2:$HZ$100=I$1),0),$B84-1973)</f>
        <v>82233</v>
      </c>
      <c r="J84" cm="1">
        <f t="array" ref="J84">INDEX(GMW!$A$2:$HZ$100,MATCH(1,(GMW!$HY$2:$HY$100=J$3)*(GMW!$HZ$2:$HZ$100=J$1),0),$B84-1973)</f>
        <v>367400</v>
      </c>
      <c r="K84" cm="1">
        <f t="array" ref="K84">INDEX(GMW!$A$2:$HZ$100,MATCH(1,(GMW!$HY$2:$HY$100=K$3)*(GMW!$HZ$2:$HZ$100=K$1),0),$B84-1973)</f>
        <v>258286</v>
      </c>
      <c r="L84" cm="1">
        <f t="array" ref="L84">INDEX(GMW!$A$2:$HZ$100,MATCH(1,(GMW!$HY$2:$HY$100=L$3)*(GMW!$HZ$2:$HZ$100=L$1),0),$B84-1973)</f>
        <v>378911</v>
      </c>
      <c r="M84" cm="1">
        <f t="array" ref="M84">INDEX(GMW!$A$2:$HZ$100,MATCH(1,(GMW!$HY$2:$HY$100=M$3)*(GMW!$HZ$2:$HZ$100=M$1),0),$B84-1973)</f>
        <v>67.156170000000003</v>
      </c>
      <c r="N84" cm="1">
        <f t="array" ref="N84">INDEX(GMW!$A$2:$HZ$100,MATCH(1,(GMW!$HY$2:$HY$100=N$3)*(GMW!$HZ$2:$HZ$100=N$1),0),$B84-1973)</f>
        <v>72.3</v>
      </c>
      <c r="O84" cm="1">
        <f t="array" ref="O84">INDEX(GMW!$A$2:$HZ$100,MATCH(1,(GMW!$HY$2:$HY$100=O$3)*(GMW!$HZ$2:$HZ$100=O$1),0),$B84-1973)</f>
        <v>5</v>
      </c>
      <c r="P84" cm="1">
        <f t="array" ref="P84">INDEX(GMW!$A$2:$HZ$100,MATCH(1,(GMW!$HY$2:$HY$100=P$3)*(GMW!$HZ$2:$HZ$100=P$1),0),$B84-1973)</f>
        <v>35484</v>
      </c>
      <c r="Q84" cm="1">
        <f t="array" ref="Q84">INDEX(GMW!$A$2:$HZ$100,MATCH(1,(GMW!$HY$2:$HY$100=Q$3)*(GMW!$HZ$2:$HZ$100=Q$1),0),$B84-1973)</f>
        <v>90.3</v>
      </c>
      <c r="R84" cm="1">
        <f t="array" ref="R84">INDEX(GMW!$A$2:$HZ$100,MATCH(1,(GMW!$HY$2:$HY$100=R$3)*(GMW!$HZ$2:$HZ$100=R$1),0),$B84-1973)</f>
        <v>31739</v>
      </c>
      <c r="S84" cm="1">
        <f t="array" ref="S84">INDEX(GMW!$A$2:$HZ$100,MATCH(1,(GMW!$HY$2:$HY$100=S$3)*(GMW!$HZ$2:$HZ$100=S$1),0),$B84-1973)</f>
        <v>6</v>
      </c>
      <c r="T84" cm="1">
        <f t="array" ref="T84">INDEX(GMW!$A$2:$HZ$100,MATCH(1,(GMW!$HY$2:$HY$100=T$3)*(GMW!$HZ$2:$HZ$100=T$1),0),$B84-1973)</f>
        <v>1.491547</v>
      </c>
      <c r="U84" cm="1">
        <f t="array" ref="U84">INDEX(GMW!$A$2:$HZ$100,MATCH(1,(GMW!$HY$2:$HY$100=U$3)*(GMW!$HZ$2:$HZ$100=U$1),0),$B84-1973)</f>
        <v>58684</v>
      </c>
      <c r="V84" cm="1">
        <f t="array" ref="V84">INDEX(GMW!$A$2:$HZ$100,MATCH(1,(GMW!$HY$2:$HY$100=V$3)*(GMW!$HZ$2:$HZ$100=V$1),0),$B84-1973)</f>
        <v>384605</v>
      </c>
      <c r="W84" cm="1">
        <f t="array" ref="W84">INDEX(GMW!$A$2:$HZ$100,MATCH(1,(GMW!$HY$2:$HY$100=W$3)*(GMW!$HZ$2:$HZ$100=W$1),0),$B84-1973)</f>
        <v>6321</v>
      </c>
      <c r="X84" cm="1">
        <f t="array" ref="X84">INDEX(GMW!$A$2:$HZ$100,MATCH(1,(GMW!$HY$2:$HY$100=X$3)*(GMW!$HZ$2:$HZ$100=X$1),0),$B84-1973)</f>
        <v>-6455</v>
      </c>
      <c r="Y84" cm="1">
        <f t="array" ref="Y84">INDEX(GMW!$A$2:$HZ$100,MATCH(1,(GMW!$HY$2:$HY$100=Y$3)*(GMW!$HZ$2:$HZ$100=Y$1),0),$B84-1973)</f>
        <v>82734</v>
      </c>
      <c r="Z84" cm="1">
        <f t="array" ref="Z84">INDEX(GMW!$A$2:$HZ$100,MATCH(1,(GMW!$HY$2:$HY$100=Z$3)*(GMW!$HZ$2:$HZ$100=Z$1),0),$B84-1973)</f>
        <v>-134</v>
      </c>
      <c r="AA84" cm="1">
        <f t="array" ref="AA84">INDEX(GMW!$A$2:$HZ$100,MATCH(1,(GMW!$HY$2:$HY$100=AA$3)*(GMW!$HZ$2:$HZ$100=AA$1),0),$B84-1973)</f>
        <v>5954</v>
      </c>
      <c r="AB84" cm="1">
        <f t="array" ref="AB84">INDEX(GMW!$A$2:$HZ$100,MATCH(1,(GMW!$HY$2:$HY$100=AB$3)*(GMW!$HZ$2:$HZ$100=AB$1),0),$B84-1973)</f>
        <v>82233</v>
      </c>
      <c r="AC84" cm="1">
        <f t="array" ref="AC84">INDEX(GMW!$A$2:$HZ$100,MATCH(1,(GMW!$HY$2:$HY$100=AC$3)*(GMW!$HZ$2:$HZ$100=AC$1),0),$B84-1973)</f>
        <v>367400</v>
      </c>
      <c r="AD84" cm="1">
        <f t="array" ref="AD84">INDEX(GMW!$A$2:$HZ$100,MATCH(1,(GMW!$HY$2:$HY$100=AD$3)*(GMW!$HZ$2:$HZ$100=AD$1),0),$B84-1973)</f>
        <v>258286</v>
      </c>
      <c r="AE84" cm="1">
        <f t="array" ref="AE84">INDEX(GMW!$A$2:$HZ$100,MATCH(1,(GMW!$HY$2:$HY$100=AE$3)*(GMW!$HZ$2:$HZ$100=AE$1),0),$B84-1973)</f>
        <v>378911</v>
      </c>
      <c r="AF84" cm="1">
        <f t="array" ref="AF84">INDEX(GMW!$A$2:$HZ$100,MATCH(1,(GMW!$HY$2:$HY$100=AF$3)*(GMW!$HZ$2:$HZ$100=AF$1),0),$B84-1973)</f>
        <v>67.156170000000003</v>
      </c>
      <c r="AG84" cm="1">
        <f t="array" ref="AG84">INDEX(GMW!$A$2:$HZ$100,MATCH(1,(GMW!$HY$2:$HY$100=AG$3)*(GMW!$HZ$2:$HZ$100=AG$1),0),$B84-1973)</f>
        <v>72.3</v>
      </c>
      <c r="AH84" cm="1">
        <f t="array" ref="AH84">INDEX(GMW!$A$2:$HZ$100,MATCH(1,(GMW!$HY$2:$HY$100=AH$3)*(GMW!$HZ$2:$HZ$100=AH$1),0),$B84-1973)</f>
        <v>5</v>
      </c>
      <c r="AI84" cm="1">
        <f t="array" ref="AI84">INDEX(GMW!$A$2:$HZ$100,MATCH(1,(GMW!$HY$2:$HY$100=AI$3)*(GMW!$HZ$2:$HZ$100=AI$1),0),$B84-1973)</f>
        <v>35484</v>
      </c>
      <c r="AJ84" cm="1">
        <f t="array" ref="AJ84">INDEX(GMW!$A$2:$HZ$100,MATCH(1,(GMW!$HY$2:$HY$100=AJ$3)*(GMW!$HZ$2:$HZ$100=AJ$1),0),$B84-1973)</f>
        <v>90.3</v>
      </c>
      <c r="AK84" cm="1">
        <f t="array" ref="AK84">INDEX(GMW!$A$2:$HZ$100,MATCH(1,(GMW!$HY$2:$HY$100=AK$3)*(GMW!$HZ$2:$HZ$100=AK$1),0),$B84-1973)</f>
        <v>31739</v>
      </c>
      <c r="AL84" cm="1">
        <f t="array" ref="AL84">INDEX(GMW!$A$2:$HZ$100,MATCH(1,(GMW!$HY$2:$HY$100=AL$3)*(GMW!$HZ$2:$HZ$100=AL$1),0),$B84-1973)</f>
        <v>6</v>
      </c>
      <c r="AM84" cm="1">
        <f t="array" ref="AM84">INDEX(GMW!$A$2:$HZ$100,MATCH(1,(GMW!$HY$2:$HY$100=AM$3)*(GMW!$HZ$2:$HZ$100=AM$1),0),$B84-1973)</f>
        <v>1.491547</v>
      </c>
      <c r="AN84" cm="1">
        <f t="array" ref="AN84">INDEX(GMW!$A$2:$HZ$100,MATCH(1,(GMW!$HY$2:$HY$100=AN$3)*(GMW!$HZ$2:$HZ$100=AN$1),0),$B84-1973)</f>
        <v>58684</v>
      </c>
      <c r="AO84" cm="1">
        <f t="array" ref="AO84">INDEX(GMW!$A$2:$HZ$100,MATCH(1,(GMW!$HY$2:$HY$100=AO$3)*(GMW!$HZ$2:$HZ$100=AO$1),0),$B84-1973)</f>
        <v>384605</v>
      </c>
      <c r="AP84" cm="1">
        <f t="array" ref="AP84">INDEX(GMW!$A$2:$HZ$100,MATCH(1,(GMW!$HY$2:$HY$100=AP$3)*(GMW!$HZ$2:$HZ$100=AP$1),0),$B84-1973)</f>
        <v>6321</v>
      </c>
      <c r="AQ84" cm="1">
        <f t="array" ref="AQ84">INDEX(GMW!$A$2:$HZ$100,MATCH(1,(GMW!$HY$2:$HY$100=AQ$3)*(GMW!$HZ$2:$HZ$100=AQ$1),0),$B84-1973)</f>
        <v>-6455</v>
      </c>
      <c r="AR84" cm="1">
        <f t="array" ref="AR84">INDEX(GMW!$A$2:$HZ$100,MATCH(1,(GMW!$HY$2:$HY$100=AR$3)*(GMW!$HZ$2:$HZ$100=AR$1),0),$B84-1973)</f>
        <v>82734</v>
      </c>
      <c r="AS84" cm="1">
        <f t="array" ref="AS84">INDEX(GMW!$A$2:$HZ$100,MATCH(1,(GMW!$HY$2:$HY$100=AS$3)*(GMW!$HZ$2:$HZ$100=AS$1),0),$B84-1973)</f>
        <v>-134</v>
      </c>
      <c r="AT84" cm="1">
        <f t="array" ref="AT84">INDEX(GMW!$A$2:$HZ$100,MATCH(1,(GMW!$HY$2:$HY$100=AT$3)*(GMW!$HZ$2:$HZ$100=AT$1),0),$B84-1973)</f>
        <v>5954</v>
      </c>
      <c r="AU84" cm="1">
        <f t="array" ref="AU84">INDEX(GMW!$A$2:$HZ$100,MATCH(1,(GMW!$HY$2:$HY$100=AU$3)*(GMW!$HZ$2:$HZ$100=AU$1),0),$B84-1973)</f>
        <v>82233</v>
      </c>
      <c r="AV84" cm="1">
        <f t="array" ref="AV84">INDEX(GMW!$A$2:$HZ$100,MATCH(1,(GMW!$HY$2:$HY$100=AV$3)*(GMW!$HZ$2:$HZ$100=AV$1),0),$B84-1973)</f>
        <v>367400</v>
      </c>
      <c r="AW84" cm="1">
        <f t="array" ref="AW84">INDEX(GMW!$A$2:$HZ$100,MATCH(1,(GMW!$HY$2:$HY$100=AW$3)*(GMW!$HZ$2:$HZ$100=AW$1),0),$B84-1973)</f>
        <v>258286</v>
      </c>
      <c r="AX84" cm="1">
        <f t="array" ref="AX84">INDEX(GMW!$A$2:$HZ$100,MATCH(1,(GMW!$HY$2:$HY$100=AX$3)*(GMW!$HZ$2:$HZ$100=AX$1),0),$B84-1973)</f>
        <v>378911</v>
      </c>
      <c r="AY84" cm="1">
        <f t="array" ref="AY84">INDEX(GMW!$A$2:$HZ$100,MATCH(1,(GMW!$HY$2:$HY$100=AY$3)*(GMW!$HZ$2:$HZ$100=AY$1),0),$B84-1973)</f>
        <v>67.156170000000003</v>
      </c>
      <c r="AZ84" cm="1">
        <f t="array" ref="AZ84">INDEX(GMW!$A$2:$HZ$100,MATCH(1,(GMW!$HY$2:$HY$100=AZ$3)*(GMW!$HZ$2:$HZ$100=AZ$1),0),$B84-1973)</f>
        <v>72.3</v>
      </c>
      <c r="BA84" cm="1">
        <f t="array" ref="BA84">INDEX(GMW!$A$2:$HZ$100,MATCH(1,(GMW!$HY$2:$HY$100=BA$3)*(GMW!$HZ$2:$HZ$100=BA$1),0),$B84-1973)</f>
        <v>5</v>
      </c>
      <c r="BB84" cm="1">
        <f t="array" ref="BB84">INDEX(GMW!$A$2:$HZ$100,MATCH(1,(GMW!$HY$2:$HY$100=BB$3)*(GMW!$HZ$2:$HZ$100=BB$1),0),$B84-1973)</f>
        <v>35484</v>
      </c>
      <c r="BC84" cm="1">
        <f t="array" ref="BC84">INDEX(GMW!$A$2:$HZ$100,MATCH(1,(GMW!$HY$2:$HY$100=BC$3)*(GMW!$HZ$2:$HZ$100=BC$1),0),$B84-1973)</f>
        <v>90.3</v>
      </c>
      <c r="BD84" cm="1">
        <f t="array" ref="BD84">INDEX(GMW!$A$2:$HZ$100,MATCH(1,(GMW!$HY$2:$HY$100=BD$3)*(GMW!$HZ$2:$HZ$100=BD$1),0),$B84-1973)</f>
        <v>31739</v>
      </c>
      <c r="BE84" cm="1">
        <f t="array" ref="BE84">INDEX(GMW!$A$2:$HZ$100,MATCH(1,(GMW!$HY$2:$HY$100=BE$3)*(GMW!$HZ$2:$HZ$100=BE$1),0),$B84-1973)</f>
        <v>6</v>
      </c>
      <c r="BF84" cm="1">
        <f t="array" ref="BF84">INDEX(GMW!$A$2:$HZ$100,MATCH(1,(GMW!$HY$2:$HY$100=BF$3)*(GMW!$HZ$2:$HZ$100=BF$1),0),$B84-1973)</f>
        <v>1.491547</v>
      </c>
      <c r="BG84" cm="1">
        <f t="array" ref="BG84">INDEX(GMW!$A$2:$HZ$100,MATCH(1,(GMW!$HY$2:$HY$100=BG$3)*(GMW!$HZ$2:$HZ$100=BG$1),0),$B84-1973)</f>
        <v>58684</v>
      </c>
      <c r="BJ84">
        <f t="shared" si="127"/>
        <v>1999</v>
      </c>
    </row>
    <row r="85" spans="1:63">
      <c r="B85">
        <f t="shared" si="125"/>
        <v>2058</v>
      </c>
      <c r="C85" cm="1">
        <f t="array" ref="C85">INDEX(GMW!$A$2:$HZ$100,MATCH(1,(GMW!$HY$2:$HY$100=C$3)*(GMW!$HZ$2:$HZ$100=C$1),0),$B85-1973)</f>
        <v>390758</v>
      </c>
      <c r="D85" cm="1">
        <f t="array" ref="D85">INDEX(GMW!$A$2:$HZ$100,MATCH(1,(GMW!$HY$2:$HY$100=D$3)*(GMW!$HZ$2:$HZ$100=D$1),0),$B85-1973)</f>
        <v>-1744</v>
      </c>
      <c r="E85" cm="1">
        <f t="array" ref="E85">INDEX(GMW!$A$2:$HZ$100,MATCH(1,(GMW!$HY$2:$HY$100=E$3)*(GMW!$HZ$2:$HZ$100=E$1),0),$B85-1973)</f>
        <v>2374</v>
      </c>
      <c r="F85" cm="1">
        <f t="array" ref="F85">INDEX(GMW!$A$2:$HZ$100,MATCH(1,(GMW!$HY$2:$HY$100=F$3)*(GMW!$HZ$2:$HZ$100=F$1),0),$B85-1973)</f>
        <v>84995</v>
      </c>
      <c r="G85" cm="1">
        <f t="array" ref="G85">INDEX(GMW!$A$2:$HZ$100,MATCH(1,(GMW!$HY$2:$HY$100=G$3)*(GMW!$HZ$2:$HZ$100=G$1),0),$B85-1973)</f>
        <v>630</v>
      </c>
      <c r="H85" cm="1">
        <f t="array" ref="H85">INDEX(GMW!$A$2:$HZ$100,MATCH(1,(GMW!$HY$2:$HY$100=H$3)*(GMW!$HZ$2:$HZ$100=H$1),0),$B85-1973)</f>
        <v>6024</v>
      </c>
      <c r="I85" cm="1">
        <f t="array" ref="I85">INDEX(GMW!$A$2:$HZ$100,MATCH(1,(GMW!$HY$2:$HY$100=I$3)*(GMW!$HZ$2:$HZ$100=I$1),0),$B85-1973)</f>
        <v>93393</v>
      </c>
      <c r="J85" cm="1">
        <f t="array" ref="J85">INDEX(GMW!$A$2:$HZ$100,MATCH(1,(GMW!$HY$2:$HY$100=J$3)*(GMW!$HZ$2:$HZ$100=J$1),0),$B85-1973)</f>
        <v>361800</v>
      </c>
      <c r="K85" cm="1">
        <f t="array" ref="K85">INDEX(GMW!$A$2:$HZ$100,MATCH(1,(GMW!$HY$2:$HY$100=K$3)*(GMW!$HZ$2:$HZ$100=K$1),0),$B85-1973)</f>
        <v>261502</v>
      </c>
      <c r="L85" cm="1">
        <f t="array" ref="L85">INDEX(GMW!$A$2:$HZ$100,MATCH(1,(GMW!$HY$2:$HY$100=L$3)*(GMW!$HZ$2:$HZ$100=L$1),0),$B85-1973)</f>
        <v>382213.9</v>
      </c>
      <c r="M85" cm="1">
        <f t="array" ref="M85">INDEX(GMW!$A$2:$HZ$100,MATCH(1,(GMW!$HY$2:$HY$100=M$3)*(GMW!$HZ$2:$HZ$100=M$1),0),$B85-1973)</f>
        <v>66.921729999999997</v>
      </c>
      <c r="N85" cm="1">
        <f t="array" ref="N85">INDEX(GMW!$A$2:$HZ$100,MATCH(1,(GMW!$HY$2:$HY$100=N$3)*(GMW!$HZ$2:$HZ$100=N$1),0),$B85-1973)</f>
        <v>72.133330000000001</v>
      </c>
      <c r="O85" cm="1">
        <f t="array" ref="O85">INDEX(GMW!$A$2:$HZ$100,MATCH(1,(GMW!$HY$2:$HY$100=O$3)*(GMW!$HZ$2:$HZ$100=O$1),0),$B85-1973)</f>
        <v>5.25</v>
      </c>
      <c r="P85" cm="1">
        <f t="array" ref="P85">INDEX(GMW!$A$2:$HZ$100,MATCH(1,(GMW!$HY$2:$HY$100=P$3)*(GMW!$HZ$2:$HZ$100=P$1),0),$B85-1973)</f>
        <v>36224</v>
      </c>
      <c r="Q85" cm="1">
        <f t="array" ref="Q85">INDEX(GMW!$A$2:$HZ$100,MATCH(1,(GMW!$HY$2:$HY$100=Q$3)*(GMW!$HZ$2:$HZ$100=Q$1),0),$B85-1973)</f>
        <v>92</v>
      </c>
      <c r="R85" cm="1">
        <f t="array" ref="R85">INDEX(GMW!$A$2:$HZ$100,MATCH(1,(GMW!$HY$2:$HY$100=R$3)*(GMW!$HZ$2:$HZ$100=R$1),0),$B85-1973)</f>
        <v>32284</v>
      </c>
      <c r="S85" cm="1">
        <f t="array" ref="S85">INDEX(GMW!$A$2:$HZ$100,MATCH(1,(GMW!$HY$2:$HY$100=S$3)*(GMW!$HZ$2:$HZ$100=S$1),0),$B85-1973)</f>
        <v>5.9</v>
      </c>
      <c r="T85" cm="1">
        <f t="array" ref="T85">INDEX(GMW!$A$2:$HZ$100,MATCH(1,(GMW!$HY$2:$HY$100=T$3)*(GMW!$HZ$2:$HZ$100=T$1),0),$B85-1973)</f>
        <v>2.2108080000000001</v>
      </c>
      <c r="U85" cm="1">
        <f t="array" ref="U85">INDEX(GMW!$A$2:$HZ$100,MATCH(1,(GMW!$HY$2:$HY$100=U$3)*(GMW!$HZ$2:$HZ$100=U$1),0),$B85-1973)</f>
        <v>58734.5</v>
      </c>
      <c r="V85" cm="1">
        <f t="array" ref="V85">INDEX(GMW!$A$2:$HZ$100,MATCH(1,(GMW!$HY$2:$HY$100=V$3)*(GMW!$HZ$2:$HZ$100=V$1),0),$B85-1973)</f>
        <v>390758</v>
      </c>
      <c r="W85" cm="1">
        <f t="array" ref="W85">INDEX(GMW!$A$2:$HZ$100,MATCH(1,(GMW!$HY$2:$HY$100=W$3)*(GMW!$HZ$2:$HZ$100=W$1),0),$B85-1973)</f>
        <v>-1744</v>
      </c>
      <c r="X85" cm="1">
        <f t="array" ref="X85">INDEX(GMW!$A$2:$HZ$100,MATCH(1,(GMW!$HY$2:$HY$100=X$3)*(GMW!$HZ$2:$HZ$100=X$1),0),$B85-1973)</f>
        <v>2374</v>
      </c>
      <c r="Y85" cm="1">
        <f t="array" ref="Y85">INDEX(GMW!$A$2:$HZ$100,MATCH(1,(GMW!$HY$2:$HY$100=Y$3)*(GMW!$HZ$2:$HZ$100=Y$1),0),$B85-1973)</f>
        <v>84995</v>
      </c>
      <c r="Z85" cm="1">
        <f t="array" ref="Z85">INDEX(GMW!$A$2:$HZ$100,MATCH(1,(GMW!$HY$2:$HY$100=Z$3)*(GMW!$HZ$2:$HZ$100=Z$1),0),$B85-1973)</f>
        <v>630</v>
      </c>
      <c r="AA85" cm="1">
        <f t="array" ref="AA85">INDEX(GMW!$A$2:$HZ$100,MATCH(1,(GMW!$HY$2:$HY$100=AA$3)*(GMW!$HZ$2:$HZ$100=AA$1),0),$B85-1973)</f>
        <v>6024</v>
      </c>
      <c r="AB85" cm="1">
        <f t="array" ref="AB85">INDEX(GMW!$A$2:$HZ$100,MATCH(1,(GMW!$HY$2:$HY$100=AB$3)*(GMW!$HZ$2:$HZ$100=AB$1),0),$B85-1973)</f>
        <v>93393</v>
      </c>
      <c r="AC85" cm="1">
        <f t="array" ref="AC85">INDEX(GMW!$A$2:$HZ$100,MATCH(1,(GMW!$HY$2:$HY$100=AC$3)*(GMW!$HZ$2:$HZ$100=AC$1),0),$B85-1973)</f>
        <v>361800</v>
      </c>
      <c r="AD85" cm="1">
        <f t="array" ref="AD85">INDEX(GMW!$A$2:$HZ$100,MATCH(1,(GMW!$HY$2:$HY$100=AD$3)*(GMW!$HZ$2:$HZ$100=AD$1),0),$B85-1973)</f>
        <v>261502</v>
      </c>
      <c r="AE85" cm="1">
        <f t="array" ref="AE85">INDEX(GMW!$A$2:$HZ$100,MATCH(1,(GMW!$HY$2:$HY$100=AE$3)*(GMW!$HZ$2:$HZ$100=AE$1),0),$B85-1973)</f>
        <v>382213.9</v>
      </c>
      <c r="AF85" cm="1">
        <f t="array" ref="AF85">INDEX(GMW!$A$2:$HZ$100,MATCH(1,(GMW!$HY$2:$HY$100=AF$3)*(GMW!$HZ$2:$HZ$100=AF$1),0),$B85-1973)</f>
        <v>66.921729999999997</v>
      </c>
      <c r="AG85" cm="1">
        <f t="array" ref="AG85">INDEX(GMW!$A$2:$HZ$100,MATCH(1,(GMW!$HY$2:$HY$100=AG$3)*(GMW!$HZ$2:$HZ$100=AG$1),0),$B85-1973)</f>
        <v>72.133330000000001</v>
      </c>
      <c r="AH85" cm="1">
        <f t="array" ref="AH85">INDEX(GMW!$A$2:$HZ$100,MATCH(1,(GMW!$HY$2:$HY$100=AH$3)*(GMW!$HZ$2:$HZ$100=AH$1),0),$B85-1973)</f>
        <v>5.25</v>
      </c>
      <c r="AI85" cm="1">
        <f t="array" ref="AI85">INDEX(GMW!$A$2:$HZ$100,MATCH(1,(GMW!$HY$2:$HY$100=AI$3)*(GMW!$HZ$2:$HZ$100=AI$1),0),$B85-1973)</f>
        <v>36224</v>
      </c>
      <c r="AJ85" cm="1">
        <f t="array" ref="AJ85">INDEX(GMW!$A$2:$HZ$100,MATCH(1,(GMW!$HY$2:$HY$100=AJ$3)*(GMW!$HZ$2:$HZ$100=AJ$1),0),$B85-1973)</f>
        <v>92</v>
      </c>
      <c r="AK85" cm="1">
        <f t="array" ref="AK85">INDEX(GMW!$A$2:$HZ$100,MATCH(1,(GMW!$HY$2:$HY$100=AK$3)*(GMW!$HZ$2:$HZ$100=AK$1),0),$B85-1973)</f>
        <v>32284</v>
      </c>
      <c r="AL85" cm="1">
        <f t="array" ref="AL85">INDEX(GMW!$A$2:$HZ$100,MATCH(1,(GMW!$HY$2:$HY$100=AL$3)*(GMW!$HZ$2:$HZ$100=AL$1),0),$B85-1973)</f>
        <v>5.9</v>
      </c>
      <c r="AM85" cm="1">
        <f t="array" ref="AM85">INDEX(GMW!$A$2:$HZ$100,MATCH(1,(GMW!$HY$2:$HY$100=AM$3)*(GMW!$HZ$2:$HZ$100=AM$1),0),$B85-1973)</f>
        <v>2.2108080000000001</v>
      </c>
      <c r="AN85" cm="1">
        <f t="array" ref="AN85">INDEX(GMW!$A$2:$HZ$100,MATCH(1,(GMW!$HY$2:$HY$100=AN$3)*(GMW!$HZ$2:$HZ$100=AN$1),0),$B85-1973)</f>
        <v>58734.5</v>
      </c>
      <c r="AO85" cm="1">
        <f t="array" ref="AO85">INDEX(GMW!$A$2:$HZ$100,MATCH(1,(GMW!$HY$2:$HY$100=AO$3)*(GMW!$HZ$2:$HZ$100=AO$1),0),$B85-1973)</f>
        <v>390758</v>
      </c>
      <c r="AP85" cm="1">
        <f t="array" ref="AP85">INDEX(GMW!$A$2:$HZ$100,MATCH(1,(GMW!$HY$2:$HY$100=AP$3)*(GMW!$HZ$2:$HZ$100=AP$1),0),$B85-1973)</f>
        <v>-1744</v>
      </c>
      <c r="AQ85" cm="1">
        <f t="array" ref="AQ85">INDEX(GMW!$A$2:$HZ$100,MATCH(1,(GMW!$HY$2:$HY$100=AQ$3)*(GMW!$HZ$2:$HZ$100=AQ$1),0),$B85-1973)</f>
        <v>2374</v>
      </c>
      <c r="AR85" cm="1">
        <f t="array" ref="AR85">INDEX(GMW!$A$2:$HZ$100,MATCH(1,(GMW!$HY$2:$HY$100=AR$3)*(GMW!$HZ$2:$HZ$100=AR$1),0),$B85-1973)</f>
        <v>84995</v>
      </c>
      <c r="AS85" cm="1">
        <f t="array" ref="AS85">INDEX(GMW!$A$2:$HZ$100,MATCH(1,(GMW!$HY$2:$HY$100=AS$3)*(GMW!$HZ$2:$HZ$100=AS$1),0),$B85-1973)</f>
        <v>630</v>
      </c>
      <c r="AT85" cm="1">
        <f t="array" ref="AT85">INDEX(GMW!$A$2:$HZ$100,MATCH(1,(GMW!$HY$2:$HY$100=AT$3)*(GMW!$HZ$2:$HZ$100=AT$1),0),$B85-1973)</f>
        <v>6024</v>
      </c>
      <c r="AU85" cm="1">
        <f t="array" ref="AU85">INDEX(GMW!$A$2:$HZ$100,MATCH(1,(GMW!$HY$2:$HY$100=AU$3)*(GMW!$HZ$2:$HZ$100=AU$1),0),$B85-1973)</f>
        <v>93393</v>
      </c>
      <c r="AV85" cm="1">
        <f t="array" ref="AV85">INDEX(GMW!$A$2:$HZ$100,MATCH(1,(GMW!$HY$2:$HY$100=AV$3)*(GMW!$HZ$2:$HZ$100=AV$1),0),$B85-1973)</f>
        <v>361800</v>
      </c>
      <c r="AW85" cm="1">
        <f t="array" ref="AW85">INDEX(GMW!$A$2:$HZ$100,MATCH(1,(GMW!$HY$2:$HY$100=AW$3)*(GMW!$HZ$2:$HZ$100=AW$1),0),$B85-1973)</f>
        <v>261502</v>
      </c>
      <c r="AX85" cm="1">
        <f t="array" ref="AX85">INDEX(GMW!$A$2:$HZ$100,MATCH(1,(GMW!$HY$2:$HY$100=AX$3)*(GMW!$HZ$2:$HZ$100=AX$1),0),$B85-1973)</f>
        <v>382213.9</v>
      </c>
      <c r="AY85" cm="1">
        <f t="array" ref="AY85">INDEX(GMW!$A$2:$HZ$100,MATCH(1,(GMW!$HY$2:$HY$100=AY$3)*(GMW!$HZ$2:$HZ$100=AY$1),0),$B85-1973)</f>
        <v>66.921729999999997</v>
      </c>
      <c r="AZ85" cm="1">
        <f t="array" ref="AZ85">INDEX(GMW!$A$2:$HZ$100,MATCH(1,(GMW!$HY$2:$HY$100=AZ$3)*(GMW!$HZ$2:$HZ$100=AZ$1),0),$B85-1973)</f>
        <v>72.133330000000001</v>
      </c>
      <c r="BA85" cm="1">
        <f t="array" ref="BA85">INDEX(GMW!$A$2:$HZ$100,MATCH(1,(GMW!$HY$2:$HY$100=BA$3)*(GMW!$HZ$2:$HZ$100=BA$1),0),$B85-1973)</f>
        <v>5.25</v>
      </c>
      <c r="BB85" cm="1">
        <f t="array" ref="BB85">INDEX(GMW!$A$2:$HZ$100,MATCH(1,(GMW!$HY$2:$HY$100=BB$3)*(GMW!$HZ$2:$HZ$100=BB$1),0),$B85-1973)</f>
        <v>36224</v>
      </c>
      <c r="BC85" cm="1">
        <f t="array" ref="BC85">INDEX(GMW!$A$2:$HZ$100,MATCH(1,(GMW!$HY$2:$HY$100=BC$3)*(GMW!$HZ$2:$HZ$100=BC$1),0),$B85-1973)</f>
        <v>92</v>
      </c>
      <c r="BD85" cm="1">
        <f t="array" ref="BD85">INDEX(GMW!$A$2:$HZ$100,MATCH(1,(GMW!$HY$2:$HY$100=BD$3)*(GMW!$HZ$2:$HZ$100=BD$1),0),$B85-1973)</f>
        <v>32284</v>
      </c>
      <c r="BE85" cm="1">
        <f t="array" ref="BE85">INDEX(GMW!$A$2:$HZ$100,MATCH(1,(GMW!$HY$2:$HY$100=BE$3)*(GMW!$HZ$2:$HZ$100=BE$1),0),$B85-1973)</f>
        <v>5.9</v>
      </c>
      <c r="BF85" cm="1">
        <f t="array" ref="BF85">INDEX(GMW!$A$2:$HZ$100,MATCH(1,(GMW!$HY$2:$HY$100=BF$3)*(GMW!$HZ$2:$HZ$100=BF$1),0),$B85-1973)</f>
        <v>2.2108080000000001</v>
      </c>
      <c r="BG85" cm="1">
        <f t="array" ref="BG85">INDEX(GMW!$A$2:$HZ$100,MATCH(1,(GMW!$HY$2:$HY$100=BG$3)*(GMW!$HZ$2:$HZ$100=BG$1),0),$B85-1973)</f>
        <v>58734.5</v>
      </c>
      <c r="BJ85">
        <f t="shared" si="127"/>
        <v>1999</v>
      </c>
    </row>
    <row r="86" spans="1:63">
      <c r="B86">
        <f t="shared" si="125"/>
        <v>2059</v>
      </c>
      <c r="C86" cm="1">
        <f t="array" ref="C86">INDEX(GMW!$A$2:$HZ$100,MATCH(1,(GMW!$HY$2:$HY$100=C$3)*(GMW!$HZ$2:$HZ$100=C$1),0),$B86-1973)</f>
        <v>396357</v>
      </c>
      <c r="D86" cm="1">
        <f t="array" ref="D86">INDEX(GMW!$A$2:$HZ$100,MATCH(1,(GMW!$HY$2:$HY$100=D$3)*(GMW!$HZ$2:$HZ$100=D$1),0),$B86-1973)</f>
        <v>-4059</v>
      </c>
      <c r="E86" cm="1">
        <f t="array" ref="E86">INDEX(GMW!$A$2:$HZ$100,MATCH(1,(GMW!$HY$2:$HY$100=E$3)*(GMW!$HZ$2:$HZ$100=E$1),0),$B86-1973)</f>
        <v>4883</v>
      </c>
      <c r="F86" cm="1">
        <f t="array" ref="F86">INDEX(GMW!$A$2:$HZ$100,MATCH(1,(GMW!$HY$2:$HY$100=F$3)*(GMW!$HZ$2:$HZ$100=F$1),0),$B86-1973)</f>
        <v>86162</v>
      </c>
      <c r="G86" cm="1">
        <f t="array" ref="G86">INDEX(GMW!$A$2:$HZ$100,MATCH(1,(GMW!$HY$2:$HY$100=G$3)*(GMW!$HZ$2:$HZ$100=G$1),0),$B86-1973)</f>
        <v>824</v>
      </c>
      <c r="H86" cm="1">
        <f t="array" ref="H86">INDEX(GMW!$A$2:$HZ$100,MATCH(1,(GMW!$HY$2:$HY$100=H$3)*(GMW!$HZ$2:$HZ$100=H$1),0),$B86-1973)</f>
        <v>6057</v>
      </c>
      <c r="I86" cm="1">
        <f t="array" ref="I86">INDEX(GMW!$A$2:$HZ$100,MATCH(1,(GMW!$HY$2:$HY$100=I$3)*(GMW!$HZ$2:$HZ$100=I$1),0),$B86-1973)</f>
        <v>97102</v>
      </c>
      <c r="J86" cm="1">
        <f t="array" ref="J86">INDEX(GMW!$A$2:$HZ$100,MATCH(1,(GMW!$HY$2:$HY$100=J$3)*(GMW!$HZ$2:$HZ$100=J$1),0),$B86-1973)</f>
        <v>368300</v>
      </c>
      <c r="K86" cm="1">
        <f t="array" ref="K86">INDEX(GMW!$A$2:$HZ$100,MATCH(1,(GMW!$HY$2:$HY$100=K$3)*(GMW!$HZ$2:$HZ$100=K$1),0),$B86-1973)</f>
        <v>267687</v>
      </c>
      <c r="L86" cm="1">
        <f t="array" ref="L86">INDEX(GMW!$A$2:$HZ$100,MATCH(1,(GMW!$HY$2:$HY$100=L$3)*(GMW!$HZ$2:$HZ$100=L$1),0),$B86-1973)</f>
        <v>385736.1</v>
      </c>
      <c r="M86" cm="1">
        <f t="array" ref="M86">INDEX(GMW!$A$2:$HZ$100,MATCH(1,(GMW!$HY$2:$HY$100=M$3)*(GMW!$HZ$2:$HZ$100=M$1),0),$B86-1973)</f>
        <v>67.536839999999998</v>
      </c>
      <c r="N86" cm="1">
        <f t="array" ref="N86">INDEX(GMW!$A$2:$HZ$100,MATCH(1,(GMW!$HY$2:$HY$100=N$3)*(GMW!$HZ$2:$HZ$100=N$1),0),$B86-1973)</f>
        <v>72.433329999999998</v>
      </c>
      <c r="O86" cm="1">
        <f t="array" ref="O86">INDEX(GMW!$A$2:$HZ$100,MATCH(1,(GMW!$HY$2:$HY$100=O$3)*(GMW!$HZ$2:$HZ$100=O$1),0),$B86-1973)</f>
        <v>5.5</v>
      </c>
      <c r="P86" cm="1">
        <f t="array" ref="P86">INDEX(GMW!$A$2:$HZ$100,MATCH(1,(GMW!$HY$2:$HY$100=P$3)*(GMW!$HZ$2:$HZ$100=P$1),0),$B86-1973)</f>
        <v>36341</v>
      </c>
      <c r="Q86" cm="1">
        <f t="array" ref="Q86">INDEX(GMW!$A$2:$HZ$100,MATCH(1,(GMW!$HY$2:$HY$100=Q$3)*(GMW!$HZ$2:$HZ$100=Q$1),0),$B86-1973)</f>
        <v>92.1</v>
      </c>
      <c r="R86" cm="1">
        <f t="array" ref="R86">INDEX(GMW!$A$2:$HZ$100,MATCH(1,(GMW!$HY$2:$HY$100=R$3)*(GMW!$HZ$2:$HZ$100=R$1),0),$B86-1973)</f>
        <v>32113</v>
      </c>
      <c r="S86" cm="1">
        <f t="array" ref="S86">INDEX(GMW!$A$2:$HZ$100,MATCH(1,(GMW!$HY$2:$HY$100=S$3)*(GMW!$HZ$2:$HZ$100=S$1),0),$B86-1973)</f>
        <v>5.8</v>
      </c>
      <c r="T86" cm="1">
        <f t="array" ref="T86">INDEX(GMW!$A$2:$HZ$100,MATCH(1,(GMW!$HY$2:$HY$100=T$3)*(GMW!$HZ$2:$HZ$100=T$1),0),$B86-1973)</f>
        <v>2.7162549999999999</v>
      </c>
      <c r="U86" cm="1">
        <f t="array" ref="U86">INDEX(GMW!$A$2:$HZ$100,MATCH(1,(GMW!$HY$2:$HY$100=U$3)*(GMW!$HZ$2:$HZ$100=U$1),0),$B86-1973)</f>
        <v>58785</v>
      </c>
      <c r="V86" cm="1">
        <f t="array" ref="V86">INDEX(GMW!$A$2:$HZ$100,MATCH(1,(GMW!$HY$2:$HY$100=V$3)*(GMW!$HZ$2:$HZ$100=V$1),0),$B86-1973)</f>
        <v>396357</v>
      </c>
      <c r="W86" cm="1">
        <f t="array" ref="W86">INDEX(GMW!$A$2:$HZ$100,MATCH(1,(GMW!$HY$2:$HY$100=W$3)*(GMW!$HZ$2:$HZ$100=W$1),0),$B86-1973)</f>
        <v>-4059</v>
      </c>
      <c r="X86" cm="1">
        <f t="array" ref="X86">INDEX(GMW!$A$2:$HZ$100,MATCH(1,(GMW!$HY$2:$HY$100=X$3)*(GMW!$HZ$2:$HZ$100=X$1),0),$B86-1973)</f>
        <v>4883</v>
      </c>
      <c r="Y86" cm="1">
        <f t="array" ref="Y86">INDEX(GMW!$A$2:$HZ$100,MATCH(1,(GMW!$HY$2:$HY$100=Y$3)*(GMW!$HZ$2:$HZ$100=Y$1),0),$B86-1973)</f>
        <v>86162</v>
      </c>
      <c r="Z86" cm="1">
        <f t="array" ref="Z86">INDEX(GMW!$A$2:$HZ$100,MATCH(1,(GMW!$HY$2:$HY$100=Z$3)*(GMW!$HZ$2:$HZ$100=Z$1),0),$B86-1973)</f>
        <v>824</v>
      </c>
      <c r="AA86" cm="1">
        <f t="array" ref="AA86">INDEX(GMW!$A$2:$HZ$100,MATCH(1,(GMW!$HY$2:$HY$100=AA$3)*(GMW!$HZ$2:$HZ$100=AA$1),0),$B86-1973)</f>
        <v>6057</v>
      </c>
      <c r="AB86" cm="1">
        <f t="array" ref="AB86">INDEX(GMW!$A$2:$HZ$100,MATCH(1,(GMW!$HY$2:$HY$100=AB$3)*(GMW!$HZ$2:$HZ$100=AB$1),0),$B86-1973)</f>
        <v>97102</v>
      </c>
      <c r="AC86" cm="1">
        <f t="array" ref="AC86">INDEX(GMW!$A$2:$HZ$100,MATCH(1,(GMW!$HY$2:$HY$100=AC$3)*(GMW!$HZ$2:$HZ$100=AC$1),0),$B86-1973)</f>
        <v>368300</v>
      </c>
      <c r="AD86" cm="1">
        <f t="array" ref="AD86">INDEX(GMW!$A$2:$HZ$100,MATCH(1,(GMW!$HY$2:$HY$100=AD$3)*(GMW!$HZ$2:$HZ$100=AD$1),0),$B86-1973)</f>
        <v>267687</v>
      </c>
      <c r="AE86" cm="1">
        <f t="array" ref="AE86">INDEX(GMW!$A$2:$HZ$100,MATCH(1,(GMW!$HY$2:$HY$100=AE$3)*(GMW!$HZ$2:$HZ$100=AE$1),0),$B86-1973)</f>
        <v>385736.1</v>
      </c>
      <c r="AF86" cm="1">
        <f t="array" ref="AF86">INDEX(GMW!$A$2:$HZ$100,MATCH(1,(GMW!$HY$2:$HY$100=AF$3)*(GMW!$HZ$2:$HZ$100=AF$1),0),$B86-1973)</f>
        <v>67.536839999999998</v>
      </c>
      <c r="AG86" cm="1">
        <f t="array" ref="AG86">INDEX(GMW!$A$2:$HZ$100,MATCH(1,(GMW!$HY$2:$HY$100=AG$3)*(GMW!$HZ$2:$HZ$100=AG$1),0),$B86-1973)</f>
        <v>72.433329999999998</v>
      </c>
      <c r="AH86" cm="1">
        <f t="array" ref="AH86">INDEX(GMW!$A$2:$HZ$100,MATCH(1,(GMW!$HY$2:$HY$100=AH$3)*(GMW!$HZ$2:$HZ$100=AH$1),0),$B86-1973)</f>
        <v>5.5</v>
      </c>
      <c r="AI86" cm="1">
        <f t="array" ref="AI86">INDEX(GMW!$A$2:$HZ$100,MATCH(1,(GMW!$HY$2:$HY$100=AI$3)*(GMW!$HZ$2:$HZ$100=AI$1),0),$B86-1973)</f>
        <v>36341</v>
      </c>
      <c r="AJ86" cm="1">
        <f t="array" ref="AJ86">INDEX(GMW!$A$2:$HZ$100,MATCH(1,(GMW!$HY$2:$HY$100=AJ$3)*(GMW!$HZ$2:$HZ$100=AJ$1),0),$B86-1973)</f>
        <v>92.1</v>
      </c>
      <c r="AK86" cm="1">
        <f t="array" ref="AK86">INDEX(GMW!$A$2:$HZ$100,MATCH(1,(GMW!$HY$2:$HY$100=AK$3)*(GMW!$HZ$2:$HZ$100=AK$1),0),$B86-1973)</f>
        <v>32113</v>
      </c>
      <c r="AL86" cm="1">
        <f t="array" ref="AL86">INDEX(GMW!$A$2:$HZ$100,MATCH(1,(GMW!$HY$2:$HY$100=AL$3)*(GMW!$HZ$2:$HZ$100=AL$1),0),$B86-1973)</f>
        <v>5.8</v>
      </c>
      <c r="AM86" cm="1">
        <f t="array" ref="AM86">INDEX(GMW!$A$2:$HZ$100,MATCH(1,(GMW!$HY$2:$HY$100=AM$3)*(GMW!$HZ$2:$HZ$100=AM$1),0),$B86-1973)</f>
        <v>2.7162549999999999</v>
      </c>
      <c r="AN86" cm="1">
        <f t="array" ref="AN86">INDEX(GMW!$A$2:$HZ$100,MATCH(1,(GMW!$HY$2:$HY$100=AN$3)*(GMW!$HZ$2:$HZ$100=AN$1),0),$B86-1973)</f>
        <v>58785</v>
      </c>
      <c r="AO86" cm="1">
        <f t="array" ref="AO86">INDEX(GMW!$A$2:$HZ$100,MATCH(1,(GMW!$HY$2:$HY$100=AO$3)*(GMW!$HZ$2:$HZ$100=AO$1),0),$B86-1973)</f>
        <v>396357</v>
      </c>
      <c r="AP86" cm="1">
        <f t="array" ref="AP86">INDEX(GMW!$A$2:$HZ$100,MATCH(1,(GMW!$HY$2:$HY$100=AP$3)*(GMW!$HZ$2:$HZ$100=AP$1),0),$B86-1973)</f>
        <v>-4059</v>
      </c>
      <c r="AQ86" cm="1">
        <f t="array" ref="AQ86">INDEX(GMW!$A$2:$HZ$100,MATCH(1,(GMW!$HY$2:$HY$100=AQ$3)*(GMW!$HZ$2:$HZ$100=AQ$1),0),$B86-1973)</f>
        <v>4883</v>
      </c>
      <c r="AR86" cm="1">
        <f t="array" ref="AR86">INDEX(GMW!$A$2:$HZ$100,MATCH(1,(GMW!$HY$2:$HY$100=AR$3)*(GMW!$HZ$2:$HZ$100=AR$1),0),$B86-1973)</f>
        <v>86162</v>
      </c>
      <c r="AS86" cm="1">
        <f t="array" ref="AS86">INDEX(GMW!$A$2:$HZ$100,MATCH(1,(GMW!$HY$2:$HY$100=AS$3)*(GMW!$HZ$2:$HZ$100=AS$1),0),$B86-1973)</f>
        <v>824</v>
      </c>
      <c r="AT86" cm="1">
        <f t="array" ref="AT86">INDEX(GMW!$A$2:$HZ$100,MATCH(1,(GMW!$HY$2:$HY$100=AT$3)*(GMW!$HZ$2:$HZ$100=AT$1),0),$B86-1973)</f>
        <v>6057</v>
      </c>
      <c r="AU86" cm="1">
        <f t="array" ref="AU86">INDEX(GMW!$A$2:$HZ$100,MATCH(1,(GMW!$HY$2:$HY$100=AU$3)*(GMW!$HZ$2:$HZ$100=AU$1),0),$B86-1973)</f>
        <v>97102</v>
      </c>
      <c r="AV86" cm="1">
        <f t="array" ref="AV86">INDEX(GMW!$A$2:$HZ$100,MATCH(1,(GMW!$HY$2:$HY$100=AV$3)*(GMW!$HZ$2:$HZ$100=AV$1),0),$B86-1973)</f>
        <v>368300</v>
      </c>
      <c r="AW86" cm="1">
        <f t="array" ref="AW86">INDEX(GMW!$A$2:$HZ$100,MATCH(1,(GMW!$HY$2:$HY$100=AW$3)*(GMW!$HZ$2:$HZ$100=AW$1),0),$B86-1973)</f>
        <v>267687</v>
      </c>
      <c r="AX86" cm="1">
        <f t="array" ref="AX86">INDEX(GMW!$A$2:$HZ$100,MATCH(1,(GMW!$HY$2:$HY$100=AX$3)*(GMW!$HZ$2:$HZ$100=AX$1),0),$B86-1973)</f>
        <v>385736.1</v>
      </c>
      <c r="AY86" cm="1">
        <f t="array" ref="AY86">INDEX(GMW!$A$2:$HZ$100,MATCH(1,(GMW!$HY$2:$HY$100=AY$3)*(GMW!$HZ$2:$HZ$100=AY$1),0),$B86-1973)</f>
        <v>67.536839999999998</v>
      </c>
      <c r="AZ86" cm="1">
        <f t="array" ref="AZ86">INDEX(GMW!$A$2:$HZ$100,MATCH(1,(GMW!$HY$2:$HY$100=AZ$3)*(GMW!$HZ$2:$HZ$100=AZ$1),0),$B86-1973)</f>
        <v>72.433329999999998</v>
      </c>
      <c r="BA86" cm="1">
        <f t="array" ref="BA86">INDEX(GMW!$A$2:$HZ$100,MATCH(1,(GMW!$HY$2:$HY$100=BA$3)*(GMW!$HZ$2:$HZ$100=BA$1),0),$B86-1973)</f>
        <v>5.5</v>
      </c>
      <c r="BB86" cm="1">
        <f t="array" ref="BB86">INDEX(GMW!$A$2:$HZ$100,MATCH(1,(GMW!$HY$2:$HY$100=BB$3)*(GMW!$HZ$2:$HZ$100=BB$1),0),$B86-1973)</f>
        <v>36341</v>
      </c>
      <c r="BC86" cm="1">
        <f t="array" ref="BC86">INDEX(GMW!$A$2:$HZ$100,MATCH(1,(GMW!$HY$2:$HY$100=BC$3)*(GMW!$HZ$2:$HZ$100=BC$1),0),$B86-1973)</f>
        <v>92.1</v>
      </c>
      <c r="BD86" cm="1">
        <f t="array" ref="BD86">INDEX(GMW!$A$2:$HZ$100,MATCH(1,(GMW!$HY$2:$HY$100=BD$3)*(GMW!$HZ$2:$HZ$100=BD$1),0),$B86-1973)</f>
        <v>32113</v>
      </c>
      <c r="BE86" cm="1">
        <f t="array" ref="BE86">INDEX(GMW!$A$2:$HZ$100,MATCH(1,(GMW!$HY$2:$HY$100=BE$3)*(GMW!$HZ$2:$HZ$100=BE$1),0),$B86-1973)</f>
        <v>5.8</v>
      </c>
      <c r="BF86" cm="1">
        <f t="array" ref="BF86">INDEX(GMW!$A$2:$HZ$100,MATCH(1,(GMW!$HY$2:$HY$100=BF$3)*(GMW!$HZ$2:$HZ$100=BF$1),0),$B86-1973)</f>
        <v>2.7162549999999999</v>
      </c>
      <c r="BG86" cm="1">
        <f t="array" ref="BG86">INDEX(GMW!$A$2:$HZ$100,MATCH(1,(GMW!$HY$2:$HY$100=BG$3)*(GMW!$HZ$2:$HZ$100=BG$1),0),$B86-1973)</f>
        <v>58785</v>
      </c>
      <c r="BJ86">
        <f t="shared" si="127"/>
        <v>1999</v>
      </c>
    </row>
    <row r="87" spans="1:63">
      <c r="A87">
        <v>2000</v>
      </c>
      <c r="B87">
        <f t="shared" si="125"/>
        <v>2060</v>
      </c>
      <c r="C87" cm="1">
        <f t="array" ref="C87">INDEX(GMW!$A$2:$HZ$100,MATCH(1,(GMW!$HY$2:$HY$100=C$3)*(GMW!$HZ$2:$HZ$100=C$1),0),$B87-1973)</f>
        <v>401242</v>
      </c>
      <c r="D87" cm="1">
        <f t="array" ref="D87">INDEX(GMW!$A$2:$HZ$100,MATCH(1,(GMW!$HY$2:$HY$100=D$3)*(GMW!$HZ$2:$HZ$100=D$1),0),$B87-1973)</f>
        <v>-11558</v>
      </c>
      <c r="E87" cm="1">
        <f t="array" ref="E87">INDEX(GMW!$A$2:$HZ$100,MATCH(1,(GMW!$HY$2:$HY$100=E$3)*(GMW!$HZ$2:$HZ$100=E$1),0),$B87-1973)</f>
        <v>15150</v>
      </c>
      <c r="F87" cm="1">
        <f t="array" ref="F87">INDEX(GMW!$A$2:$HZ$100,MATCH(1,(GMW!$HY$2:$HY$100=F$3)*(GMW!$HZ$2:$HZ$100=F$1),0),$B87-1973)</f>
        <v>84891</v>
      </c>
      <c r="G87" cm="1">
        <f t="array" ref="G87">INDEX(GMW!$A$2:$HZ$100,MATCH(1,(GMW!$HY$2:$HY$100=G$3)*(GMW!$HZ$2:$HZ$100=G$1),0),$B87-1973)</f>
        <v>3592</v>
      </c>
      <c r="H87" cm="1">
        <f t="array" ref="H87">INDEX(GMW!$A$2:$HZ$100,MATCH(1,(GMW!$HY$2:$HY$100=H$3)*(GMW!$HZ$2:$HZ$100=H$1),0),$B87-1973)</f>
        <v>6156</v>
      </c>
      <c r="I87" cm="1">
        <f t="array" ref="I87">INDEX(GMW!$A$2:$HZ$100,MATCH(1,(GMW!$HY$2:$HY$100=I$3)*(GMW!$HZ$2:$HZ$100=I$1),0),$B87-1973)</f>
        <v>106197</v>
      </c>
      <c r="J87" cm="1">
        <f t="array" ref="J87">INDEX(GMW!$A$2:$HZ$100,MATCH(1,(GMW!$HY$2:$HY$100=J$3)*(GMW!$HZ$2:$HZ$100=J$1),0),$B87-1973)</f>
        <v>353300</v>
      </c>
      <c r="K87" cm="1">
        <f t="array" ref="K87">INDEX(GMW!$A$2:$HZ$100,MATCH(1,(GMW!$HY$2:$HY$100=K$3)*(GMW!$HZ$2:$HZ$100=K$1),0),$B87-1973)</f>
        <v>272133</v>
      </c>
      <c r="L87" cm="1">
        <f t="array" ref="L87">INDEX(GMW!$A$2:$HZ$100,MATCH(1,(GMW!$HY$2:$HY$100=L$3)*(GMW!$HZ$2:$HZ$100=L$1),0),$B87-1973)</f>
        <v>384894.8</v>
      </c>
      <c r="M87" cm="1">
        <f t="array" ref="M87">INDEX(GMW!$A$2:$HZ$100,MATCH(1,(GMW!$HY$2:$HY$100=M$3)*(GMW!$HZ$2:$HZ$100=M$1),0),$B87-1973)</f>
        <v>67.822659999999999</v>
      </c>
      <c r="N87" cm="1">
        <f t="array" ref="N87">INDEX(GMW!$A$2:$HZ$100,MATCH(1,(GMW!$HY$2:$HY$100=N$3)*(GMW!$HZ$2:$HZ$100=N$1),0),$B87-1973)</f>
        <v>72.133330000000001</v>
      </c>
      <c r="O87" cm="1">
        <f t="array" ref="O87">INDEX(GMW!$A$2:$HZ$100,MATCH(1,(GMW!$HY$2:$HY$100=O$3)*(GMW!$HZ$2:$HZ$100=O$1),0),$B87-1973)</f>
        <v>6</v>
      </c>
      <c r="P87" cm="1">
        <f t="array" ref="P87">INDEX(GMW!$A$2:$HZ$100,MATCH(1,(GMW!$HY$2:$HY$100=P$3)*(GMW!$HZ$2:$HZ$100=P$1),0),$B87-1973)</f>
        <v>36891</v>
      </c>
      <c r="Q87" cm="1">
        <f t="array" ref="Q87">INDEX(GMW!$A$2:$HZ$100,MATCH(1,(GMW!$HY$2:$HY$100=Q$3)*(GMW!$HZ$2:$HZ$100=Q$1),0),$B87-1973)</f>
        <v>92.4</v>
      </c>
      <c r="R87" cm="1">
        <f t="array" ref="R87">INDEX(GMW!$A$2:$HZ$100,MATCH(1,(GMW!$HY$2:$HY$100=R$3)*(GMW!$HZ$2:$HZ$100=R$1),0),$B87-1973)</f>
        <v>32690</v>
      </c>
      <c r="S87" cm="1">
        <f t="array" ref="S87">INDEX(GMW!$A$2:$HZ$100,MATCH(1,(GMW!$HY$2:$HY$100=S$3)*(GMW!$HZ$2:$HZ$100=S$1),0),$B87-1973)</f>
        <v>5.8</v>
      </c>
      <c r="T87" cm="1">
        <f t="array" ref="T87">INDEX(GMW!$A$2:$HZ$100,MATCH(1,(GMW!$HY$2:$HY$100=T$3)*(GMW!$HZ$2:$HZ$100=T$1),0),$B87-1973)</f>
        <v>4.1594509999999998</v>
      </c>
      <c r="U87" cm="1">
        <f t="array" ref="U87">INDEX(GMW!$A$2:$HZ$100,MATCH(1,(GMW!$HY$2:$HY$100=U$3)*(GMW!$HZ$2:$HZ$100=U$1),0),$B87-1973)</f>
        <v>58835.5</v>
      </c>
      <c r="V87" cm="1">
        <f t="array" ref="V87">INDEX(GMW!$A$2:$HZ$100,MATCH(1,(GMW!$HY$2:$HY$100=V$3)*(GMW!$HZ$2:$HZ$100=V$1),0),$B87-1973)</f>
        <v>401242</v>
      </c>
      <c r="W87" cm="1">
        <f t="array" ref="W87">INDEX(GMW!$A$2:$HZ$100,MATCH(1,(GMW!$HY$2:$HY$100=W$3)*(GMW!$HZ$2:$HZ$100=W$1),0),$B87-1973)</f>
        <v>-11558</v>
      </c>
      <c r="X87" cm="1">
        <f t="array" ref="X87">INDEX(GMW!$A$2:$HZ$100,MATCH(1,(GMW!$HY$2:$HY$100=X$3)*(GMW!$HZ$2:$HZ$100=X$1),0),$B87-1973)</f>
        <v>15150</v>
      </c>
      <c r="Y87" cm="1">
        <f t="array" ref="Y87">INDEX(GMW!$A$2:$HZ$100,MATCH(1,(GMW!$HY$2:$HY$100=Y$3)*(GMW!$HZ$2:$HZ$100=Y$1),0),$B87-1973)</f>
        <v>84891</v>
      </c>
      <c r="Z87" cm="1">
        <f t="array" ref="Z87">INDEX(GMW!$A$2:$HZ$100,MATCH(1,(GMW!$HY$2:$HY$100=Z$3)*(GMW!$HZ$2:$HZ$100=Z$1),0),$B87-1973)</f>
        <v>3592</v>
      </c>
      <c r="AA87" cm="1">
        <f t="array" ref="AA87">INDEX(GMW!$A$2:$HZ$100,MATCH(1,(GMW!$HY$2:$HY$100=AA$3)*(GMW!$HZ$2:$HZ$100=AA$1),0),$B87-1973)</f>
        <v>6156</v>
      </c>
      <c r="AB87" cm="1">
        <f t="array" ref="AB87">INDEX(GMW!$A$2:$HZ$100,MATCH(1,(GMW!$HY$2:$HY$100=AB$3)*(GMW!$HZ$2:$HZ$100=AB$1),0),$B87-1973)</f>
        <v>106197</v>
      </c>
      <c r="AC87" cm="1">
        <f t="array" ref="AC87">INDEX(GMW!$A$2:$HZ$100,MATCH(1,(GMW!$HY$2:$HY$100=AC$3)*(GMW!$HZ$2:$HZ$100=AC$1),0),$B87-1973)</f>
        <v>353300</v>
      </c>
      <c r="AD87" cm="1">
        <f t="array" ref="AD87">INDEX(GMW!$A$2:$HZ$100,MATCH(1,(GMW!$HY$2:$HY$100=AD$3)*(GMW!$HZ$2:$HZ$100=AD$1),0),$B87-1973)</f>
        <v>272133</v>
      </c>
      <c r="AE87" cm="1">
        <f t="array" ref="AE87">INDEX(GMW!$A$2:$HZ$100,MATCH(1,(GMW!$HY$2:$HY$100=AE$3)*(GMW!$HZ$2:$HZ$100=AE$1),0),$B87-1973)</f>
        <v>384894.8</v>
      </c>
      <c r="AF87" cm="1">
        <f t="array" ref="AF87">INDEX(GMW!$A$2:$HZ$100,MATCH(1,(GMW!$HY$2:$HY$100=AF$3)*(GMW!$HZ$2:$HZ$100=AF$1),0),$B87-1973)</f>
        <v>67.822659999999999</v>
      </c>
      <c r="AG87" cm="1">
        <f t="array" ref="AG87">INDEX(GMW!$A$2:$HZ$100,MATCH(1,(GMW!$HY$2:$HY$100=AG$3)*(GMW!$HZ$2:$HZ$100=AG$1),0),$B87-1973)</f>
        <v>72.133330000000001</v>
      </c>
      <c r="AH87" cm="1">
        <f t="array" ref="AH87">INDEX(GMW!$A$2:$HZ$100,MATCH(1,(GMW!$HY$2:$HY$100=AH$3)*(GMW!$HZ$2:$HZ$100=AH$1),0),$B87-1973)</f>
        <v>6</v>
      </c>
      <c r="AI87" cm="1">
        <f t="array" ref="AI87">INDEX(GMW!$A$2:$HZ$100,MATCH(1,(GMW!$HY$2:$HY$100=AI$3)*(GMW!$HZ$2:$HZ$100=AI$1),0),$B87-1973)</f>
        <v>36891</v>
      </c>
      <c r="AJ87" cm="1">
        <f t="array" ref="AJ87">INDEX(GMW!$A$2:$HZ$100,MATCH(1,(GMW!$HY$2:$HY$100=AJ$3)*(GMW!$HZ$2:$HZ$100=AJ$1),0),$B87-1973)</f>
        <v>92.4</v>
      </c>
      <c r="AK87" cm="1">
        <f t="array" ref="AK87">INDEX(GMW!$A$2:$HZ$100,MATCH(1,(GMW!$HY$2:$HY$100=AK$3)*(GMW!$HZ$2:$HZ$100=AK$1),0),$B87-1973)</f>
        <v>32690</v>
      </c>
      <c r="AL87" cm="1">
        <f t="array" ref="AL87">INDEX(GMW!$A$2:$HZ$100,MATCH(1,(GMW!$HY$2:$HY$100=AL$3)*(GMW!$HZ$2:$HZ$100=AL$1),0),$B87-1973)</f>
        <v>5.8</v>
      </c>
      <c r="AM87" cm="1">
        <f t="array" ref="AM87">INDEX(GMW!$A$2:$HZ$100,MATCH(1,(GMW!$HY$2:$HY$100=AM$3)*(GMW!$HZ$2:$HZ$100=AM$1),0),$B87-1973)</f>
        <v>4.1594509999999998</v>
      </c>
      <c r="AN87" cm="1">
        <f t="array" ref="AN87">INDEX(GMW!$A$2:$HZ$100,MATCH(1,(GMW!$HY$2:$HY$100=AN$3)*(GMW!$HZ$2:$HZ$100=AN$1),0),$B87-1973)</f>
        <v>58835.5</v>
      </c>
      <c r="AO87" cm="1">
        <f t="array" ref="AO87">INDEX(GMW!$A$2:$HZ$100,MATCH(1,(GMW!$HY$2:$HY$100=AO$3)*(GMW!$HZ$2:$HZ$100=AO$1),0),$B87-1973)</f>
        <v>401242</v>
      </c>
      <c r="AP87" cm="1">
        <f t="array" ref="AP87">INDEX(GMW!$A$2:$HZ$100,MATCH(1,(GMW!$HY$2:$HY$100=AP$3)*(GMW!$HZ$2:$HZ$100=AP$1),0),$B87-1973)</f>
        <v>-11558</v>
      </c>
      <c r="AQ87" cm="1">
        <f t="array" ref="AQ87">INDEX(GMW!$A$2:$HZ$100,MATCH(1,(GMW!$HY$2:$HY$100=AQ$3)*(GMW!$HZ$2:$HZ$100=AQ$1),0),$B87-1973)</f>
        <v>15150</v>
      </c>
      <c r="AR87" cm="1">
        <f t="array" ref="AR87">INDEX(GMW!$A$2:$HZ$100,MATCH(1,(GMW!$HY$2:$HY$100=AR$3)*(GMW!$HZ$2:$HZ$100=AR$1),0),$B87-1973)</f>
        <v>84891</v>
      </c>
      <c r="AS87" cm="1">
        <f t="array" ref="AS87">INDEX(GMW!$A$2:$HZ$100,MATCH(1,(GMW!$HY$2:$HY$100=AS$3)*(GMW!$HZ$2:$HZ$100=AS$1),0),$B87-1973)</f>
        <v>3592</v>
      </c>
      <c r="AT87" cm="1">
        <f t="array" ref="AT87">INDEX(GMW!$A$2:$HZ$100,MATCH(1,(GMW!$HY$2:$HY$100=AT$3)*(GMW!$HZ$2:$HZ$100=AT$1),0),$B87-1973)</f>
        <v>6156</v>
      </c>
      <c r="AU87" cm="1">
        <f t="array" ref="AU87">INDEX(GMW!$A$2:$HZ$100,MATCH(1,(GMW!$HY$2:$HY$100=AU$3)*(GMW!$HZ$2:$HZ$100=AU$1),0),$B87-1973)</f>
        <v>106197</v>
      </c>
      <c r="AV87" cm="1">
        <f t="array" ref="AV87">INDEX(GMW!$A$2:$HZ$100,MATCH(1,(GMW!$HY$2:$HY$100=AV$3)*(GMW!$HZ$2:$HZ$100=AV$1),0),$B87-1973)</f>
        <v>353300</v>
      </c>
      <c r="AW87" cm="1">
        <f t="array" ref="AW87">INDEX(GMW!$A$2:$HZ$100,MATCH(1,(GMW!$HY$2:$HY$100=AW$3)*(GMW!$HZ$2:$HZ$100=AW$1),0),$B87-1973)</f>
        <v>272133</v>
      </c>
      <c r="AX87" cm="1">
        <f t="array" ref="AX87">INDEX(GMW!$A$2:$HZ$100,MATCH(1,(GMW!$HY$2:$HY$100=AX$3)*(GMW!$HZ$2:$HZ$100=AX$1),0),$B87-1973)</f>
        <v>384894.8</v>
      </c>
      <c r="AY87" cm="1">
        <f t="array" ref="AY87">INDEX(GMW!$A$2:$HZ$100,MATCH(1,(GMW!$HY$2:$HY$100=AY$3)*(GMW!$HZ$2:$HZ$100=AY$1),0),$B87-1973)</f>
        <v>67.822659999999999</v>
      </c>
      <c r="AZ87" cm="1">
        <f t="array" ref="AZ87">INDEX(GMW!$A$2:$HZ$100,MATCH(1,(GMW!$HY$2:$HY$100=AZ$3)*(GMW!$HZ$2:$HZ$100=AZ$1),0),$B87-1973)</f>
        <v>72.133330000000001</v>
      </c>
      <c r="BA87" cm="1">
        <f t="array" ref="BA87">INDEX(GMW!$A$2:$HZ$100,MATCH(1,(GMW!$HY$2:$HY$100=BA$3)*(GMW!$HZ$2:$HZ$100=BA$1),0),$B87-1973)</f>
        <v>6</v>
      </c>
      <c r="BB87" cm="1">
        <f t="array" ref="BB87">INDEX(GMW!$A$2:$HZ$100,MATCH(1,(GMW!$HY$2:$HY$100=BB$3)*(GMW!$HZ$2:$HZ$100=BB$1),0),$B87-1973)</f>
        <v>36891</v>
      </c>
      <c r="BC87" cm="1">
        <f t="array" ref="BC87">INDEX(GMW!$A$2:$HZ$100,MATCH(1,(GMW!$HY$2:$HY$100=BC$3)*(GMW!$HZ$2:$HZ$100=BC$1),0),$B87-1973)</f>
        <v>92.4</v>
      </c>
      <c r="BD87" cm="1">
        <f t="array" ref="BD87">INDEX(GMW!$A$2:$HZ$100,MATCH(1,(GMW!$HY$2:$HY$100=BD$3)*(GMW!$HZ$2:$HZ$100=BD$1),0),$B87-1973)</f>
        <v>32690</v>
      </c>
      <c r="BE87" cm="1">
        <f t="array" ref="BE87">INDEX(GMW!$A$2:$HZ$100,MATCH(1,(GMW!$HY$2:$HY$100=BE$3)*(GMW!$HZ$2:$HZ$100=BE$1),0),$B87-1973)</f>
        <v>5.8</v>
      </c>
      <c r="BF87" cm="1">
        <f t="array" ref="BF87">INDEX(GMW!$A$2:$HZ$100,MATCH(1,(GMW!$HY$2:$HY$100=BF$3)*(GMW!$HZ$2:$HZ$100=BF$1),0),$B87-1973)</f>
        <v>4.1594509999999998</v>
      </c>
      <c r="BG87" cm="1">
        <f t="array" ref="BG87">INDEX(GMW!$A$2:$HZ$100,MATCH(1,(GMW!$HY$2:$HY$100=BG$3)*(GMW!$HZ$2:$HZ$100=BG$1),0),$B87-1973)</f>
        <v>58835.5</v>
      </c>
      <c r="BJ87">
        <f t="shared" si="127"/>
        <v>1999</v>
      </c>
      <c r="BK87" t="str">
        <f t="shared" ref="BK87" si="130">BJ87&amp;"01"</f>
        <v>199901</v>
      </c>
    </row>
    <row r="88" spans="1:63">
      <c r="B88">
        <f t="shared" si="125"/>
        <v>2061</v>
      </c>
      <c r="C88" cm="1">
        <f t="array" ref="C88">INDEX(GMW!$A$2:$HZ$100,MATCH(1,(GMW!$HY$2:$HY$100=C$3)*(GMW!$HZ$2:$HZ$100=C$1),0),$B88-1973)</f>
        <v>404196</v>
      </c>
      <c r="D88" cm="1">
        <f t="array" ref="D88">INDEX(GMW!$A$2:$HZ$100,MATCH(1,(GMW!$HY$2:$HY$100=D$3)*(GMW!$HZ$2:$HZ$100=D$1),0),$B88-1973)</f>
        <v>-3689</v>
      </c>
      <c r="E88" cm="1">
        <f t="array" ref="E88">INDEX(GMW!$A$2:$HZ$100,MATCH(1,(GMW!$HY$2:$HY$100=E$3)*(GMW!$HZ$2:$HZ$100=E$1),0),$B88-1973)</f>
        <v>3216</v>
      </c>
      <c r="F88" cm="1">
        <f t="array" ref="F88">INDEX(GMW!$A$2:$HZ$100,MATCH(1,(GMW!$HY$2:$HY$100=F$3)*(GMW!$HZ$2:$HZ$100=F$1),0),$B88-1973)</f>
        <v>87812</v>
      </c>
      <c r="G88" cm="1">
        <f t="array" ref="G88">INDEX(GMW!$A$2:$HZ$100,MATCH(1,(GMW!$HY$2:$HY$100=G$3)*(GMW!$HZ$2:$HZ$100=G$1),0),$B88-1973)</f>
        <v>-473</v>
      </c>
      <c r="H88" cm="1">
        <f t="array" ref="H88">INDEX(GMW!$A$2:$HZ$100,MATCH(1,(GMW!$HY$2:$HY$100=H$3)*(GMW!$HZ$2:$HZ$100=H$1),0),$B88-1973)</f>
        <v>6192</v>
      </c>
      <c r="I88" cm="1">
        <f t="array" ref="I88">INDEX(GMW!$A$2:$HZ$100,MATCH(1,(GMW!$HY$2:$HY$100=I$3)*(GMW!$HZ$2:$HZ$100=I$1),0),$B88-1973)</f>
        <v>97220</v>
      </c>
      <c r="J88" cm="1">
        <f t="array" ref="J88">INDEX(GMW!$A$2:$HZ$100,MATCH(1,(GMW!$HY$2:$HY$100=J$3)*(GMW!$HZ$2:$HZ$100=J$1),0),$B88-1973)</f>
        <v>341800</v>
      </c>
      <c r="K88" cm="1">
        <f t="array" ref="K88">INDEX(GMW!$A$2:$HZ$100,MATCH(1,(GMW!$HY$2:$HY$100=K$3)*(GMW!$HZ$2:$HZ$100=K$1),0),$B88-1973)</f>
        <v>273951</v>
      </c>
      <c r="L88" cm="1">
        <f t="array" ref="L88">INDEX(GMW!$A$2:$HZ$100,MATCH(1,(GMW!$HY$2:$HY$100=L$3)*(GMW!$HZ$2:$HZ$100=L$1),0),$B88-1973)</f>
        <v>388988.2</v>
      </c>
      <c r="M88" cm="1">
        <f t="array" ref="M88">INDEX(GMW!$A$2:$HZ$100,MATCH(1,(GMW!$HY$2:$HY$100=M$3)*(GMW!$HZ$2:$HZ$100=M$1),0),$B88-1973)</f>
        <v>67.776769999999999</v>
      </c>
      <c r="N88" cm="1">
        <f t="array" ref="N88">INDEX(GMW!$A$2:$HZ$100,MATCH(1,(GMW!$HY$2:$HY$100=N$3)*(GMW!$HZ$2:$HZ$100=N$1),0),$B88-1973)</f>
        <v>72.766670000000005</v>
      </c>
      <c r="O88" cm="1">
        <f t="array" ref="O88">INDEX(GMW!$A$2:$HZ$100,MATCH(1,(GMW!$HY$2:$HY$100=O$3)*(GMW!$HZ$2:$HZ$100=O$1),0),$B88-1973)</f>
        <v>6</v>
      </c>
      <c r="P88" cm="1">
        <f t="array" ref="P88">INDEX(GMW!$A$2:$HZ$100,MATCH(1,(GMW!$HY$2:$HY$100=P$3)*(GMW!$HZ$2:$HZ$100=P$1),0),$B88-1973)</f>
        <v>37276</v>
      </c>
      <c r="Q88" cm="1">
        <f t="array" ref="Q88">INDEX(GMW!$A$2:$HZ$100,MATCH(1,(GMW!$HY$2:$HY$100=Q$3)*(GMW!$HZ$2:$HZ$100=Q$1),0),$B88-1973)</f>
        <v>92.5</v>
      </c>
      <c r="R88" cm="1">
        <f t="array" ref="R88">INDEX(GMW!$A$2:$HZ$100,MATCH(1,(GMW!$HY$2:$HY$100=R$3)*(GMW!$HZ$2:$HZ$100=R$1),0),$B88-1973)</f>
        <v>31851</v>
      </c>
      <c r="S88" cm="1">
        <f t="array" ref="S88">INDEX(GMW!$A$2:$HZ$100,MATCH(1,(GMW!$HY$2:$HY$100=S$3)*(GMW!$HZ$2:$HZ$100=S$1),0),$B88-1973)</f>
        <v>5.5</v>
      </c>
      <c r="T88" cm="1">
        <f t="array" ref="T88">INDEX(GMW!$A$2:$HZ$100,MATCH(1,(GMW!$HY$2:$HY$100=T$3)*(GMW!$HZ$2:$HZ$100=T$1),0),$B88-1973)</f>
        <v>3.8351060000000001</v>
      </c>
      <c r="U88" cm="1">
        <f t="array" ref="U88">INDEX(GMW!$A$2:$HZ$100,MATCH(1,(GMW!$HY$2:$HY$100=U$3)*(GMW!$HZ$2:$HZ$100=U$1),0),$B88-1973)</f>
        <v>58886</v>
      </c>
      <c r="V88" cm="1">
        <f t="array" ref="V88">INDEX(GMW!$A$2:$HZ$100,MATCH(1,(GMW!$HY$2:$HY$100=V$3)*(GMW!$HZ$2:$HZ$100=V$1),0),$B88-1973)</f>
        <v>404196</v>
      </c>
      <c r="W88" cm="1">
        <f t="array" ref="W88">INDEX(GMW!$A$2:$HZ$100,MATCH(1,(GMW!$HY$2:$HY$100=W$3)*(GMW!$HZ$2:$HZ$100=W$1),0),$B88-1973)</f>
        <v>-3689</v>
      </c>
      <c r="X88" cm="1">
        <f t="array" ref="X88">INDEX(GMW!$A$2:$HZ$100,MATCH(1,(GMW!$HY$2:$HY$100=X$3)*(GMW!$HZ$2:$HZ$100=X$1),0),$B88-1973)</f>
        <v>3216</v>
      </c>
      <c r="Y88" cm="1">
        <f t="array" ref="Y88">INDEX(GMW!$A$2:$HZ$100,MATCH(1,(GMW!$HY$2:$HY$100=Y$3)*(GMW!$HZ$2:$HZ$100=Y$1),0),$B88-1973)</f>
        <v>87812</v>
      </c>
      <c r="Z88" cm="1">
        <f t="array" ref="Z88">INDEX(GMW!$A$2:$HZ$100,MATCH(1,(GMW!$HY$2:$HY$100=Z$3)*(GMW!$HZ$2:$HZ$100=Z$1),0),$B88-1973)</f>
        <v>-473</v>
      </c>
      <c r="AA88" cm="1">
        <f t="array" ref="AA88">INDEX(GMW!$A$2:$HZ$100,MATCH(1,(GMW!$HY$2:$HY$100=AA$3)*(GMW!$HZ$2:$HZ$100=AA$1),0),$B88-1973)</f>
        <v>6192</v>
      </c>
      <c r="AB88" cm="1">
        <f t="array" ref="AB88">INDEX(GMW!$A$2:$HZ$100,MATCH(1,(GMW!$HY$2:$HY$100=AB$3)*(GMW!$HZ$2:$HZ$100=AB$1),0),$B88-1973)</f>
        <v>97220</v>
      </c>
      <c r="AC88" cm="1">
        <f t="array" ref="AC88">INDEX(GMW!$A$2:$HZ$100,MATCH(1,(GMW!$HY$2:$HY$100=AC$3)*(GMW!$HZ$2:$HZ$100=AC$1),0),$B88-1973)</f>
        <v>341800</v>
      </c>
      <c r="AD88" cm="1">
        <f t="array" ref="AD88">INDEX(GMW!$A$2:$HZ$100,MATCH(1,(GMW!$HY$2:$HY$100=AD$3)*(GMW!$HZ$2:$HZ$100=AD$1),0),$B88-1973)</f>
        <v>273951</v>
      </c>
      <c r="AE88" cm="1">
        <f t="array" ref="AE88">INDEX(GMW!$A$2:$HZ$100,MATCH(1,(GMW!$HY$2:$HY$100=AE$3)*(GMW!$HZ$2:$HZ$100=AE$1),0),$B88-1973)</f>
        <v>388988.2</v>
      </c>
      <c r="AF88" cm="1">
        <f t="array" ref="AF88">INDEX(GMW!$A$2:$HZ$100,MATCH(1,(GMW!$HY$2:$HY$100=AF$3)*(GMW!$HZ$2:$HZ$100=AF$1),0),$B88-1973)</f>
        <v>67.776769999999999</v>
      </c>
      <c r="AG88" cm="1">
        <f t="array" ref="AG88">INDEX(GMW!$A$2:$HZ$100,MATCH(1,(GMW!$HY$2:$HY$100=AG$3)*(GMW!$HZ$2:$HZ$100=AG$1),0),$B88-1973)</f>
        <v>72.766670000000005</v>
      </c>
      <c r="AH88" cm="1">
        <f t="array" ref="AH88">INDEX(GMW!$A$2:$HZ$100,MATCH(1,(GMW!$HY$2:$HY$100=AH$3)*(GMW!$HZ$2:$HZ$100=AH$1),0),$B88-1973)</f>
        <v>6</v>
      </c>
      <c r="AI88" cm="1">
        <f t="array" ref="AI88">INDEX(GMW!$A$2:$HZ$100,MATCH(1,(GMW!$HY$2:$HY$100=AI$3)*(GMW!$HZ$2:$HZ$100=AI$1),0),$B88-1973)</f>
        <v>37276</v>
      </c>
      <c r="AJ88" cm="1">
        <f t="array" ref="AJ88">INDEX(GMW!$A$2:$HZ$100,MATCH(1,(GMW!$HY$2:$HY$100=AJ$3)*(GMW!$HZ$2:$HZ$100=AJ$1),0),$B88-1973)</f>
        <v>92.5</v>
      </c>
      <c r="AK88" cm="1">
        <f t="array" ref="AK88">INDEX(GMW!$A$2:$HZ$100,MATCH(1,(GMW!$HY$2:$HY$100=AK$3)*(GMW!$HZ$2:$HZ$100=AK$1),0),$B88-1973)</f>
        <v>31851</v>
      </c>
      <c r="AL88" cm="1">
        <f t="array" ref="AL88">INDEX(GMW!$A$2:$HZ$100,MATCH(1,(GMW!$HY$2:$HY$100=AL$3)*(GMW!$HZ$2:$HZ$100=AL$1),0),$B88-1973)</f>
        <v>5.5</v>
      </c>
      <c r="AM88" cm="1">
        <f t="array" ref="AM88">INDEX(GMW!$A$2:$HZ$100,MATCH(1,(GMW!$HY$2:$HY$100=AM$3)*(GMW!$HZ$2:$HZ$100=AM$1),0),$B88-1973)</f>
        <v>3.8351060000000001</v>
      </c>
      <c r="AN88" cm="1">
        <f t="array" ref="AN88">INDEX(GMW!$A$2:$HZ$100,MATCH(1,(GMW!$HY$2:$HY$100=AN$3)*(GMW!$HZ$2:$HZ$100=AN$1),0),$B88-1973)</f>
        <v>58886</v>
      </c>
      <c r="AO88" cm="1">
        <f t="array" ref="AO88">INDEX(GMW!$A$2:$HZ$100,MATCH(1,(GMW!$HY$2:$HY$100=AO$3)*(GMW!$HZ$2:$HZ$100=AO$1),0),$B88-1973)</f>
        <v>404196</v>
      </c>
      <c r="AP88" cm="1">
        <f t="array" ref="AP88">INDEX(GMW!$A$2:$HZ$100,MATCH(1,(GMW!$HY$2:$HY$100=AP$3)*(GMW!$HZ$2:$HZ$100=AP$1),0),$B88-1973)</f>
        <v>-3689</v>
      </c>
      <c r="AQ88" cm="1">
        <f t="array" ref="AQ88">INDEX(GMW!$A$2:$HZ$100,MATCH(1,(GMW!$HY$2:$HY$100=AQ$3)*(GMW!$HZ$2:$HZ$100=AQ$1),0),$B88-1973)</f>
        <v>3216</v>
      </c>
      <c r="AR88" cm="1">
        <f t="array" ref="AR88">INDEX(GMW!$A$2:$HZ$100,MATCH(1,(GMW!$HY$2:$HY$100=AR$3)*(GMW!$HZ$2:$HZ$100=AR$1),0),$B88-1973)</f>
        <v>87812</v>
      </c>
      <c r="AS88" cm="1">
        <f t="array" ref="AS88">INDEX(GMW!$A$2:$HZ$100,MATCH(1,(GMW!$HY$2:$HY$100=AS$3)*(GMW!$HZ$2:$HZ$100=AS$1),0),$B88-1973)</f>
        <v>-473</v>
      </c>
      <c r="AT88" cm="1">
        <f t="array" ref="AT88">INDEX(GMW!$A$2:$HZ$100,MATCH(1,(GMW!$HY$2:$HY$100=AT$3)*(GMW!$HZ$2:$HZ$100=AT$1),0),$B88-1973)</f>
        <v>6192</v>
      </c>
      <c r="AU88" cm="1">
        <f t="array" ref="AU88">INDEX(GMW!$A$2:$HZ$100,MATCH(1,(GMW!$HY$2:$HY$100=AU$3)*(GMW!$HZ$2:$HZ$100=AU$1),0),$B88-1973)</f>
        <v>97220</v>
      </c>
      <c r="AV88" cm="1">
        <f t="array" ref="AV88">INDEX(GMW!$A$2:$HZ$100,MATCH(1,(GMW!$HY$2:$HY$100=AV$3)*(GMW!$HZ$2:$HZ$100=AV$1),0),$B88-1973)</f>
        <v>341800</v>
      </c>
      <c r="AW88" cm="1">
        <f t="array" ref="AW88">INDEX(GMW!$A$2:$HZ$100,MATCH(1,(GMW!$HY$2:$HY$100=AW$3)*(GMW!$HZ$2:$HZ$100=AW$1),0),$B88-1973)</f>
        <v>273951</v>
      </c>
      <c r="AX88" cm="1">
        <f t="array" ref="AX88">INDEX(GMW!$A$2:$HZ$100,MATCH(1,(GMW!$HY$2:$HY$100=AX$3)*(GMW!$HZ$2:$HZ$100=AX$1),0),$B88-1973)</f>
        <v>388988.2</v>
      </c>
      <c r="AY88" cm="1">
        <f t="array" ref="AY88">INDEX(GMW!$A$2:$HZ$100,MATCH(1,(GMW!$HY$2:$HY$100=AY$3)*(GMW!$HZ$2:$HZ$100=AY$1),0),$B88-1973)</f>
        <v>67.776769999999999</v>
      </c>
      <c r="AZ88" cm="1">
        <f t="array" ref="AZ88">INDEX(GMW!$A$2:$HZ$100,MATCH(1,(GMW!$HY$2:$HY$100=AZ$3)*(GMW!$HZ$2:$HZ$100=AZ$1),0),$B88-1973)</f>
        <v>72.766670000000005</v>
      </c>
      <c r="BA88" cm="1">
        <f t="array" ref="BA88">INDEX(GMW!$A$2:$HZ$100,MATCH(1,(GMW!$HY$2:$HY$100=BA$3)*(GMW!$HZ$2:$HZ$100=BA$1),0),$B88-1973)</f>
        <v>6</v>
      </c>
      <c r="BB88" cm="1">
        <f t="array" ref="BB88">INDEX(GMW!$A$2:$HZ$100,MATCH(1,(GMW!$HY$2:$HY$100=BB$3)*(GMW!$HZ$2:$HZ$100=BB$1),0),$B88-1973)</f>
        <v>37276</v>
      </c>
      <c r="BC88" cm="1">
        <f t="array" ref="BC88">INDEX(GMW!$A$2:$HZ$100,MATCH(1,(GMW!$HY$2:$HY$100=BC$3)*(GMW!$HZ$2:$HZ$100=BC$1),0),$B88-1973)</f>
        <v>92.5</v>
      </c>
      <c r="BD88" cm="1">
        <f t="array" ref="BD88">INDEX(GMW!$A$2:$HZ$100,MATCH(1,(GMW!$HY$2:$HY$100=BD$3)*(GMW!$HZ$2:$HZ$100=BD$1),0),$B88-1973)</f>
        <v>31851</v>
      </c>
      <c r="BE88" cm="1">
        <f t="array" ref="BE88">INDEX(GMW!$A$2:$HZ$100,MATCH(1,(GMW!$HY$2:$HY$100=BE$3)*(GMW!$HZ$2:$HZ$100=BE$1),0),$B88-1973)</f>
        <v>5.5</v>
      </c>
      <c r="BF88" cm="1">
        <f t="array" ref="BF88">INDEX(GMW!$A$2:$HZ$100,MATCH(1,(GMW!$HY$2:$HY$100=BF$3)*(GMW!$HZ$2:$HZ$100=BF$1),0),$B88-1973)</f>
        <v>3.8351060000000001</v>
      </c>
      <c r="BG88" cm="1">
        <f t="array" ref="BG88">INDEX(GMW!$A$2:$HZ$100,MATCH(1,(GMW!$HY$2:$HY$100=BG$3)*(GMW!$HZ$2:$HZ$100=BG$1),0),$B88-1973)</f>
        <v>58886</v>
      </c>
      <c r="BJ88">
        <f t="shared" si="127"/>
        <v>2000</v>
      </c>
    </row>
    <row r="89" spans="1:63">
      <c r="B89">
        <f t="shared" si="125"/>
        <v>2062</v>
      </c>
      <c r="C89" cm="1">
        <f t="array" ref="C89">INDEX(GMW!$A$2:$HZ$100,MATCH(1,(GMW!$HY$2:$HY$100=C$3)*(GMW!$HZ$2:$HZ$100=C$1),0),$B89-1973)</f>
        <v>406795</v>
      </c>
      <c r="D89" cm="1">
        <f t="array" ref="D89">INDEX(GMW!$A$2:$HZ$100,MATCH(1,(GMW!$HY$2:$HY$100=D$3)*(GMW!$HZ$2:$HZ$100=D$1),0),$B89-1973)</f>
        <v>-4543</v>
      </c>
      <c r="E89" cm="1">
        <f t="array" ref="E89">INDEX(GMW!$A$2:$HZ$100,MATCH(1,(GMW!$HY$2:$HY$100=E$3)*(GMW!$HZ$2:$HZ$100=E$1),0),$B89-1973)</f>
        <v>4750</v>
      </c>
      <c r="F89" cm="1">
        <f t="array" ref="F89">INDEX(GMW!$A$2:$HZ$100,MATCH(1,(GMW!$HY$2:$HY$100=F$3)*(GMW!$HZ$2:$HZ$100=F$1),0),$B89-1973)</f>
        <v>90514</v>
      </c>
      <c r="G89" cm="1">
        <f t="array" ref="G89">INDEX(GMW!$A$2:$HZ$100,MATCH(1,(GMW!$HY$2:$HY$100=G$3)*(GMW!$HZ$2:$HZ$100=G$1),0),$B89-1973)</f>
        <v>207</v>
      </c>
      <c r="H89" cm="1">
        <f t="array" ref="H89">INDEX(GMW!$A$2:$HZ$100,MATCH(1,(GMW!$HY$2:$HY$100=H$3)*(GMW!$HZ$2:$HZ$100=H$1),0),$B89-1973)</f>
        <v>6246</v>
      </c>
      <c r="I89" cm="1">
        <f t="array" ref="I89">INDEX(GMW!$A$2:$HZ$100,MATCH(1,(GMW!$HY$2:$HY$100=I$3)*(GMW!$HZ$2:$HZ$100=I$1),0),$B89-1973)</f>
        <v>101510</v>
      </c>
      <c r="J89" cm="1">
        <f t="array" ref="J89">INDEX(GMW!$A$2:$HZ$100,MATCH(1,(GMW!$HY$2:$HY$100=J$3)*(GMW!$HZ$2:$HZ$100=J$1),0),$B89-1973)</f>
        <v>326600</v>
      </c>
      <c r="K89" cm="1">
        <f t="array" ref="K89">INDEX(GMW!$A$2:$HZ$100,MATCH(1,(GMW!$HY$2:$HY$100=K$3)*(GMW!$HZ$2:$HZ$100=K$1),0),$B89-1973)</f>
        <v>276266</v>
      </c>
      <c r="L89" cm="1">
        <f t="array" ref="L89">INDEX(GMW!$A$2:$HZ$100,MATCH(1,(GMW!$HY$2:$HY$100=L$3)*(GMW!$HZ$2:$HZ$100=L$1),0),$B89-1973)</f>
        <v>391913.2</v>
      </c>
      <c r="M89" cm="1">
        <f t="array" ref="M89">INDEX(GMW!$A$2:$HZ$100,MATCH(1,(GMW!$HY$2:$HY$100=M$3)*(GMW!$HZ$2:$HZ$100=M$1),0),$B89-1973)</f>
        <v>67.91283</v>
      </c>
      <c r="N89" cm="1">
        <f t="array" ref="N89">INDEX(GMW!$A$2:$HZ$100,MATCH(1,(GMW!$HY$2:$HY$100=N$3)*(GMW!$HZ$2:$HZ$100=N$1),0),$B89-1973)</f>
        <v>72.7</v>
      </c>
      <c r="O89" cm="1">
        <f t="array" ref="O89">INDEX(GMW!$A$2:$HZ$100,MATCH(1,(GMW!$HY$2:$HY$100=O$3)*(GMW!$HZ$2:$HZ$100=O$1),0),$B89-1973)</f>
        <v>6</v>
      </c>
      <c r="P89" cm="1">
        <f t="array" ref="P89">INDEX(GMW!$A$2:$HZ$100,MATCH(1,(GMW!$HY$2:$HY$100=P$3)*(GMW!$HZ$2:$HZ$100=P$1),0),$B89-1973)</f>
        <v>37602</v>
      </c>
      <c r="Q89" cm="1">
        <f t="array" ref="Q89">INDEX(GMW!$A$2:$HZ$100,MATCH(1,(GMW!$HY$2:$HY$100=Q$3)*(GMW!$HZ$2:$HZ$100=Q$1),0),$B89-1973)</f>
        <v>93</v>
      </c>
      <c r="R89" cm="1">
        <f t="array" ref="R89">INDEX(GMW!$A$2:$HZ$100,MATCH(1,(GMW!$HY$2:$HY$100=R$3)*(GMW!$HZ$2:$HZ$100=R$1),0),$B89-1973)</f>
        <v>31047</v>
      </c>
      <c r="S89" cm="1">
        <f t="array" ref="S89">INDEX(GMW!$A$2:$HZ$100,MATCH(1,(GMW!$HY$2:$HY$100=S$3)*(GMW!$HZ$2:$HZ$100=S$1),0),$B89-1973)</f>
        <v>5.3</v>
      </c>
      <c r="T89" cm="1">
        <f t="array" ref="T89">INDEX(GMW!$A$2:$HZ$100,MATCH(1,(GMW!$HY$2:$HY$100=T$3)*(GMW!$HZ$2:$HZ$100=T$1),0),$B89-1973)</f>
        <v>3.726864</v>
      </c>
      <c r="U89" cm="1">
        <f t="array" ref="U89">INDEX(GMW!$A$2:$HZ$100,MATCH(1,(GMW!$HY$2:$HY$100=U$3)*(GMW!$HZ$2:$HZ$100=U$1),0),$B89-1973)</f>
        <v>58942.75</v>
      </c>
      <c r="V89" cm="1">
        <f t="array" ref="V89">INDEX(GMW!$A$2:$HZ$100,MATCH(1,(GMW!$HY$2:$HY$100=V$3)*(GMW!$HZ$2:$HZ$100=V$1),0),$B89-1973)</f>
        <v>406795</v>
      </c>
      <c r="W89" cm="1">
        <f t="array" ref="W89">INDEX(GMW!$A$2:$HZ$100,MATCH(1,(GMW!$HY$2:$HY$100=W$3)*(GMW!$HZ$2:$HZ$100=W$1),0),$B89-1973)</f>
        <v>-4543</v>
      </c>
      <c r="X89" cm="1">
        <f t="array" ref="X89">INDEX(GMW!$A$2:$HZ$100,MATCH(1,(GMW!$HY$2:$HY$100=X$3)*(GMW!$HZ$2:$HZ$100=X$1),0),$B89-1973)</f>
        <v>4750</v>
      </c>
      <c r="Y89" cm="1">
        <f t="array" ref="Y89">INDEX(GMW!$A$2:$HZ$100,MATCH(1,(GMW!$HY$2:$HY$100=Y$3)*(GMW!$HZ$2:$HZ$100=Y$1),0),$B89-1973)</f>
        <v>90514</v>
      </c>
      <c r="Z89" cm="1">
        <f t="array" ref="Z89">INDEX(GMW!$A$2:$HZ$100,MATCH(1,(GMW!$HY$2:$HY$100=Z$3)*(GMW!$HZ$2:$HZ$100=Z$1),0),$B89-1973)</f>
        <v>207</v>
      </c>
      <c r="AA89" cm="1">
        <f t="array" ref="AA89">INDEX(GMW!$A$2:$HZ$100,MATCH(1,(GMW!$HY$2:$HY$100=AA$3)*(GMW!$HZ$2:$HZ$100=AA$1),0),$B89-1973)</f>
        <v>6246</v>
      </c>
      <c r="AB89" cm="1">
        <f t="array" ref="AB89">INDEX(GMW!$A$2:$HZ$100,MATCH(1,(GMW!$HY$2:$HY$100=AB$3)*(GMW!$HZ$2:$HZ$100=AB$1),0),$B89-1973)</f>
        <v>101510</v>
      </c>
      <c r="AC89" cm="1">
        <f t="array" ref="AC89">INDEX(GMW!$A$2:$HZ$100,MATCH(1,(GMW!$HY$2:$HY$100=AC$3)*(GMW!$HZ$2:$HZ$100=AC$1),0),$B89-1973)</f>
        <v>326600</v>
      </c>
      <c r="AD89" cm="1">
        <f t="array" ref="AD89">INDEX(GMW!$A$2:$HZ$100,MATCH(1,(GMW!$HY$2:$HY$100=AD$3)*(GMW!$HZ$2:$HZ$100=AD$1),0),$B89-1973)</f>
        <v>276266</v>
      </c>
      <c r="AE89" cm="1">
        <f t="array" ref="AE89">INDEX(GMW!$A$2:$HZ$100,MATCH(1,(GMW!$HY$2:$HY$100=AE$3)*(GMW!$HZ$2:$HZ$100=AE$1),0),$B89-1973)</f>
        <v>391913.2</v>
      </c>
      <c r="AF89" cm="1">
        <f t="array" ref="AF89">INDEX(GMW!$A$2:$HZ$100,MATCH(1,(GMW!$HY$2:$HY$100=AF$3)*(GMW!$HZ$2:$HZ$100=AF$1),0),$B89-1973)</f>
        <v>67.91283</v>
      </c>
      <c r="AG89" cm="1">
        <f t="array" ref="AG89">INDEX(GMW!$A$2:$HZ$100,MATCH(1,(GMW!$HY$2:$HY$100=AG$3)*(GMW!$HZ$2:$HZ$100=AG$1),0),$B89-1973)</f>
        <v>72.7</v>
      </c>
      <c r="AH89" cm="1">
        <f t="array" ref="AH89">INDEX(GMW!$A$2:$HZ$100,MATCH(1,(GMW!$HY$2:$HY$100=AH$3)*(GMW!$HZ$2:$HZ$100=AH$1),0),$B89-1973)</f>
        <v>6</v>
      </c>
      <c r="AI89" cm="1">
        <f t="array" ref="AI89">INDEX(GMW!$A$2:$HZ$100,MATCH(1,(GMW!$HY$2:$HY$100=AI$3)*(GMW!$HZ$2:$HZ$100=AI$1),0),$B89-1973)</f>
        <v>37602</v>
      </c>
      <c r="AJ89" cm="1">
        <f t="array" ref="AJ89">INDEX(GMW!$A$2:$HZ$100,MATCH(1,(GMW!$HY$2:$HY$100=AJ$3)*(GMW!$HZ$2:$HZ$100=AJ$1),0),$B89-1973)</f>
        <v>93</v>
      </c>
      <c r="AK89" cm="1">
        <f t="array" ref="AK89">INDEX(GMW!$A$2:$HZ$100,MATCH(1,(GMW!$HY$2:$HY$100=AK$3)*(GMW!$HZ$2:$HZ$100=AK$1),0),$B89-1973)</f>
        <v>31047</v>
      </c>
      <c r="AL89" cm="1">
        <f t="array" ref="AL89">INDEX(GMW!$A$2:$HZ$100,MATCH(1,(GMW!$HY$2:$HY$100=AL$3)*(GMW!$HZ$2:$HZ$100=AL$1),0),$B89-1973)</f>
        <v>5.3</v>
      </c>
      <c r="AM89" cm="1">
        <f t="array" ref="AM89">INDEX(GMW!$A$2:$HZ$100,MATCH(1,(GMW!$HY$2:$HY$100=AM$3)*(GMW!$HZ$2:$HZ$100=AM$1),0),$B89-1973)</f>
        <v>3.726864</v>
      </c>
      <c r="AN89" cm="1">
        <f t="array" ref="AN89">INDEX(GMW!$A$2:$HZ$100,MATCH(1,(GMW!$HY$2:$HY$100=AN$3)*(GMW!$HZ$2:$HZ$100=AN$1),0),$B89-1973)</f>
        <v>58942.75</v>
      </c>
      <c r="AO89" cm="1">
        <f t="array" ref="AO89">INDEX(GMW!$A$2:$HZ$100,MATCH(1,(GMW!$HY$2:$HY$100=AO$3)*(GMW!$HZ$2:$HZ$100=AO$1),0),$B89-1973)</f>
        <v>406795</v>
      </c>
      <c r="AP89" cm="1">
        <f t="array" ref="AP89">INDEX(GMW!$A$2:$HZ$100,MATCH(1,(GMW!$HY$2:$HY$100=AP$3)*(GMW!$HZ$2:$HZ$100=AP$1),0),$B89-1973)</f>
        <v>-4543</v>
      </c>
      <c r="AQ89" cm="1">
        <f t="array" ref="AQ89">INDEX(GMW!$A$2:$HZ$100,MATCH(1,(GMW!$HY$2:$HY$100=AQ$3)*(GMW!$HZ$2:$HZ$100=AQ$1),0),$B89-1973)</f>
        <v>4750</v>
      </c>
      <c r="AR89" cm="1">
        <f t="array" ref="AR89">INDEX(GMW!$A$2:$HZ$100,MATCH(1,(GMW!$HY$2:$HY$100=AR$3)*(GMW!$HZ$2:$HZ$100=AR$1),0),$B89-1973)</f>
        <v>90514</v>
      </c>
      <c r="AS89" cm="1">
        <f t="array" ref="AS89">INDEX(GMW!$A$2:$HZ$100,MATCH(1,(GMW!$HY$2:$HY$100=AS$3)*(GMW!$HZ$2:$HZ$100=AS$1),0),$B89-1973)</f>
        <v>207</v>
      </c>
      <c r="AT89" cm="1">
        <f t="array" ref="AT89">INDEX(GMW!$A$2:$HZ$100,MATCH(1,(GMW!$HY$2:$HY$100=AT$3)*(GMW!$HZ$2:$HZ$100=AT$1),0),$B89-1973)</f>
        <v>6246</v>
      </c>
      <c r="AU89" cm="1">
        <f t="array" ref="AU89">INDEX(GMW!$A$2:$HZ$100,MATCH(1,(GMW!$HY$2:$HY$100=AU$3)*(GMW!$HZ$2:$HZ$100=AU$1),0),$B89-1973)</f>
        <v>101510</v>
      </c>
      <c r="AV89" cm="1">
        <f t="array" ref="AV89">INDEX(GMW!$A$2:$HZ$100,MATCH(1,(GMW!$HY$2:$HY$100=AV$3)*(GMW!$HZ$2:$HZ$100=AV$1),0),$B89-1973)</f>
        <v>326600</v>
      </c>
      <c r="AW89" cm="1">
        <f t="array" ref="AW89">INDEX(GMW!$A$2:$HZ$100,MATCH(1,(GMW!$HY$2:$HY$100=AW$3)*(GMW!$HZ$2:$HZ$100=AW$1),0),$B89-1973)</f>
        <v>276266</v>
      </c>
      <c r="AX89" cm="1">
        <f t="array" ref="AX89">INDEX(GMW!$A$2:$HZ$100,MATCH(1,(GMW!$HY$2:$HY$100=AX$3)*(GMW!$HZ$2:$HZ$100=AX$1),0),$B89-1973)</f>
        <v>391913.2</v>
      </c>
      <c r="AY89" cm="1">
        <f t="array" ref="AY89">INDEX(GMW!$A$2:$HZ$100,MATCH(1,(GMW!$HY$2:$HY$100=AY$3)*(GMW!$HZ$2:$HZ$100=AY$1),0),$B89-1973)</f>
        <v>67.91283</v>
      </c>
      <c r="AZ89" cm="1">
        <f t="array" ref="AZ89">INDEX(GMW!$A$2:$HZ$100,MATCH(1,(GMW!$HY$2:$HY$100=AZ$3)*(GMW!$HZ$2:$HZ$100=AZ$1),0),$B89-1973)</f>
        <v>72.7</v>
      </c>
      <c r="BA89" cm="1">
        <f t="array" ref="BA89">INDEX(GMW!$A$2:$HZ$100,MATCH(1,(GMW!$HY$2:$HY$100=BA$3)*(GMW!$HZ$2:$HZ$100=BA$1),0),$B89-1973)</f>
        <v>6</v>
      </c>
      <c r="BB89" cm="1">
        <f t="array" ref="BB89">INDEX(GMW!$A$2:$HZ$100,MATCH(1,(GMW!$HY$2:$HY$100=BB$3)*(GMW!$HZ$2:$HZ$100=BB$1),0),$B89-1973)</f>
        <v>37602</v>
      </c>
      <c r="BC89" cm="1">
        <f t="array" ref="BC89">INDEX(GMW!$A$2:$HZ$100,MATCH(1,(GMW!$HY$2:$HY$100=BC$3)*(GMW!$HZ$2:$HZ$100=BC$1),0),$B89-1973)</f>
        <v>93</v>
      </c>
      <c r="BD89" cm="1">
        <f t="array" ref="BD89">INDEX(GMW!$A$2:$HZ$100,MATCH(1,(GMW!$HY$2:$HY$100=BD$3)*(GMW!$HZ$2:$HZ$100=BD$1),0),$B89-1973)</f>
        <v>31047</v>
      </c>
      <c r="BE89" cm="1">
        <f t="array" ref="BE89">INDEX(GMW!$A$2:$HZ$100,MATCH(1,(GMW!$HY$2:$HY$100=BE$3)*(GMW!$HZ$2:$HZ$100=BE$1),0),$B89-1973)</f>
        <v>5.3</v>
      </c>
      <c r="BF89" cm="1">
        <f t="array" ref="BF89">INDEX(GMW!$A$2:$HZ$100,MATCH(1,(GMW!$HY$2:$HY$100=BF$3)*(GMW!$HZ$2:$HZ$100=BF$1),0),$B89-1973)</f>
        <v>3.726864</v>
      </c>
      <c r="BG89" cm="1">
        <f t="array" ref="BG89">INDEX(GMW!$A$2:$HZ$100,MATCH(1,(GMW!$HY$2:$HY$100=BG$3)*(GMW!$HZ$2:$HZ$100=BG$1),0),$B89-1973)</f>
        <v>58942.75</v>
      </c>
      <c r="BJ89">
        <f t="shared" si="127"/>
        <v>2000</v>
      </c>
    </row>
    <row r="90" spans="1:63">
      <c r="B90">
        <f t="shared" si="125"/>
        <v>2063</v>
      </c>
      <c r="C90" cm="1">
        <f t="array" ref="C90">INDEX(GMW!$A$2:$HZ$100,MATCH(1,(GMW!$HY$2:$HY$100=C$3)*(GMW!$HZ$2:$HZ$100=C$1),0),$B90-1973)</f>
        <v>409411</v>
      </c>
      <c r="D90" cm="1">
        <f t="array" ref="D90">INDEX(GMW!$A$2:$HZ$100,MATCH(1,(GMW!$HY$2:$HY$100=D$3)*(GMW!$HZ$2:$HZ$100=D$1),0),$B90-1973)</f>
        <v>3683</v>
      </c>
      <c r="E90" cm="1">
        <f t="array" ref="E90">INDEX(GMW!$A$2:$HZ$100,MATCH(1,(GMW!$HY$2:$HY$100=E$3)*(GMW!$HZ$2:$HZ$100=E$1),0),$B90-1973)</f>
        <v>-2672</v>
      </c>
      <c r="F90" cm="1">
        <f t="array" ref="F90">INDEX(GMW!$A$2:$HZ$100,MATCH(1,(GMW!$HY$2:$HY$100=F$3)*(GMW!$HZ$2:$HZ$100=F$1),0),$B90-1973)</f>
        <v>92093</v>
      </c>
      <c r="G90" cm="1">
        <f t="array" ref="G90">INDEX(GMW!$A$2:$HZ$100,MATCH(1,(GMW!$HY$2:$HY$100=G$3)*(GMW!$HZ$2:$HZ$100=G$1),0),$B90-1973)</f>
        <v>1011</v>
      </c>
      <c r="H90" cm="1">
        <f t="array" ref="H90">INDEX(GMW!$A$2:$HZ$100,MATCH(1,(GMW!$HY$2:$HY$100=H$3)*(GMW!$HZ$2:$HZ$100=H$1),0),$B90-1973)</f>
        <v>6328</v>
      </c>
      <c r="I90" cm="1">
        <f t="array" ref="I90">INDEX(GMW!$A$2:$HZ$100,MATCH(1,(GMW!$HY$2:$HY$100=I$3)*(GMW!$HZ$2:$HZ$100=I$1),0),$B90-1973)</f>
        <v>95749</v>
      </c>
      <c r="J90" cm="1">
        <f t="array" ref="J90">INDEX(GMW!$A$2:$HZ$100,MATCH(1,(GMW!$HY$2:$HY$100=J$3)*(GMW!$HZ$2:$HZ$100=J$1),0),$B90-1973)</f>
        <v>333300</v>
      </c>
      <c r="K90" cm="1">
        <f t="array" ref="K90">INDEX(GMW!$A$2:$HZ$100,MATCH(1,(GMW!$HY$2:$HY$100=K$3)*(GMW!$HZ$2:$HZ$100=K$1),0),$B90-1973)</f>
        <v>278402</v>
      </c>
      <c r="L90" cm="1">
        <f t="array" ref="L90">INDEX(GMW!$A$2:$HZ$100,MATCH(1,(GMW!$HY$2:$HY$100=L$3)*(GMW!$HZ$2:$HZ$100=L$1),0),$B90-1973)</f>
        <v>396055.9</v>
      </c>
      <c r="M90" cm="1">
        <f t="array" ref="M90">INDEX(GMW!$A$2:$HZ$100,MATCH(1,(GMW!$HY$2:$HY$100=M$3)*(GMW!$HZ$2:$HZ$100=M$1),0),$B90-1973)</f>
        <v>68.000619999999998</v>
      </c>
      <c r="N90" cm="1">
        <f t="array" ref="N90">INDEX(GMW!$A$2:$HZ$100,MATCH(1,(GMW!$HY$2:$HY$100=N$3)*(GMW!$HZ$2:$HZ$100=N$1),0),$B90-1973)</f>
        <v>73.166659999999993</v>
      </c>
      <c r="O90" cm="1">
        <f t="array" ref="O90">INDEX(GMW!$A$2:$HZ$100,MATCH(1,(GMW!$HY$2:$HY$100=O$3)*(GMW!$HZ$2:$HZ$100=O$1),0),$B90-1973)</f>
        <v>6</v>
      </c>
      <c r="P90" cm="1">
        <f t="array" ref="P90">INDEX(GMW!$A$2:$HZ$100,MATCH(1,(GMW!$HY$2:$HY$100=P$3)*(GMW!$HZ$2:$HZ$100=P$1),0),$B90-1973)</f>
        <v>38303</v>
      </c>
      <c r="Q90" cm="1">
        <f t="array" ref="Q90">INDEX(GMW!$A$2:$HZ$100,MATCH(1,(GMW!$HY$2:$HY$100=Q$3)*(GMW!$HZ$2:$HZ$100=Q$1),0),$B90-1973)</f>
        <v>94.6</v>
      </c>
      <c r="R90" cm="1">
        <f t="array" ref="R90">INDEX(GMW!$A$2:$HZ$100,MATCH(1,(GMW!$HY$2:$HY$100=R$3)*(GMW!$HZ$2:$HZ$100=R$1),0),$B90-1973)</f>
        <v>31566</v>
      </c>
      <c r="S90" cm="1">
        <f t="array" ref="S90">INDEX(GMW!$A$2:$HZ$100,MATCH(1,(GMW!$HY$2:$HY$100=S$3)*(GMW!$HZ$2:$HZ$100=S$1),0),$B90-1973)</f>
        <v>5.2</v>
      </c>
      <c r="T90" cm="1">
        <f t="array" ref="T90">INDEX(GMW!$A$2:$HZ$100,MATCH(1,(GMW!$HY$2:$HY$100=T$3)*(GMW!$HZ$2:$HZ$100=T$1),0),$B90-1973)</f>
        <v>3.3164020000000001</v>
      </c>
      <c r="U90" cm="1">
        <f t="array" ref="U90">INDEX(GMW!$A$2:$HZ$100,MATCH(1,(GMW!$HY$2:$HY$100=U$3)*(GMW!$HZ$2:$HZ$100=U$1),0),$B90-1973)</f>
        <v>58999.5</v>
      </c>
      <c r="V90" cm="1">
        <f t="array" ref="V90">INDEX(GMW!$A$2:$HZ$100,MATCH(1,(GMW!$HY$2:$HY$100=V$3)*(GMW!$HZ$2:$HZ$100=V$1),0),$B90-1973)</f>
        <v>409411</v>
      </c>
      <c r="W90" cm="1">
        <f t="array" ref="W90">INDEX(GMW!$A$2:$HZ$100,MATCH(1,(GMW!$HY$2:$HY$100=W$3)*(GMW!$HZ$2:$HZ$100=W$1),0),$B90-1973)</f>
        <v>3683</v>
      </c>
      <c r="X90" cm="1">
        <f t="array" ref="X90">INDEX(GMW!$A$2:$HZ$100,MATCH(1,(GMW!$HY$2:$HY$100=X$3)*(GMW!$HZ$2:$HZ$100=X$1),0),$B90-1973)</f>
        <v>-2672</v>
      </c>
      <c r="Y90" cm="1">
        <f t="array" ref="Y90">INDEX(GMW!$A$2:$HZ$100,MATCH(1,(GMW!$HY$2:$HY$100=Y$3)*(GMW!$HZ$2:$HZ$100=Y$1),0),$B90-1973)</f>
        <v>92093</v>
      </c>
      <c r="Z90" cm="1">
        <f t="array" ref="Z90">INDEX(GMW!$A$2:$HZ$100,MATCH(1,(GMW!$HY$2:$HY$100=Z$3)*(GMW!$HZ$2:$HZ$100=Z$1),0),$B90-1973)</f>
        <v>1011</v>
      </c>
      <c r="AA90" cm="1">
        <f t="array" ref="AA90">INDEX(GMW!$A$2:$HZ$100,MATCH(1,(GMW!$HY$2:$HY$100=AA$3)*(GMW!$HZ$2:$HZ$100=AA$1),0),$B90-1973)</f>
        <v>6328</v>
      </c>
      <c r="AB90" cm="1">
        <f t="array" ref="AB90">INDEX(GMW!$A$2:$HZ$100,MATCH(1,(GMW!$HY$2:$HY$100=AB$3)*(GMW!$HZ$2:$HZ$100=AB$1),0),$B90-1973)</f>
        <v>95749</v>
      </c>
      <c r="AC90" cm="1">
        <f t="array" ref="AC90">INDEX(GMW!$A$2:$HZ$100,MATCH(1,(GMW!$HY$2:$HY$100=AC$3)*(GMW!$HZ$2:$HZ$100=AC$1),0),$B90-1973)</f>
        <v>333300</v>
      </c>
      <c r="AD90" cm="1">
        <f t="array" ref="AD90">INDEX(GMW!$A$2:$HZ$100,MATCH(1,(GMW!$HY$2:$HY$100=AD$3)*(GMW!$HZ$2:$HZ$100=AD$1),0),$B90-1973)</f>
        <v>278402</v>
      </c>
      <c r="AE90" cm="1">
        <f t="array" ref="AE90">INDEX(GMW!$A$2:$HZ$100,MATCH(1,(GMW!$HY$2:$HY$100=AE$3)*(GMW!$HZ$2:$HZ$100=AE$1),0),$B90-1973)</f>
        <v>396055.9</v>
      </c>
      <c r="AF90" cm="1">
        <f t="array" ref="AF90">INDEX(GMW!$A$2:$HZ$100,MATCH(1,(GMW!$HY$2:$HY$100=AF$3)*(GMW!$HZ$2:$HZ$100=AF$1),0),$B90-1973)</f>
        <v>68.000619999999998</v>
      </c>
      <c r="AG90" cm="1">
        <f t="array" ref="AG90">INDEX(GMW!$A$2:$HZ$100,MATCH(1,(GMW!$HY$2:$HY$100=AG$3)*(GMW!$HZ$2:$HZ$100=AG$1),0),$B90-1973)</f>
        <v>73.166659999999993</v>
      </c>
      <c r="AH90" cm="1">
        <f t="array" ref="AH90">INDEX(GMW!$A$2:$HZ$100,MATCH(1,(GMW!$HY$2:$HY$100=AH$3)*(GMW!$HZ$2:$HZ$100=AH$1),0),$B90-1973)</f>
        <v>6</v>
      </c>
      <c r="AI90" cm="1">
        <f t="array" ref="AI90">INDEX(GMW!$A$2:$HZ$100,MATCH(1,(GMW!$HY$2:$HY$100=AI$3)*(GMW!$HZ$2:$HZ$100=AI$1),0),$B90-1973)</f>
        <v>38303</v>
      </c>
      <c r="AJ90" cm="1">
        <f t="array" ref="AJ90">INDEX(GMW!$A$2:$HZ$100,MATCH(1,(GMW!$HY$2:$HY$100=AJ$3)*(GMW!$HZ$2:$HZ$100=AJ$1),0),$B90-1973)</f>
        <v>94.6</v>
      </c>
      <c r="AK90" cm="1">
        <f t="array" ref="AK90">INDEX(GMW!$A$2:$HZ$100,MATCH(1,(GMW!$HY$2:$HY$100=AK$3)*(GMW!$HZ$2:$HZ$100=AK$1),0),$B90-1973)</f>
        <v>31566</v>
      </c>
      <c r="AL90" cm="1">
        <f t="array" ref="AL90">INDEX(GMW!$A$2:$HZ$100,MATCH(1,(GMW!$HY$2:$HY$100=AL$3)*(GMW!$HZ$2:$HZ$100=AL$1),0),$B90-1973)</f>
        <v>5.2</v>
      </c>
      <c r="AM90" cm="1">
        <f t="array" ref="AM90">INDEX(GMW!$A$2:$HZ$100,MATCH(1,(GMW!$HY$2:$HY$100=AM$3)*(GMW!$HZ$2:$HZ$100=AM$1),0),$B90-1973)</f>
        <v>3.3164020000000001</v>
      </c>
      <c r="AN90" cm="1">
        <f t="array" ref="AN90">INDEX(GMW!$A$2:$HZ$100,MATCH(1,(GMW!$HY$2:$HY$100=AN$3)*(GMW!$HZ$2:$HZ$100=AN$1),0),$B90-1973)</f>
        <v>58999.5</v>
      </c>
      <c r="AO90" cm="1">
        <f t="array" ref="AO90">INDEX(GMW!$A$2:$HZ$100,MATCH(1,(GMW!$HY$2:$HY$100=AO$3)*(GMW!$HZ$2:$HZ$100=AO$1),0),$B90-1973)</f>
        <v>409411</v>
      </c>
      <c r="AP90" cm="1">
        <f t="array" ref="AP90">INDEX(GMW!$A$2:$HZ$100,MATCH(1,(GMW!$HY$2:$HY$100=AP$3)*(GMW!$HZ$2:$HZ$100=AP$1),0),$B90-1973)</f>
        <v>3683</v>
      </c>
      <c r="AQ90" cm="1">
        <f t="array" ref="AQ90">INDEX(GMW!$A$2:$HZ$100,MATCH(1,(GMW!$HY$2:$HY$100=AQ$3)*(GMW!$HZ$2:$HZ$100=AQ$1),0),$B90-1973)</f>
        <v>-2672</v>
      </c>
      <c r="AR90" cm="1">
        <f t="array" ref="AR90">INDEX(GMW!$A$2:$HZ$100,MATCH(1,(GMW!$HY$2:$HY$100=AR$3)*(GMW!$HZ$2:$HZ$100=AR$1),0),$B90-1973)</f>
        <v>92093</v>
      </c>
      <c r="AS90" cm="1">
        <f t="array" ref="AS90">INDEX(GMW!$A$2:$HZ$100,MATCH(1,(GMW!$HY$2:$HY$100=AS$3)*(GMW!$HZ$2:$HZ$100=AS$1),0),$B90-1973)</f>
        <v>1011</v>
      </c>
      <c r="AT90" cm="1">
        <f t="array" ref="AT90">INDEX(GMW!$A$2:$HZ$100,MATCH(1,(GMW!$HY$2:$HY$100=AT$3)*(GMW!$HZ$2:$HZ$100=AT$1),0),$B90-1973)</f>
        <v>6328</v>
      </c>
      <c r="AU90" cm="1">
        <f t="array" ref="AU90">INDEX(GMW!$A$2:$HZ$100,MATCH(1,(GMW!$HY$2:$HY$100=AU$3)*(GMW!$HZ$2:$HZ$100=AU$1),0),$B90-1973)</f>
        <v>95749</v>
      </c>
      <c r="AV90" cm="1">
        <f t="array" ref="AV90">INDEX(GMW!$A$2:$HZ$100,MATCH(1,(GMW!$HY$2:$HY$100=AV$3)*(GMW!$HZ$2:$HZ$100=AV$1),0),$B90-1973)</f>
        <v>333300</v>
      </c>
      <c r="AW90" cm="1">
        <f t="array" ref="AW90">INDEX(GMW!$A$2:$HZ$100,MATCH(1,(GMW!$HY$2:$HY$100=AW$3)*(GMW!$HZ$2:$HZ$100=AW$1),0),$B90-1973)</f>
        <v>278402</v>
      </c>
      <c r="AX90" cm="1">
        <f t="array" ref="AX90">INDEX(GMW!$A$2:$HZ$100,MATCH(1,(GMW!$HY$2:$HY$100=AX$3)*(GMW!$HZ$2:$HZ$100=AX$1),0),$B90-1973)</f>
        <v>396055.9</v>
      </c>
      <c r="AY90" cm="1">
        <f t="array" ref="AY90">INDEX(GMW!$A$2:$HZ$100,MATCH(1,(GMW!$HY$2:$HY$100=AY$3)*(GMW!$HZ$2:$HZ$100=AY$1),0),$B90-1973)</f>
        <v>68.000619999999998</v>
      </c>
      <c r="AZ90" cm="1">
        <f t="array" ref="AZ90">INDEX(GMW!$A$2:$HZ$100,MATCH(1,(GMW!$HY$2:$HY$100=AZ$3)*(GMW!$HZ$2:$HZ$100=AZ$1),0),$B90-1973)</f>
        <v>73.166659999999993</v>
      </c>
      <c r="BA90" cm="1">
        <f t="array" ref="BA90">INDEX(GMW!$A$2:$HZ$100,MATCH(1,(GMW!$HY$2:$HY$100=BA$3)*(GMW!$HZ$2:$HZ$100=BA$1),0),$B90-1973)</f>
        <v>6</v>
      </c>
      <c r="BB90" cm="1">
        <f t="array" ref="BB90">INDEX(GMW!$A$2:$HZ$100,MATCH(1,(GMW!$HY$2:$HY$100=BB$3)*(GMW!$HZ$2:$HZ$100=BB$1),0),$B90-1973)</f>
        <v>38303</v>
      </c>
      <c r="BC90" cm="1">
        <f t="array" ref="BC90">INDEX(GMW!$A$2:$HZ$100,MATCH(1,(GMW!$HY$2:$HY$100=BC$3)*(GMW!$HZ$2:$HZ$100=BC$1),0),$B90-1973)</f>
        <v>94.6</v>
      </c>
      <c r="BD90" cm="1">
        <f t="array" ref="BD90">INDEX(GMW!$A$2:$HZ$100,MATCH(1,(GMW!$HY$2:$HY$100=BD$3)*(GMW!$HZ$2:$HZ$100=BD$1),0),$B90-1973)</f>
        <v>31566</v>
      </c>
      <c r="BE90" cm="1">
        <f t="array" ref="BE90">INDEX(GMW!$A$2:$HZ$100,MATCH(1,(GMW!$HY$2:$HY$100=BE$3)*(GMW!$HZ$2:$HZ$100=BE$1),0),$B90-1973)</f>
        <v>5.2</v>
      </c>
      <c r="BF90" cm="1">
        <f t="array" ref="BF90">INDEX(GMW!$A$2:$HZ$100,MATCH(1,(GMW!$HY$2:$HY$100=BF$3)*(GMW!$HZ$2:$HZ$100=BF$1),0),$B90-1973)</f>
        <v>3.3164020000000001</v>
      </c>
      <c r="BG90" cm="1">
        <f t="array" ref="BG90">INDEX(GMW!$A$2:$HZ$100,MATCH(1,(GMW!$HY$2:$HY$100=BG$3)*(GMW!$HZ$2:$HZ$100=BG$1),0),$B90-1973)</f>
        <v>58999.5</v>
      </c>
      <c r="BJ90">
        <f t="shared" si="127"/>
        <v>2000</v>
      </c>
    </row>
    <row r="91" spans="1:63">
      <c r="A91">
        <v>2001</v>
      </c>
      <c r="B91">
        <f t="shared" si="125"/>
        <v>2064</v>
      </c>
      <c r="C91" cm="1">
        <f t="array" ref="C91">INDEX(GMW!$A$2:$HZ$100,MATCH(1,(GMW!$HY$2:$HY$100=C$3)*(GMW!$HZ$2:$HZ$100=C$1),0),$B91-1973)</f>
        <v>413054</v>
      </c>
      <c r="D91" cm="1">
        <f t="array" ref="D91">INDEX(GMW!$A$2:$HZ$100,MATCH(1,(GMW!$HY$2:$HY$100=D$3)*(GMW!$HZ$2:$HZ$100=D$1),0),$B91-1973)</f>
        <v>-11500</v>
      </c>
      <c r="E91" cm="1">
        <f t="array" ref="E91">INDEX(GMW!$A$2:$HZ$100,MATCH(1,(GMW!$HY$2:$HY$100=E$3)*(GMW!$HZ$2:$HZ$100=E$1),0),$B91-1973)</f>
        <v>15266</v>
      </c>
      <c r="F91" cm="1">
        <f t="array" ref="F91">INDEX(GMW!$A$2:$HZ$100,MATCH(1,(GMW!$HY$2:$HY$100=F$3)*(GMW!$HZ$2:$HZ$100=F$1),0),$B91-1973)</f>
        <v>90828</v>
      </c>
      <c r="G91" cm="1">
        <f t="array" ref="G91">INDEX(GMW!$A$2:$HZ$100,MATCH(1,(GMW!$HY$2:$HY$100=G$3)*(GMW!$HZ$2:$HZ$100=G$1),0),$B91-1973)</f>
        <v>3766</v>
      </c>
      <c r="H91" cm="1">
        <f t="array" ref="H91">INDEX(GMW!$A$2:$HZ$100,MATCH(1,(GMW!$HY$2:$HY$100=H$3)*(GMW!$HZ$2:$HZ$100=H$1),0),$B91-1973)</f>
        <v>6420</v>
      </c>
      <c r="I91" cm="1">
        <f t="array" ref="I91">INDEX(GMW!$A$2:$HZ$100,MATCH(1,(GMW!$HY$2:$HY$100=I$3)*(GMW!$HZ$2:$HZ$100=I$1),0),$B91-1973)</f>
        <v>112514</v>
      </c>
      <c r="J91" cm="1">
        <f t="array" ref="J91">INDEX(GMW!$A$2:$HZ$100,MATCH(1,(GMW!$HY$2:$HY$100=J$3)*(GMW!$HZ$2:$HZ$100=J$1),0),$B91-1973)</f>
        <v>322000</v>
      </c>
      <c r="K91" cm="1">
        <f t="array" ref="K91">INDEX(GMW!$A$2:$HZ$100,MATCH(1,(GMW!$HY$2:$HY$100=K$3)*(GMW!$HZ$2:$HZ$100=K$1),0),$B91-1973)</f>
        <v>282928</v>
      </c>
      <c r="L91" cm="1">
        <f t="array" ref="L91">INDEX(GMW!$A$2:$HZ$100,MATCH(1,(GMW!$HY$2:$HY$100=L$3)*(GMW!$HZ$2:$HZ$100=L$1),0),$B91-1973)</f>
        <v>398377.2</v>
      </c>
      <c r="M91" cm="1">
        <f t="array" ref="M91">INDEX(GMW!$A$2:$HZ$100,MATCH(1,(GMW!$HY$2:$HY$100=M$3)*(GMW!$HZ$2:$HZ$100=M$1),0),$B91-1973)</f>
        <v>68.496610000000004</v>
      </c>
      <c r="N91" cm="1">
        <f t="array" ref="N91">INDEX(GMW!$A$2:$HZ$100,MATCH(1,(GMW!$HY$2:$HY$100=N$3)*(GMW!$HZ$2:$HZ$100=N$1),0),$B91-1973)</f>
        <v>72.766670000000005</v>
      </c>
      <c r="O91" cm="1">
        <f t="array" ref="O91">INDEX(GMW!$A$2:$HZ$100,MATCH(1,(GMW!$HY$2:$HY$100=O$3)*(GMW!$HZ$2:$HZ$100=O$1),0),$B91-1973)</f>
        <v>5.75</v>
      </c>
      <c r="P91" cm="1">
        <f t="array" ref="P91">INDEX(GMW!$A$2:$HZ$100,MATCH(1,(GMW!$HY$2:$HY$100=P$3)*(GMW!$HZ$2:$HZ$100=P$1),0),$B91-1973)</f>
        <v>38725</v>
      </c>
      <c r="Q91" cm="1">
        <f t="array" ref="Q91">INDEX(GMW!$A$2:$HZ$100,MATCH(1,(GMW!$HY$2:$HY$100=Q$3)*(GMW!$HZ$2:$HZ$100=Q$1),0),$B91-1973)</f>
        <v>96.2</v>
      </c>
      <c r="R91" cm="1">
        <f t="array" ref="R91">INDEX(GMW!$A$2:$HZ$100,MATCH(1,(GMW!$HY$2:$HY$100=R$3)*(GMW!$HZ$2:$HZ$100=R$1),0),$B91-1973)</f>
        <v>31481</v>
      </c>
      <c r="S91" cm="1">
        <f t="array" ref="S91">INDEX(GMW!$A$2:$HZ$100,MATCH(1,(GMW!$HY$2:$HY$100=S$3)*(GMW!$HZ$2:$HZ$100=S$1),0),$B91-1973)</f>
        <v>5.0999999999999996</v>
      </c>
      <c r="T91" cm="1">
        <f t="array" ref="T91">INDEX(GMW!$A$2:$HZ$100,MATCH(1,(GMW!$HY$2:$HY$100=T$3)*(GMW!$HZ$2:$HZ$100=T$1),0),$B91-1973)</f>
        <v>3.6178590000000002</v>
      </c>
      <c r="U91" cm="1">
        <f t="array" ref="U91">INDEX(GMW!$A$2:$HZ$100,MATCH(1,(GMW!$HY$2:$HY$100=U$3)*(GMW!$HZ$2:$HZ$100=U$1),0),$B91-1973)</f>
        <v>59056.25</v>
      </c>
      <c r="V91" cm="1">
        <f t="array" ref="V91">INDEX(GMW!$A$2:$HZ$100,MATCH(1,(GMW!$HY$2:$HY$100=V$3)*(GMW!$HZ$2:$HZ$100=V$1),0),$B91-1973)</f>
        <v>413054</v>
      </c>
      <c r="W91" cm="1">
        <f t="array" ref="W91">INDEX(GMW!$A$2:$HZ$100,MATCH(1,(GMW!$HY$2:$HY$100=W$3)*(GMW!$HZ$2:$HZ$100=W$1),0),$B91-1973)</f>
        <v>-11500</v>
      </c>
      <c r="X91" cm="1">
        <f t="array" ref="X91">INDEX(GMW!$A$2:$HZ$100,MATCH(1,(GMW!$HY$2:$HY$100=X$3)*(GMW!$HZ$2:$HZ$100=X$1),0),$B91-1973)</f>
        <v>15266</v>
      </c>
      <c r="Y91" cm="1">
        <f t="array" ref="Y91">INDEX(GMW!$A$2:$HZ$100,MATCH(1,(GMW!$HY$2:$HY$100=Y$3)*(GMW!$HZ$2:$HZ$100=Y$1),0),$B91-1973)</f>
        <v>90828</v>
      </c>
      <c r="Z91" cm="1">
        <f t="array" ref="Z91">INDEX(GMW!$A$2:$HZ$100,MATCH(1,(GMW!$HY$2:$HY$100=Z$3)*(GMW!$HZ$2:$HZ$100=Z$1),0),$B91-1973)</f>
        <v>3766</v>
      </c>
      <c r="AA91" cm="1">
        <f t="array" ref="AA91">INDEX(GMW!$A$2:$HZ$100,MATCH(1,(GMW!$HY$2:$HY$100=AA$3)*(GMW!$HZ$2:$HZ$100=AA$1),0),$B91-1973)</f>
        <v>6420</v>
      </c>
      <c r="AB91" cm="1">
        <f t="array" ref="AB91">INDEX(GMW!$A$2:$HZ$100,MATCH(1,(GMW!$HY$2:$HY$100=AB$3)*(GMW!$HZ$2:$HZ$100=AB$1),0),$B91-1973)</f>
        <v>112514</v>
      </c>
      <c r="AC91" cm="1">
        <f t="array" ref="AC91">INDEX(GMW!$A$2:$HZ$100,MATCH(1,(GMW!$HY$2:$HY$100=AC$3)*(GMW!$HZ$2:$HZ$100=AC$1),0),$B91-1973)</f>
        <v>322000</v>
      </c>
      <c r="AD91" cm="1">
        <f t="array" ref="AD91">INDEX(GMW!$A$2:$HZ$100,MATCH(1,(GMW!$HY$2:$HY$100=AD$3)*(GMW!$HZ$2:$HZ$100=AD$1),0),$B91-1973)</f>
        <v>282928</v>
      </c>
      <c r="AE91" cm="1">
        <f t="array" ref="AE91">INDEX(GMW!$A$2:$HZ$100,MATCH(1,(GMW!$HY$2:$HY$100=AE$3)*(GMW!$HZ$2:$HZ$100=AE$1),0),$B91-1973)</f>
        <v>398377.2</v>
      </c>
      <c r="AF91" cm="1">
        <f t="array" ref="AF91">INDEX(GMW!$A$2:$HZ$100,MATCH(1,(GMW!$HY$2:$HY$100=AF$3)*(GMW!$HZ$2:$HZ$100=AF$1),0),$B91-1973)</f>
        <v>68.496610000000004</v>
      </c>
      <c r="AG91" cm="1">
        <f t="array" ref="AG91">INDEX(GMW!$A$2:$HZ$100,MATCH(1,(GMW!$HY$2:$HY$100=AG$3)*(GMW!$HZ$2:$HZ$100=AG$1),0),$B91-1973)</f>
        <v>72.766670000000005</v>
      </c>
      <c r="AH91" cm="1">
        <f t="array" ref="AH91">INDEX(GMW!$A$2:$HZ$100,MATCH(1,(GMW!$HY$2:$HY$100=AH$3)*(GMW!$HZ$2:$HZ$100=AH$1),0),$B91-1973)</f>
        <v>5.75</v>
      </c>
      <c r="AI91" cm="1">
        <f t="array" ref="AI91">INDEX(GMW!$A$2:$HZ$100,MATCH(1,(GMW!$HY$2:$HY$100=AI$3)*(GMW!$HZ$2:$HZ$100=AI$1),0),$B91-1973)</f>
        <v>38725</v>
      </c>
      <c r="AJ91" cm="1">
        <f t="array" ref="AJ91">INDEX(GMW!$A$2:$HZ$100,MATCH(1,(GMW!$HY$2:$HY$100=AJ$3)*(GMW!$HZ$2:$HZ$100=AJ$1),0),$B91-1973)</f>
        <v>96.2</v>
      </c>
      <c r="AK91" cm="1">
        <f t="array" ref="AK91">INDEX(GMW!$A$2:$HZ$100,MATCH(1,(GMW!$HY$2:$HY$100=AK$3)*(GMW!$HZ$2:$HZ$100=AK$1),0),$B91-1973)</f>
        <v>31481</v>
      </c>
      <c r="AL91" cm="1">
        <f t="array" ref="AL91">INDEX(GMW!$A$2:$HZ$100,MATCH(1,(GMW!$HY$2:$HY$100=AL$3)*(GMW!$HZ$2:$HZ$100=AL$1),0),$B91-1973)</f>
        <v>5.0999999999999996</v>
      </c>
      <c r="AM91" cm="1">
        <f t="array" ref="AM91">INDEX(GMW!$A$2:$HZ$100,MATCH(1,(GMW!$HY$2:$HY$100=AM$3)*(GMW!$HZ$2:$HZ$100=AM$1),0),$B91-1973)</f>
        <v>3.6178590000000002</v>
      </c>
      <c r="AN91" cm="1">
        <f t="array" ref="AN91">INDEX(GMW!$A$2:$HZ$100,MATCH(1,(GMW!$HY$2:$HY$100=AN$3)*(GMW!$HZ$2:$HZ$100=AN$1),0),$B91-1973)</f>
        <v>59056.25</v>
      </c>
      <c r="AO91" cm="1">
        <f t="array" ref="AO91">INDEX(GMW!$A$2:$HZ$100,MATCH(1,(GMW!$HY$2:$HY$100=AO$3)*(GMW!$HZ$2:$HZ$100=AO$1),0),$B91-1973)</f>
        <v>413054</v>
      </c>
      <c r="AP91" cm="1">
        <f t="array" ref="AP91">INDEX(GMW!$A$2:$HZ$100,MATCH(1,(GMW!$HY$2:$HY$100=AP$3)*(GMW!$HZ$2:$HZ$100=AP$1),0),$B91-1973)</f>
        <v>-11500</v>
      </c>
      <c r="AQ91" cm="1">
        <f t="array" ref="AQ91">INDEX(GMW!$A$2:$HZ$100,MATCH(1,(GMW!$HY$2:$HY$100=AQ$3)*(GMW!$HZ$2:$HZ$100=AQ$1),0),$B91-1973)</f>
        <v>15266</v>
      </c>
      <c r="AR91" cm="1">
        <f t="array" ref="AR91">INDEX(GMW!$A$2:$HZ$100,MATCH(1,(GMW!$HY$2:$HY$100=AR$3)*(GMW!$HZ$2:$HZ$100=AR$1),0),$B91-1973)</f>
        <v>90828</v>
      </c>
      <c r="AS91" cm="1">
        <f t="array" ref="AS91">INDEX(GMW!$A$2:$HZ$100,MATCH(1,(GMW!$HY$2:$HY$100=AS$3)*(GMW!$HZ$2:$HZ$100=AS$1),0),$B91-1973)</f>
        <v>3766</v>
      </c>
      <c r="AT91" cm="1">
        <f t="array" ref="AT91">INDEX(GMW!$A$2:$HZ$100,MATCH(1,(GMW!$HY$2:$HY$100=AT$3)*(GMW!$HZ$2:$HZ$100=AT$1),0),$B91-1973)</f>
        <v>6420</v>
      </c>
      <c r="AU91" cm="1">
        <f t="array" ref="AU91">INDEX(GMW!$A$2:$HZ$100,MATCH(1,(GMW!$HY$2:$HY$100=AU$3)*(GMW!$HZ$2:$HZ$100=AU$1),0),$B91-1973)</f>
        <v>112514</v>
      </c>
      <c r="AV91" cm="1">
        <f t="array" ref="AV91">INDEX(GMW!$A$2:$HZ$100,MATCH(1,(GMW!$HY$2:$HY$100=AV$3)*(GMW!$HZ$2:$HZ$100=AV$1),0),$B91-1973)</f>
        <v>322000</v>
      </c>
      <c r="AW91" cm="1">
        <f t="array" ref="AW91">INDEX(GMW!$A$2:$HZ$100,MATCH(1,(GMW!$HY$2:$HY$100=AW$3)*(GMW!$HZ$2:$HZ$100=AW$1),0),$B91-1973)</f>
        <v>282928</v>
      </c>
      <c r="AX91" cm="1">
        <f t="array" ref="AX91">INDEX(GMW!$A$2:$HZ$100,MATCH(1,(GMW!$HY$2:$HY$100=AX$3)*(GMW!$HZ$2:$HZ$100=AX$1),0),$B91-1973)</f>
        <v>398377.2</v>
      </c>
      <c r="AY91" cm="1">
        <f t="array" ref="AY91">INDEX(GMW!$A$2:$HZ$100,MATCH(1,(GMW!$HY$2:$HY$100=AY$3)*(GMW!$HZ$2:$HZ$100=AY$1),0),$B91-1973)</f>
        <v>68.496610000000004</v>
      </c>
      <c r="AZ91" cm="1">
        <f t="array" ref="AZ91">INDEX(GMW!$A$2:$HZ$100,MATCH(1,(GMW!$HY$2:$HY$100=AZ$3)*(GMW!$HZ$2:$HZ$100=AZ$1),0),$B91-1973)</f>
        <v>72.766670000000005</v>
      </c>
      <c r="BA91" cm="1">
        <f t="array" ref="BA91">INDEX(GMW!$A$2:$HZ$100,MATCH(1,(GMW!$HY$2:$HY$100=BA$3)*(GMW!$HZ$2:$HZ$100=BA$1),0),$B91-1973)</f>
        <v>5.75</v>
      </c>
      <c r="BB91" cm="1">
        <f t="array" ref="BB91">INDEX(GMW!$A$2:$HZ$100,MATCH(1,(GMW!$HY$2:$HY$100=BB$3)*(GMW!$HZ$2:$HZ$100=BB$1),0),$B91-1973)</f>
        <v>38725</v>
      </c>
      <c r="BC91" cm="1">
        <f t="array" ref="BC91">INDEX(GMW!$A$2:$HZ$100,MATCH(1,(GMW!$HY$2:$HY$100=BC$3)*(GMW!$HZ$2:$HZ$100=BC$1),0),$B91-1973)</f>
        <v>96.2</v>
      </c>
      <c r="BD91" cm="1">
        <f t="array" ref="BD91">INDEX(GMW!$A$2:$HZ$100,MATCH(1,(GMW!$HY$2:$HY$100=BD$3)*(GMW!$HZ$2:$HZ$100=BD$1),0),$B91-1973)</f>
        <v>31481</v>
      </c>
      <c r="BE91" cm="1">
        <f t="array" ref="BE91">INDEX(GMW!$A$2:$HZ$100,MATCH(1,(GMW!$HY$2:$HY$100=BE$3)*(GMW!$HZ$2:$HZ$100=BE$1),0),$B91-1973)</f>
        <v>5.0999999999999996</v>
      </c>
      <c r="BF91" cm="1">
        <f t="array" ref="BF91">INDEX(GMW!$A$2:$HZ$100,MATCH(1,(GMW!$HY$2:$HY$100=BF$3)*(GMW!$HZ$2:$HZ$100=BF$1),0),$B91-1973)</f>
        <v>3.6178590000000002</v>
      </c>
      <c r="BG91" cm="1">
        <f t="array" ref="BG91">INDEX(GMW!$A$2:$HZ$100,MATCH(1,(GMW!$HY$2:$HY$100=BG$3)*(GMW!$HZ$2:$HZ$100=BG$1),0),$B91-1973)</f>
        <v>59056.25</v>
      </c>
      <c r="BJ91">
        <f t="shared" si="127"/>
        <v>2000</v>
      </c>
      <c r="BK91" t="str">
        <f t="shared" ref="BK91" si="131">BJ91&amp;"01"</f>
        <v>200001</v>
      </c>
    </row>
    <row r="92" spans="1:63">
      <c r="B92">
        <f t="shared" si="125"/>
        <v>2065</v>
      </c>
      <c r="C92" cm="1">
        <f t="array" ref="C92">INDEX(GMW!$A$2:$HZ$100,MATCH(1,(GMW!$HY$2:$HY$100=C$3)*(GMW!$HZ$2:$HZ$100=C$1),0),$B92-1973)</f>
        <v>414878</v>
      </c>
      <c r="D92" cm="1">
        <f t="array" ref="D92">INDEX(GMW!$A$2:$HZ$100,MATCH(1,(GMW!$HY$2:$HY$100=D$3)*(GMW!$HZ$2:$HZ$100=D$1),0),$B92-1973)</f>
        <v>655</v>
      </c>
      <c r="E92" cm="1">
        <f t="array" ref="E92">INDEX(GMW!$A$2:$HZ$100,MATCH(1,(GMW!$HY$2:$HY$100=E$3)*(GMW!$HZ$2:$HZ$100=E$1),0),$B92-1973)</f>
        <v>1003</v>
      </c>
      <c r="F92" cm="1">
        <f t="array" ref="F92">INDEX(GMW!$A$2:$HZ$100,MATCH(1,(GMW!$HY$2:$HY$100=F$3)*(GMW!$HZ$2:$HZ$100=F$1),0),$B92-1973)</f>
        <v>92592</v>
      </c>
      <c r="G92" cm="1">
        <f t="array" ref="G92">INDEX(GMW!$A$2:$HZ$100,MATCH(1,(GMW!$HY$2:$HY$100=G$3)*(GMW!$HZ$2:$HZ$100=G$1),0),$B92-1973)</f>
        <v>1658</v>
      </c>
      <c r="H92" cm="1">
        <f t="array" ref="H92">INDEX(GMW!$A$2:$HZ$100,MATCH(1,(GMW!$HY$2:$HY$100=H$3)*(GMW!$HZ$2:$HZ$100=H$1),0),$B92-1973)</f>
        <v>6473</v>
      </c>
      <c r="I92" cm="1">
        <f t="array" ref="I92">INDEX(GMW!$A$2:$HZ$100,MATCH(1,(GMW!$HY$2:$HY$100=I$3)*(GMW!$HZ$2:$HZ$100=I$1),0),$B92-1973)</f>
        <v>100068</v>
      </c>
      <c r="J92" cm="1">
        <f t="array" ref="J92">INDEX(GMW!$A$2:$HZ$100,MATCH(1,(GMW!$HY$2:$HY$100=J$3)*(GMW!$HZ$2:$HZ$100=J$1),0),$B92-1973)</f>
        <v>330300</v>
      </c>
      <c r="K92" cm="1">
        <f t="array" ref="K92">INDEX(GMW!$A$2:$HZ$100,MATCH(1,(GMW!$HY$2:$HY$100=K$3)*(GMW!$HZ$2:$HZ$100=K$1),0),$B92-1973)</f>
        <v>286649</v>
      </c>
      <c r="L92" cm="1">
        <f t="array" ref="L92">INDEX(GMW!$A$2:$HZ$100,MATCH(1,(GMW!$HY$2:$HY$100=L$3)*(GMW!$HZ$2:$HZ$100=L$1),0),$B92-1973)</f>
        <v>402395.3</v>
      </c>
      <c r="M92" cm="1">
        <f t="array" ref="M92">INDEX(GMW!$A$2:$HZ$100,MATCH(1,(GMW!$HY$2:$HY$100=M$3)*(GMW!$HZ$2:$HZ$100=M$1),0),$B92-1973)</f>
        <v>69.092359999999999</v>
      </c>
      <c r="N92" cm="1">
        <f t="array" ref="N92">INDEX(GMW!$A$2:$HZ$100,MATCH(1,(GMW!$HY$2:$HY$100=N$3)*(GMW!$HZ$2:$HZ$100=N$1),0),$B92-1973)</f>
        <v>73.833340000000007</v>
      </c>
      <c r="O92" cm="1">
        <f t="array" ref="O92">INDEX(GMW!$A$2:$HZ$100,MATCH(1,(GMW!$HY$2:$HY$100=O$3)*(GMW!$HZ$2:$HZ$100=O$1),0),$B92-1973)</f>
        <v>5.25</v>
      </c>
      <c r="P92" cm="1">
        <f t="array" ref="P92">INDEX(GMW!$A$2:$HZ$100,MATCH(1,(GMW!$HY$2:$HY$100=P$3)*(GMW!$HZ$2:$HZ$100=P$1),0),$B92-1973)</f>
        <v>38915</v>
      </c>
      <c r="Q92" cm="1">
        <f t="array" ref="Q92">INDEX(GMW!$A$2:$HZ$100,MATCH(1,(GMW!$HY$2:$HY$100=Q$3)*(GMW!$HZ$2:$HZ$100=Q$1),0),$B92-1973)</f>
        <v>97.2</v>
      </c>
      <c r="R92" cm="1">
        <f t="array" ref="R92">INDEX(GMW!$A$2:$HZ$100,MATCH(1,(GMW!$HY$2:$HY$100=R$3)*(GMW!$HZ$2:$HZ$100=R$1),0),$B92-1973)</f>
        <v>32059</v>
      </c>
      <c r="S92" cm="1">
        <f t="array" ref="S92">INDEX(GMW!$A$2:$HZ$100,MATCH(1,(GMW!$HY$2:$HY$100=S$3)*(GMW!$HZ$2:$HZ$100=S$1),0),$B92-1973)</f>
        <v>5</v>
      </c>
      <c r="T92" cm="1">
        <f t="array" ref="T92">INDEX(GMW!$A$2:$HZ$100,MATCH(1,(GMW!$HY$2:$HY$100=T$3)*(GMW!$HZ$2:$HZ$100=T$1),0),$B92-1973)</f>
        <v>3.0549050000000002</v>
      </c>
      <c r="U92" cm="1">
        <f t="array" ref="U92">INDEX(GMW!$A$2:$HZ$100,MATCH(1,(GMW!$HY$2:$HY$100=U$3)*(GMW!$HZ$2:$HZ$100=U$1),0),$B92-1973)</f>
        <v>59113</v>
      </c>
      <c r="V92" cm="1">
        <f t="array" ref="V92">INDEX(GMW!$A$2:$HZ$100,MATCH(1,(GMW!$HY$2:$HY$100=V$3)*(GMW!$HZ$2:$HZ$100=V$1),0),$B92-1973)</f>
        <v>414878</v>
      </c>
      <c r="W92" cm="1">
        <f t="array" ref="W92">INDEX(GMW!$A$2:$HZ$100,MATCH(1,(GMW!$HY$2:$HY$100=W$3)*(GMW!$HZ$2:$HZ$100=W$1),0),$B92-1973)</f>
        <v>655</v>
      </c>
      <c r="X92" cm="1">
        <f t="array" ref="X92">INDEX(GMW!$A$2:$HZ$100,MATCH(1,(GMW!$HY$2:$HY$100=X$3)*(GMW!$HZ$2:$HZ$100=X$1),0),$B92-1973)</f>
        <v>1003</v>
      </c>
      <c r="Y92" cm="1">
        <f t="array" ref="Y92">INDEX(GMW!$A$2:$HZ$100,MATCH(1,(GMW!$HY$2:$HY$100=Y$3)*(GMW!$HZ$2:$HZ$100=Y$1),0),$B92-1973)</f>
        <v>92592</v>
      </c>
      <c r="Z92" cm="1">
        <f t="array" ref="Z92">INDEX(GMW!$A$2:$HZ$100,MATCH(1,(GMW!$HY$2:$HY$100=Z$3)*(GMW!$HZ$2:$HZ$100=Z$1),0),$B92-1973)</f>
        <v>1658</v>
      </c>
      <c r="AA92" cm="1">
        <f t="array" ref="AA92">INDEX(GMW!$A$2:$HZ$100,MATCH(1,(GMW!$HY$2:$HY$100=AA$3)*(GMW!$HZ$2:$HZ$100=AA$1),0),$B92-1973)</f>
        <v>6473</v>
      </c>
      <c r="AB92" cm="1">
        <f t="array" ref="AB92">INDEX(GMW!$A$2:$HZ$100,MATCH(1,(GMW!$HY$2:$HY$100=AB$3)*(GMW!$HZ$2:$HZ$100=AB$1),0),$B92-1973)</f>
        <v>100068</v>
      </c>
      <c r="AC92" cm="1">
        <f t="array" ref="AC92">INDEX(GMW!$A$2:$HZ$100,MATCH(1,(GMW!$HY$2:$HY$100=AC$3)*(GMW!$HZ$2:$HZ$100=AC$1),0),$B92-1973)</f>
        <v>330300</v>
      </c>
      <c r="AD92" cm="1">
        <f t="array" ref="AD92">INDEX(GMW!$A$2:$HZ$100,MATCH(1,(GMW!$HY$2:$HY$100=AD$3)*(GMW!$HZ$2:$HZ$100=AD$1),0),$B92-1973)</f>
        <v>286649</v>
      </c>
      <c r="AE92" cm="1">
        <f t="array" ref="AE92">INDEX(GMW!$A$2:$HZ$100,MATCH(1,(GMW!$HY$2:$HY$100=AE$3)*(GMW!$HZ$2:$HZ$100=AE$1),0),$B92-1973)</f>
        <v>402395.3</v>
      </c>
      <c r="AF92" cm="1">
        <f t="array" ref="AF92">INDEX(GMW!$A$2:$HZ$100,MATCH(1,(GMW!$HY$2:$HY$100=AF$3)*(GMW!$HZ$2:$HZ$100=AF$1),0),$B92-1973)</f>
        <v>69.092359999999999</v>
      </c>
      <c r="AG92" cm="1">
        <f t="array" ref="AG92">INDEX(GMW!$A$2:$HZ$100,MATCH(1,(GMW!$HY$2:$HY$100=AG$3)*(GMW!$HZ$2:$HZ$100=AG$1),0),$B92-1973)</f>
        <v>73.833340000000007</v>
      </c>
      <c r="AH92" cm="1">
        <f t="array" ref="AH92">INDEX(GMW!$A$2:$HZ$100,MATCH(1,(GMW!$HY$2:$HY$100=AH$3)*(GMW!$HZ$2:$HZ$100=AH$1),0),$B92-1973)</f>
        <v>5.25</v>
      </c>
      <c r="AI92" cm="1">
        <f t="array" ref="AI92">INDEX(GMW!$A$2:$HZ$100,MATCH(1,(GMW!$HY$2:$HY$100=AI$3)*(GMW!$HZ$2:$HZ$100=AI$1),0),$B92-1973)</f>
        <v>38915</v>
      </c>
      <c r="AJ92" cm="1">
        <f t="array" ref="AJ92">INDEX(GMW!$A$2:$HZ$100,MATCH(1,(GMW!$HY$2:$HY$100=AJ$3)*(GMW!$HZ$2:$HZ$100=AJ$1),0),$B92-1973)</f>
        <v>97.2</v>
      </c>
      <c r="AK92" cm="1">
        <f t="array" ref="AK92">INDEX(GMW!$A$2:$HZ$100,MATCH(1,(GMW!$HY$2:$HY$100=AK$3)*(GMW!$HZ$2:$HZ$100=AK$1),0),$B92-1973)</f>
        <v>32059</v>
      </c>
      <c r="AL92" cm="1">
        <f t="array" ref="AL92">INDEX(GMW!$A$2:$HZ$100,MATCH(1,(GMW!$HY$2:$HY$100=AL$3)*(GMW!$HZ$2:$HZ$100=AL$1),0),$B92-1973)</f>
        <v>5</v>
      </c>
      <c r="AM92" cm="1">
        <f t="array" ref="AM92">INDEX(GMW!$A$2:$HZ$100,MATCH(1,(GMW!$HY$2:$HY$100=AM$3)*(GMW!$HZ$2:$HZ$100=AM$1),0),$B92-1973)</f>
        <v>3.0549050000000002</v>
      </c>
      <c r="AN92" cm="1">
        <f t="array" ref="AN92">INDEX(GMW!$A$2:$HZ$100,MATCH(1,(GMW!$HY$2:$HY$100=AN$3)*(GMW!$HZ$2:$HZ$100=AN$1),0),$B92-1973)</f>
        <v>59113</v>
      </c>
      <c r="AO92" cm="1">
        <f t="array" ref="AO92">INDEX(GMW!$A$2:$HZ$100,MATCH(1,(GMW!$HY$2:$HY$100=AO$3)*(GMW!$HZ$2:$HZ$100=AO$1),0),$B92-1973)</f>
        <v>414878</v>
      </c>
      <c r="AP92" cm="1">
        <f t="array" ref="AP92">INDEX(GMW!$A$2:$HZ$100,MATCH(1,(GMW!$HY$2:$HY$100=AP$3)*(GMW!$HZ$2:$HZ$100=AP$1),0),$B92-1973)</f>
        <v>655</v>
      </c>
      <c r="AQ92" cm="1">
        <f t="array" ref="AQ92">INDEX(GMW!$A$2:$HZ$100,MATCH(1,(GMW!$HY$2:$HY$100=AQ$3)*(GMW!$HZ$2:$HZ$100=AQ$1),0),$B92-1973)</f>
        <v>1003</v>
      </c>
      <c r="AR92" cm="1">
        <f t="array" ref="AR92">INDEX(GMW!$A$2:$HZ$100,MATCH(1,(GMW!$HY$2:$HY$100=AR$3)*(GMW!$HZ$2:$HZ$100=AR$1),0),$B92-1973)</f>
        <v>92592</v>
      </c>
      <c r="AS92" cm="1">
        <f t="array" ref="AS92">INDEX(GMW!$A$2:$HZ$100,MATCH(1,(GMW!$HY$2:$HY$100=AS$3)*(GMW!$HZ$2:$HZ$100=AS$1),0),$B92-1973)</f>
        <v>1658</v>
      </c>
      <c r="AT92" cm="1">
        <f t="array" ref="AT92">INDEX(GMW!$A$2:$HZ$100,MATCH(1,(GMW!$HY$2:$HY$100=AT$3)*(GMW!$HZ$2:$HZ$100=AT$1),0),$B92-1973)</f>
        <v>6473</v>
      </c>
      <c r="AU92" cm="1">
        <f t="array" ref="AU92">INDEX(GMW!$A$2:$HZ$100,MATCH(1,(GMW!$HY$2:$HY$100=AU$3)*(GMW!$HZ$2:$HZ$100=AU$1),0),$B92-1973)</f>
        <v>100068</v>
      </c>
      <c r="AV92" cm="1">
        <f t="array" ref="AV92">INDEX(GMW!$A$2:$HZ$100,MATCH(1,(GMW!$HY$2:$HY$100=AV$3)*(GMW!$HZ$2:$HZ$100=AV$1),0),$B92-1973)</f>
        <v>330300</v>
      </c>
      <c r="AW92" cm="1">
        <f t="array" ref="AW92">INDEX(GMW!$A$2:$HZ$100,MATCH(1,(GMW!$HY$2:$HY$100=AW$3)*(GMW!$HZ$2:$HZ$100=AW$1),0),$B92-1973)</f>
        <v>286649</v>
      </c>
      <c r="AX92" cm="1">
        <f t="array" ref="AX92">INDEX(GMW!$A$2:$HZ$100,MATCH(1,(GMW!$HY$2:$HY$100=AX$3)*(GMW!$HZ$2:$HZ$100=AX$1),0),$B92-1973)</f>
        <v>402395.3</v>
      </c>
      <c r="AY92" cm="1">
        <f t="array" ref="AY92">INDEX(GMW!$A$2:$HZ$100,MATCH(1,(GMW!$HY$2:$HY$100=AY$3)*(GMW!$HZ$2:$HZ$100=AY$1),0),$B92-1973)</f>
        <v>69.092359999999999</v>
      </c>
      <c r="AZ92" cm="1">
        <f t="array" ref="AZ92">INDEX(GMW!$A$2:$HZ$100,MATCH(1,(GMW!$HY$2:$HY$100=AZ$3)*(GMW!$HZ$2:$HZ$100=AZ$1),0),$B92-1973)</f>
        <v>73.833340000000007</v>
      </c>
      <c r="BA92" cm="1">
        <f t="array" ref="BA92">INDEX(GMW!$A$2:$HZ$100,MATCH(1,(GMW!$HY$2:$HY$100=BA$3)*(GMW!$HZ$2:$HZ$100=BA$1),0),$B92-1973)</f>
        <v>5.25</v>
      </c>
      <c r="BB92" cm="1">
        <f t="array" ref="BB92">INDEX(GMW!$A$2:$HZ$100,MATCH(1,(GMW!$HY$2:$HY$100=BB$3)*(GMW!$HZ$2:$HZ$100=BB$1),0),$B92-1973)</f>
        <v>38915</v>
      </c>
      <c r="BC92" cm="1">
        <f t="array" ref="BC92">INDEX(GMW!$A$2:$HZ$100,MATCH(1,(GMW!$HY$2:$HY$100=BC$3)*(GMW!$HZ$2:$HZ$100=BC$1),0),$B92-1973)</f>
        <v>97.2</v>
      </c>
      <c r="BD92" cm="1">
        <f t="array" ref="BD92">INDEX(GMW!$A$2:$HZ$100,MATCH(1,(GMW!$HY$2:$HY$100=BD$3)*(GMW!$HZ$2:$HZ$100=BD$1),0),$B92-1973)</f>
        <v>32059</v>
      </c>
      <c r="BE92" cm="1">
        <f t="array" ref="BE92">INDEX(GMW!$A$2:$HZ$100,MATCH(1,(GMW!$HY$2:$HY$100=BE$3)*(GMW!$HZ$2:$HZ$100=BE$1),0),$B92-1973)</f>
        <v>5</v>
      </c>
      <c r="BF92" cm="1">
        <f t="array" ref="BF92">INDEX(GMW!$A$2:$HZ$100,MATCH(1,(GMW!$HY$2:$HY$100=BF$3)*(GMW!$HZ$2:$HZ$100=BF$1),0),$B92-1973)</f>
        <v>3.0549050000000002</v>
      </c>
      <c r="BG92" cm="1">
        <f t="array" ref="BG92">INDEX(GMW!$A$2:$HZ$100,MATCH(1,(GMW!$HY$2:$HY$100=BG$3)*(GMW!$HZ$2:$HZ$100=BG$1),0),$B92-1973)</f>
        <v>59113</v>
      </c>
      <c r="BJ92">
        <f t="shared" si="127"/>
        <v>2001</v>
      </c>
    </row>
    <row r="93" spans="1:63">
      <c r="B93">
        <f t="shared" si="125"/>
        <v>2066</v>
      </c>
      <c r="C93" cm="1">
        <f t="array" ref="C93">INDEX(GMW!$A$2:$HZ$100,MATCH(1,(GMW!$HY$2:$HY$100=C$3)*(GMW!$HZ$2:$HZ$100=C$1),0),$B93-1973)</f>
        <v>417085</v>
      </c>
      <c r="D93" cm="1">
        <f t="array" ref="D93">INDEX(GMW!$A$2:$HZ$100,MATCH(1,(GMW!$HY$2:$HY$100=D$3)*(GMW!$HZ$2:$HZ$100=D$1),0),$B93-1973)</f>
        <v>-1577</v>
      </c>
      <c r="E93" cm="1">
        <f t="array" ref="E93">INDEX(GMW!$A$2:$HZ$100,MATCH(1,(GMW!$HY$2:$HY$100=E$3)*(GMW!$HZ$2:$HZ$100=E$1),0),$B93-1973)</f>
        <v>4070</v>
      </c>
      <c r="F93" cm="1">
        <f t="array" ref="F93">INDEX(GMW!$A$2:$HZ$100,MATCH(1,(GMW!$HY$2:$HY$100=F$3)*(GMW!$HZ$2:$HZ$100=F$1),0),$B93-1973)</f>
        <v>93272</v>
      </c>
      <c r="G93" cm="1">
        <f t="array" ref="G93">INDEX(GMW!$A$2:$HZ$100,MATCH(1,(GMW!$HY$2:$HY$100=G$3)*(GMW!$HZ$2:$HZ$100=G$1),0),$B93-1973)</f>
        <v>2493</v>
      </c>
      <c r="H93" cm="1">
        <f t="array" ref="H93">INDEX(GMW!$A$2:$HZ$100,MATCH(1,(GMW!$HY$2:$HY$100=H$3)*(GMW!$HZ$2:$HZ$100=H$1),0),$B93-1973)</f>
        <v>6525</v>
      </c>
      <c r="I93" cm="1">
        <f t="array" ref="I93">INDEX(GMW!$A$2:$HZ$100,MATCH(1,(GMW!$HY$2:$HY$100=I$3)*(GMW!$HZ$2:$HZ$100=I$1),0),$B93-1973)</f>
        <v>103867</v>
      </c>
      <c r="J93" cm="1">
        <f t="array" ref="J93">INDEX(GMW!$A$2:$HZ$100,MATCH(1,(GMW!$HY$2:$HY$100=J$3)*(GMW!$HZ$2:$HZ$100=J$1),0),$B93-1973)</f>
        <v>324600</v>
      </c>
      <c r="K93" cm="1">
        <f t="array" ref="K93">INDEX(GMW!$A$2:$HZ$100,MATCH(1,(GMW!$HY$2:$HY$100=K$3)*(GMW!$HZ$2:$HZ$100=K$1),0),$B93-1973)</f>
        <v>288266</v>
      </c>
      <c r="L93" cm="1">
        <f t="array" ref="L93">INDEX(GMW!$A$2:$HZ$100,MATCH(1,(GMW!$HY$2:$HY$100=L$3)*(GMW!$HZ$2:$HZ$100=L$1),0),$B93-1973)</f>
        <v>404360.1</v>
      </c>
      <c r="M93" cm="1">
        <f t="array" ref="M93">INDEX(GMW!$A$2:$HZ$100,MATCH(1,(GMW!$HY$2:$HY$100=M$3)*(GMW!$HZ$2:$HZ$100=M$1),0),$B93-1973)</f>
        <v>69.114450000000005</v>
      </c>
      <c r="N93" cm="1">
        <f t="array" ref="N93">INDEX(GMW!$A$2:$HZ$100,MATCH(1,(GMW!$HY$2:$HY$100=N$3)*(GMW!$HZ$2:$HZ$100=N$1),0),$B93-1973)</f>
        <v>73.866669999999999</v>
      </c>
      <c r="O93" cm="1">
        <f t="array" ref="O93">INDEX(GMW!$A$2:$HZ$100,MATCH(1,(GMW!$HY$2:$HY$100=O$3)*(GMW!$HZ$2:$HZ$100=O$1),0),$B93-1973)</f>
        <v>4.75</v>
      </c>
      <c r="P93" cm="1">
        <f t="array" ref="P93">INDEX(GMW!$A$2:$HZ$100,MATCH(1,(GMW!$HY$2:$HY$100=P$3)*(GMW!$HZ$2:$HZ$100=P$1),0),$B93-1973)</f>
        <v>39206</v>
      </c>
      <c r="Q93" cm="1">
        <f t="array" ref="Q93">INDEX(GMW!$A$2:$HZ$100,MATCH(1,(GMW!$HY$2:$HY$100=Q$3)*(GMW!$HZ$2:$HZ$100=Q$1),0),$B93-1973)</f>
        <v>97.8</v>
      </c>
      <c r="R93" cm="1">
        <f t="array" ref="R93">INDEX(GMW!$A$2:$HZ$100,MATCH(1,(GMW!$HY$2:$HY$100=R$3)*(GMW!$HZ$2:$HZ$100=R$1),0),$B93-1973)</f>
        <v>31741</v>
      </c>
      <c r="S93" cm="1">
        <f t="array" ref="S93">INDEX(GMW!$A$2:$HZ$100,MATCH(1,(GMW!$HY$2:$HY$100=S$3)*(GMW!$HZ$2:$HZ$100=S$1),0),$B93-1973)</f>
        <v>5.0999999999999996</v>
      </c>
      <c r="T93" cm="1">
        <f t="array" ref="T93">INDEX(GMW!$A$2:$HZ$100,MATCH(1,(GMW!$HY$2:$HY$100=T$3)*(GMW!$HZ$2:$HZ$100=T$1),0),$B93-1973)</f>
        <v>3.0984880000000001</v>
      </c>
      <c r="U93" cm="1">
        <f t="array" ref="U93">INDEX(GMW!$A$2:$HZ$100,MATCH(1,(GMW!$HY$2:$HY$100=U$3)*(GMW!$HZ$2:$HZ$100=U$1),0),$B93-1973)</f>
        <v>59176.25</v>
      </c>
      <c r="V93" cm="1">
        <f t="array" ref="V93">INDEX(GMW!$A$2:$HZ$100,MATCH(1,(GMW!$HY$2:$HY$100=V$3)*(GMW!$HZ$2:$HZ$100=V$1),0),$B93-1973)</f>
        <v>417085</v>
      </c>
      <c r="W93" cm="1">
        <f t="array" ref="W93">INDEX(GMW!$A$2:$HZ$100,MATCH(1,(GMW!$HY$2:$HY$100=W$3)*(GMW!$HZ$2:$HZ$100=W$1),0),$B93-1973)</f>
        <v>-1577</v>
      </c>
      <c r="X93" cm="1">
        <f t="array" ref="X93">INDEX(GMW!$A$2:$HZ$100,MATCH(1,(GMW!$HY$2:$HY$100=X$3)*(GMW!$HZ$2:$HZ$100=X$1),0),$B93-1973)</f>
        <v>4070</v>
      </c>
      <c r="Y93" cm="1">
        <f t="array" ref="Y93">INDEX(GMW!$A$2:$HZ$100,MATCH(1,(GMW!$HY$2:$HY$100=Y$3)*(GMW!$HZ$2:$HZ$100=Y$1),0),$B93-1973)</f>
        <v>93272</v>
      </c>
      <c r="Z93" cm="1">
        <f t="array" ref="Z93">INDEX(GMW!$A$2:$HZ$100,MATCH(1,(GMW!$HY$2:$HY$100=Z$3)*(GMW!$HZ$2:$HZ$100=Z$1),0),$B93-1973)</f>
        <v>2493</v>
      </c>
      <c r="AA93" cm="1">
        <f t="array" ref="AA93">INDEX(GMW!$A$2:$HZ$100,MATCH(1,(GMW!$HY$2:$HY$100=AA$3)*(GMW!$HZ$2:$HZ$100=AA$1),0),$B93-1973)</f>
        <v>6525</v>
      </c>
      <c r="AB93" cm="1">
        <f t="array" ref="AB93">INDEX(GMW!$A$2:$HZ$100,MATCH(1,(GMW!$HY$2:$HY$100=AB$3)*(GMW!$HZ$2:$HZ$100=AB$1),0),$B93-1973)</f>
        <v>103867</v>
      </c>
      <c r="AC93" cm="1">
        <f t="array" ref="AC93">INDEX(GMW!$A$2:$HZ$100,MATCH(1,(GMW!$HY$2:$HY$100=AC$3)*(GMW!$HZ$2:$HZ$100=AC$1),0),$B93-1973)</f>
        <v>324600</v>
      </c>
      <c r="AD93" cm="1">
        <f t="array" ref="AD93">INDEX(GMW!$A$2:$HZ$100,MATCH(1,(GMW!$HY$2:$HY$100=AD$3)*(GMW!$HZ$2:$HZ$100=AD$1),0),$B93-1973)</f>
        <v>288266</v>
      </c>
      <c r="AE93" cm="1">
        <f t="array" ref="AE93">INDEX(GMW!$A$2:$HZ$100,MATCH(1,(GMW!$HY$2:$HY$100=AE$3)*(GMW!$HZ$2:$HZ$100=AE$1),0),$B93-1973)</f>
        <v>404360.1</v>
      </c>
      <c r="AF93" cm="1">
        <f t="array" ref="AF93">INDEX(GMW!$A$2:$HZ$100,MATCH(1,(GMW!$HY$2:$HY$100=AF$3)*(GMW!$HZ$2:$HZ$100=AF$1),0),$B93-1973)</f>
        <v>69.114450000000005</v>
      </c>
      <c r="AG93" cm="1">
        <f t="array" ref="AG93">INDEX(GMW!$A$2:$HZ$100,MATCH(1,(GMW!$HY$2:$HY$100=AG$3)*(GMW!$HZ$2:$HZ$100=AG$1),0),$B93-1973)</f>
        <v>73.866669999999999</v>
      </c>
      <c r="AH93" cm="1">
        <f t="array" ref="AH93">INDEX(GMW!$A$2:$HZ$100,MATCH(1,(GMW!$HY$2:$HY$100=AH$3)*(GMW!$HZ$2:$HZ$100=AH$1),0),$B93-1973)</f>
        <v>4.75</v>
      </c>
      <c r="AI93" cm="1">
        <f t="array" ref="AI93">INDEX(GMW!$A$2:$HZ$100,MATCH(1,(GMW!$HY$2:$HY$100=AI$3)*(GMW!$HZ$2:$HZ$100=AI$1),0),$B93-1973)</f>
        <v>39206</v>
      </c>
      <c r="AJ93" cm="1">
        <f t="array" ref="AJ93">INDEX(GMW!$A$2:$HZ$100,MATCH(1,(GMW!$HY$2:$HY$100=AJ$3)*(GMW!$HZ$2:$HZ$100=AJ$1),0),$B93-1973)</f>
        <v>97.8</v>
      </c>
      <c r="AK93" cm="1">
        <f t="array" ref="AK93">INDEX(GMW!$A$2:$HZ$100,MATCH(1,(GMW!$HY$2:$HY$100=AK$3)*(GMW!$HZ$2:$HZ$100=AK$1),0),$B93-1973)</f>
        <v>31741</v>
      </c>
      <c r="AL93" cm="1">
        <f t="array" ref="AL93">INDEX(GMW!$A$2:$HZ$100,MATCH(1,(GMW!$HY$2:$HY$100=AL$3)*(GMW!$HZ$2:$HZ$100=AL$1),0),$B93-1973)</f>
        <v>5.0999999999999996</v>
      </c>
      <c r="AM93" cm="1">
        <f t="array" ref="AM93">INDEX(GMW!$A$2:$HZ$100,MATCH(1,(GMW!$HY$2:$HY$100=AM$3)*(GMW!$HZ$2:$HZ$100=AM$1),0),$B93-1973)</f>
        <v>3.0984880000000001</v>
      </c>
      <c r="AN93" cm="1">
        <f t="array" ref="AN93">INDEX(GMW!$A$2:$HZ$100,MATCH(1,(GMW!$HY$2:$HY$100=AN$3)*(GMW!$HZ$2:$HZ$100=AN$1),0),$B93-1973)</f>
        <v>59176.25</v>
      </c>
      <c r="AO93" cm="1">
        <f t="array" ref="AO93">INDEX(GMW!$A$2:$HZ$100,MATCH(1,(GMW!$HY$2:$HY$100=AO$3)*(GMW!$HZ$2:$HZ$100=AO$1),0),$B93-1973)</f>
        <v>417085</v>
      </c>
      <c r="AP93" cm="1">
        <f t="array" ref="AP93">INDEX(GMW!$A$2:$HZ$100,MATCH(1,(GMW!$HY$2:$HY$100=AP$3)*(GMW!$HZ$2:$HZ$100=AP$1),0),$B93-1973)</f>
        <v>-1577</v>
      </c>
      <c r="AQ93" cm="1">
        <f t="array" ref="AQ93">INDEX(GMW!$A$2:$HZ$100,MATCH(1,(GMW!$HY$2:$HY$100=AQ$3)*(GMW!$HZ$2:$HZ$100=AQ$1),0),$B93-1973)</f>
        <v>4070</v>
      </c>
      <c r="AR93" cm="1">
        <f t="array" ref="AR93">INDEX(GMW!$A$2:$HZ$100,MATCH(1,(GMW!$HY$2:$HY$100=AR$3)*(GMW!$HZ$2:$HZ$100=AR$1),0),$B93-1973)</f>
        <v>93272</v>
      </c>
      <c r="AS93" cm="1">
        <f t="array" ref="AS93">INDEX(GMW!$A$2:$HZ$100,MATCH(1,(GMW!$HY$2:$HY$100=AS$3)*(GMW!$HZ$2:$HZ$100=AS$1),0),$B93-1973)</f>
        <v>2493</v>
      </c>
      <c r="AT93" cm="1">
        <f t="array" ref="AT93">INDEX(GMW!$A$2:$HZ$100,MATCH(1,(GMW!$HY$2:$HY$100=AT$3)*(GMW!$HZ$2:$HZ$100=AT$1),0),$B93-1973)</f>
        <v>6525</v>
      </c>
      <c r="AU93" cm="1">
        <f t="array" ref="AU93">INDEX(GMW!$A$2:$HZ$100,MATCH(1,(GMW!$HY$2:$HY$100=AU$3)*(GMW!$HZ$2:$HZ$100=AU$1),0),$B93-1973)</f>
        <v>103867</v>
      </c>
      <c r="AV93" cm="1">
        <f t="array" ref="AV93">INDEX(GMW!$A$2:$HZ$100,MATCH(1,(GMW!$HY$2:$HY$100=AV$3)*(GMW!$HZ$2:$HZ$100=AV$1),0),$B93-1973)</f>
        <v>324600</v>
      </c>
      <c r="AW93" cm="1">
        <f t="array" ref="AW93">INDEX(GMW!$A$2:$HZ$100,MATCH(1,(GMW!$HY$2:$HY$100=AW$3)*(GMW!$HZ$2:$HZ$100=AW$1),0),$B93-1973)</f>
        <v>288266</v>
      </c>
      <c r="AX93" cm="1">
        <f t="array" ref="AX93">INDEX(GMW!$A$2:$HZ$100,MATCH(1,(GMW!$HY$2:$HY$100=AX$3)*(GMW!$HZ$2:$HZ$100=AX$1),0),$B93-1973)</f>
        <v>404360.1</v>
      </c>
      <c r="AY93" cm="1">
        <f t="array" ref="AY93">INDEX(GMW!$A$2:$HZ$100,MATCH(1,(GMW!$HY$2:$HY$100=AY$3)*(GMW!$HZ$2:$HZ$100=AY$1),0),$B93-1973)</f>
        <v>69.114450000000005</v>
      </c>
      <c r="AZ93" cm="1">
        <f t="array" ref="AZ93">INDEX(GMW!$A$2:$HZ$100,MATCH(1,(GMW!$HY$2:$HY$100=AZ$3)*(GMW!$HZ$2:$HZ$100=AZ$1),0),$B93-1973)</f>
        <v>73.866669999999999</v>
      </c>
      <c r="BA93" cm="1">
        <f t="array" ref="BA93">INDEX(GMW!$A$2:$HZ$100,MATCH(1,(GMW!$HY$2:$HY$100=BA$3)*(GMW!$HZ$2:$HZ$100=BA$1),0),$B93-1973)</f>
        <v>4.75</v>
      </c>
      <c r="BB93" cm="1">
        <f t="array" ref="BB93">INDEX(GMW!$A$2:$HZ$100,MATCH(1,(GMW!$HY$2:$HY$100=BB$3)*(GMW!$HZ$2:$HZ$100=BB$1),0),$B93-1973)</f>
        <v>39206</v>
      </c>
      <c r="BC93" cm="1">
        <f t="array" ref="BC93">INDEX(GMW!$A$2:$HZ$100,MATCH(1,(GMW!$HY$2:$HY$100=BC$3)*(GMW!$HZ$2:$HZ$100=BC$1),0),$B93-1973)</f>
        <v>97.8</v>
      </c>
      <c r="BD93" cm="1">
        <f t="array" ref="BD93">INDEX(GMW!$A$2:$HZ$100,MATCH(1,(GMW!$HY$2:$HY$100=BD$3)*(GMW!$HZ$2:$HZ$100=BD$1),0),$B93-1973)</f>
        <v>31741</v>
      </c>
      <c r="BE93" cm="1">
        <f t="array" ref="BE93">INDEX(GMW!$A$2:$HZ$100,MATCH(1,(GMW!$HY$2:$HY$100=BE$3)*(GMW!$HZ$2:$HZ$100=BE$1),0),$B93-1973)</f>
        <v>5.0999999999999996</v>
      </c>
      <c r="BF93" cm="1">
        <f t="array" ref="BF93">INDEX(GMW!$A$2:$HZ$100,MATCH(1,(GMW!$HY$2:$HY$100=BF$3)*(GMW!$HZ$2:$HZ$100=BF$1),0),$B93-1973)</f>
        <v>3.0984880000000001</v>
      </c>
      <c r="BG93" cm="1">
        <f t="array" ref="BG93">INDEX(GMW!$A$2:$HZ$100,MATCH(1,(GMW!$HY$2:$HY$100=BG$3)*(GMW!$HZ$2:$HZ$100=BG$1),0),$B93-1973)</f>
        <v>59176.25</v>
      </c>
      <c r="BJ93">
        <f t="shared" si="127"/>
        <v>2001</v>
      </c>
    </row>
    <row r="94" spans="1:63">
      <c r="B94">
        <f t="shared" si="125"/>
        <v>2067</v>
      </c>
      <c r="C94" cm="1">
        <f t="array" ref="C94">INDEX(GMW!$A$2:$HZ$100,MATCH(1,(GMW!$HY$2:$HY$100=C$3)*(GMW!$HZ$2:$HZ$100=C$1),0),$B94-1973)</f>
        <v>418445</v>
      </c>
      <c r="D94" cm="1">
        <f t="array" ref="D94">INDEX(GMW!$A$2:$HZ$100,MATCH(1,(GMW!$HY$2:$HY$100=D$3)*(GMW!$HZ$2:$HZ$100=D$1),0),$B94-1973)</f>
        <v>9596</v>
      </c>
      <c r="E94" cm="1">
        <f t="array" ref="E94">INDEX(GMW!$A$2:$HZ$100,MATCH(1,(GMW!$HY$2:$HY$100=E$3)*(GMW!$HZ$2:$HZ$100=E$1),0),$B94-1973)</f>
        <v>-6375</v>
      </c>
      <c r="F94" cm="1">
        <f t="array" ref="F94">INDEX(GMW!$A$2:$HZ$100,MATCH(1,(GMW!$HY$2:$HY$100=F$3)*(GMW!$HZ$2:$HZ$100=F$1),0),$B94-1973)</f>
        <v>96828</v>
      </c>
      <c r="G94" cm="1">
        <f t="array" ref="G94">INDEX(GMW!$A$2:$HZ$100,MATCH(1,(GMW!$HY$2:$HY$100=G$3)*(GMW!$HZ$2:$HZ$100=G$1),0),$B94-1973)</f>
        <v>3221</v>
      </c>
      <c r="H94" cm="1">
        <f t="array" ref="H94">INDEX(GMW!$A$2:$HZ$100,MATCH(1,(GMW!$HY$2:$HY$100=H$3)*(GMW!$HZ$2:$HZ$100=H$1),0),$B94-1973)</f>
        <v>6608</v>
      </c>
      <c r="I94" cm="1">
        <f t="array" ref="I94">INDEX(GMW!$A$2:$HZ$100,MATCH(1,(GMW!$HY$2:$HY$100=I$3)*(GMW!$HZ$2:$HZ$100=I$1),0),$B94-1973)</f>
        <v>97061</v>
      </c>
      <c r="J94" cm="1">
        <f t="array" ref="J94">INDEX(GMW!$A$2:$HZ$100,MATCH(1,(GMW!$HY$2:$HY$100=J$3)*(GMW!$HZ$2:$HZ$100=J$1),0),$B94-1973)</f>
        <v>335500</v>
      </c>
      <c r="K94" cm="1">
        <f t="array" ref="K94">INDEX(GMW!$A$2:$HZ$100,MATCH(1,(GMW!$HY$2:$HY$100=K$3)*(GMW!$HZ$2:$HZ$100=K$1),0),$B94-1973)</f>
        <v>288292</v>
      </c>
      <c r="L94" cm="1">
        <f t="array" ref="L94">INDEX(GMW!$A$2:$HZ$100,MATCH(1,(GMW!$HY$2:$HY$100=L$3)*(GMW!$HZ$2:$HZ$100=L$1),0),$B94-1973)</f>
        <v>406556.1</v>
      </c>
      <c r="M94" cm="1">
        <f t="array" ref="M94">INDEX(GMW!$A$2:$HZ$100,MATCH(1,(GMW!$HY$2:$HY$100=M$3)*(GMW!$HZ$2:$HZ$100=M$1),0),$B94-1973)</f>
        <v>68.896029999999996</v>
      </c>
      <c r="N94" cm="1">
        <f t="array" ref="N94">INDEX(GMW!$A$2:$HZ$100,MATCH(1,(GMW!$HY$2:$HY$100=N$3)*(GMW!$HZ$2:$HZ$100=N$1),0),$B94-1973)</f>
        <v>73.900000000000006</v>
      </c>
      <c r="O94" cm="1">
        <f t="array" ref="O94">INDEX(GMW!$A$2:$HZ$100,MATCH(1,(GMW!$HY$2:$HY$100=O$3)*(GMW!$HZ$2:$HZ$100=O$1),0),$B94-1973)</f>
        <v>4</v>
      </c>
      <c r="P94" cm="1">
        <f t="array" ref="P94">INDEX(GMW!$A$2:$HZ$100,MATCH(1,(GMW!$HY$2:$HY$100=P$3)*(GMW!$HZ$2:$HZ$100=P$1),0),$B94-1973)</f>
        <v>39051</v>
      </c>
      <c r="Q94" cm="1">
        <f t="array" ref="Q94">INDEX(GMW!$A$2:$HZ$100,MATCH(1,(GMW!$HY$2:$HY$100=Q$3)*(GMW!$HZ$2:$HZ$100=Q$1),0),$B94-1973)</f>
        <v>97.2</v>
      </c>
      <c r="R94" cm="1">
        <f t="array" ref="R94">INDEX(GMW!$A$2:$HZ$100,MATCH(1,(GMW!$HY$2:$HY$100=R$3)*(GMW!$HZ$2:$HZ$100=R$1),0),$B94-1973)</f>
        <v>31920</v>
      </c>
      <c r="S94" cm="1">
        <f t="array" ref="S94">INDEX(GMW!$A$2:$HZ$100,MATCH(1,(GMW!$HY$2:$HY$100=S$3)*(GMW!$HZ$2:$HZ$100=S$1),0),$B94-1973)</f>
        <v>5.2</v>
      </c>
      <c r="T94" cm="1">
        <f t="array" ref="T94">INDEX(GMW!$A$2:$HZ$100,MATCH(1,(GMW!$HY$2:$HY$100=T$3)*(GMW!$HZ$2:$HZ$100=T$1),0),$B94-1973)</f>
        <v>2.8823850000000002</v>
      </c>
      <c r="U94" cm="1">
        <f t="array" ref="U94">INDEX(GMW!$A$2:$HZ$100,MATCH(1,(GMW!$HY$2:$HY$100=U$3)*(GMW!$HZ$2:$HZ$100=U$1),0),$B94-1973)</f>
        <v>59239.5</v>
      </c>
      <c r="V94" cm="1">
        <f t="array" ref="V94">INDEX(GMW!$A$2:$HZ$100,MATCH(1,(GMW!$HY$2:$HY$100=V$3)*(GMW!$HZ$2:$HZ$100=V$1),0),$B94-1973)</f>
        <v>418445</v>
      </c>
      <c r="W94" cm="1">
        <f t="array" ref="W94">INDEX(GMW!$A$2:$HZ$100,MATCH(1,(GMW!$HY$2:$HY$100=W$3)*(GMW!$HZ$2:$HZ$100=W$1),0),$B94-1973)</f>
        <v>9596</v>
      </c>
      <c r="X94" cm="1">
        <f t="array" ref="X94">INDEX(GMW!$A$2:$HZ$100,MATCH(1,(GMW!$HY$2:$HY$100=X$3)*(GMW!$HZ$2:$HZ$100=X$1),0),$B94-1973)</f>
        <v>-6375</v>
      </c>
      <c r="Y94" cm="1">
        <f t="array" ref="Y94">INDEX(GMW!$A$2:$HZ$100,MATCH(1,(GMW!$HY$2:$HY$100=Y$3)*(GMW!$HZ$2:$HZ$100=Y$1),0),$B94-1973)</f>
        <v>96828</v>
      </c>
      <c r="Z94" cm="1">
        <f t="array" ref="Z94">INDEX(GMW!$A$2:$HZ$100,MATCH(1,(GMW!$HY$2:$HY$100=Z$3)*(GMW!$HZ$2:$HZ$100=Z$1),0),$B94-1973)</f>
        <v>3221</v>
      </c>
      <c r="AA94" cm="1">
        <f t="array" ref="AA94">INDEX(GMW!$A$2:$HZ$100,MATCH(1,(GMW!$HY$2:$HY$100=AA$3)*(GMW!$HZ$2:$HZ$100=AA$1),0),$B94-1973)</f>
        <v>6608</v>
      </c>
      <c r="AB94" cm="1">
        <f t="array" ref="AB94">INDEX(GMW!$A$2:$HZ$100,MATCH(1,(GMW!$HY$2:$HY$100=AB$3)*(GMW!$HZ$2:$HZ$100=AB$1),0),$B94-1973)</f>
        <v>97061</v>
      </c>
      <c r="AC94" cm="1">
        <f t="array" ref="AC94">INDEX(GMW!$A$2:$HZ$100,MATCH(1,(GMW!$HY$2:$HY$100=AC$3)*(GMW!$HZ$2:$HZ$100=AC$1),0),$B94-1973)</f>
        <v>335500</v>
      </c>
      <c r="AD94" cm="1">
        <f t="array" ref="AD94">INDEX(GMW!$A$2:$HZ$100,MATCH(1,(GMW!$HY$2:$HY$100=AD$3)*(GMW!$HZ$2:$HZ$100=AD$1),0),$B94-1973)</f>
        <v>288292</v>
      </c>
      <c r="AE94" cm="1">
        <f t="array" ref="AE94">INDEX(GMW!$A$2:$HZ$100,MATCH(1,(GMW!$HY$2:$HY$100=AE$3)*(GMW!$HZ$2:$HZ$100=AE$1),0),$B94-1973)</f>
        <v>406556.1</v>
      </c>
      <c r="AF94" cm="1">
        <f t="array" ref="AF94">INDEX(GMW!$A$2:$HZ$100,MATCH(1,(GMW!$HY$2:$HY$100=AF$3)*(GMW!$HZ$2:$HZ$100=AF$1),0),$B94-1973)</f>
        <v>68.896029999999996</v>
      </c>
      <c r="AG94" cm="1">
        <f t="array" ref="AG94">INDEX(GMW!$A$2:$HZ$100,MATCH(1,(GMW!$HY$2:$HY$100=AG$3)*(GMW!$HZ$2:$HZ$100=AG$1),0),$B94-1973)</f>
        <v>73.900000000000006</v>
      </c>
      <c r="AH94" cm="1">
        <f t="array" ref="AH94">INDEX(GMW!$A$2:$HZ$100,MATCH(1,(GMW!$HY$2:$HY$100=AH$3)*(GMW!$HZ$2:$HZ$100=AH$1),0),$B94-1973)</f>
        <v>4</v>
      </c>
      <c r="AI94" cm="1">
        <f t="array" ref="AI94">INDEX(GMW!$A$2:$HZ$100,MATCH(1,(GMW!$HY$2:$HY$100=AI$3)*(GMW!$HZ$2:$HZ$100=AI$1),0),$B94-1973)</f>
        <v>39051</v>
      </c>
      <c r="AJ94" cm="1">
        <f t="array" ref="AJ94">INDEX(GMW!$A$2:$HZ$100,MATCH(1,(GMW!$HY$2:$HY$100=AJ$3)*(GMW!$HZ$2:$HZ$100=AJ$1),0),$B94-1973)</f>
        <v>97.2</v>
      </c>
      <c r="AK94" cm="1">
        <f t="array" ref="AK94">INDEX(GMW!$A$2:$HZ$100,MATCH(1,(GMW!$HY$2:$HY$100=AK$3)*(GMW!$HZ$2:$HZ$100=AK$1),0),$B94-1973)</f>
        <v>31920</v>
      </c>
      <c r="AL94" cm="1">
        <f t="array" ref="AL94">INDEX(GMW!$A$2:$HZ$100,MATCH(1,(GMW!$HY$2:$HY$100=AL$3)*(GMW!$HZ$2:$HZ$100=AL$1),0),$B94-1973)</f>
        <v>5.2</v>
      </c>
      <c r="AM94" cm="1">
        <f t="array" ref="AM94">INDEX(GMW!$A$2:$HZ$100,MATCH(1,(GMW!$HY$2:$HY$100=AM$3)*(GMW!$HZ$2:$HZ$100=AM$1),0),$B94-1973)</f>
        <v>2.8823850000000002</v>
      </c>
      <c r="AN94" cm="1">
        <f t="array" ref="AN94">INDEX(GMW!$A$2:$HZ$100,MATCH(1,(GMW!$HY$2:$HY$100=AN$3)*(GMW!$HZ$2:$HZ$100=AN$1),0),$B94-1973)</f>
        <v>59239.5</v>
      </c>
      <c r="AO94" cm="1">
        <f t="array" ref="AO94">INDEX(GMW!$A$2:$HZ$100,MATCH(1,(GMW!$HY$2:$HY$100=AO$3)*(GMW!$HZ$2:$HZ$100=AO$1),0),$B94-1973)</f>
        <v>418445</v>
      </c>
      <c r="AP94" cm="1">
        <f t="array" ref="AP94">INDEX(GMW!$A$2:$HZ$100,MATCH(1,(GMW!$HY$2:$HY$100=AP$3)*(GMW!$HZ$2:$HZ$100=AP$1),0),$B94-1973)</f>
        <v>9596</v>
      </c>
      <c r="AQ94" cm="1">
        <f t="array" ref="AQ94">INDEX(GMW!$A$2:$HZ$100,MATCH(1,(GMW!$HY$2:$HY$100=AQ$3)*(GMW!$HZ$2:$HZ$100=AQ$1),0),$B94-1973)</f>
        <v>-6375</v>
      </c>
      <c r="AR94" cm="1">
        <f t="array" ref="AR94">INDEX(GMW!$A$2:$HZ$100,MATCH(1,(GMW!$HY$2:$HY$100=AR$3)*(GMW!$HZ$2:$HZ$100=AR$1),0),$B94-1973)</f>
        <v>96828</v>
      </c>
      <c r="AS94" cm="1">
        <f t="array" ref="AS94">INDEX(GMW!$A$2:$HZ$100,MATCH(1,(GMW!$HY$2:$HY$100=AS$3)*(GMW!$HZ$2:$HZ$100=AS$1),0),$B94-1973)</f>
        <v>3221</v>
      </c>
      <c r="AT94" cm="1">
        <f t="array" ref="AT94">INDEX(GMW!$A$2:$HZ$100,MATCH(1,(GMW!$HY$2:$HY$100=AT$3)*(GMW!$HZ$2:$HZ$100=AT$1),0),$B94-1973)</f>
        <v>6608</v>
      </c>
      <c r="AU94" cm="1">
        <f t="array" ref="AU94">INDEX(GMW!$A$2:$HZ$100,MATCH(1,(GMW!$HY$2:$HY$100=AU$3)*(GMW!$HZ$2:$HZ$100=AU$1),0),$B94-1973)</f>
        <v>97061</v>
      </c>
      <c r="AV94" cm="1">
        <f t="array" ref="AV94">INDEX(GMW!$A$2:$HZ$100,MATCH(1,(GMW!$HY$2:$HY$100=AV$3)*(GMW!$HZ$2:$HZ$100=AV$1),0),$B94-1973)</f>
        <v>335500</v>
      </c>
      <c r="AW94" cm="1">
        <f t="array" ref="AW94">INDEX(GMW!$A$2:$HZ$100,MATCH(1,(GMW!$HY$2:$HY$100=AW$3)*(GMW!$HZ$2:$HZ$100=AW$1),0),$B94-1973)</f>
        <v>288292</v>
      </c>
      <c r="AX94" cm="1">
        <f t="array" ref="AX94">INDEX(GMW!$A$2:$HZ$100,MATCH(1,(GMW!$HY$2:$HY$100=AX$3)*(GMW!$HZ$2:$HZ$100=AX$1),0),$B94-1973)</f>
        <v>406556.1</v>
      </c>
      <c r="AY94" cm="1">
        <f t="array" ref="AY94">INDEX(GMW!$A$2:$HZ$100,MATCH(1,(GMW!$HY$2:$HY$100=AY$3)*(GMW!$HZ$2:$HZ$100=AY$1),0),$B94-1973)</f>
        <v>68.896029999999996</v>
      </c>
      <c r="AZ94" cm="1">
        <f t="array" ref="AZ94">INDEX(GMW!$A$2:$HZ$100,MATCH(1,(GMW!$HY$2:$HY$100=AZ$3)*(GMW!$HZ$2:$HZ$100=AZ$1),0),$B94-1973)</f>
        <v>73.900000000000006</v>
      </c>
      <c r="BA94" cm="1">
        <f t="array" ref="BA94">INDEX(GMW!$A$2:$HZ$100,MATCH(1,(GMW!$HY$2:$HY$100=BA$3)*(GMW!$HZ$2:$HZ$100=BA$1),0),$B94-1973)</f>
        <v>4</v>
      </c>
      <c r="BB94" cm="1">
        <f t="array" ref="BB94">INDEX(GMW!$A$2:$HZ$100,MATCH(1,(GMW!$HY$2:$HY$100=BB$3)*(GMW!$HZ$2:$HZ$100=BB$1),0),$B94-1973)</f>
        <v>39051</v>
      </c>
      <c r="BC94" cm="1">
        <f t="array" ref="BC94">INDEX(GMW!$A$2:$HZ$100,MATCH(1,(GMW!$HY$2:$HY$100=BC$3)*(GMW!$HZ$2:$HZ$100=BC$1),0),$B94-1973)</f>
        <v>97.2</v>
      </c>
      <c r="BD94" cm="1">
        <f t="array" ref="BD94">INDEX(GMW!$A$2:$HZ$100,MATCH(1,(GMW!$HY$2:$HY$100=BD$3)*(GMW!$HZ$2:$HZ$100=BD$1),0),$B94-1973)</f>
        <v>31920</v>
      </c>
      <c r="BE94" cm="1">
        <f t="array" ref="BE94">INDEX(GMW!$A$2:$HZ$100,MATCH(1,(GMW!$HY$2:$HY$100=BE$3)*(GMW!$HZ$2:$HZ$100=BE$1),0),$B94-1973)</f>
        <v>5.2</v>
      </c>
      <c r="BF94" cm="1">
        <f t="array" ref="BF94">INDEX(GMW!$A$2:$HZ$100,MATCH(1,(GMW!$HY$2:$HY$100=BF$3)*(GMW!$HZ$2:$HZ$100=BF$1),0),$B94-1973)</f>
        <v>2.8823850000000002</v>
      </c>
      <c r="BG94" cm="1">
        <f t="array" ref="BG94">INDEX(GMW!$A$2:$HZ$100,MATCH(1,(GMW!$HY$2:$HY$100=BG$3)*(GMW!$HZ$2:$HZ$100=BG$1),0),$B94-1973)</f>
        <v>59239.5</v>
      </c>
      <c r="BJ94">
        <f t="shared" si="127"/>
        <v>2001</v>
      </c>
    </row>
    <row r="95" spans="1:63">
      <c r="A95">
        <v>2002</v>
      </c>
      <c r="B95">
        <f t="shared" si="125"/>
        <v>2068</v>
      </c>
      <c r="C95" cm="1">
        <f t="array" ref="C95">INDEX(GMW!$A$2:$HZ$100,MATCH(1,(GMW!$HY$2:$HY$100=C$3)*(GMW!$HZ$2:$HZ$100=C$1),0),$B95-1973)</f>
        <v>419534</v>
      </c>
      <c r="D95" cm="1">
        <f t="array" ref="D95">INDEX(GMW!$A$2:$HZ$100,MATCH(1,(GMW!$HY$2:$HY$100=D$3)*(GMW!$HZ$2:$HZ$100=D$1),0),$B95-1973)</f>
        <v>-2715</v>
      </c>
      <c r="E95" cm="1">
        <f t="array" ref="E95">INDEX(GMW!$A$2:$HZ$100,MATCH(1,(GMW!$HY$2:$HY$100=E$3)*(GMW!$HZ$2:$HZ$100=E$1),0),$B95-1973)</f>
        <v>7984</v>
      </c>
      <c r="F95" cm="1">
        <f t="array" ref="F95">INDEX(GMW!$A$2:$HZ$100,MATCH(1,(GMW!$HY$2:$HY$100=F$3)*(GMW!$HZ$2:$HZ$100=F$1),0),$B95-1973)</f>
        <v>97177</v>
      </c>
      <c r="G95" cm="1">
        <f t="array" ref="G95">INDEX(GMW!$A$2:$HZ$100,MATCH(1,(GMW!$HY$2:$HY$100=G$3)*(GMW!$HZ$2:$HZ$100=G$1),0),$B95-1973)</f>
        <v>5269</v>
      </c>
      <c r="H95" cm="1">
        <f t="array" ref="H95">INDEX(GMW!$A$2:$HZ$100,MATCH(1,(GMW!$HY$2:$HY$100=H$3)*(GMW!$HZ$2:$HZ$100=H$1),0),$B95-1973)</f>
        <v>6724</v>
      </c>
      <c r="I95" cm="1">
        <f t="array" ref="I95">INDEX(GMW!$A$2:$HZ$100,MATCH(1,(GMW!$HY$2:$HY$100=I$3)*(GMW!$HZ$2:$HZ$100=I$1),0),$B95-1973)</f>
        <v>111885</v>
      </c>
      <c r="J95" cm="1">
        <f t="array" ref="J95">INDEX(GMW!$A$2:$HZ$100,MATCH(1,(GMW!$HY$2:$HY$100=J$3)*(GMW!$HZ$2:$HZ$100=J$1),0),$B95-1973)</f>
        <v>330600</v>
      </c>
      <c r="K95" cm="1">
        <f t="array" ref="K95">INDEX(GMW!$A$2:$HZ$100,MATCH(1,(GMW!$HY$2:$HY$100=K$3)*(GMW!$HZ$2:$HZ$100=K$1),0),$B95-1973)</f>
        <v>292432</v>
      </c>
      <c r="L95" cm="1">
        <f t="array" ref="L95">INDEX(GMW!$A$2:$HZ$100,MATCH(1,(GMW!$HY$2:$HY$100=L$3)*(GMW!$HZ$2:$HZ$100=L$1),0),$B95-1973)</f>
        <v>409142</v>
      </c>
      <c r="M95" cm="1">
        <f t="array" ref="M95">INDEX(GMW!$A$2:$HZ$100,MATCH(1,(GMW!$HY$2:$HY$100=M$3)*(GMW!$HZ$2:$HZ$100=M$1),0),$B95-1973)</f>
        <v>69.703999999999994</v>
      </c>
      <c r="N95" cm="1">
        <f t="array" ref="N95">INDEX(GMW!$A$2:$HZ$100,MATCH(1,(GMW!$HY$2:$HY$100=N$3)*(GMW!$HZ$2:$HZ$100=N$1),0),$B95-1973)</f>
        <v>73.866669999999999</v>
      </c>
      <c r="O95" cm="1">
        <f t="array" ref="O95">INDEX(GMW!$A$2:$HZ$100,MATCH(1,(GMW!$HY$2:$HY$100=O$3)*(GMW!$HZ$2:$HZ$100=O$1),0),$B95-1973)</f>
        <v>4</v>
      </c>
      <c r="P95" cm="1">
        <f t="array" ref="P95">INDEX(GMW!$A$2:$HZ$100,MATCH(1,(GMW!$HY$2:$HY$100=P$3)*(GMW!$HZ$2:$HZ$100=P$1),0),$B95-1973)</f>
        <v>39320</v>
      </c>
      <c r="Q95" cm="1">
        <f t="array" ref="Q95">INDEX(GMW!$A$2:$HZ$100,MATCH(1,(GMW!$HY$2:$HY$100=Q$3)*(GMW!$HZ$2:$HZ$100=Q$1),0),$B95-1973)</f>
        <v>97</v>
      </c>
      <c r="R95" cm="1">
        <f t="array" ref="R95">INDEX(GMW!$A$2:$HZ$100,MATCH(1,(GMW!$HY$2:$HY$100=R$3)*(GMW!$HZ$2:$HZ$100=R$1),0),$B95-1973)</f>
        <v>31630</v>
      </c>
      <c r="S95" cm="1">
        <f t="array" ref="S95">INDEX(GMW!$A$2:$HZ$100,MATCH(1,(GMW!$HY$2:$HY$100=S$3)*(GMW!$HZ$2:$HZ$100=S$1),0),$B95-1973)</f>
        <v>5.2</v>
      </c>
      <c r="T95" cm="1">
        <f t="array" ref="T95">INDEX(GMW!$A$2:$HZ$100,MATCH(1,(GMW!$HY$2:$HY$100=T$3)*(GMW!$HZ$2:$HZ$100=T$1),0),$B95-1973)</f>
        <v>2.5081630000000001</v>
      </c>
      <c r="U95" cm="1">
        <f t="array" ref="U95">INDEX(GMW!$A$2:$HZ$100,MATCH(1,(GMW!$HY$2:$HY$100=U$3)*(GMW!$HZ$2:$HZ$100=U$1),0),$B95-1973)</f>
        <v>59302.75</v>
      </c>
      <c r="V95" cm="1">
        <f t="array" ref="V95">INDEX(GMW!$A$2:$HZ$100,MATCH(1,(GMW!$HY$2:$HY$100=V$3)*(GMW!$HZ$2:$HZ$100=V$1),0),$B95-1973)</f>
        <v>419534</v>
      </c>
      <c r="W95" cm="1">
        <f t="array" ref="W95">INDEX(GMW!$A$2:$HZ$100,MATCH(1,(GMW!$HY$2:$HY$100=W$3)*(GMW!$HZ$2:$HZ$100=W$1),0),$B95-1973)</f>
        <v>-2715</v>
      </c>
      <c r="X95" cm="1">
        <f t="array" ref="X95">INDEX(GMW!$A$2:$HZ$100,MATCH(1,(GMW!$HY$2:$HY$100=X$3)*(GMW!$HZ$2:$HZ$100=X$1),0),$B95-1973)</f>
        <v>7984</v>
      </c>
      <c r="Y95" cm="1">
        <f t="array" ref="Y95">INDEX(GMW!$A$2:$HZ$100,MATCH(1,(GMW!$HY$2:$HY$100=Y$3)*(GMW!$HZ$2:$HZ$100=Y$1),0),$B95-1973)</f>
        <v>97177</v>
      </c>
      <c r="Z95" cm="1">
        <f t="array" ref="Z95">INDEX(GMW!$A$2:$HZ$100,MATCH(1,(GMW!$HY$2:$HY$100=Z$3)*(GMW!$HZ$2:$HZ$100=Z$1),0),$B95-1973)</f>
        <v>5269</v>
      </c>
      <c r="AA95" cm="1">
        <f t="array" ref="AA95">INDEX(GMW!$A$2:$HZ$100,MATCH(1,(GMW!$HY$2:$HY$100=AA$3)*(GMW!$HZ$2:$HZ$100=AA$1),0),$B95-1973)</f>
        <v>6724</v>
      </c>
      <c r="AB95" cm="1">
        <f t="array" ref="AB95">INDEX(GMW!$A$2:$HZ$100,MATCH(1,(GMW!$HY$2:$HY$100=AB$3)*(GMW!$HZ$2:$HZ$100=AB$1),0),$B95-1973)</f>
        <v>111885</v>
      </c>
      <c r="AC95" cm="1">
        <f t="array" ref="AC95">INDEX(GMW!$A$2:$HZ$100,MATCH(1,(GMW!$HY$2:$HY$100=AC$3)*(GMW!$HZ$2:$HZ$100=AC$1),0),$B95-1973)</f>
        <v>330600</v>
      </c>
      <c r="AD95" cm="1">
        <f t="array" ref="AD95">INDEX(GMW!$A$2:$HZ$100,MATCH(1,(GMW!$HY$2:$HY$100=AD$3)*(GMW!$HZ$2:$HZ$100=AD$1),0),$B95-1973)</f>
        <v>292432</v>
      </c>
      <c r="AE95" cm="1">
        <f t="array" ref="AE95">INDEX(GMW!$A$2:$HZ$100,MATCH(1,(GMW!$HY$2:$HY$100=AE$3)*(GMW!$HZ$2:$HZ$100=AE$1),0),$B95-1973)</f>
        <v>409142</v>
      </c>
      <c r="AF95" cm="1">
        <f t="array" ref="AF95">INDEX(GMW!$A$2:$HZ$100,MATCH(1,(GMW!$HY$2:$HY$100=AF$3)*(GMW!$HZ$2:$HZ$100=AF$1),0),$B95-1973)</f>
        <v>69.703999999999994</v>
      </c>
      <c r="AG95" cm="1">
        <f t="array" ref="AG95">INDEX(GMW!$A$2:$HZ$100,MATCH(1,(GMW!$HY$2:$HY$100=AG$3)*(GMW!$HZ$2:$HZ$100=AG$1),0),$B95-1973)</f>
        <v>73.866669999999999</v>
      </c>
      <c r="AH95" cm="1">
        <f t="array" ref="AH95">INDEX(GMW!$A$2:$HZ$100,MATCH(1,(GMW!$HY$2:$HY$100=AH$3)*(GMW!$HZ$2:$HZ$100=AH$1),0),$B95-1973)</f>
        <v>4</v>
      </c>
      <c r="AI95" cm="1">
        <f t="array" ref="AI95">INDEX(GMW!$A$2:$HZ$100,MATCH(1,(GMW!$HY$2:$HY$100=AI$3)*(GMW!$HZ$2:$HZ$100=AI$1),0),$B95-1973)</f>
        <v>39320</v>
      </c>
      <c r="AJ95" cm="1">
        <f t="array" ref="AJ95">INDEX(GMW!$A$2:$HZ$100,MATCH(1,(GMW!$HY$2:$HY$100=AJ$3)*(GMW!$HZ$2:$HZ$100=AJ$1),0),$B95-1973)</f>
        <v>97</v>
      </c>
      <c r="AK95" cm="1">
        <f t="array" ref="AK95">INDEX(GMW!$A$2:$HZ$100,MATCH(1,(GMW!$HY$2:$HY$100=AK$3)*(GMW!$HZ$2:$HZ$100=AK$1),0),$B95-1973)</f>
        <v>31630</v>
      </c>
      <c r="AL95" cm="1">
        <f t="array" ref="AL95">INDEX(GMW!$A$2:$HZ$100,MATCH(1,(GMW!$HY$2:$HY$100=AL$3)*(GMW!$HZ$2:$HZ$100=AL$1),0),$B95-1973)</f>
        <v>5.2</v>
      </c>
      <c r="AM95" cm="1">
        <f t="array" ref="AM95">INDEX(GMW!$A$2:$HZ$100,MATCH(1,(GMW!$HY$2:$HY$100=AM$3)*(GMW!$HZ$2:$HZ$100=AM$1),0),$B95-1973)</f>
        <v>2.5081630000000001</v>
      </c>
      <c r="AN95" cm="1">
        <f t="array" ref="AN95">INDEX(GMW!$A$2:$HZ$100,MATCH(1,(GMW!$HY$2:$HY$100=AN$3)*(GMW!$HZ$2:$HZ$100=AN$1),0),$B95-1973)</f>
        <v>59302.75</v>
      </c>
      <c r="AO95" cm="1">
        <f t="array" ref="AO95">INDEX(GMW!$A$2:$HZ$100,MATCH(1,(GMW!$HY$2:$HY$100=AO$3)*(GMW!$HZ$2:$HZ$100=AO$1),0),$B95-1973)</f>
        <v>419534</v>
      </c>
      <c r="AP95" cm="1">
        <f t="array" ref="AP95">INDEX(GMW!$A$2:$HZ$100,MATCH(1,(GMW!$HY$2:$HY$100=AP$3)*(GMW!$HZ$2:$HZ$100=AP$1),0),$B95-1973)</f>
        <v>-2715</v>
      </c>
      <c r="AQ95" cm="1">
        <f t="array" ref="AQ95">INDEX(GMW!$A$2:$HZ$100,MATCH(1,(GMW!$HY$2:$HY$100=AQ$3)*(GMW!$HZ$2:$HZ$100=AQ$1),0),$B95-1973)</f>
        <v>7984</v>
      </c>
      <c r="AR95" cm="1">
        <f t="array" ref="AR95">INDEX(GMW!$A$2:$HZ$100,MATCH(1,(GMW!$HY$2:$HY$100=AR$3)*(GMW!$HZ$2:$HZ$100=AR$1),0),$B95-1973)</f>
        <v>97177</v>
      </c>
      <c r="AS95" cm="1">
        <f t="array" ref="AS95">INDEX(GMW!$A$2:$HZ$100,MATCH(1,(GMW!$HY$2:$HY$100=AS$3)*(GMW!$HZ$2:$HZ$100=AS$1),0),$B95-1973)</f>
        <v>5269</v>
      </c>
      <c r="AT95" cm="1">
        <f t="array" ref="AT95">INDEX(GMW!$A$2:$HZ$100,MATCH(1,(GMW!$HY$2:$HY$100=AT$3)*(GMW!$HZ$2:$HZ$100=AT$1),0),$B95-1973)</f>
        <v>6724</v>
      </c>
      <c r="AU95" cm="1">
        <f t="array" ref="AU95">INDEX(GMW!$A$2:$HZ$100,MATCH(1,(GMW!$HY$2:$HY$100=AU$3)*(GMW!$HZ$2:$HZ$100=AU$1),0),$B95-1973)</f>
        <v>111885</v>
      </c>
      <c r="AV95" cm="1">
        <f t="array" ref="AV95">INDEX(GMW!$A$2:$HZ$100,MATCH(1,(GMW!$HY$2:$HY$100=AV$3)*(GMW!$HZ$2:$HZ$100=AV$1),0),$B95-1973)</f>
        <v>330600</v>
      </c>
      <c r="AW95" cm="1">
        <f t="array" ref="AW95">INDEX(GMW!$A$2:$HZ$100,MATCH(1,(GMW!$HY$2:$HY$100=AW$3)*(GMW!$HZ$2:$HZ$100=AW$1),0),$B95-1973)</f>
        <v>292432</v>
      </c>
      <c r="AX95" cm="1">
        <f t="array" ref="AX95">INDEX(GMW!$A$2:$HZ$100,MATCH(1,(GMW!$HY$2:$HY$100=AX$3)*(GMW!$HZ$2:$HZ$100=AX$1),0),$B95-1973)</f>
        <v>409142</v>
      </c>
      <c r="AY95" cm="1">
        <f t="array" ref="AY95">INDEX(GMW!$A$2:$HZ$100,MATCH(1,(GMW!$HY$2:$HY$100=AY$3)*(GMW!$HZ$2:$HZ$100=AY$1),0),$B95-1973)</f>
        <v>69.703999999999994</v>
      </c>
      <c r="AZ95" cm="1">
        <f t="array" ref="AZ95">INDEX(GMW!$A$2:$HZ$100,MATCH(1,(GMW!$HY$2:$HY$100=AZ$3)*(GMW!$HZ$2:$HZ$100=AZ$1),0),$B95-1973)</f>
        <v>73.866669999999999</v>
      </c>
      <c r="BA95" cm="1">
        <f t="array" ref="BA95">INDEX(GMW!$A$2:$HZ$100,MATCH(1,(GMW!$HY$2:$HY$100=BA$3)*(GMW!$HZ$2:$HZ$100=BA$1),0),$B95-1973)</f>
        <v>4</v>
      </c>
      <c r="BB95" cm="1">
        <f t="array" ref="BB95">INDEX(GMW!$A$2:$HZ$100,MATCH(1,(GMW!$HY$2:$HY$100=BB$3)*(GMW!$HZ$2:$HZ$100=BB$1),0),$B95-1973)</f>
        <v>39320</v>
      </c>
      <c r="BC95" cm="1">
        <f t="array" ref="BC95">INDEX(GMW!$A$2:$HZ$100,MATCH(1,(GMW!$HY$2:$HY$100=BC$3)*(GMW!$HZ$2:$HZ$100=BC$1),0),$B95-1973)</f>
        <v>97</v>
      </c>
      <c r="BD95" cm="1">
        <f t="array" ref="BD95">INDEX(GMW!$A$2:$HZ$100,MATCH(1,(GMW!$HY$2:$HY$100=BD$3)*(GMW!$HZ$2:$HZ$100=BD$1),0),$B95-1973)</f>
        <v>31630</v>
      </c>
      <c r="BE95" cm="1">
        <f t="array" ref="BE95">INDEX(GMW!$A$2:$HZ$100,MATCH(1,(GMW!$HY$2:$HY$100=BE$3)*(GMW!$HZ$2:$HZ$100=BE$1),0),$B95-1973)</f>
        <v>5.2</v>
      </c>
      <c r="BF95" cm="1">
        <f t="array" ref="BF95">INDEX(GMW!$A$2:$HZ$100,MATCH(1,(GMW!$HY$2:$HY$100=BF$3)*(GMW!$HZ$2:$HZ$100=BF$1),0),$B95-1973)</f>
        <v>2.5081630000000001</v>
      </c>
      <c r="BG95" cm="1">
        <f t="array" ref="BG95">INDEX(GMW!$A$2:$HZ$100,MATCH(1,(GMW!$HY$2:$HY$100=BG$3)*(GMW!$HZ$2:$HZ$100=BG$1),0),$B95-1973)</f>
        <v>59302.75</v>
      </c>
      <c r="BJ95">
        <f t="shared" si="127"/>
        <v>2001</v>
      </c>
      <c r="BK95" t="str">
        <f t="shared" ref="BK95" si="132">BJ95&amp;"01"</f>
        <v>200101</v>
      </c>
    </row>
    <row r="96" spans="1:63">
      <c r="B96">
        <f t="shared" si="125"/>
        <v>2069</v>
      </c>
      <c r="C96" cm="1">
        <f t="array" ref="C96">INDEX(GMW!$A$2:$HZ$100,MATCH(1,(GMW!$HY$2:$HY$100=C$3)*(GMW!$HZ$2:$HZ$100=C$1),0),$B96-1973)</f>
        <v>421587</v>
      </c>
      <c r="D96" cm="1">
        <f t="array" ref="D96">INDEX(GMW!$A$2:$HZ$100,MATCH(1,(GMW!$HY$2:$HY$100=D$3)*(GMW!$HZ$2:$HZ$100=D$1),0),$B96-1973)</f>
        <v>9361</v>
      </c>
      <c r="E96" cm="1">
        <f t="array" ref="E96">INDEX(GMW!$A$2:$HZ$100,MATCH(1,(GMW!$HY$2:$HY$100=E$3)*(GMW!$HZ$2:$HZ$100=E$1),0),$B96-1973)</f>
        <v>-7913</v>
      </c>
      <c r="F96" cm="1">
        <f t="array" ref="F96">INDEX(GMW!$A$2:$HZ$100,MATCH(1,(GMW!$HY$2:$HY$100=F$3)*(GMW!$HZ$2:$HZ$100=F$1),0),$B96-1973)</f>
        <v>100920</v>
      </c>
      <c r="G96" cm="1">
        <f t="array" ref="G96">INDEX(GMW!$A$2:$HZ$100,MATCH(1,(GMW!$HY$2:$HY$100=G$3)*(GMW!$HZ$2:$HZ$100=G$1),0),$B96-1973)</f>
        <v>1448</v>
      </c>
      <c r="H96" cm="1">
        <f t="array" ref="H96">INDEX(GMW!$A$2:$HZ$100,MATCH(1,(GMW!$HY$2:$HY$100=H$3)*(GMW!$HZ$2:$HZ$100=H$1),0),$B96-1973)</f>
        <v>6794</v>
      </c>
      <c r="I96" cm="1">
        <f t="array" ref="I96">INDEX(GMW!$A$2:$HZ$100,MATCH(1,(GMW!$HY$2:$HY$100=I$3)*(GMW!$HZ$2:$HZ$100=I$1),0),$B96-1973)</f>
        <v>99801</v>
      </c>
      <c r="J96" cm="1">
        <f t="array" ref="J96">INDEX(GMW!$A$2:$HZ$100,MATCH(1,(GMW!$HY$2:$HY$100=J$3)*(GMW!$HZ$2:$HZ$100=J$1),0),$B96-1973)</f>
        <v>339100</v>
      </c>
      <c r="K96" cm="1">
        <f t="array" ref="K96">INDEX(GMW!$A$2:$HZ$100,MATCH(1,(GMW!$HY$2:$HY$100=K$3)*(GMW!$HZ$2:$HZ$100=K$1),0),$B96-1973)</f>
        <v>295747</v>
      </c>
      <c r="L96" cm="1">
        <f t="array" ref="L96">INDEX(GMW!$A$2:$HZ$100,MATCH(1,(GMW!$HY$2:$HY$100=L$3)*(GMW!$HZ$2:$HZ$100=L$1),0),$B96-1973)</f>
        <v>410328.9</v>
      </c>
      <c r="M96" cm="1">
        <f t="array" ref="M96">INDEX(GMW!$A$2:$HZ$100,MATCH(1,(GMW!$HY$2:$HY$100=M$3)*(GMW!$HZ$2:$HZ$100=M$1),0),$B96-1973)</f>
        <v>70.150880000000001</v>
      </c>
      <c r="N96" cm="1">
        <f t="array" ref="N96">INDEX(GMW!$A$2:$HZ$100,MATCH(1,(GMW!$HY$2:$HY$100=N$3)*(GMW!$HZ$2:$HZ$100=N$1),0),$B96-1973)</f>
        <v>74.533330000000007</v>
      </c>
      <c r="O96" cm="1">
        <f t="array" ref="O96">INDEX(GMW!$A$2:$HZ$100,MATCH(1,(GMW!$HY$2:$HY$100=O$3)*(GMW!$HZ$2:$HZ$100=O$1),0),$B96-1973)</f>
        <v>4</v>
      </c>
      <c r="P96" cm="1">
        <f t="array" ref="P96">INDEX(GMW!$A$2:$HZ$100,MATCH(1,(GMW!$HY$2:$HY$100=P$3)*(GMW!$HZ$2:$HZ$100=P$1),0),$B96-1973)</f>
        <v>38985</v>
      </c>
      <c r="Q96" cm="1">
        <f t="array" ref="Q96">INDEX(GMW!$A$2:$HZ$100,MATCH(1,(GMW!$HY$2:$HY$100=Q$3)*(GMW!$HZ$2:$HZ$100=Q$1),0),$B96-1973)</f>
        <v>96.4</v>
      </c>
      <c r="R96" cm="1">
        <f t="array" ref="R96">INDEX(GMW!$A$2:$HZ$100,MATCH(1,(GMW!$HY$2:$HY$100=R$3)*(GMW!$HZ$2:$HZ$100=R$1),0),$B96-1973)</f>
        <v>31411</v>
      </c>
      <c r="S96" cm="1">
        <f t="array" ref="S96">INDEX(GMW!$A$2:$HZ$100,MATCH(1,(GMW!$HY$2:$HY$100=S$3)*(GMW!$HZ$2:$HZ$100=S$1),0),$B96-1973)</f>
        <v>5.2</v>
      </c>
      <c r="T96" cm="1">
        <f t="array" ref="T96">INDEX(GMW!$A$2:$HZ$100,MATCH(1,(GMW!$HY$2:$HY$100=T$3)*(GMW!$HZ$2:$HZ$100=T$1),0),$B96-1973)</f>
        <v>2.706718</v>
      </c>
      <c r="U96" cm="1">
        <f t="array" ref="U96">INDEX(GMW!$A$2:$HZ$100,MATCH(1,(GMW!$HY$2:$HY$100=U$3)*(GMW!$HZ$2:$HZ$100=U$1),0),$B96-1973)</f>
        <v>59366</v>
      </c>
      <c r="V96" cm="1">
        <f t="array" ref="V96">INDEX(GMW!$A$2:$HZ$100,MATCH(1,(GMW!$HY$2:$HY$100=V$3)*(GMW!$HZ$2:$HZ$100=V$1),0),$B96-1973)</f>
        <v>421587</v>
      </c>
      <c r="W96" cm="1">
        <f t="array" ref="W96">INDEX(GMW!$A$2:$HZ$100,MATCH(1,(GMW!$HY$2:$HY$100=W$3)*(GMW!$HZ$2:$HZ$100=W$1),0),$B96-1973)</f>
        <v>9361</v>
      </c>
      <c r="X96" cm="1">
        <f t="array" ref="X96">INDEX(GMW!$A$2:$HZ$100,MATCH(1,(GMW!$HY$2:$HY$100=X$3)*(GMW!$HZ$2:$HZ$100=X$1),0),$B96-1973)</f>
        <v>-7913</v>
      </c>
      <c r="Y96" cm="1">
        <f t="array" ref="Y96">INDEX(GMW!$A$2:$HZ$100,MATCH(1,(GMW!$HY$2:$HY$100=Y$3)*(GMW!$HZ$2:$HZ$100=Y$1),0),$B96-1973)</f>
        <v>100920</v>
      </c>
      <c r="Z96" cm="1">
        <f t="array" ref="Z96">INDEX(GMW!$A$2:$HZ$100,MATCH(1,(GMW!$HY$2:$HY$100=Z$3)*(GMW!$HZ$2:$HZ$100=Z$1),0),$B96-1973)</f>
        <v>1448</v>
      </c>
      <c r="AA96" cm="1">
        <f t="array" ref="AA96">INDEX(GMW!$A$2:$HZ$100,MATCH(1,(GMW!$HY$2:$HY$100=AA$3)*(GMW!$HZ$2:$HZ$100=AA$1),0),$B96-1973)</f>
        <v>6794</v>
      </c>
      <c r="AB96" cm="1">
        <f t="array" ref="AB96">INDEX(GMW!$A$2:$HZ$100,MATCH(1,(GMW!$HY$2:$HY$100=AB$3)*(GMW!$HZ$2:$HZ$100=AB$1),0),$B96-1973)</f>
        <v>99801</v>
      </c>
      <c r="AC96" cm="1">
        <f t="array" ref="AC96">INDEX(GMW!$A$2:$HZ$100,MATCH(1,(GMW!$HY$2:$HY$100=AC$3)*(GMW!$HZ$2:$HZ$100=AC$1),0),$B96-1973)</f>
        <v>339100</v>
      </c>
      <c r="AD96" cm="1">
        <f t="array" ref="AD96">INDEX(GMW!$A$2:$HZ$100,MATCH(1,(GMW!$HY$2:$HY$100=AD$3)*(GMW!$HZ$2:$HZ$100=AD$1),0),$B96-1973)</f>
        <v>295747</v>
      </c>
      <c r="AE96" cm="1">
        <f t="array" ref="AE96">INDEX(GMW!$A$2:$HZ$100,MATCH(1,(GMW!$HY$2:$HY$100=AE$3)*(GMW!$HZ$2:$HZ$100=AE$1),0),$B96-1973)</f>
        <v>410328.9</v>
      </c>
      <c r="AF96" cm="1">
        <f t="array" ref="AF96">INDEX(GMW!$A$2:$HZ$100,MATCH(1,(GMW!$HY$2:$HY$100=AF$3)*(GMW!$HZ$2:$HZ$100=AF$1),0),$B96-1973)</f>
        <v>70.150880000000001</v>
      </c>
      <c r="AG96" cm="1">
        <f t="array" ref="AG96">INDEX(GMW!$A$2:$HZ$100,MATCH(1,(GMW!$HY$2:$HY$100=AG$3)*(GMW!$HZ$2:$HZ$100=AG$1),0),$B96-1973)</f>
        <v>74.533330000000007</v>
      </c>
      <c r="AH96" cm="1">
        <f t="array" ref="AH96">INDEX(GMW!$A$2:$HZ$100,MATCH(1,(GMW!$HY$2:$HY$100=AH$3)*(GMW!$HZ$2:$HZ$100=AH$1),0),$B96-1973)</f>
        <v>4</v>
      </c>
      <c r="AI96" cm="1">
        <f t="array" ref="AI96">INDEX(GMW!$A$2:$HZ$100,MATCH(1,(GMW!$HY$2:$HY$100=AI$3)*(GMW!$HZ$2:$HZ$100=AI$1),0),$B96-1973)</f>
        <v>38985</v>
      </c>
      <c r="AJ96" cm="1">
        <f t="array" ref="AJ96">INDEX(GMW!$A$2:$HZ$100,MATCH(1,(GMW!$HY$2:$HY$100=AJ$3)*(GMW!$HZ$2:$HZ$100=AJ$1),0),$B96-1973)</f>
        <v>96.4</v>
      </c>
      <c r="AK96" cm="1">
        <f t="array" ref="AK96">INDEX(GMW!$A$2:$HZ$100,MATCH(1,(GMW!$HY$2:$HY$100=AK$3)*(GMW!$HZ$2:$HZ$100=AK$1),0),$B96-1973)</f>
        <v>31411</v>
      </c>
      <c r="AL96" cm="1">
        <f t="array" ref="AL96">INDEX(GMW!$A$2:$HZ$100,MATCH(1,(GMW!$HY$2:$HY$100=AL$3)*(GMW!$HZ$2:$HZ$100=AL$1),0),$B96-1973)</f>
        <v>5.2</v>
      </c>
      <c r="AM96" cm="1">
        <f t="array" ref="AM96">INDEX(GMW!$A$2:$HZ$100,MATCH(1,(GMW!$HY$2:$HY$100=AM$3)*(GMW!$HZ$2:$HZ$100=AM$1),0),$B96-1973)</f>
        <v>2.706718</v>
      </c>
      <c r="AN96" cm="1">
        <f t="array" ref="AN96">INDEX(GMW!$A$2:$HZ$100,MATCH(1,(GMW!$HY$2:$HY$100=AN$3)*(GMW!$HZ$2:$HZ$100=AN$1),0),$B96-1973)</f>
        <v>59366</v>
      </c>
      <c r="AO96" cm="1">
        <f t="array" ref="AO96">INDEX(GMW!$A$2:$HZ$100,MATCH(1,(GMW!$HY$2:$HY$100=AO$3)*(GMW!$HZ$2:$HZ$100=AO$1),0),$B96-1973)</f>
        <v>421587</v>
      </c>
      <c r="AP96" cm="1">
        <f t="array" ref="AP96">INDEX(GMW!$A$2:$HZ$100,MATCH(1,(GMW!$HY$2:$HY$100=AP$3)*(GMW!$HZ$2:$HZ$100=AP$1),0),$B96-1973)</f>
        <v>9361</v>
      </c>
      <c r="AQ96" cm="1">
        <f t="array" ref="AQ96">INDEX(GMW!$A$2:$HZ$100,MATCH(1,(GMW!$HY$2:$HY$100=AQ$3)*(GMW!$HZ$2:$HZ$100=AQ$1),0),$B96-1973)</f>
        <v>-7913</v>
      </c>
      <c r="AR96" cm="1">
        <f t="array" ref="AR96">INDEX(GMW!$A$2:$HZ$100,MATCH(1,(GMW!$HY$2:$HY$100=AR$3)*(GMW!$HZ$2:$HZ$100=AR$1),0),$B96-1973)</f>
        <v>100920</v>
      </c>
      <c r="AS96" cm="1">
        <f t="array" ref="AS96">INDEX(GMW!$A$2:$HZ$100,MATCH(1,(GMW!$HY$2:$HY$100=AS$3)*(GMW!$HZ$2:$HZ$100=AS$1),0),$B96-1973)</f>
        <v>1448</v>
      </c>
      <c r="AT96" cm="1">
        <f t="array" ref="AT96">INDEX(GMW!$A$2:$HZ$100,MATCH(1,(GMW!$HY$2:$HY$100=AT$3)*(GMW!$HZ$2:$HZ$100=AT$1),0),$B96-1973)</f>
        <v>6794</v>
      </c>
      <c r="AU96" cm="1">
        <f t="array" ref="AU96">INDEX(GMW!$A$2:$HZ$100,MATCH(1,(GMW!$HY$2:$HY$100=AU$3)*(GMW!$HZ$2:$HZ$100=AU$1),0),$B96-1973)</f>
        <v>99801</v>
      </c>
      <c r="AV96" cm="1">
        <f t="array" ref="AV96">INDEX(GMW!$A$2:$HZ$100,MATCH(1,(GMW!$HY$2:$HY$100=AV$3)*(GMW!$HZ$2:$HZ$100=AV$1),0),$B96-1973)</f>
        <v>339100</v>
      </c>
      <c r="AW96" cm="1">
        <f t="array" ref="AW96">INDEX(GMW!$A$2:$HZ$100,MATCH(1,(GMW!$HY$2:$HY$100=AW$3)*(GMW!$HZ$2:$HZ$100=AW$1),0),$B96-1973)</f>
        <v>295747</v>
      </c>
      <c r="AX96" cm="1">
        <f t="array" ref="AX96">INDEX(GMW!$A$2:$HZ$100,MATCH(1,(GMW!$HY$2:$HY$100=AX$3)*(GMW!$HZ$2:$HZ$100=AX$1),0),$B96-1973)</f>
        <v>410328.9</v>
      </c>
      <c r="AY96" cm="1">
        <f t="array" ref="AY96">INDEX(GMW!$A$2:$HZ$100,MATCH(1,(GMW!$HY$2:$HY$100=AY$3)*(GMW!$HZ$2:$HZ$100=AY$1),0),$B96-1973)</f>
        <v>70.150880000000001</v>
      </c>
      <c r="AZ96" cm="1">
        <f t="array" ref="AZ96">INDEX(GMW!$A$2:$HZ$100,MATCH(1,(GMW!$HY$2:$HY$100=AZ$3)*(GMW!$HZ$2:$HZ$100=AZ$1),0),$B96-1973)</f>
        <v>74.533330000000007</v>
      </c>
      <c r="BA96" cm="1">
        <f t="array" ref="BA96">INDEX(GMW!$A$2:$HZ$100,MATCH(1,(GMW!$HY$2:$HY$100=BA$3)*(GMW!$HZ$2:$HZ$100=BA$1),0),$B96-1973)</f>
        <v>4</v>
      </c>
      <c r="BB96" cm="1">
        <f t="array" ref="BB96">INDEX(GMW!$A$2:$HZ$100,MATCH(1,(GMW!$HY$2:$HY$100=BB$3)*(GMW!$HZ$2:$HZ$100=BB$1),0),$B96-1973)</f>
        <v>38985</v>
      </c>
      <c r="BC96" cm="1">
        <f t="array" ref="BC96">INDEX(GMW!$A$2:$HZ$100,MATCH(1,(GMW!$HY$2:$HY$100=BC$3)*(GMW!$HZ$2:$HZ$100=BC$1),0),$B96-1973)</f>
        <v>96.4</v>
      </c>
      <c r="BD96" cm="1">
        <f t="array" ref="BD96">INDEX(GMW!$A$2:$HZ$100,MATCH(1,(GMW!$HY$2:$HY$100=BD$3)*(GMW!$HZ$2:$HZ$100=BD$1),0),$B96-1973)</f>
        <v>31411</v>
      </c>
      <c r="BE96" cm="1">
        <f t="array" ref="BE96">INDEX(GMW!$A$2:$HZ$100,MATCH(1,(GMW!$HY$2:$HY$100=BE$3)*(GMW!$HZ$2:$HZ$100=BE$1),0),$B96-1973)</f>
        <v>5.2</v>
      </c>
      <c r="BF96" cm="1">
        <f t="array" ref="BF96">INDEX(GMW!$A$2:$HZ$100,MATCH(1,(GMW!$HY$2:$HY$100=BF$3)*(GMW!$HZ$2:$HZ$100=BF$1),0),$B96-1973)</f>
        <v>2.706718</v>
      </c>
      <c r="BG96" cm="1">
        <f t="array" ref="BG96">INDEX(GMW!$A$2:$HZ$100,MATCH(1,(GMW!$HY$2:$HY$100=BG$3)*(GMW!$HZ$2:$HZ$100=BG$1),0),$B96-1973)</f>
        <v>59366</v>
      </c>
      <c r="BJ96">
        <f t="shared" si="127"/>
        <v>2002</v>
      </c>
    </row>
    <row r="97" spans="1:63">
      <c r="B97">
        <f t="shared" si="125"/>
        <v>2070</v>
      </c>
      <c r="C97" cm="1">
        <f t="array" ref="C97">INDEX(GMW!$A$2:$HZ$100,MATCH(1,(GMW!$HY$2:$HY$100=C$3)*(GMW!$HZ$2:$HZ$100=C$1),0),$B97-1973)</f>
        <v>424425</v>
      </c>
      <c r="D97" cm="1">
        <f t="array" ref="D97">INDEX(GMW!$A$2:$HZ$100,MATCH(1,(GMW!$HY$2:$HY$100=D$3)*(GMW!$HZ$2:$HZ$100=D$1),0),$B97-1973)</f>
        <v>5976</v>
      </c>
      <c r="E97" cm="1">
        <f t="array" ref="E97">INDEX(GMW!$A$2:$HZ$100,MATCH(1,(GMW!$HY$2:$HY$100=E$3)*(GMW!$HZ$2:$HZ$100=E$1),0),$B97-1973)</f>
        <v>-2825</v>
      </c>
      <c r="F97" cm="1">
        <f t="array" ref="F97">INDEX(GMW!$A$2:$HZ$100,MATCH(1,(GMW!$HY$2:$HY$100=F$3)*(GMW!$HZ$2:$HZ$100=F$1),0),$B97-1973)</f>
        <v>101072</v>
      </c>
      <c r="G97" cm="1">
        <f t="array" ref="G97">INDEX(GMW!$A$2:$HZ$100,MATCH(1,(GMW!$HY$2:$HY$100=G$3)*(GMW!$HZ$2:$HZ$100=G$1),0),$B97-1973)</f>
        <v>3151</v>
      </c>
      <c r="H97" cm="1">
        <f t="array" ref="H97">INDEX(GMW!$A$2:$HZ$100,MATCH(1,(GMW!$HY$2:$HY$100=H$3)*(GMW!$HZ$2:$HZ$100=H$1),0),$B97-1973)</f>
        <v>6891</v>
      </c>
      <c r="I97" cm="1">
        <f t="array" ref="I97">INDEX(GMW!$A$2:$HZ$100,MATCH(1,(GMW!$HY$2:$HY$100=I$3)*(GMW!$HZ$2:$HZ$100=I$1),0),$B97-1973)</f>
        <v>105138</v>
      </c>
      <c r="J97" cm="1">
        <f t="array" ref="J97">INDEX(GMW!$A$2:$HZ$100,MATCH(1,(GMW!$HY$2:$HY$100=J$3)*(GMW!$HZ$2:$HZ$100=J$1),0),$B97-1973)</f>
        <v>343600</v>
      </c>
      <c r="K97" cm="1">
        <f t="array" ref="K97">INDEX(GMW!$A$2:$HZ$100,MATCH(1,(GMW!$HY$2:$HY$100=K$3)*(GMW!$HZ$2:$HZ$100=K$1),0),$B97-1973)</f>
        <v>299185</v>
      </c>
      <c r="L97" cm="1">
        <f t="array" ref="L97">INDEX(GMW!$A$2:$HZ$100,MATCH(1,(GMW!$HY$2:$HY$100=L$3)*(GMW!$HZ$2:$HZ$100=L$1),0),$B97-1973)</f>
        <v>414893.7</v>
      </c>
      <c r="M97" cm="1">
        <f t="array" ref="M97">INDEX(GMW!$A$2:$HZ$100,MATCH(1,(GMW!$HY$2:$HY$100=M$3)*(GMW!$HZ$2:$HZ$100=M$1),0),$B97-1973)</f>
        <v>70.491839999999996</v>
      </c>
      <c r="N97" cm="1">
        <f t="array" ref="N97">INDEX(GMW!$A$2:$HZ$100,MATCH(1,(GMW!$HY$2:$HY$100=N$3)*(GMW!$HZ$2:$HZ$100=N$1),0),$B97-1973)</f>
        <v>74.599999999999994</v>
      </c>
      <c r="O97" cm="1">
        <f t="array" ref="O97">INDEX(GMW!$A$2:$HZ$100,MATCH(1,(GMW!$HY$2:$HY$100=O$3)*(GMW!$HZ$2:$HZ$100=O$1),0),$B97-1973)</f>
        <v>4</v>
      </c>
      <c r="P97" cm="1">
        <f t="array" ref="P97">INDEX(GMW!$A$2:$HZ$100,MATCH(1,(GMW!$HY$2:$HY$100=P$3)*(GMW!$HZ$2:$HZ$100=P$1),0),$B97-1973)</f>
        <v>41773</v>
      </c>
      <c r="Q97" cm="1">
        <f t="array" ref="Q97">INDEX(GMW!$A$2:$HZ$100,MATCH(1,(GMW!$HY$2:$HY$100=Q$3)*(GMW!$HZ$2:$HZ$100=Q$1),0),$B97-1973)</f>
        <v>100.6</v>
      </c>
      <c r="R97" cm="1">
        <f t="array" ref="R97">INDEX(GMW!$A$2:$HZ$100,MATCH(1,(GMW!$HY$2:$HY$100=R$3)*(GMW!$HZ$2:$HZ$100=R$1),0),$B97-1973)</f>
        <v>31704</v>
      </c>
      <c r="S97" cm="1">
        <f t="array" ref="S97">INDEX(GMW!$A$2:$HZ$100,MATCH(1,(GMW!$HY$2:$HY$100=S$3)*(GMW!$HZ$2:$HZ$100=S$1),0),$B97-1973)</f>
        <v>5.3</v>
      </c>
      <c r="T97" cm="1">
        <f t="array" ref="T97">INDEX(GMW!$A$2:$HZ$100,MATCH(1,(GMW!$HY$2:$HY$100=T$3)*(GMW!$HZ$2:$HZ$100=T$1),0),$B97-1973)</f>
        <v>2.271271</v>
      </c>
      <c r="U97" cm="1">
        <f t="array" ref="U97">INDEX(GMW!$A$2:$HZ$100,MATCH(1,(GMW!$HY$2:$HY$100=U$3)*(GMW!$HZ$2:$HZ$100=U$1),0),$B97-1973)</f>
        <v>59433.75</v>
      </c>
      <c r="V97" cm="1">
        <f t="array" ref="V97">INDEX(GMW!$A$2:$HZ$100,MATCH(1,(GMW!$HY$2:$HY$100=V$3)*(GMW!$HZ$2:$HZ$100=V$1),0),$B97-1973)</f>
        <v>424425</v>
      </c>
      <c r="W97" cm="1">
        <f t="array" ref="W97">INDEX(GMW!$A$2:$HZ$100,MATCH(1,(GMW!$HY$2:$HY$100=W$3)*(GMW!$HZ$2:$HZ$100=W$1),0),$B97-1973)</f>
        <v>5976</v>
      </c>
      <c r="X97" cm="1">
        <f t="array" ref="X97">INDEX(GMW!$A$2:$HZ$100,MATCH(1,(GMW!$HY$2:$HY$100=X$3)*(GMW!$HZ$2:$HZ$100=X$1),0),$B97-1973)</f>
        <v>-2825</v>
      </c>
      <c r="Y97" cm="1">
        <f t="array" ref="Y97">INDEX(GMW!$A$2:$HZ$100,MATCH(1,(GMW!$HY$2:$HY$100=Y$3)*(GMW!$HZ$2:$HZ$100=Y$1),0),$B97-1973)</f>
        <v>101072</v>
      </c>
      <c r="Z97" cm="1">
        <f t="array" ref="Z97">INDEX(GMW!$A$2:$HZ$100,MATCH(1,(GMW!$HY$2:$HY$100=Z$3)*(GMW!$HZ$2:$HZ$100=Z$1),0),$B97-1973)</f>
        <v>3151</v>
      </c>
      <c r="AA97" cm="1">
        <f t="array" ref="AA97">INDEX(GMW!$A$2:$HZ$100,MATCH(1,(GMW!$HY$2:$HY$100=AA$3)*(GMW!$HZ$2:$HZ$100=AA$1),0),$B97-1973)</f>
        <v>6891</v>
      </c>
      <c r="AB97" cm="1">
        <f t="array" ref="AB97">INDEX(GMW!$A$2:$HZ$100,MATCH(1,(GMW!$HY$2:$HY$100=AB$3)*(GMW!$HZ$2:$HZ$100=AB$1),0),$B97-1973)</f>
        <v>105138</v>
      </c>
      <c r="AC97" cm="1">
        <f t="array" ref="AC97">INDEX(GMW!$A$2:$HZ$100,MATCH(1,(GMW!$HY$2:$HY$100=AC$3)*(GMW!$HZ$2:$HZ$100=AC$1),0),$B97-1973)</f>
        <v>343600</v>
      </c>
      <c r="AD97" cm="1">
        <f t="array" ref="AD97">INDEX(GMW!$A$2:$HZ$100,MATCH(1,(GMW!$HY$2:$HY$100=AD$3)*(GMW!$HZ$2:$HZ$100=AD$1),0),$B97-1973)</f>
        <v>299185</v>
      </c>
      <c r="AE97" cm="1">
        <f t="array" ref="AE97">INDEX(GMW!$A$2:$HZ$100,MATCH(1,(GMW!$HY$2:$HY$100=AE$3)*(GMW!$HZ$2:$HZ$100=AE$1),0),$B97-1973)</f>
        <v>414893.7</v>
      </c>
      <c r="AF97" cm="1">
        <f t="array" ref="AF97">INDEX(GMW!$A$2:$HZ$100,MATCH(1,(GMW!$HY$2:$HY$100=AF$3)*(GMW!$HZ$2:$HZ$100=AF$1),0),$B97-1973)</f>
        <v>70.491839999999996</v>
      </c>
      <c r="AG97" cm="1">
        <f t="array" ref="AG97">INDEX(GMW!$A$2:$HZ$100,MATCH(1,(GMW!$HY$2:$HY$100=AG$3)*(GMW!$HZ$2:$HZ$100=AG$1),0),$B97-1973)</f>
        <v>74.599999999999994</v>
      </c>
      <c r="AH97" cm="1">
        <f t="array" ref="AH97">INDEX(GMW!$A$2:$HZ$100,MATCH(1,(GMW!$HY$2:$HY$100=AH$3)*(GMW!$HZ$2:$HZ$100=AH$1),0),$B97-1973)</f>
        <v>4</v>
      </c>
      <c r="AI97" cm="1">
        <f t="array" ref="AI97">INDEX(GMW!$A$2:$HZ$100,MATCH(1,(GMW!$HY$2:$HY$100=AI$3)*(GMW!$HZ$2:$HZ$100=AI$1),0),$B97-1973)</f>
        <v>41773</v>
      </c>
      <c r="AJ97" cm="1">
        <f t="array" ref="AJ97">INDEX(GMW!$A$2:$HZ$100,MATCH(1,(GMW!$HY$2:$HY$100=AJ$3)*(GMW!$HZ$2:$HZ$100=AJ$1),0),$B97-1973)</f>
        <v>100.6</v>
      </c>
      <c r="AK97" cm="1">
        <f t="array" ref="AK97">INDEX(GMW!$A$2:$HZ$100,MATCH(1,(GMW!$HY$2:$HY$100=AK$3)*(GMW!$HZ$2:$HZ$100=AK$1),0),$B97-1973)</f>
        <v>31704</v>
      </c>
      <c r="AL97" cm="1">
        <f t="array" ref="AL97">INDEX(GMW!$A$2:$HZ$100,MATCH(1,(GMW!$HY$2:$HY$100=AL$3)*(GMW!$HZ$2:$HZ$100=AL$1),0),$B97-1973)</f>
        <v>5.3</v>
      </c>
      <c r="AM97" cm="1">
        <f t="array" ref="AM97">INDEX(GMW!$A$2:$HZ$100,MATCH(1,(GMW!$HY$2:$HY$100=AM$3)*(GMW!$HZ$2:$HZ$100=AM$1),0),$B97-1973)</f>
        <v>2.271271</v>
      </c>
      <c r="AN97" cm="1">
        <f t="array" ref="AN97">INDEX(GMW!$A$2:$HZ$100,MATCH(1,(GMW!$HY$2:$HY$100=AN$3)*(GMW!$HZ$2:$HZ$100=AN$1),0),$B97-1973)</f>
        <v>59433.75</v>
      </c>
      <c r="AO97" cm="1">
        <f t="array" ref="AO97">INDEX(GMW!$A$2:$HZ$100,MATCH(1,(GMW!$HY$2:$HY$100=AO$3)*(GMW!$HZ$2:$HZ$100=AO$1),0),$B97-1973)</f>
        <v>424425</v>
      </c>
      <c r="AP97" cm="1">
        <f t="array" ref="AP97">INDEX(GMW!$A$2:$HZ$100,MATCH(1,(GMW!$HY$2:$HY$100=AP$3)*(GMW!$HZ$2:$HZ$100=AP$1),0),$B97-1973)</f>
        <v>5976</v>
      </c>
      <c r="AQ97" cm="1">
        <f t="array" ref="AQ97">INDEX(GMW!$A$2:$HZ$100,MATCH(1,(GMW!$HY$2:$HY$100=AQ$3)*(GMW!$HZ$2:$HZ$100=AQ$1),0),$B97-1973)</f>
        <v>-2825</v>
      </c>
      <c r="AR97" cm="1">
        <f t="array" ref="AR97">INDEX(GMW!$A$2:$HZ$100,MATCH(1,(GMW!$HY$2:$HY$100=AR$3)*(GMW!$HZ$2:$HZ$100=AR$1),0),$B97-1973)</f>
        <v>101072</v>
      </c>
      <c r="AS97" cm="1">
        <f t="array" ref="AS97">INDEX(GMW!$A$2:$HZ$100,MATCH(1,(GMW!$HY$2:$HY$100=AS$3)*(GMW!$HZ$2:$HZ$100=AS$1),0),$B97-1973)</f>
        <v>3151</v>
      </c>
      <c r="AT97" cm="1">
        <f t="array" ref="AT97">INDEX(GMW!$A$2:$HZ$100,MATCH(1,(GMW!$HY$2:$HY$100=AT$3)*(GMW!$HZ$2:$HZ$100=AT$1),0),$B97-1973)</f>
        <v>6891</v>
      </c>
      <c r="AU97" cm="1">
        <f t="array" ref="AU97">INDEX(GMW!$A$2:$HZ$100,MATCH(1,(GMW!$HY$2:$HY$100=AU$3)*(GMW!$HZ$2:$HZ$100=AU$1),0),$B97-1973)</f>
        <v>105138</v>
      </c>
      <c r="AV97" cm="1">
        <f t="array" ref="AV97">INDEX(GMW!$A$2:$HZ$100,MATCH(1,(GMW!$HY$2:$HY$100=AV$3)*(GMW!$HZ$2:$HZ$100=AV$1),0),$B97-1973)</f>
        <v>343600</v>
      </c>
      <c r="AW97" cm="1">
        <f t="array" ref="AW97">INDEX(GMW!$A$2:$HZ$100,MATCH(1,(GMW!$HY$2:$HY$100=AW$3)*(GMW!$HZ$2:$HZ$100=AW$1),0),$B97-1973)</f>
        <v>299185</v>
      </c>
      <c r="AX97" cm="1">
        <f t="array" ref="AX97">INDEX(GMW!$A$2:$HZ$100,MATCH(1,(GMW!$HY$2:$HY$100=AX$3)*(GMW!$HZ$2:$HZ$100=AX$1),0),$B97-1973)</f>
        <v>414893.7</v>
      </c>
      <c r="AY97" cm="1">
        <f t="array" ref="AY97">INDEX(GMW!$A$2:$HZ$100,MATCH(1,(GMW!$HY$2:$HY$100=AY$3)*(GMW!$HZ$2:$HZ$100=AY$1),0),$B97-1973)</f>
        <v>70.491839999999996</v>
      </c>
      <c r="AZ97" cm="1">
        <f t="array" ref="AZ97">INDEX(GMW!$A$2:$HZ$100,MATCH(1,(GMW!$HY$2:$HY$100=AZ$3)*(GMW!$HZ$2:$HZ$100=AZ$1),0),$B97-1973)</f>
        <v>74.599999999999994</v>
      </c>
      <c r="BA97" cm="1">
        <f t="array" ref="BA97">INDEX(GMW!$A$2:$HZ$100,MATCH(1,(GMW!$HY$2:$HY$100=BA$3)*(GMW!$HZ$2:$HZ$100=BA$1),0),$B97-1973)</f>
        <v>4</v>
      </c>
      <c r="BB97" cm="1">
        <f t="array" ref="BB97">INDEX(GMW!$A$2:$HZ$100,MATCH(1,(GMW!$HY$2:$HY$100=BB$3)*(GMW!$HZ$2:$HZ$100=BB$1),0),$B97-1973)</f>
        <v>41773</v>
      </c>
      <c r="BC97" cm="1">
        <f t="array" ref="BC97">INDEX(GMW!$A$2:$HZ$100,MATCH(1,(GMW!$HY$2:$HY$100=BC$3)*(GMW!$HZ$2:$HZ$100=BC$1),0),$B97-1973)</f>
        <v>100.6</v>
      </c>
      <c r="BD97" cm="1">
        <f t="array" ref="BD97">INDEX(GMW!$A$2:$HZ$100,MATCH(1,(GMW!$HY$2:$HY$100=BD$3)*(GMW!$HZ$2:$HZ$100=BD$1),0),$B97-1973)</f>
        <v>31704</v>
      </c>
      <c r="BE97" cm="1">
        <f t="array" ref="BE97">INDEX(GMW!$A$2:$HZ$100,MATCH(1,(GMW!$HY$2:$HY$100=BE$3)*(GMW!$HZ$2:$HZ$100=BE$1),0),$B97-1973)</f>
        <v>5.3</v>
      </c>
      <c r="BF97" cm="1">
        <f t="array" ref="BF97">INDEX(GMW!$A$2:$HZ$100,MATCH(1,(GMW!$HY$2:$HY$100=BF$3)*(GMW!$HZ$2:$HZ$100=BF$1),0),$B97-1973)</f>
        <v>2.271271</v>
      </c>
      <c r="BG97" cm="1">
        <f t="array" ref="BG97">INDEX(GMW!$A$2:$HZ$100,MATCH(1,(GMW!$HY$2:$HY$100=BG$3)*(GMW!$HZ$2:$HZ$100=BG$1),0),$B97-1973)</f>
        <v>59433.75</v>
      </c>
      <c r="BJ97">
        <f t="shared" si="127"/>
        <v>2002</v>
      </c>
    </row>
    <row r="98" spans="1:63">
      <c r="B98">
        <f t="shared" si="125"/>
        <v>2071</v>
      </c>
      <c r="C98" cm="1">
        <f t="array" ref="C98">INDEX(GMW!$A$2:$HZ$100,MATCH(1,(GMW!$HY$2:$HY$100=C$3)*(GMW!$HZ$2:$HZ$100=C$1),0),$B98-1973)</f>
        <v>427725</v>
      </c>
      <c r="D98" cm="1">
        <f t="array" ref="D98">INDEX(GMW!$A$2:$HZ$100,MATCH(1,(GMW!$HY$2:$HY$100=D$3)*(GMW!$HZ$2:$HZ$100=D$1),0),$B98-1973)</f>
        <v>14058</v>
      </c>
      <c r="E98" cm="1">
        <f t="array" ref="E98">INDEX(GMW!$A$2:$HZ$100,MATCH(1,(GMW!$HY$2:$HY$100=E$3)*(GMW!$HZ$2:$HZ$100=E$1),0),$B98-1973)</f>
        <v>-9910</v>
      </c>
      <c r="F98" cm="1">
        <f t="array" ref="F98">INDEX(GMW!$A$2:$HZ$100,MATCH(1,(GMW!$HY$2:$HY$100=F$3)*(GMW!$HZ$2:$HZ$100=F$1),0),$B98-1973)</f>
        <v>102757</v>
      </c>
      <c r="G98" cm="1">
        <f t="array" ref="G98">INDEX(GMW!$A$2:$HZ$100,MATCH(1,(GMW!$HY$2:$HY$100=G$3)*(GMW!$HZ$2:$HZ$100=G$1),0),$B98-1973)</f>
        <v>4148</v>
      </c>
      <c r="H98" cm="1">
        <f t="array" ref="H98">INDEX(GMW!$A$2:$HZ$100,MATCH(1,(GMW!$HY$2:$HY$100=H$3)*(GMW!$HZ$2:$HZ$100=H$1),0),$B98-1973)</f>
        <v>6924</v>
      </c>
      <c r="I98" cm="1">
        <f t="array" ref="I98">INDEX(GMW!$A$2:$HZ$100,MATCH(1,(GMW!$HY$2:$HY$100=I$3)*(GMW!$HZ$2:$HZ$100=I$1),0),$B98-1973)</f>
        <v>99771</v>
      </c>
      <c r="J98" cm="1">
        <f t="array" ref="J98">INDEX(GMW!$A$2:$HZ$100,MATCH(1,(GMW!$HY$2:$HY$100=J$3)*(GMW!$HZ$2:$HZ$100=J$1),0),$B98-1973)</f>
        <v>368700</v>
      </c>
      <c r="K98" cm="1">
        <f t="array" ref="K98">INDEX(GMW!$A$2:$HZ$100,MATCH(1,(GMW!$HY$2:$HY$100=K$3)*(GMW!$HZ$2:$HZ$100=K$1),0),$B98-1973)</f>
        <v>304075</v>
      </c>
      <c r="L98" cm="1">
        <f t="array" ref="L98">INDEX(GMW!$A$2:$HZ$100,MATCH(1,(GMW!$HY$2:$HY$100=L$3)*(GMW!$HZ$2:$HZ$100=L$1),0),$B98-1973)</f>
        <v>416920.6</v>
      </c>
      <c r="M98" cm="1">
        <f t="array" ref="M98">INDEX(GMW!$A$2:$HZ$100,MATCH(1,(GMW!$HY$2:$HY$100=M$3)*(GMW!$HZ$2:$HZ$100=M$1),0),$B98-1973)</f>
        <v>71.091239999999999</v>
      </c>
      <c r="N98" cm="1">
        <f t="array" ref="N98">INDEX(GMW!$A$2:$HZ$100,MATCH(1,(GMW!$HY$2:$HY$100=N$3)*(GMW!$HZ$2:$HZ$100=N$1),0),$B98-1973)</f>
        <v>75</v>
      </c>
      <c r="O98" cm="1">
        <f t="array" ref="O98">INDEX(GMW!$A$2:$HZ$100,MATCH(1,(GMW!$HY$2:$HY$100=O$3)*(GMW!$HZ$2:$HZ$100=O$1),0),$B98-1973)</f>
        <v>4</v>
      </c>
      <c r="P98" cm="1">
        <f t="array" ref="P98">INDEX(GMW!$A$2:$HZ$100,MATCH(1,(GMW!$HY$2:$HY$100=P$3)*(GMW!$HZ$2:$HZ$100=P$1),0),$B98-1973)</f>
        <v>41469</v>
      </c>
      <c r="Q98" cm="1">
        <f t="array" ref="Q98">INDEX(GMW!$A$2:$HZ$100,MATCH(1,(GMW!$HY$2:$HY$100=Q$3)*(GMW!$HZ$2:$HZ$100=Q$1),0),$B98-1973)</f>
        <v>100.7</v>
      </c>
      <c r="R98" cm="1">
        <f t="array" ref="R98">INDEX(GMW!$A$2:$HZ$100,MATCH(1,(GMW!$HY$2:$HY$100=R$3)*(GMW!$HZ$2:$HZ$100=R$1),0),$B98-1973)</f>
        <v>31787</v>
      </c>
      <c r="S98" cm="1">
        <f t="array" ref="S98">INDEX(GMW!$A$2:$HZ$100,MATCH(1,(GMW!$HY$2:$HY$100=S$3)*(GMW!$HZ$2:$HZ$100=S$1),0),$B98-1973)</f>
        <v>5.0999999999999996</v>
      </c>
      <c r="T98" cm="1">
        <f t="array" ref="T98">INDEX(GMW!$A$2:$HZ$100,MATCH(1,(GMW!$HY$2:$HY$100=T$3)*(GMW!$HZ$2:$HZ$100=T$1),0),$B98-1973)</f>
        <v>2.5585170000000002</v>
      </c>
      <c r="U98" cm="1">
        <f t="array" ref="U98">INDEX(GMW!$A$2:$HZ$100,MATCH(1,(GMW!$HY$2:$HY$100=U$3)*(GMW!$HZ$2:$HZ$100=U$1),0),$B98-1973)</f>
        <v>59501.5</v>
      </c>
      <c r="V98" cm="1">
        <f t="array" ref="V98">INDEX(GMW!$A$2:$HZ$100,MATCH(1,(GMW!$HY$2:$HY$100=V$3)*(GMW!$HZ$2:$HZ$100=V$1),0),$B98-1973)</f>
        <v>427725</v>
      </c>
      <c r="W98" cm="1">
        <f t="array" ref="W98">INDEX(GMW!$A$2:$HZ$100,MATCH(1,(GMW!$HY$2:$HY$100=W$3)*(GMW!$HZ$2:$HZ$100=W$1),0),$B98-1973)</f>
        <v>14058</v>
      </c>
      <c r="X98" cm="1">
        <f t="array" ref="X98">INDEX(GMW!$A$2:$HZ$100,MATCH(1,(GMW!$HY$2:$HY$100=X$3)*(GMW!$HZ$2:$HZ$100=X$1),0),$B98-1973)</f>
        <v>-9910</v>
      </c>
      <c r="Y98" cm="1">
        <f t="array" ref="Y98">INDEX(GMW!$A$2:$HZ$100,MATCH(1,(GMW!$HY$2:$HY$100=Y$3)*(GMW!$HZ$2:$HZ$100=Y$1),0),$B98-1973)</f>
        <v>102757</v>
      </c>
      <c r="Z98" cm="1">
        <f t="array" ref="Z98">INDEX(GMW!$A$2:$HZ$100,MATCH(1,(GMW!$HY$2:$HY$100=Z$3)*(GMW!$HZ$2:$HZ$100=Z$1),0),$B98-1973)</f>
        <v>4148</v>
      </c>
      <c r="AA98" cm="1">
        <f t="array" ref="AA98">INDEX(GMW!$A$2:$HZ$100,MATCH(1,(GMW!$HY$2:$HY$100=AA$3)*(GMW!$HZ$2:$HZ$100=AA$1),0),$B98-1973)</f>
        <v>6924</v>
      </c>
      <c r="AB98" cm="1">
        <f t="array" ref="AB98">INDEX(GMW!$A$2:$HZ$100,MATCH(1,(GMW!$HY$2:$HY$100=AB$3)*(GMW!$HZ$2:$HZ$100=AB$1),0),$B98-1973)</f>
        <v>99771</v>
      </c>
      <c r="AC98" cm="1">
        <f t="array" ref="AC98">INDEX(GMW!$A$2:$HZ$100,MATCH(1,(GMW!$HY$2:$HY$100=AC$3)*(GMW!$HZ$2:$HZ$100=AC$1),0),$B98-1973)</f>
        <v>368700</v>
      </c>
      <c r="AD98" cm="1">
        <f t="array" ref="AD98">INDEX(GMW!$A$2:$HZ$100,MATCH(1,(GMW!$HY$2:$HY$100=AD$3)*(GMW!$HZ$2:$HZ$100=AD$1),0),$B98-1973)</f>
        <v>304075</v>
      </c>
      <c r="AE98" cm="1">
        <f t="array" ref="AE98">INDEX(GMW!$A$2:$HZ$100,MATCH(1,(GMW!$HY$2:$HY$100=AE$3)*(GMW!$HZ$2:$HZ$100=AE$1),0),$B98-1973)</f>
        <v>416920.6</v>
      </c>
      <c r="AF98" cm="1">
        <f t="array" ref="AF98">INDEX(GMW!$A$2:$HZ$100,MATCH(1,(GMW!$HY$2:$HY$100=AF$3)*(GMW!$HZ$2:$HZ$100=AF$1),0),$B98-1973)</f>
        <v>71.091239999999999</v>
      </c>
      <c r="AG98" cm="1">
        <f t="array" ref="AG98">INDEX(GMW!$A$2:$HZ$100,MATCH(1,(GMW!$HY$2:$HY$100=AG$3)*(GMW!$HZ$2:$HZ$100=AG$1),0),$B98-1973)</f>
        <v>75</v>
      </c>
      <c r="AH98" cm="1">
        <f t="array" ref="AH98">INDEX(GMW!$A$2:$HZ$100,MATCH(1,(GMW!$HY$2:$HY$100=AH$3)*(GMW!$HZ$2:$HZ$100=AH$1),0),$B98-1973)</f>
        <v>4</v>
      </c>
      <c r="AI98" cm="1">
        <f t="array" ref="AI98">INDEX(GMW!$A$2:$HZ$100,MATCH(1,(GMW!$HY$2:$HY$100=AI$3)*(GMW!$HZ$2:$HZ$100=AI$1),0),$B98-1973)</f>
        <v>41469</v>
      </c>
      <c r="AJ98" cm="1">
        <f t="array" ref="AJ98">INDEX(GMW!$A$2:$HZ$100,MATCH(1,(GMW!$HY$2:$HY$100=AJ$3)*(GMW!$HZ$2:$HZ$100=AJ$1),0),$B98-1973)</f>
        <v>100.7</v>
      </c>
      <c r="AK98" cm="1">
        <f t="array" ref="AK98">INDEX(GMW!$A$2:$HZ$100,MATCH(1,(GMW!$HY$2:$HY$100=AK$3)*(GMW!$HZ$2:$HZ$100=AK$1),0),$B98-1973)</f>
        <v>31787</v>
      </c>
      <c r="AL98" cm="1">
        <f t="array" ref="AL98">INDEX(GMW!$A$2:$HZ$100,MATCH(1,(GMW!$HY$2:$HY$100=AL$3)*(GMW!$HZ$2:$HZ$100=AL$1),0),$B98-1973)</f>
        <v>5.0999999999999996</v>
      </c>
      <c r="AM98" cm="1">
        <f t="array" ref="AM98">INDEX(GMW!$A$2:$HZ$100,MATCH(1,(GMW!$HY$2:$HY$100=AM$3)*(GMW!$HZ$2:$HZ$100=AM$1),0),$B98-1973)</f>
        <v>2.5585170000000002</v>
      </c>
      <c r="AN98" cm="1">
        <f t="array" ref="AN98">INDEX(GMW!$A$2:$HZ$100,MATCH(1,(GMW!$HY$2:$HY$100=AN$3)*(GMW!$HZ$2:$HZ$100=AN$1),0),$B98-1973)</f>
        <v>59501.5</v>
      </c>
      <c r="AO98" cm="1">
        <f t="array" ref="AO98">INDEX(GMW!$A$2:$HZ$100,MATCH(1,(GMW!$HY$2:$HY$100=AO$3)*(GMW!$HZ$2:$HZ$100=AO$1),0),$B98-1973)</f>
        <v>427725</v>
      </c>
      <c r="AP98" cm="1">
        <f t="array" ref="AP98">INDEX(GMW!$A$2:$HZ$100,MATCH(1,(GMW!$HY$2:$HY$100=AP$3)*(GMW!$HZ$2:$HZ$100=AP$1),0),$B98-1973)</f>
        <v>14058</v>
      </c>
      <c r="AQ98" cm="1">
        <f t="array" ref="AQ98">INDEX(GMW!$A$2:$HZ$100,MATCH(1,(GMW!$HY$2:$HY$100=AQ$3)*(GMW!$HZ$2:$HZ$100=AQ$1),0),$B98-1973)</f>
        <v>-9910</v>
      </c>
      <c r="AR98" cm="1">
        <f t="array" ref="AR98">INDEX(GMW!$A$2:$HZ$100,MATCH(1,(GMW!$HY$2:$HY$100=AR$3)*(GMW!$HZ$2:$HZ$100=AR$1),0),$B98-1973)</f>
        <v>102757</v>
      </c>
      <c r="AS98" cm="1">
        <f t="array" ref="AS98">INDEX(GMW!$A$2:$HZ$100,MATCH(1,(GMW!$HY$2:$HY$100=AS$3)*(GMW!$HZ$2:$HZ$100=AS$1),0),$B98-1973)</f>
        <v>4148</v>
      </c>
      <c r="AT98" cm="1">
        <f t="array" ref="AT98">INDEX(GMW!$A$2:$HZ$100,MATCH(1,(GMW!$HY$2:$HY$100=AT$3)*(GMW!$HZ$2:$HZ$100=AT$1),0),$B98-1973)</f>
        <v>6924</v>
      </c>
      <c r="AU98" cm="1">
        <f t="array" ref="AU98">INDEX(GMW!$A$2:$HZ$100,MATCH(1,(GMW!$HY$2:$HY$100=AU$3)*(GMW!$HZ$2:$HZ$100=AU$1),0),$B98-1973)</f>
        <v>99771</v>
      </c>
      <c r="AV98" cm="1">
        <f t="array" ref="AV98">INDEX(GMW!$A$2:$HZ$100,MATCH(1,(GMW!$HY$2:$HY$100=AV$3)*(GMW!$HZ$2:$HZ$100=AV$1),0),$B98-1973)</f>
        <v>368700</v>
      </c>
      <c r="AW98" cm="1">
        <f t="array" ref="AW98">INDEX(GMW!$A$2:$HZ$100,MATCH(1,(GMW!$HY$2:$HY$100=AW$3)*(GMW!$HZ$2:$HZ$100=AW$1),0),$B98-1973)</f>
        <v>304075</v>
      </c>
      <c r="AX98" cm="1">
        <f t="array" ref="AX98">INDEX(GMW!$A$2:$HZ$100,MATCH(1,(GMW!$HY$2:$HY$100=AX$3)*(GMW!$HZ$2:$HZ$100=AX$1),0),$B98-1973)</f>
        <v>416920.6</v>
      </c>
      <c r="AY98" cm="1">
        <f t="array" ref="AY98">INDEX(GMW!$A$2:$HZ$100,MATCH(1,(GMW!$HY$2:$HY$100=AY$3)*(GMW!$HZ$2:$HZ$100=AY$1),0),$B98-1973)</f>
        <v>71.091239999999999</v>
      </c>
      <c r="AZ98" cm="1">
        <f t="array" ref="AZ98">INDEX(GMW!$A$2:$HZ$100,MATCH(1,(GMW!$HY$2:$HY$100=AZ$3)*(GMW!$HZ$2:$HZ$100=AZ$1),0),$B98-1973)</f>
        <v>75</v>
      </c>
      <c r="BA98" cm="1">
        <f t="array" ref="BA98">INDEX(GMW!$A$2:$HZ$100,MATCH(1,(GMW!$HY$2:$HY$100=BA$3)*(GMW!$HZ$2:$HZ$100=BA$1),0),$B98-1973)</f>
        <v>4</v>
      </c>
      <c r="BB98" cm="1">
        <f t="array" ref="BB98">INDEX(GMW!$A$2:$HZ$100,MATCH(1,(GMW!$HY$2:$HY$100=BB$3)*(GMW!$HZ$2:$HZ$100=BB$1),0),$B98-1973)</f>
        <v>41469</v>
      </c>
      <c r="BC98" cm="1">
        <f t="array" ref="BC98">INDEX(GMW!$A$2:$HZ$100,MATCH(1,(GMW!$HY$2:$HY$100=BC$3)*(GMW!$HZ$2:$HZ$100=BC$1),0),$B98-1973)</f>
        <v>100.7</v>
      </c>
      <c r="BD98" cm="1">
        <f t="array" ref="BD98">INDEX(GMW!$A$2:$HZ$100,MATCH(1,(GMW!$HY$2:$HY$100=BD$3)*(GMW!$HZ$2:$HZ$100=BD$1),0),$B98-1973)</f>
        <v>31787</v>
      </c>
      <c r="BE98" cm="1">
        <f t="array" ref="BE98">INDEX(GMW!$A$2:$HZ$100,MATCH(1,(GMW!$HY$2:$HY$100=BE$3)*(GMW!$HZ$2:$HZ$100=BE$1),0),$B98-1973)</f>
        <v>5.0999999999999996</v>
      </c>
      <c r="BF98" cm="1">
        <f t="array" ref="BF98">INDEX(GMW!$A$2:$HZ$100,MATCH(1,(GMW!$HY$2:$HY$100=BF$3)*(GMW!$HZ$2:$HZ$100=BF$1),0),$B98-1973)</f>
        <v>2.5585170000000002</v>
      </c>
      <c r="BG98" cm="1">
        <f t="array" ref="BG98">INDEX(GMW!$A$2:$HZ$100,MATCH(1,(GMW!$HY$2:$HY$100=BG$3)*(GMW!$HZ$2:$HZ$100=BG$1),0),$B98-1973)</f>
        <v>59501.5</v>
      </c>
      <c r="BJ98">
        <f t="shared" si="127"/>
        <v>2002</v>
      </c>
    </row>
    <row r="99" spans="1:63">
      <c r="A99">
        <v>2003</v>
      </c>
      <c r="B99">
        <f t="shared" si="125"/>
        <v>2072</v>
      </c>
      <c r="C99" cm="1">
        <f t="array" ref="C99">INDEX(GMW!$A$2:$HZ$100,MATCH(1,(GMW!$HY$2:$HY$100=C$3)*(GMW!$HZ$2:$HZ$100=C$1),0),$B99-1973)</f>
        <v>430832</v>
      </c>
      <c r="D99" cm="1">
        <f t="array" ref="D99">INDEX(GMW!$A$2:$HZ$100,MATCH(1,(GMW!$HY$2:$HY$100=D$3)*(GMW!$HZ$2:$HZ$100=D$1),0),$B99-1973)</f>
        <v>6191</v>
      </c>
      <c r="E99" cm="1">
        <f t="array" ref="E99">INDEX(GMW!$A$2:$HZ$100,MATCH(1,(GMW!$HY$2:$HY$100=E$3)*(GMW!$HZ$2:$HZ$100=E$1),0),$B99-1973)</f>
        <v>2528</v>
      </c>
      <c r="F99" cm="1">
        <f t="array" ref="F99">INDEX(GMW!$A$2:$HZ$100,MATCH(1,(GMW!$HY$2:$HY$100=F$3)*(GMW!$HZ$2:$HZ$100=F$1),0),$B99-1973)</f>
        <v>103583</v>
      </c>
      <c r="G99" cm="1">
        <f t="array" ref="G99">INDEX(GMW!$A$2:$HZ$100,MATCH(1,(GMW!$HY$2:$HY$100=G$3)*(GMW!$HZ$2:$HZ$100=G$1),0),$B99-1973)</f>
        <v>8719</v>
      </c>
      <c r="H99" cm="1">
        <f t="array" ref="H99">INDEX(GMW!$A$2:$HZ$100,MATCH(1,(GMW!$HY$2:$HY$100=H$3)*(GMW!$HZ$2:$HZ$100=H$1),0),$B99-1973)</f>
        <v>7583</v>
      </c>
      <c r="I99" cm="1">
        <f t="array" ref="I99">INDEX(GMW!$A$2:$HZ$100,MATCH(1,(GMW!$HY$2:$HY$100=I$3)*(GMW!$HZ$2:$HZ$100=I$1),0),$B99-1973)</f>
        <v>113694</v>
      </c>
      <c r="J99" cm="1">
        <f t="array" ref="J99">INDEX(GMW!$A$2:$HZ$100,MATCH(1,(GMW!$HY$2:$HY$100=J$3)*(GMW!$HZ$2:$HZ$100=J$1),0),$B99-1973)</f>
        <v>369200</v>
      </c>
      <c r="K99" cm="1">
        <f t="array" ref="K99">INDEX(GMW!$A$2:$HZ$100,MATCH(1,(GMW!$HY$2:$HY$100=K$3)*(GMW!$HZ$2:$HZ$100=K$1),0),$B99-1973)</f>
        <v>307455</v>
      </c>
      <c r="L99" cm="1">
        <f t="array" ref="L99">INDEX(GMW!$A$2:$HZ$100,MATCH(1,(GMW!$HY$2:$HY$100=L$3)*(GMW!$HZ$2:$HZ$100=L$1),0),$B99-1973)</f>
        <v>419524.9</v>
      </c>
      <c r="M99" cm="1">
        <f t="array" ref="M99">INDEX(GMW!$A$2:$HZ$100,MATCH(1,(GMW!$HY$2:$HY$100=M$3)*(GMW!$HZ$2:$HZ$100=M$1),0),$B99-1973)</f>
        <v>71.363079999999997</v>
      </c>
      <c r="N99" cm="1">
        <f t="array" ref="N99">INDEX(GMW!$A$2:$HZ$100,MATCH(1,(GMW!$HY$2:$HY$100=N$3)*(GMW!$HZ$2:$HZ$100=N$1),0),$B99-1973)</f>
        <v>75</v>
      </c>
      <c r="O99" cm="1">
        <f t="array" ref="O99">INDEX(GMW!$A$2:$HZ$100,MATCH(1,(GMW!$HY$2:$HY$100=O$3)*(GMW!$HZ$2:$HZ$100=O$1),0),$B99-1973)</f>
        <v>3.75</v>
      </c>
      <c r="P99" cm="1">
        <f t="array" ref="P99">INDEX(GMW!$A$2:$HZ$100,MATCH(1,(GMW!$HY$2:$HY$100=P$3)*(GMW!$HZ$2:$HZ$100=P$1),0),$B99-1973)</f>
        <v>41396</v>
      </c>
      <c r="Q99" cm="1">
        <f t="array" ref="Q99">INDEX(GMW!$A$2:$HZ$100,MATCH(1,(GMW!$HY$2:$HY$100=Q$3)*(GMW!$HZ$2:$HZ$100=Q$1),0),$B99-1973)</f>
        <v>101.4</v>
      </c>
      <c r="R99" cm="1">
        <f t="array" ref="R99">INDEX(GMW!$A$2:$HZ$100,MATCH(1,(GMW!$HY$2:$HY$100=R$3)*(GMW!$HZ$2:$HZ$100=R$1),0),$B99-1973)</f>
        <v>30588</v>
      </c>
      <c r="S99" cm="1">
        <f t="array" ref="S99">INDEX(GMW!$A$2:$HZ$100,MATCH(1,(GMW!$HY$2:$HY$100=S$3)*(GMW!$HZ$2:$HZ$100=S$1),0),$B99-1973)</f>
        <v>5.2</v>
      </c>
      <c r="T99" cm="1">
        <f t="array" ref="T99">INDEX(GMW!$A$2:$HZ$100,MATCH(1,(GMW!$HY$2:$HY$100=T$3)*(GMW!$HZ$2:$HZ$100=T$1),0),$B99-1973)</f>
        <v>2.6595119999999999</v>
      </c>
      <c r="U99" cm="1">
        <f t="array" ref="U99">INDEX(GMW!$A$2:$HZ$100,MATCH(1,(GMW!$HY$2:$HY$100=U$3)*(GMW!$HZ$2:$HZ$100=U$1),0),$B99-1973)</f>
        <v>59569.25</v>
      </c>
      <c r="V99" cm="1">
        <f t="array" ref="V99">INDEX(GMW!$A$2:$HZ$100,MATCH(1,(GMW!$HY$2:$HY$100=V$3)*(GMW!$HZ$2:$HZ$100=V$1),0),$B99-1973)</f>
        <v>430832</v>
      </c>
      <c r="W99" cm="1">
        <f t="array" ref="W99">INDEX(GMW!$A$2:$HZ$100,MATCH(1,(GMW!$HY$2:$HY$100=W$3)*(GMW!$HZ$2:$HZ$100=W$1),0),$B99-1973)</f>
        <v>6191</v>
      </c>
      <c r="X99" cm="1">
        <f t="array" ref="X99">INDEX(GMW!$A$2:$HZ$100,MATCH(1,(GMW!$HY$2:$HY$100=X$3)*(GMW!$HZ$2:$HZ$100=X$1),0),$B99-1973)</f>
        <v>2528</v>
      </c>
      <c r="Y99" cm="1">
        <f t="array" ref="Y99">INDEX(GMW!$A$2:$HZ$100,MATCH(1,(GMW!$HY$2:$HY$100=Y$3)*(GMW!$HZ$2:$HZ$100=Y$1),0),$B99-1973)</f>
        <v>103583</v>
      </c>
      <c r="Z99" cm="1">
        <f t="array" ref="Z99">INDEX(GMW!$A$2:$HZ$100,MATCH(1,(GMW!$HY$2:$HY$100=Z$3)*(GMW!$HZ$2:$HZ$100=Z$1),0),$B99-1973)</f>
        <v>8719</v>
      </c>
      <c r="AA99" cm="1">
        <f t="array" ref="AA99">INDEX(GMW!$A$2:$HZ$100,MATCH(1,(GMW!$HY$2:$HY$100=AA$3)*(GMW!$HZ$2:$HZ$100=AA$1),0),$B99-1973)</f>
        <v>7583</v>
      </c>
      <c r="AB99" cm="1">
        <f t="array" ref="AB99">INDEX(GMW!$A$2:$HZ$100,MATCH(1,(GMW!$HY$2:$HY$100=AB$3)*(GMW!$HZ$2:$HZ$100=AB$1),0),$B99-1973)</f>
        <v>113694</v>
      </c>
      <c r="AC99" cm="1">
        <f t="array" ref="AC99">INDEX(GMW!$A$2:$HZ$100,MATCH(1,(GMW!$HY$2:$HY$100=AC$3)*(GMW!$HZ$2:$HZ$100=AC$1),0),$B99-1973)</f>
        <v>369200</v>
      </c>
      <c r="AD99" cm="1">
        <f t="array" ref="AD99">INDEX(GMW!$A$2:$HZ$100,MATCH(1,(GMW!$HY$2:$HY$100=AD$3)*(GMW!$HZ$2:$HZ$100=AD$1),0),$B99-1973)</f>
        <v>307455</v>
      </c>
      <c r="AE99" cm="1">
        <f t="array" ref="AE99">INDEX(GMW!$A$2:$HZ$100,MATCH(1,(GMW!$HY$2:$HY$100=AE$3)*(GMW!$HZ$2:$HZ$100=AE$1),0),$B99-1973)</f>
        <v>419524.9</v>
      </c>
      <c r="AF99" cm="1">
        <f t="array" ref="AF99">INDEX(GMW!$A$2:$HZ$100,MATCH(1,(GMW!$HY$2:$HY$100=AF$3)*(GMW!$HZ$2:$HZ$100=AF$1),0),$B99-1973)</f>
        <v>71.363079999999997</v>
      </c>
      <c r="AG99" cm="1">
        <f t="array" ref="AG99">INDEX(GMW!$A$2:$HZ$100,MATCH(1,(GMW!$HY$2:$HY$100=AG$3)*(GMW!$HZ$2:$HZ$100=AG$1),0),$B99-1973)</f>
        <v>75</v>
      </c>
      <c r="AH99" cm="1">
        <f t="array" ref="AH99">INDEX(GMW!$A$2:$HZ$100,MATCH(1,(GMW!$HY$2:$HY$100=AH$3)*(GMW!$HZ$2:$HZ$100=AH$1),0),$B99-1973)</f>
        <v>3.75</v>
      </c>
      <c r="AI99" cm="1">
        <f t="array" ref="AI99">INDEX(GMW!$A$2:$HZ$100,MATCH(1,(GMW!$HY$2:$HY$100=AI$3)*(GMW!$HZ$2:$HZ$100=AI$1),0),$B99-1973)</f>
        <v>41396</v>
      </c>
      <c r="AJ99" cm="1">
        <f t="array" ref="AJ99">INDEX(GMW!$A$2:$HZ$100,MATCH(1,(GMW!$HY$2:$HY$100=AJ$3)*(GMW!$HZ$2:$HZ$100=AJ$1),0),$B99-1973)</f>
        <v>101.4</v>
      </c>
      <c r="AK99" cm="1">
        <f t="array" ref="AK99">INDEX(GMW!$A$2:$HZ$100,MATCH(1,(GMW!$HY$2:$HY$100=AK$3)*(GMW!$HZ$2:$HZ$100=AK$1),0),$B99-1973)</f>
        <v>30588</v>
      </c>
      <c r="AL99" cm="1">
        <f t="array" ref="AL99">INDEX(GMW!$A$2:$HZ$100,MATCH(1,(GMW!$HY$2:$HY$100=AL$3)*(GMW!$HZ$2:$HZ$100=AL$1),0),$B99-1973)</f>
        <v>5.2</v>
      </c>
      <c r="AM99" cm="1">
        <f t="array" ref="AM99">INDEX(GMW!$A$2:$HZ$100,MATCH(1,(GMW!$HY$2:$HY$100=AM$3)*(GMW!$HZ$2:$HZ$100=AM$1),0),$B99-1973)</f>
        <v>2.6595119999999999</v>
      </c>
      <c r="AN99" cm="1">
        <f t="array" ref="AN99">INDEX(GMW!$A$2:$HZ$100,MATCH(1,(GMW!$HY$2:$HY$100=AN$3)*(GMW!$HZ$2:$HZ$100=AN$1),0),$B99-1973)</f>
        <v>59569.25</v>
      </c>
      <c r="AO99" cm="1">
        <f t="array" ref="AO99">INDEX(GMW!$A$2:$HZ$100,MATCH(1,(GMW!$HY$2:$HY$100=AO$3)*(GMW!$HZ$2:$HZ$100=AO$1),0),$B99-1973)</f>
        <v>430832</v>
      </c>
      <c r="AP99" cm="1">
        <f t="array" ref="AP99">INDEX(GMW!$A$2:$HZ$100,MATCH(1,(GMW!$HY$2:$HY$100=AP$3)*(GMW!$HZ$2:$HZ$100=AP$1),0),$B99-1973)</f>
        <v>6191</v>
      </c>
      <c r="AQ99" cm="1">
        <f t="array" ref="AQ99">INDEX(GMW!$A$2:$HZ$100,MATCH(1,(GMW!$HY$2:$HY$100=AQ$3)*(GMW!$HZ$2:$HZ$100=AQ$1),0),$B99-1973)</f>
        <v>2528</v>
      </c>
      <c r="AR99" cm="1">
        <f t="array" ref="AR99">INDEX(GMW!$A$2:$HZ$100,MATCH(1,(GMW!$HY$2:$HY$100=AR$3)*(GMW!$HZ$2:$HZ$100=AR$1),0),$B99-1973)</f>
        <v>103583</v>
      </c>
      <c r="AS99" cm="1">
        <f t="array" ref="AS99">INDEX(GMW!$A$2:$HZ$100,MATCH(1,(GMW!$HY$2:$HY$100=AS$3)*(GMW!$HZ$2:$HZ$100=AS$1),0),$B99-1973)</f>
        <v>8719</v>
      </c>
      <c r="AT99" cm="1">
        <f t="array" ref="AT99">INDEX(GMW!$A$2:$HZ$100,MATCH(1,(GMW!$HY$2:$HY$100=AT$3)*(GMW!$HZ$2:$HZ$100=AT$1),0),$B99-1973)</f>
        <v>7583</v>
      </c>
      <c r="AU99" cm="1">
        <f t="array" ref="AU99">INDEX(GMW!$A$2:$HZ$100,MATCH(1,(GMW!$HY$2:$HY$100=AU$3)*(GMW!$HZ$2:$HZ$100=AU$1),0),$B99-1973)</f>
        <v>113694</v>
      </c>
      <c r="AV99" cm="1">
        <f t="array" ref="AV99">INDEX(GMW!$A$2:$HZ$100,MATCH(1,(GMW!$HY$2:$HY$100=AV$3)*(GMW!$HZ$2:$HZ$100=AV$1),0),$B99-1973)</f>
        <v>369200</v>
      </c>
      <c r="AW99" cm="1">
        <f t="array" ref="AW99">INDEX(GMW!$A$2:$HZ$100,MATCH(1,(GMW!$HY$2:$HY$100=AW$3)*(GMW!$HZ$2:$HZ$100=AW$1),0),$B99-1973)</f>
        <v>307455</v>
      </c>
      <c r="AX99" cm="1">
        <f t="array" ref="AX99">INDEX(GMW!$A$2:$HZ$100,MATCH(1,(GMW!$HY$2:$HY$100=AX$3)*(GMW!$HZ$2:$HZ$100=AX$1),0),$B99-1973)</f>
        <v>419524.9</v>
      </c>
      <c r="AY99" cm="1">
        <f t="array" ref="AY99">INDEX(GMW!$A$2:$HZ$100,MATCH(1,(GMW!$HY$2:$HY$100=AY$3)*(GMW!$HZ$2:$HZ$100=AY$1),0),$B99-1973)</f>
        <v>71.363079999999997</v>
      </c>
      <c r="AZ99" cm="1">
        <f t="array" ref="AZ99">INDEX(GMW!$A$2:$HZ$100,MATCH(1,(GMW!$HY$2:$HY$100=AZ$3)*(GMW!$HZ$2:$HZ$100=AZ$1),0),$B99-1973)</f>
        <v>75</v>
      </c>
      <c r="BA99" cm="1">
        <f t="array" ref="BA99">INDEX(GMW!$A$2:$HZ$100,MATCH(1,(GMW!$HY$2:$HY$100=BA$3)*(GMW!$HZ$2:$HZ$100=BA$1),0),$B99-1973)</f>
        <v>3.75</v>
      </c>
      <c r="BB99" cm="1">
        <f t="array" ref="BB99">INDEX(GMW!$A$2:$HZ$100,MATCH(1,(GMW!$HY$2:$HY$100=BB$3)*(GMW!$HZ$2:$HZ$100=BB$1),0),$B99-1973)</f>
        <v>41396</v>
      </c>
      <c r="BC99" cm="1">
        <f t="array" ref="BC99">INDEX(GMW!$A$2:$HZ$100,MATCH(1,(GMW!$HY$2:$HY$100=BC$3)*(GMW!$HZ$2:$HZ$100=BC$1),0),$B99-1973)</f>
        <v>101.4</v>
      </c>
      <c r="BD99" cm="1">
        <f t="array" ref="BD99">INDEX(GMW!$A$2:$HZ$100,MATCH(1,(GMW!$HY$2:$HY$100=BD$3)*(GMW!$HZ$2:$HZ$100=BD$1),0),$B99-1973)</f>
        <v>30588</v>
      </c>
      <c r="BE99" cm="1">
        <f t="array" ref="BE99">INDEX(GMW!$A$2:$HZ$100,MATCH(1,(GMW!$HY$2:$HY$100=BE$3)*(GMW!$HZ$2:$HZ$100=BE$1),0),$B99-1973)</f>
        <v>5.2</v>
      </c>
      <c r="BF99" cm="1">
        <f t="array" ref="BF99">INDEX(GMW!$A$2:$HZ$100,MATCH(1,(GMW!$HY$2:$HY$100=BF$3)*(GMW!$HZ$2:$HZ$100=BF$1),0),$B99-1973)</f>
        <v>2.6595119999999999</v>
      </c>
      <c r="BG99" cm="1">
        <f t="array" ref="BG99">INDEX(GMW!$A$2:$HZ$100,MATCH(1,(GMW!$HY$2:$HY$100=BG$3)*(GMW!$HZ$2:$HZ$100=BG$1),0),$B99-1973)</f>
        <v>59569.25</v>
      </c>
      <c r="BJ99">
        <f t="shared" si="127"/>
        <v>2002</v>
      </c>
      <c r="BK99" t="str">
        <f t="shared" ref="BK99" si="133">BJ99&amp;"01"</f>
        <v>200201</v>
      </c>
    </row>
    <row r="100" spans="1:63">
      <c r="B100">
        <f t="shared" si="125"/>
        <v>2073</v>
      </c>
      <c r="C100" cm="1">
        <f t="array" ref="C100">INDEX(GMW!$A$2:$HZ$100,MATCH(1,(GMW!$HY$2:$HY$100=C$3)*(GMW!$HZ$2:$HZ$100=C$1),0),$B100-1973)</f>
        <v>434837</v>
      </c>
      <c r="D100" cm="1">
        <f t="array" ref="D100">INDEX(GMW!$A$2:$HZ$100,MATCH(1,(GMW!$HY$2:$HY$100=D$3)*(GMW!$HZ$2:$HZ$100=D$1),0),$B100-1973)</f>
        <v>13889</v>
      </c>
      <c r="E100" cm="1">
        <f t="array" ref="E100">INDEX(GMW!$A$2:$HZ$100,MATCH(1,(GMW!$HY$2:$HY$100=E$3)*(GMW!$HZ$2:$HZ$100=E$1),0),$B100-1973)</f>
        <v>-10536</v>
      </c>
      <c r="F100" cm="1">
        <f t="array" ref="F100">INDEX(GMW!$A$2:$HZ$100,MATCH(1,(GMW!$HY$2:$HY$100=F$3)*(GMW!$HZ$2:$HZ$100=F$1),0),$B100-1973)</f>
        <v>110393</v>
      </c>
      <c r="G100" cm="1">
        <f t="array" ref="G100">INDEX(GMW!$A$2:$HZ$100,MATCH(1,(GMW!$HY$2:$HY$100=G$3)*(GMW!$HZ$2:$HZ$100=G$1),0),$B100-1973)</f>
        <v>3353</v>
      </c>
      <c r="H100" cm="1">
        <f t="array" ref="H100">INDEX(GMW!$A$2:$HZ$100,MATCH(1,(GMW!$HY$2:$HY$100=H$3)*(GMW!$HZ$2:$HZ$100=H$1),0),$B100-1973)</f>
        <v>6927</v>
      </c>
      <c r="I100" cm="1">
        <f t="array" ref="I100">INDEX(GMW!$A$2:$HZ$100,MATCH(1,(GMW!$HY$2:$HY$100=I$3)*(GMW!$HZ$2:$HZ$100=I$1),0),$B100-1973)</f>
        <v>106784</v>
      </c>
      <c r="J100" cm="1">
        <f t="array" ref="J100">INDEX(GMW!$A$2:$HZ$100,MATCH(1,(GMW!$HY$2:$HY$100=J$3)*(GMW!$HZ$2:$HZ$100=J$1),0),$B100-1973)</f>
        <v>375500</v>
      </c>
      <c r="K100" cm="1">
        <f t="array" ref="K100">INDEX(GMW!$A$2:$HZ$100,MATCH(1,(GMW!$HY$2:$HY$100=K$3)*(GMW!$HZ$2:$HZ$100=K$1),0),$B100-1973)</f>
        <v>313102</v>
      </c>
      <c r="L100" cm="1">
        <f t="array" ref="L100">INDEX(GMW!$A$2:$HZ$100,MATCH(1,(GMW!$HY$2:$HY$100=L$3)*(GMW!$HZ$2:$HZ$100=L$1),0),$B100-1973)</f>
        <v>422474.7</v>
      </c>
      <c r="M100" cm="1">
        <f t="array" ref="M100">INDEX(GMW!$A$2:$HZ$100,MATCH(1,(GMW!$HY$2:$HY$100=M$3)*(GMW!$HZ$2:$HZ$100=M$1),0),$B100-1973)</f>
        <v>72.004459999999995</v>
      </c>
      <c r="N100" cm="1">
        <f t="array" ref="N100">INDEX(GMW!$A$2:$HZ$100,MATCH(1,(GMW!$HY$2:$HY$100=N$3)*(GMW!$HZ$2:$HZ$100=N$1),0),$B100-1973)</f>
        <v>75.466669999999993</v>
      </c>
      <c r="O100" cm="1">
        <f t="array" ref="O100">INDEX(GMW!$A$2:$HZ$100,MATCH(1,(GMW!$HY$2:$HY$100=O$3)*(GMW!$HZ$2:$HZ$100=O$1),0),$B100-1973)</f>
        <v>3.75</v>
      </c>
      <c r="P100" cm="1">
        <f t="array" ref="P100">INDEX(GMW!$A$2:$HZ$100,MATCH(1,(GMW!$HY$2:$HY$100=P$3)*(GMW!$HZ$2:$HZ$100=P$1),0),$B100-1973)</f>
        <v>41104</v>
      </c>
      <c r="Q100" cm="1">
        <f t="array" ref="Q100">INDEX(GMW!$A$2:$HZ$100,MATCH(1,(GMW!$HY$2:$HY$100=Q$3)*(GMW!$HZ$2:$HZ$100=Q$1),0),$B100-1973)</f>
        <v>100.4</v>
      </c>
      <c r="R100" cm="1">
        <f t="array" ref="R100">INDEX(GMW!$A$2:$HZ$100,MATCH(1,(GMW!$HY$2:$HY$100=R$3)*(GMW!$HZ$2:$HZ$100=R$1),0),$B100-1973)</f>
        <v>30918</v>
      </c>
      <c r="S100" cm="1">
        <f t="array" ref="S100">INDEX(GMW!$A$2:$HZ$100,MATCH(1,(GMW!$HY$2:$HY$100=S$3)*(GMW!$HZ$2:$HZ$100=S$1),0),$B100-1973)</f>
        <v>4.9000000000000004</v>
      </c>
      <c r="T100" cm="1">
        <f t="array" ref="T100">INDEX(GMW!$A$2:$HZ$100,MATCH(1,(GMW!$HY$2:$HY$100=T$3)*(GMW!$HZ$2:$HZ$100=T$1),0),$B100-1973)</f>
        <v>2.8841019999999999</v>
      </c>
      <c r="U100" cm="1">
        <f t="array" ref="U100">INDEX(GMW!$A$2:$HZ$100,MATCH(1,(GMW!$HY$2:$HY$100=U$3)*(GMW!$HZ$2:$HZ$100=U$1),0),$B100-1973)</f>
        <v>59637</v>
      </c>
      <c r="V100" cm="1">
        <f t="array" ref="V100">INDEX(GMW!$A$2:$HZ$100,MATCH(1,(GMW!$HY$2:$HY$100=V$3)*(GMW!$HZ$2:$HZ$100=V$1),0),$B100-1973)</f>
        <v>434837</v>
      </c>
      <c r="W100" cm="1">
        <f t="array" ref="W100">INDEX(GMW!$A$2:$HZ$100,MATCH(1,(GMW!$HY$2:$HY$100=W$3)*(GMW!$HZ$2:$HZ$100=W$1),0),$B100-1973)</f>
        <v>13889</v>
      </c>
      <c r="X100" cm="1">
        <f t="array" ref="X100">INDEX(GMW!$A$2:$HZ$100,MATCH(1,(GMW!$HY$2:$HY$100=X$3)*(GMW!$HZ$2:$HZ$100=X$1),0),$B100-1973)</f>
        <v>-10536</v>
      </c>
      <c r="Y100" cm="1">
        <f t="array" ref="Y100">INDEX(GMW!$A$2:$HZ$100,MATCH(1,(GMW!$HY$2:$HY$100=Y$3)*(GMW!$HZ$2:$HZ$100=Y$1),0),$B100-1973)</f>
        <v>110393</v>
      </c>
      <c r="Z100" cm="1">
        <f t="array" ref="Z100">INDEX(GMW!$A$2:$HZ$100,MATCH(1,(GMW!$HY$2:$HY$100=Z$3)*(GMW!$HZ$2:$HZ$100=Z$1),0),$B100-1973)</f>
        <v>3353</v>
      </c>
      <c r="AA100" cm="1">
        <f t="array" ref="AA100">INDEX(GMW!$A$2:$HZ$100,MATCH(1,(GMW!$HY$2:$HY$100=AA$3)*(GMW!$HZ$2:$HZ$100=AA$1),0),$B100-1973)</f>
        <v>6927</v>
      </c>
      <c r="AB100" cm="1">
        <f t="array" ref="AB100">INDEX(GMW!$A$2:$HZ$100,MATCH(1,(GMW!$HY$2:$HY$100=AB$3)*(GMW!$HZ$2:$HZ$100=AB$1),0),$B100-1973)</f>
        <v>106784</v>
      </c>
      <c r="AC100" cm="1">
        <f t="array" ref="AC100">INDEX(GMW!$A$2:$HZ$100,MATCH(1,(GMW!$HY$2:$HY$100=AC$3)*(GMW!$HZ$2:$HZ$100=AC$1),0),$B100-1973)</f>
        <v>375500</v>
      </c>
      <c r="AD100" cm="1">
        <f t="array" ref="AD100">INDEX(GMW!$A$2:$HZ$100,MATCH(1,(GMW!$HY$2:$HY$100=AD$3)*(GMW!$HZ$2:$HZ$100=AD$1),0),$B100-1973)</f>
        <v>313102</v>
      </c>
      <c r="AE100" cm="1">
        <f t="array" ref="AE100">INDEX(GMW!$A$2:$HZ$100,MATCH(1,(GMW!$HY$2:$HY$100=AE$3)*(GMW!$HZ$2:$HZ$100=AE$1),0),$B100-1973)</f>
        <v>422474.7</v>
      </c>
      <c r="AF100" cm="1">
        <f t="array" ref="AF100">INDEX(GMW!$A$2:$HZ$100,MATCH(1,(GMW!$HY$2:$HY$100=AF$3)*(GMW!$HZ$2:$HZ$100=AF$1),0),$B100-1973)</f>
        <v>72.004459999999995</v>
      </c>
      <c r="AG100" cm="1">
        <f t="array" ref="AG100">INDEX(GMW!$A$2:$HZ$100,MATCH(1,(GMW!$HY$2:$HY$100=AG$3)*(GMW!$HZ$2:$HZ$100=AG$1),0),$B100-1973)</f>
        <v>75.466669999999993</v>
      </c>
      <c r="AH100" cm="1">
        <f t="array" ref="AH100">INDEX(GMW!$A$2:$HZ$100,MATCH(1,(GMW!$HY$2:$HY$100=AH$3)*(GMW!$HZ$2:$HZ$100=AH$1),0),$B100-1973)</f>
        <v>3.75</v>
      </c>
      <c r="AI100" cm="1">
        <f t="array" ref="AI100">INDEX(GMW!$A$2:$HZ$100,MATCH(1,(GMW!$HY$2:$HY$100=AI$3)*(GMW!$HZ$2:$HZ$100=AI$1),0),$B100-1973)</f>
        <v>41104</v>
      </c>
      <c r="AJ100" cm="1">
        <f t="array" ref="AJ100">INDEX(GMW!$A$2:$HZ$100,MATCH(1,(GMW!$HY$2:$HY$100=AJ$3)*(GMW!$HZ$2:$HZ$100=AJ$1),0),$B100-1973)</f>
        <v>100.4</v>
      </c>
      <c r="AK100" cm="1">
        <f t="array" ref="AK100">INDEX(GMW!$A$2:$HZ$100,MATCH(1,(GMW!$HY$2:$HY$100=AK$3)*(GMW!$HZ$2:$HZ$100=AK$1),0),$B100-1973)</f>
        <v>30918</v>
      </c>
      <c r="AL100" cm="1">
        <f t="array" ref="AL100">INDEX(GMW!$A$2:$HZ$100,MATCH(1,(GMW!$HY$2:$HY$100=AL$3)*(GMW!$HZ$2:$HZ$100=AL$1),0),$B100-1973)</f>
        <v>4.9000000000000004</v>
      </c>
      <c r="AM100" cm="1">
        <f t="array" ref="AM100">INDEX(GMW!$A$2:$HZ$100,MATCH(1,(GMW!$HY$2:$HY$100=AM$3)*(GMW!$HZ$2:$HZ$100=AM$1),0),$B100-1973)</f>
        <v>2.8841019999999999</v>
      </c>
      <c r="AN100" cm="1">
        <f t="array" ref="AN100">INDEX(GMW!$A$2:$HZ$100,MATCH(1,(GMW!$HY$2:$HY$100=AN$3)*(GMW!$HZ$2:$HZ$100=AN$1),0),$B100-1973)</f>
        <v>59637</v>
      </c>
      <c r="AO100" cm="1">
        <f t="array" ref="AO100">INDEX(GMW!$A$2:$HZ$100,MATCH(1,(GMW!$HY$2:$HY$100=AO$3)*(GMW!$HZ$2:$HZ$100=AO$1),0),$B100-1973)</f>
        <v>434837</v>
      </c>
      <c r="AP100" cm="1">
        <f t="array" ref="AP100">INDEX(GMW!$A$2:$HZ$100,MATCH(1,(GMW!$HY$2:$HY$100=AP$3)*(GMW!$HZ$2:$HZ$100=AP$1),0),$B100-1973)</f>
        <v>13889</v>
      </c>
      <c r="AQ100" cm="1">
        <f t="array" ref="AQ100">INDEX(GMW!$A$2:$HZ$100,MATCH(1,(GMW!$HY$2:$HY$100=AQ$3)*(GMW!$HZ$2:$HZ$100=AQ$1),0),$B100-1973)</f>
        <v>-10536</v>
      </c>
      <c r="AR100" cm="1">
        <f t="array" ref="AR100">INDEX(GMW!$A$2:$HZ$100,MATCH(1,(GMW!$HY$2:$HY$100=AR$3)*(GMW!$HZ$2:$HZ$100=AR$1),0),$B100-1973)</f>
        <v>110393</v>
      </c>
      <c r="AS100" cm="1">
        <f t="array" ref="AS100">INDEX(GMW!$A$2:$HZ$100,MATCH(1,(GMW!$HY$2:$HY$100=AS$3)*(GMW!$HZ$2:$HZ$100=AS$1),0),$B100-1973)</f>
        <v>3353</v>
      </c>
      <c r="AT100" cm="1">
        <f t="array" ref="AT100">INDEX(GMW!$A$2:$HZ$100,MATCH(1,(GMW!$HY$2:$HY$100=AT$3)*(GMW!$HZ$2:$HZ$100=AT$1),0),$B100-1973)</f>
        <v>6927</v>
      </c>
      <c r="AU100" cm="1">
        <f t="array" ref="AU100">INDEX(GMW!$A$2:$HZ$100,MATCH(1,(GMW!$HY$2:$HY$100=AU$3)*(GMW!$HZ$2:$HZ$100=AU$1),0),$B100-1973)</f>
        <v>106784</v>
      </c>
      <c r="AV100" cm="1">
        <f t="array" ref="AV100">INDEX(GMW!$A$2:$HZ$100,MATCH(1,(GMW!$HY$2:$HY$100=AV$3)*(GMW!$HZ$2:$HZ$100=AV$1),0),$B100-1973)</f>
        <v>375500</v>
      </c>
      <c r="AW100" cm="1">
        <f t="array" ref="AW100">INDEX(GMW!$A$2:$HZ$100,MATCH(1,(GMW!$HY$2:$HY$100=AW$3)*(GMW!$HZ$2:$HZ$100=AW$1),0),$B100-1973)</f>
        <v>313102</v>
      </c>
      <c r="AX100" cm="1">
        <f t="array" ref="AX100">INDEX(GMW!$A$2:$HZ$100,MATCH(1,(GMW!$HY$2:$HY$100=AX$3)*(GMW!$HZ$2:$HZ$100=AX$1),0),$B100-1973)</f>
        <v>422474.7</v>
      </c>
      <c r="AY100" cm="1">
        <f t="array" ref="AY100">INDEX(GMW!$A$2:$HZ$100,MATCH(1,(GMW!$HY$2:$HY$100=AY$3)*(GMW!$HZ$2:$HZ$100=AY$1),0),$B100-1973)</f>
        <v>72.004459999999995</v>
      </c>
      <c r="AZ100" cm="1">
        <f t="array" ref="AZ100">INDEX(GMW!$A$2:$HZ$100,MATCH(1,(GMW!$HY$2:$HY$100=AZ$3)*(GMW!$HZ$2:$HZ$100=AZ$1),0),$B100-1973)</f>
        <v>75.466669999999993</v>
      </c>
      <c r="BA100" cm="1">
        <f t="array" ref="BA100">INDEX(GMW!$A$2:$HZ$100,MATCH(1,(GMW!$HY$2:$HY$100=BA$3)*(GMW!$HZ$2:$HZ$100=BA$1),0),$B100-1973)</f>
        <v>3.75</v>
      </c>
      <c r="BB100" cm="1">
        <f t="array" ref="BB100">INDEX(GMW!$A$2:$HZ$100,MATCH(1,(GMW!$HY$2:$HY$100=BB$3)*(GMW!$HZ$2:$HZ$100=BB$1),0),$B100-1973)</f>
        <v>41104</v>
      </c>
      <c r="BC100" cm="1">
        <f t="array" ref="BC100">INDEX(GMW!$A$2:$HZ$100,MATCH(1,(GMW!$HY$2:$HY$100=BC$3)*(GMW!$HZ$2:$HZ$100=BC$1),0),$B100-1973)</f>
        <v>100.4</v>
      </c>
      <c r="BD100" cm="1">
        <f t="array" ref="BD100">INDEX(GMW!$A$2:$HZ$100,MATCH(1,(GMW!$HY$2:$HY$100=BD$3)*(GMW!$HZ$2:$HZ$100=BD$1),0),$B100-1973)</f>
        <v>30918</v>
      </c>
      <c r="BE100" cm="1">
        <f t="array" ref="BE100">INDEX(GMW!$A$2:$HZ$100,MATCH(1,(GMW!$HY$2:$HY$100=BE$3)*(GMW!$HZ$2:$HZ$100=BE$1),0),$B100-1973)</f>
        <v>4.9000000000000004</v>
      </c>
      <c r="BF100" cm="1">
        <f t="array" ref="BF100">INDEX(GMW!$A$2:$HZ$100,MATCH(1,(GMW!$HY$2:$HY$100=BF$3)*(GMW!$HZ$2:$HZ$100=BF$1),0),$B100-1973)</f>
        <v>2.8841019999999999</v>
      </c>
      <c r="BG100" cm="1">
        <f t="array" ref="BG100">INDEX(GMW!$A$2:$HZ$100,MATCH(1,(GMW!$HY$2:$HY$100=BG$3)*(GMW!$HZ$2:$HZ$100=BG$1),0),$B100-1973)</f>
        <v>59637</v>
      </c>
      <c r="BJ100">
        <f t="shared" si="127"/>
        <v>2003</v>
      </c>
    </row>
    <row r="101" spans="1:63">
      <c r="B101">
        <f t="shared" si="125"/>
        <v>2074</v>
      </c>
      <c r="C101" cm="1">
        <f t="array" ref="C101">INDEX(GMW!$A$2:$HZ$100,MATCH(1,(GMW!$HY$2:$HY$100=C$3)*(GMW!$HZ$2:$HZ$100=C$1),0),$B101-1973)</f>
        <v>438710</v>
      </c>
      <c r="D101" cm="1">
        <f t="array" ref="D101">INDEX(GMW!$A$2:$HZ$100,MATCH(1,(GMW!$HY$2:$HY$100=D$3)*(GMW!$HZ$2:$HZ$100=D$1),0),$B101-1973)</f>
        <v>11857</v>
      </c>
      <c r="E101" cm="1">
        <f t="array" ref="E101">INDEX(GMW!$A$2:$HZ$100,MATCH(1,(GMW!$HY$2:$HY$100=E$3)*(GMW!$HZ$2:$HZ$100=E$1),0),$B101-1973)</f>
        <v>-7490</v>
      </c>
      <c r="F101" cm="1">
        <f t="array" ref="F101">INDEX(GMW!$A$2:$HZ$100,MATCH(1,(GMW!$HY$2:$HY$100=F$3)*(GMW!$HZ$2:$HZ$100=F$1),0),$B101-1973)</f>
        <v>111462</v>
      </c>
      <c r="G101" cm="1">
        <f t="array" ref="G101">INDEX(GMW!$A$2:$HZ$100,MATCH(1,(GMW!$HY$2:$HY$100=G$3)*(GMW!$HZ$2:$HZ$100=G$1),0),$B101-1973)</f>
        <v>4367</v>
      </c>
      <c r="H101" cm="1">
        <f t="array" ref="H101">INDEX(GMW!$A$2:$HZ$100,MATCH(1,(GMW!$HY$2:$HY$100=H$3)*(GMW!$HZ$2:$HZ$100=H$1),0),$B101-1973)</f>
        <v>7020</v>
      </c>
      <c r="I101" cm="1">
        <f t="array" ref="I101">INDEX(GMW!$A$2:$HZ$100,MATCH(1,(GMW!$HY$2:$HY$100=I$3)*(GMW!$HZ$2:$HZ$100=I$1),0),$B101-1973)</f>
        <v>110992</v>
      </c>
      <c r="J101" cm="1">
        <f t="array" ref="J101">INDEX(GMW!$A$2:$HZ$100,MATCH(1,(GMW!$HY$2:$HY$100=J$3)*(GMW!$HZ$2:$HZ$100=J$1),0),$B101-1973)</f>
        <v>383400</v>
      </c>
      <c r="K101" cm="1">
        <f t="array" ref="K101">INDEX(GMW!$A$2:$HZ$100,MATCH(1,(GMW!$HY$2:$HY$100=K$3)*(GMW!$HZ$2:$HZ$100=K$1),0),$B101-1973)</f>
        <v>317491</v>
      </c>
      <c r="L101" cm="1">
        <f t="array" ref="L101">INDEX(GMW!$A$2:$HZ$100,MATCH(1,(GMW!$HY$2:$HY$100=L$3)*(GMW!$HZ$2:$HZ$100=L$1),0),$B101-1973)</f>
        <v>425418.3</v>
      </c>
      <c r="M101" cm="1">
        <f t="array" ref="M101">INDEX(GMW!$A$2:$HZ$100,MATCH(1,(GMW!$HY$2:$HY$100=M$3)*(GMW!$HZ$2:$HZ$100=M$1),0),$B101-1973)</f>
        <v>72.369219999999999</v>
      </c>
      <c r="N101" cm="1">
        <f t="array" ref="N101">INDEX(GMW!$A$2:$HZ$100,MATCH(1,(GMW!$HY$2:$HY$100=N$3)*(GMW!$HZ$2:$HZ$100=N$1),0),$B101-1973)</f>
        <v>75.599999999999994</v>
      </c>
      <c r="O101" cm="1">
        <f t="array" ref="O101">INDEX(GMW!$A$2:$HZ$100,MATCH(1,(GMW!$HY$2:$HY$100=O$3)*(GMW!$HZ$2:$HZ$100=O$1),0),$B101-1973)</f>
        <v>3.5</v>
      </c>
      <c r="P101" cm="1">
        <f t="array" ref="P101">INDEX(GMW!$A$2:$HZ$100,MATCH(1,(GMW!$HY$2:$HY$100=P$3)*(GMW!$HZ$2:$HZ$100=P$1),0),$B101-1973)</f>
        <v>41454</v>
      </c>
      <c r="Q101" cm="1">
        <f t="array" ref="Q101">INDEX(GMW!$A$2:$HZ$100,MATCH(1,(GMW!$HY$2:$HY$100=Q$3)*(GMW!$HZ$2:$HZ$100=Q$1),0),$B101-1973)</f>
        <v>101.2</v>
      </c>
      <c r="R101" cm="1">
        <f t="array" ref="R101">INDEX(GMW!$A$2:$HZ$100,MATCH(1,(GMW!$HY$2:$HY$100=R$3)*(GMW!$HZ$2:$HZ$100=R$1),0),$B101-1973)</f>
        <v>31059</v>
      </c>
      <c r="S101" cm="1">
        <f t="array" ref="S101">INDEX(GMW!$A$2:$HZ$100,MATCH(1,(GMW!$HY$2:$HY$100=S$3)*(GMW!$HZ$2:$HZ$100=S$1),0),$B101-1973)</f>
        <v>5</v>
      </c>
      <c r="T101" cm="1">
        <f t="array" ref="T101">INDEX(GMW!$A$2:$HZ$100,MATCH(1,(GMW!$HY$2:$HY$100=T$3)*(GMW!$HZ$2:$HZ$100=T$1),0),$B101-1973)</f>
        <v>3.0766490000000002</v>
      </c>
      <c r="U101" cm="1">
        <f t="array" ref="U101">INDEX(GMW!$A$2:$HZ$100,MATCH(1,(GMW!$HY$2:$HY$100=U$3)*(GMW!$HZ$2:$HZ$100=U$1),0),$B101-1973)</f>
        <v>59715.25</v>
      </c>
      <c r="V101" cm="1">
        <f t="array" ref="V101">INDEX(GMW!$A$2:$HZ$100,MATCH(1,(GMW!$HY$2:$HY$100=V$3)*(GMW!$HZ$2:$HZ$100=V$1),0),$B101-1973)</f>
        <v>438710</v>
      </c>
      <c r="W101" cm="1">
        <f t="array" ref="W101">INDEX(GMW!$A$2:$HZ$100,MATCH(1,(GMW!$HY$2:$HY$100=W$3)*(GMW!$HZ$2:$HZ$100=W$1),0),$B101-1973)</f>
        <v>11857</v>
      </c>
      <c r="X101" cm="1">
        <f t="array" ref="X101">INDEX(GMW!$A$2:$HZ$100,MATCH(1,(GMW!$HY$2:$HY$100=X$3)*(GMW!$HZ$2:$HZ$100=X$1),0),$B101-1973)</f>
        <v>-7490</v>
      </c>
      <c r="Y101" cm="1">
        <f t="array" ref="Y101">INDEX(GMW!$A$2:$HZ$100,MATCH(1,(GMW!$HY$2:$HY$100=Y$3)*(GMW!$HZ$2:$HZ$100=Y$1),0),$B101-1973)</f>
        <v>111462</v>
      </c>
      <c r="Z101" cm="1">
        <f t="array" ref="Z101">INDEX(GMW!$A$2:$HZ$100,MATCH(1,(GMW!$HY$2:$HY$100=Z$3)*(GMW!$HZ$2:$HZ$100=Z$1),0),$B101-1973)</f>
        <v>4367</v>
      </c>
      <c r="AA101" cm="1">
        <f t="array" ref="AA101">INDEX(GMW!$A$2:$HZ$100,MATCH(1,(GMW!$HY$2:$HY$100=AA$3)*(GMW!$HZ$2:$HZ$100=AA$1),0),$B101-1973)</f>
        <v>7020</v>
      </c>
      <c r="AB101" cm="1">
        <f t="array" ref="AB101">INDEX(GMW!$A$2:$HZ$100,MATCH(1,(GMW!$HY$2:$HY$100=AB$3)*(GMW!$HZ$2:$HZ$100=AB$1),0),$B101-1973)</f>
        <v>110992</v>
      </c>
      <c r="AC101" cm="1">
        <f t="array" ref="AC101">INDEX(GMW!$A$2:$HZ$100,MATCH(1,(GMW!$HY$2:$HY$100=AC$3)*(GMW!$HZ$2:$HZ$100=AC$1),0),$B101-1973)</f>
        <v>383400</v>
      </c>
      <c r="AD101" cm="1">
        <f t="array" ref="AD101">INDEX(GMW!$A$2:$HZ$100,MATCH(1,(GMW!$HY$2:$HY$100=AD$3)*(GMW!$HZ$2:$HZ$100=AD$1),0),$B101-1973)</f>
        <v>317491</v>
      </c>
      <c r="AE101" cm="1">
        <f t="array" ref="AE101">INDEX(GMW!$A$2:$HZ$100,MATCH(1,(GMW!$HY$2:$HY$100=AE$3)*(GMW!$HZ$2:$HZ$100=AE$1),0),$B101-1973)</f>
        <v>425418.3</v>
      </c>
      <c r="AF101" cm="1">
        <f t="array" ref="AF101">INDEX(GMW!$A$2:$HZ$100,MATCH(1,(GMW!$HY$2:$HY$100=AF$3)*(GMW!$HZ$2:$HZ$100=AF$1),0),$B101-1973)</f>
        <v>72.369219999999999</v>
      </c>
      <c r="AG101" cm="1">
        <f t="array" ref="AG101">INDEX(GMW!$A$2:$HZ$100,MATCH(1,(GMW!$HY$2:$HY$100=AG$3)*(GMW!$HZ$2:$HZ$100=AG$1),0),$B101-1973)</f>
        <v>75.599999999999994</v>
      </c>
      <c r="AH101" cm="1">
        <f t="array" ref="AH101">INDEX(GMW!$A$2:$HZ$100,MATCH(1,(GMW!$HY$2:$HY$100=AH$3)*(GMW!$HZ$2:$HZ$100=AH$1),0),$B101-1973)</f>
        <v>3.5</v>
      </c>
      <c r="AI101" cm="1">
        <f t="array" ref="AI101">INDEX(GMW!$A$2:$HZ$100,MATCH(1,(GMW!$HY$2:$HY$100=AI$3)*(GMW!$HZ$2:$HZ$100=AI$1),0),$B101-1973)</f>
        <v>41454</v>
      </c>
      <c r="AJ101" cm="1">
        <f t="array" ref="AJ101">INDEX(GMW!$A$2:$HZ$100,MATCH(1,(GMW!$HY$2:$HY$100=AJ$3)*(GMW!$HZ$2:$HZ$100=AJ$1),0),$B101-1973)</f>
        <v>101.2</v>
      </c>
      <c r="AK101" cm="1">
        <f t="array" ref="AK101">INDEX(GMW!$A$2:$HZ$100,MATCH(1,(GMW!$HY$2:$HY$100=AK$3)*(GMW!$HZ$2:$HZ$100=AK$1),0),$B101-1973)</f>
        <v>31059</v>
      </c>
      <c r="AL101" cm="1">
        <f t="array" ref="AL101">INDEX(GMW!$A$2:$HZ$100,MATCH(1,(GMW!$HY$2:$HY$100=AL$3)*(GMW!$HZ$2:$HZ$100=AL$1),0),$B101-1973)</f>
        <v>5</v>
      </c>
      <c r="AM101" cm="1">
        <f t="array" ref="AM101">INDEX(GMW!$A$2:$HZ$100,MATCH(1,(GMW!$HY$2:$HY$100=AM$3)*(GMW!$HZ$2:$HZ$100=AM$1),0),$B101-1973)</f>
        <v>3.0766490000000002</v>
      </c>
      <c r="AN101" cm="1">
        <f t="array" ref="AN101">INDEX(GMW!$A$2:$HZ$100,MATCH(1,(GMW!$HY$2:$HY$100=AN$3)*(GMW!$HZ$2:$HZ$100=AN$1),0),$B101-1973)</f>
        <v>59715.25</v>
      </c>
      <c r="AO101" cm="1">
        <f t="array" ref="AO101">INDEX(GMW!$A$2:$HZ$100,MATCH(1,(GMW!$HY$2:$HY$100=AO$3)*(GMW!$HZ$2:$HZ$100=AO$1),0),$B101-1973)</f>
        <v>438710</v>
      </c>
      <c r="AP101" cm="1">
        <f t="array" ref="AP101">INDEX(GMW!$A$2:$HZ$100,MATCH(1,(GMW!$HY$2:$HY$100=AP$3)*(GMW!$HZ$2:$HZ$100=AP$1),0),$B101-1973)</f>
        <v>11857</v>
      </c>
      <c r="AQ101" cm="1">
        <f t="array" ref="AQ101">INDEX(GMW!$A$2:$HZ$100,MATCH(1,(GMW!$HY$2:$HY$100=AQ$3)*(GMW!$HZ$2:$HZ$100=AQ$1),0),$B101-1973)</f>
        <v>-7490</v>
      </c>
      <c r="AR101" cm="1">
        <f t="array" ref="AR101">INDEX(GMW!$A$2:$HZ$100,MATCH(1,(GMW!$HY$2:$HY$100=AR$3)*(GMW!$HZ$2:$HZ$100=AR$1),0),$B101-1973)</f>
        <v>111462</v>
      </c>
      <c r="AS101" cm="1">
        <f t="array" ref="AS101">INDEX(GMW!$A$2:$HZ$100,MATCH(1,(GMW!$HY$2:$HY$100=AS$3)*(GMW!$HZ$2:$HZ$100=AS$1),0),$B101-1973)</f>
        <v>4367</v>
      </c>
      <c r="AT101" cm="1">
        <f t="array" ref="AT101">INDEX(GMW!$A$2:$HZ$100,MATCH(1,(GMW!$HY$2:$HY$100=AT$3)*(GMW!$HZ$2:$HZ$100=AT$1),0),$B101-1973)</f>
        <v>7020</v>
      </c>
      <c r="AU101" cm="1">
        <f t="array" ref="AU101">INDEX(GMW!$A$2:$HZ$100,MATCH(1,(GMW!$HY$2:$HY$100=AU$3)*(GMW!$HZ$2:$HZ$100=AU$1),0),$B101-1973)</f>
        <v>110992</v>
      </c>
      <c r="AV101" cm="1">
        <f t="array" ref="AV101">INDEX(GMW!$A$2:$HZ$100,MATCH(1,(GMW!$HY$2:$HY$100=AV$3)*(GMW!$HZ$2:$HZ$100=AV$1),0),$B101-1973)</f>
        <v>383400</v>
      </c>
      <c r="AW101" cm="1">
        <f t="array" ref="AW101">INDEX(GMW!$A$2:$HZ$100,MATCH(1,(GMW!$HY$2:$HY$100=AW$3)*(GMW!$HZ$2:$HZ$100=AW$1),0),$B101-1973)</f>
        <v>317491</v>
      </c>
      <c r="AX101" cm="1">
        <f t="array" ref="AX101">INDEX(GMW!$A$2:$HZ$100,MATCH(1,(GMW!$HY$2:$HY$100=AX$3)*(GMW!$HZ$2:$HZ$100=AX$1),0),$B101-1973)</f>
        <v>425418.3</v>
      </c>
      <c r="AY101" cm="1">
        <f t="array" ref="AY101">INDEX(GMW!$A$2:$HZ$100,MATCH(1,(GMW!$HY$2:$HY$100=AY$3)*(GMW!$HZ$2:$HZ$100=AY$1),0),$B101-1973)</f>
        <v>72.369219999999999</v>
      </c>
      <c r="AZ101" cm="1">
        <f t="array" ref="AZ101">INDEX(GMW!$A$2:$HZ$100,MATCH(1,(GMW!$HY$2:$HY$100=AZ$3)*(GMW!$HZ$2:$HZ$100=AZ$1),0),$B101-1973)</f>
        <v>75.599999999999994</v>
      </c>
      <c r="BA101" cm="1">
        <f t="array" ref="BA101">INDEX(GMW!$A$2:$HZ$100,MATCH(1,(GMW!$HY$2:$HY$100=BA$3)*(GMW!$HZ$2:$HZ$100=BA$1),0),$B101-1973)</f>
        <v>3.5</v>
      </c>
      <c r="BB101" cm="1">
        <f t="array" ref="BB101">INDEX(GMW!$A$2:$HZ$100,MATCH(1,(GMW!$HY$2:$HY$100=BB$3)*(GMW!$HZ$2:$HZ$100=BB$1),0),$B101-1973)</f>
        <v>41454</v>
      </c>
      <c r="BC101" cm="1">
        <f t="array" ref="BC101">INDEX(GMW!$A$2:$HZ$100,MATCH(1,(GMW!$HY$2:$HY$100=BC$3)*(GMW!$HZ$2:$HZ$100=BC$1),0),$B101-1973)</f>
        <v>101.2</v>
      </c>
      <c r="BD101" cm="1">
        <f t="array" ref="BD101">INDEX(GMW!$A$2:$HZ$100,MATCH(1,(GMW!$HY$2:$HY$100=BD$3)*(GMW!$HZ$2:$HZ$100=BD$1),0),$B101-1973)</f>
        <v>31059</v>
      </c>
      <c r="BE101" cm="1">
        <f t="array" ref="BE101">INDEX(GMW!$A$2:$HZ$100,MATCH(1,(GMW!$HY$2:$HY$100=BE$3)*(GMW!$HZ$2:$HZ$100=BE$1),0),$B101-1973)</f>
        <v>5</v>
      </c>
      <c r="BF101" cm="1">
        <f t="array" ref="BF101">INDEX(GMW!$A$2:$HZ$100,MATCH(1,(GMW!$HY$2:$HY$100=BF$3)*(GMW!$HZ$2:$HZ$100=BF$1),0),$B101-1973)</f>
        <v>3.0766490000000002</v>
      </c>
      <c r="BG101" cm="1">
        <f t="array" ref="BG101">INDEX(GMW!$A$2:$HZ$100,MATCH(1,(GMW!$HY$2:$HY$100=BG$3)*(GMW!$HZ$2:$HZ$100=BG$1),0),$B101-1973)</f>
        <v>59715.25</v>
      </c>
      <c r="BJ101">
        <f t="shared" si="127"/>
        <v>2003</v>
      </c>
    </row>
    <row r="102" spans="1:63">
      <c r="B102">
        <f t="shared" si="125"/>
        <v>2075</v>
      </c>
      <c r="C102" cm="1">
        <f t="array" ref="C102">INDEX(GMW!$A$2:$HZ$100,MATCH(1,(GMW!$HY$2:$HY$100=C$3)*(GMW!$HZ$2:$HZ$100=C$1),0),$B102-1973)</f>
        <v>442172</v>
      </c>
      <c r="D102" cm="1">
        <f t="array" ref="D102">INDEX(GMW!$A$2:$HZ$100,MATCH(1,(GMW!$HY$2:$HY$100=D$3)*(GMW!$HZ$2:$HZ$100=D$1),0),$B102-1973)</f>
        <v>15162</v>
      </c>
      <c r="E102" cm="1">
        <f t="array" ref="E102">INDEX(GMW!$A$2:$HZ$100,MATCH(1,(GMW!$HY$2:$HY$100=E$3)*(GMW!$HZ$2:$HZ$100=E$1),0),$B102-1973)</f>
        <v>-10495</v>
      </c>
      <c r="F102" cm="1">
        <f t="array" ref="F102">INDEX(GMW!$A$2:$HZ$100,MATCH(1,(GMW!$HY$2:$HY$100=F$3)*(GMW!$HZ$2:$HZ$100=F$1),0),$B102-1973)</f>
        <v>111913</v>
      </c>
      <c r="G102" cm="1">
        <f t="array" ref="G102">INDEX(GMW!$A$2:$HZ$100,MATCH(1,(GMW!$HY$2:$HY$100=G$3)*(GMW!$HZ$2:$HZ$100=G$1),0),$B102-1973)</f>
        <v>4667</v>
      </c>
      <c r="H102" cm="1">
        <f t="array" ref="H102">INDEX(GMW!$A$2:$HZ$100,MATCH(1,(GMW!$HY$2:$HY$100=H$3)*(GMW!$HZ$2:$HZ$100=H$1),0),$B102-1973)</f>
        <v>7117</v>
      </c>
      <c r="I102" cm="1">
        <f t="array" ref="I102">INDEX(GMW!$A$2:$HZ$100,MATCH(1,(GMW!$HY$2:$HY$100=I$3)*(GMW!$HZ$2:$HZ$100=I$1),0),$B102-1973)</f>
        <v>108535</v>
      </c>
      <c r="J102" cm="1">
        <f t="array" ref="J102">INDEX(GMW!$A$2:$HZ$100,MATCH(1,(GMW!$HY$2:$HY$100=J$3)*(GMW!$HZ$2:$HZ$100=J$1),0),$B102-1973)</f>
        <v>404600</v>
      </c>
      <c r="K102" cm="1">
        <f t="array" ref="K102">INDEX(GMW!$A$2:$HZ$100,MATCH(1,(GMW!$HY$2:$HY$100=K$3)*(GMW!$HZ$2:$HZ$100=K$1),0),$B102-1973)</f>
        <v>320286</v>
      </c>
      <c r="L102" cm="1">
        <f t="array" ref="L102">INDEX(GMW!$A$2:$HZ$100,MATCH(1,(GMW!$HY$2:$HY$100=L$3)*(GMW!$HZ$2:$HZ$100=L$1),0),$B102-1973)</f>
        <v>426029.8</v>
      </c>
      <c r="M102" cm="1">
        <f t="array" ref="M102">INDEX(GMW!$A$2:$HZ$100,MATCH(1,(GMW!$HY$2:$HY$100=M$3)*(GMW!$HZ$2:$HZ$100=M$1),0),$B102-1973)</f>
        <v>72.434709999999995</v>
      </c>
      <c r="N102" cm="1">
        <f t="array" ref="N102">INDEX(GMW!$A$2:$HZ$100,MATCH(1,(GMW!$HY$2:$HY$100=N$3)*(GMW!$HZ$2:$HZ$100=N$1),0),$B102-1973)</f>
        <v>76.033330000000007</v>
      </c>
      <c r="O102" cm="1">
        <f t="array" ref="O102">INDEX(GMW!$A$2:$HZ$100,MATCH(1,(GMW!$HY$2:$HY$100=O$3)*(GMW!$HZ$2:$HZ$100=O$1),0),$B102-1973)</f>
        <v>3.75</v>
      </c>
      <c r="P102" cm="1">
        <f t="array" ref="P102">INDEX(GMW!$A$2:$HZ$100,MATCH(1,(GMW!$HY$2:$HY$100=P$3)*(GMW!$HZ$2:$HZ$100=P$1),0),$B102-1973)</f>
        <v>42185</v>
      </c>
      <c r="Q102" cm="1">
        <f t="array" ref="Q102">INDEX(GMW!$A$2:$HZ$100,MATCH(1,(GMW!$HY$2:$HY$100=Q$3)*(GMW!$HZ$2:$HZ$100=Q$1),0),$B102-1973)</f>
        <v>102.3</v>
      </c>
      <c r="R102" cm="1">
        <f t="array" ref="R102">INDEX(GMW!$A$2:$HZ$100,MATCH(1,(GMW!$HY$2:$HY$100=R$3)*(GMW!$HZ$2:$HZ$100=R$1),0),$B102-1973)</f>
        <v>31167</v>
      </c>
      <c r="S102" cm="1">
        <f t="array" ref="S102">INDEX(GMW!$A$2:$HZ$100,MATCH(1,(GMW!$HY$2:$HY$100=S$3)*(GMW!$HZ$2:$HZ$100=S$1),0),$B102-1973)</f>
        <v>4.9000000000000004</v>
      </c>
      <c r="T102" cm="1">
        <f t="array" ref="T102">INDEX(GMW!$A$2:$HZ$100,MATCH(1,(GMW!$HY$2:$HY$100=T$3)*(GMW!$HZ$2:$HZ$100=T$1),0),$B102-1973)</f>
        <v>3.7189480000000001</v>
      </c>
      <c r="U102" cm="1">
        <f t="array" ref="U102">INDEX(GMW!$A$2:$HZ$100,MATCH(1,(GMW!$HY$2:$HY$100=U$3)*(GMW!$HZ$2:$HZ$100=U$1),0),$B102-1973)</f>
        <v>59793.5</v>
      </c>
      <c r="V102" cm="1">
        <f t="array" ref="V102">INDEX(GMW!$A$2:$HZ$100,MATCH(1,(GMW!$HY$2:$HY$100=V$3)*(GMW!$HZ$2:$HZ$100=V$1),0),$B102-1973)</f>
        <v>442172</v>
      </c>
      <c r="W102" cm="1">
        <f t="array" ref="W102">INDEX(GMW!$A$2:$HZ$100,MATCH(1,(GMW!$HY$2:$HY$100=W$3)*(GMW!$HZ$2:$HZ$100=W$1),0),$B102-1973)</f>
        <v>15162</v>
      </c>
      <c r="X102" cm="1">
        <f t="array" ref="X102">INDEX(GMW!$A$2:$HZ$100,MATCH(1,(GMW!$HY$2:$HY$100=X$3)*(GMW!$HZ$2:$HZ$100=X$1),0),$B102-1973)</f>
        <v>-10495</v>
      </c>
      <c r="Y102" cm="1">
        <f t="array" ref="Y102">INDEX(GMW!$A$2:$HZ$100,MATCH(1,(GMW!$HY$2:$HY$100=Y$3)*(GMW!$HZ$2:$HZ$100=Y$1),0),$B102-1973)</f>
        <v>111913</v>
      </c>
      <c r="Z102" cm="1">
        <f t="array" ref="Z102">INDEX(GMW!$A$2:$HZ$100,MATCH(1,(GMW!$HY$2:$HY$100=Z$3)*(GMW!$HZ$2:$HZ$100=Z$1),0),$B102-1973)</f>
        <v>4667</v>
      </c>
      <c r="AA102" cm="1">
        <f t="array" ref="AA102">INDEX(GMW!$A$2:$HZ$100,MATCH(1,(GMW!$HY$2:$HY$100=AA$3)*(GMW!$HZ$2:$HZ$100=AA$1),0),$B102-1973)</f>
        <v>7117</v>
      </c>
      <c r="AB102" cm="1">
        <f t="array" ref="AB102">INDEX(GMW!$A$2:$HZ$100,MATCH(1,(GMW!$HY$2:$HY$100=AB$3)*(GMW!$HZ$2:$HZ$100=AB$1),0),$B102-1973)</f>
        <v>108535</v>
      </c>
      <c r="AC102" cm="1">
        <f t="array" ref="AC102">INDEX(GMW!$A$2:$HZ$100,MATCH(1,(GMW!$HY$2:$HY$100=AC$3)*(GMW!$HZ$2:$HZ$100=AC$1),0),$B102-1973)</f>
        <v>404600</v>
      </c>
      <c r="AD102" cm="1">
        <f t="array" ref="AD102">INDEX(GMW!$A$2:$HZ$100,MATCH(1,(GMW!$HY$2:$HY$100=AD$3)*(GMW!$HZ$2:$HZ$100=AD$1),0),$B102-1973)</f>
        <v>320286</v>
      </c>
      <c r="AE102" cm="1">
        <f t="array" ref="AE102">INDEX(GMW!$A$2:$HZ$100,MATCH(1,(GMW!$HY$2:$HY$100=AE$3)*(GMW!$HZ$2:$HZ$100=AE$1),0),$B102-1973)</f>
        <v>426029.8</v>
      </c>
      <c r="AF102" cm="1">
        <f t="array" ref="AF102">INDEX(GMW!$A$2:$HZ$100,MATCH(1,(GMW!$HY$2:$HY$100=AF$3)*(GMW!$HZ$2:$HZ$100=AF$1),0),$B102-1973)</f>
        <v>72.434709999999995</v>
      </c>
      <c r="AG102" cm="1">
        <f t="array" ref="AG102">INDEX(GMW!$A$2:$HZ$100,MATCH(1,(GMW!$HY$2:$HY$100=AG$3)*(GMW!$HZ$2:$HZ$100=AG$1),0),$B102-1973)</f>
        <v>76.033330000000007</v>
      </c>
      <c r="AH102" cm="1">
        <f t="array" ref="AH102">INDEX(GMW!$A$2:$HZ$100,MATCH(1,(GMW!$HY$2:$HY$100=AH$3)*(GMW!$HZ$2:$HZ$100=AH$1),0),$B102-1973)</f>
        <v>3.75</v>
      </c>
      <c r="AI102" cm="1">
        <f t="array" ref="AI102">INDEX(GMW!$A$2:$HZ$100,MATCH(1,(GMW!$HY$2:$HY$100=AI$3)*(GMW!$HZ$2:$HZ$100=AI$1),0),$B102-1973)</f>
        <v>42185</v>
      </c>
      <c r="AJ102" cm="1">
        <f t="array" ref="AJ102">INDEX(GMW!$A$2:$HZ$100,MATCH(1,(GMW!$HY$2:$HY$100=AJ$3)*(GMW!$HZ$2:$HZ$100=AJ$1),0),$B102-1973)</f>
        <v>102.3</v>
      </c>
      <c r="AK102" cm="1">
        <f t="array" ref="AK102">INDEX(GMW!$A$2:$HZ$100,MATCH(1,(GMW!$HY$2:$HY$100=AK$3)*(GMW!$HZ$2:$HZ$100=AK$1),0),$B102-1973)</f>
        <v>31167</v>
      </c>
      <c r="AL102" cm="1">
        <f t="array" ref="AL102">INDEX(GMW!$A$2:$HZ$100,MATCH(1,(GMW!$HY$2:$HY$100=AL$3)*(GMW!$HZ$2:$HZ$100=AL$1),0),$B102-1973)</f>
        <v>4.9000000000000004</v>
      </c>
      <c r="AM102" cm="1">
        <f t="array" ref="AM102">INDEX(GMW!$A$2:$HZ$100,MATCH(1,(GMW!$HY$2:$HY$100=AM$3)*(GMW!$HZ$2:$HZ$100=AM$1),0),$B102-1973)</f>
        <v>3.7189480000000001</v>
      </c>
      <c r="AN102" cm="1">
        <f t="array" ref="AN102">INDEX(GMW!$A$2:$HZ$100,MATCH(1,(GMW!$HY$2:$HY$100=AN$3)*(GMW!$HZ$2:$HZ$100=AN$1),0),$B102-1973)</f>
        <v>59793.5</v>
      </c>
      <c r="AO102" cm="1">
        <f t="array" ref="AO102">INDEX(GMW!$A$2:$HZ$100,MATCH(1,(GMW!$HY$2:$HY$100=AO$3)*(GMW!$HZ$2:$HZ$100=AO$1),0),$B102-1973)</f>
        <v>442172</v>
      </c>
      <c r="AP102" cm="1">
        <f t="array" ref="AP102">INDEX(GMW!$A$2:$HZ$100,MATCH(1,(GMW!$HY$2:$HY$100=AP$3)*(GMW!$HZ$2:$HZ$100=AP$1),0),$B102-1973)</f>
        <v>15162</v>
      </c>
      <c r="AQ102" cm="1">
        <f t="array" ref="AQ102">INDEX(GMW!$A$2:$HZ$100,MATCH(1,(GMW!$HY$2:$HY$100=AQ$3)*(GMW!$HZ$2:$HZ$100=AQ$1),0),$B102-1973)</f>
        <v>-10495</v>
      </c>
      <c r="AR102" cm="1">
        <f t="array" ref="AR102">INDEX(GMW!$A$2:$HZ$100,MATCH(1,(GMW!$HY$2:$HY$100=AR$3)*(GMW!$HZ$2:$HZ$100=AR$1),0),$B102-1973)</f>
        <v>111913</v>
      </c>
      <c r="AS102" cm="1">
        <f t="array" ref="AS102">INDEX(GMW!$A$2:$HZ$100,MATCH(1,(GMW!$HY$2:$HY$100=AS$3)*(GMW!$HZ$2:$HZ$100=AS$1),0),$B102-1973)</f>
        <v>4667</v>
      </c>
      <c r="AT102" cm="1">
        <f t="array" ref="AT102">INDEX(GMW!$A$2:$HZ$100,MATCH(1,(GMW!$HY$2:$HY$100=AT$3)*(GMW!$HZ$2:$HZ$100=AT$1),0),$B102-1973)</f>
        <v>7117</v>
      </c>
      <c r="AU102" cm="1">
        <f t="array" ref="AU102">INDEX(GMW!$A$2:$HZ$100,MATCH(1,(GMW!$HY$2:$HY$100=AU$3)*(GMW!$HZ$2:$HZ$100=AU$1),0),$B102-1973)</f>
        <v>108535</v>
      </c>
      <c r="AV102" cm="1">
        <f t="array" ref="AV102">INDEX(GMW!$A$2:$HZ$100,MATCH(1,(GMW!$HY$2:$HY$100=AV$3)*(GMW!$HZ$2:$HZ$100=AV$1),0),$B102-1973)</f>
        <v>404600</v>
      </c>
      <c r="AW102" cm="1">
        <f t="array" ref="AW102">INDEX(GMW!$A$2:$HZ$100,MATCH(1,(GMW!$HY$2:$HY$100=AW$3)*(GMW!$HZ$2:$HZ$100=AW$1),0),$B102-1973)</f>
        <v>320286</v>
      </c>
      <c r="AX102" cm="1">
        <f t="array" ref="AX102">INDEX(GMW!$A$2:$HZ$100,MATCH(1,(GMW!$HY$2:$HY$100=AX$3)*(GMW!$HZ$2:$HZ$100=AX$1),0),$B102-1973)</f>
        <v>426029.8</v>
      </c>
      <c r="AY102" cm="1">
        <f t="array" ref="AY102">INDEX(GMW!$A$2:$HZ$100,MATCH(1,(GMW!$HY$2:$HY$100=AY$3)*(GMW!$HZ$2:$HZ$100=AY$1),0),$B102-1973)</f>
        <v>72.434709999999995</v>
      </c>
      <c r="AZ102" cm="1">
        <f t="array" ref="AZ102">INDEX(GMW!$A$2:$HZ$100,MATCH(1,(GMW!$HY$2:$HY$100=AZ$3)*(GMW!$HZ$2:$HZ$100=AZ$1),0),$B102-1973)</f>
        <v>76.033330000000007</v>
      </c>
      <c r="BA102" cm="1">
        <f t="array" ref="BA102">INDEX(GMW!$A$2:$HZ$100,MATCH(1,(GMW!$HY$2:$HY$100=BA$3)*(GMW!$HZ$2:$HZ$100=BA$1),0),$B102-1973)</f>
        <v>3.75</v>
      </c>
      <c r="BB102" cm="1">
        <f t="array" ref="BB102">INDEX(GMW!$A$2:$HZ$100,MATCH(1,(GMW!$HY$2:$HY$100=BB$3)*(GMW!$HZ$2:$HZ$100=BB$1),0),$B102-1973)</f>
        <v>42185</v>
      </c>
      <c r="BC102" cm="1">
        <f t="array" ref="BC102">INDEX(GMW!$A$2:$HZ$100,MATCH(1,(GMW!$HY$2:$HY$100=BC$3)*(GMW!$HZ$2:$HZ$100=BC$1),0),$B102-1973)</f>
        <v>102.3</v>
      </c>
      <c r="BD102" cm="1">
        <f t="array" ref="BD102">INDEX(GMW!$A$2:$HZ$100,MATCH(1,(GMW!$HY$2:$HY$100=BD$3)*(GMW!$HZ$2:$HZ$100=BD$1),0),$B102-1973)</f>
        <v>31167</v>
      </c>
      <c r="BE102" cm="1">
        <f t="array" ref="BE102">INDEX(GMW!$A$2:$HZ$100,MATCH(1,(GMW!$HY$2:$HY$100=BE$3)*(GMW!$HZ$2:$HZ$100=BE$1),0),$B102-1973)</f>
        <v>4.9000000000000004</v>
      </c>
      <c r="BF102" cm="1">
        <f t="array" ref="BF102">INDEX(GMW!$A$2:$HZ$100,MATCH(1,(GMW!$HY$2:$HY$100=BF$3)*(GMW!$HZ$2:$HZ$100=BF$1),0),$B102-1973)</f>
        <v>3.7189480000000001</v>
      </c>
      <c r="BG102" cm="1">
        <f t="array" ref="BG102">INDEX(GMW!$A$2:$HZ$100,MATCH(1,(GMW!$HY$2:$HY$100=BG$3)*(GMW!$HZ$2:$HZ$100=BG$1),0),$B102-1973)</f>
        <v>59793.5</v>
      </c>
      <c r="BJ102">
        <f t="shared" si="127"/>
        <v>2003</v>
      </c>
    </row>
    <row r="103" spans="1:63">
      <c r="A103">
        <v>2004</v>
      </c>
      <c r="B103">
        <f t="shared" si="125"/>
        <v>2076</v>
      </c>
      <c r="C103" cm="1">
        <f t="array" ref="C103">INDEX(GMW!$A$2:$HZ$100,MATCH(1,(GMW!$HY$2:$HY$100=C$3)*(GMW!$HZ$2:$HZ$100=C$1),0),$B103-1973)</f>
        <v>443853</v>
      </c>
      <c r="D103" cm="1">
        <f t="array" ref="D103">INDEX(GMW!$A$2:$HZ$100,MATCH(1,(GMW!$HY$2:$HY$100=D$3)*(GMW!$HZ$2:$HZ$100=D$1),0),$B103-1973)</f>
        <v>3336</v>
      </c>
      <c r="E103" cm="1">
        <f t="array" ref="E103">INDEX(GMW!$A$2:$HZ$100,MATCH(1,(GMW!$HY$2:$HY$100=E$3)*(GMW!$HZ$2:$HZ$100=E$1),0),$B103-1973)</f>
        <v>5812</v>
      </c>
      <c r="F103" cm="1">
        <f t="array" ref="F103">INDEX(GMW!$A$2:$HZ$100,MATCH(1,(GMW!$HY$2:$HY$100=F$3)*(GMW!$HZ$2:$HZ$100=F$1),0),$B103-1973)</f>
        <v>111771</v>
      </c>
      <c r="G103" cm="1">
        <f t="array" ref="G103">INDEX(GMW!$A$2:$HZ$100,MATCH(1,(GMW!$HY$2:$HY$100=G$3)*(GMW!$HZ$2:$HZ$100=G$1),0),$B103-1973)</f>
        <v>9148</v>
      </c>
      <c r="H103" cm="1">
        <f t="array" ref="H103">INDEX(GMW!$A$2:$HZ$100,MATCH(1,(GMW!$HY$2:$HY$100=H$3)*(GMW!$HZ$2:$HZ$100=H$1),0),$B103-1973)</f>
        <v>7311</v>
      </c>
      <c r="I103" cm="1">
        <f t="array" ref="I103">INDEX(GMW!$A$2:$HZ$100,MATCH(1,(GMW!$HY$2:$HY$100=I$3)*(GMW!$HZ$2:$HZ$100=I$1),0),$B103-1973)</f>
        <v>124894</v>
      </c>
      <c r="J103" cm="1">
        <f t="array" ref="J103">INDEX(GMW!$A$2:$HZ$100,MATCH(1,(GMW!$HY$2:$HY$100=J$3)*(GMW!$HZ$2:$HZ$100=J$1),0),$B103-1973)</f>
        <v>404500</v>
      </c>
      <c r="K103" cm="1">
        <f t="array" ref="K103">INDEX(GMW!$A$2:$HZ$100,MATCH(1,(GMW!$HY$2:$HY$100=K$3)*(GMW!$HZ$2:$HZ$100=K$1),0),$B103-1973)</f>
        <v>322790</v>
      </c>
      <c r="L103" cm="1">
        <f t="array" ref="L103">INDEX(GMW!$A$2:$HZ$100,MATCH(1,(GMW!$HY$2:$HY$100=L$3)*(GMW!$HZ$2:$HZ$100=L$1),0),$B103-1973)</f>
        <v>430496.5</v>
      </c>
      <c r="M103" cm="1">
        <f t="array" ref="M103">INDEX(GMW!$A$2:$HZ$100,MATCH(1,(GMW!$HY$2:$HY$100=M$3)*(GMW!$HZ$2:$HZ$100=M$1),0),$B103-1973)</f>
        <v>72.724530000000001</v>
      </c>
      <c r="N103" cm="1">
        <f t="array" ref="N103">INDEX(GMW!$A$2:$HZ$100,MATCH(1,(GMW!$HY$2:$HY$100=N$3)*(GMW!$HZ$2:$HZ$100=N$1),0),$B103-1973)</f>
        <v>75.966669999999993</v>
      </c>
      <c r="O103" cm="1">
        <f t="array" ref="O103">INDEX(GMW!$A$2:$HZ$100,MATCH(1,(GMW!$HY$2:$HY$100=O$3)*(GMW!$HZ$2:$HZ$100=O$1),0),$B103-1973)</f>
        <v>4</v>
      </c>
      <c r="P103" cm="1">
        <f t="array" ref="P103">INDEX(GMW!$A$2:$HZ$100,MATCH(1,(GMW!$HY$2:$HY$100=P$3)*(GMW!$HZ$2:$HZ$100=P$1),0),$B103-1973)</f>
        <v>42915</v>
      </c>
      <c r="Q103" cm="1">
        <f t="array" ref="Q103">INDEX(GMW!$A$2:$HZ$100,MATCH(1,(GMW!$HY$2:$HY$100=Q$3)*(GMW!$HZ$2:$HZ$100=Q$1),0),$B103-1973)</f>
        <v>103</v>
      </c>
      <c r="R103" cm="1">
        <f t="array" ref="R103">INDEX(GMW!$A$2:$HZ$100,MATCH(1,(GMW!$HY$2:$HY$100=R$3)*(GMW!$HZ$2:$HZ$100=R$1),0),$B103-1973)</f>
        <v>31726</v>
      </c>
      <c r="S103" cm="1">
        <f t="array" ref="S103">INDEX(GMW!$A$2:$HZ$100,MATCH(1,(GMW!$HY$2:$HY$100=S$3)*(GMW!$HZ$2:$HZ$100=S$1),0),$B103-1973)</f>
        <v>4.8</v>
      </c>
      <c r="T103" cm="1">
        <f t="array" ref="T103">INDEX(GMW!$A$2:$HZ$100,MATCH(1,(GMW!$HY$2:$HY$100=T$3)*(GMW!$HZ$2:$HZ$100=T$1),0),$B103-1973)</f>
        <v>3.0554770000000002</v>
      </c>
      <c r="U103" cm="1">
        <f t="array" ref="U103">INDEX(GMW!$A$2:$HZ$100,MATCH(1,(GMW!$HY$2:$HY$100=U$3)*(GMW!$HZ$2:$HZ$100=U$1),0),$B103-1973)</f>
        <v>59871.75</v>
      </c>
      <c r="V103" cm="1">
        <f t="array" ref="V103">INDEX(GMW!$A$2:$HZ$100,MATCH(1,(GMW!$HY$2:$HY$100=V$3)*(GMW!$HZ$2:$HZ$100=V$1),0),$B103-1973)</f>
        <v>443853</v>
      </c>
      <c r="W103" cm="1">
        <f t="array" ref="W103">INDEX(GMW!$A$2:$HZ$100,MATCH(1,(GMW!$HY$2:$HY$100=W$3)*(GMW!$HZ$2:$HZ$100=W$1),0),$B103-1973)</f>
        <v>3336</v>
      </c>
      <c r="X103" cm="1">
        <f t="array" ref="X103">INDEX(GMW!$A$2:$HZ$100,MATCH(1,(GMW!$HY$2:$HY$100=X$3)*(GMW!$HZ$2:$HZ$100=X$1),0),$B103-1973)</f>
        <v>5812</v>
      </c>
      <c r="Y103" cm="1">
        <f t="array" ref="Y103">INDEX(GMW!$A$2:$HZ$100,MATCH(1,(GMW!$HY$2:$HY$100=Y$3)*(GMW!$HZ$2:$HZ$100=Y$1),0),$B103-1973)</f>
        <v>111771</v>
      </c>
      <c r="Z103" cm="1">
        <f t="array" ref="Z103">INDEX(GMW!$A$2:$HZ$100,MATCH(1,(GMW!$HY$2:$HY$100=Z$3)*(GMW!$HZ$2:$HZ$100=Z$1),0),$B103-1973)</f>
        <v>9148</v>
      </c>
      <c r="AA103" cm="1">
        <f t="array" ref="AA103">INDEX(GMW!$A$2:$HZ$100,MATCH(1,(GMW!$HY$2:$HY$100=AA$3)*(GMW!$HZ$2:$HZ$100=AA$1),0),$B103-1973)</f>
        <v>7311</v>
      </c>
      <c r="AB103" cm="1">
        <f t="array" ref="AB103">INDEX(GMW!$A$2:$HZ$100,MATCH(1,(GMW!$HY$2:$HY$100=AB$3)*(GMW!$HZ$2:$HZ$100=AB$1),0),$B103-1973)</f>
        <v>124894</v>
      </c>
      <c r="AC103" cm="1">
        <f t="array" ref="AC103">INDEX(GMW!$A$2:$HZ$100,MATCH(1,(GMW!$HY$2:$HY$100=AC$3)*(GMW!$HZ$2:$HZ$100=AC$1),0),$B103-1973)</f>
        <v>404500</v>
      </c>
      <c r="AD103" cm="1">
        <f t="array" ref="AD103">INDEX(GMW!$A$2:$HZ$100,MATCH(1,(GMW!$HY$2:$HY$100=AD$3)*(GMW!$HZ$2:$HZ$100=AD$1),0),$B103-1973)</f>
        <v>322790</v>
      </c>
      <c r="AE103" cm="1">
        <f t="array" ref="AE103">INDEX(GMW!$A$2:$HZ$100,MATCH(1,(GMW!$HY$2:$HY$100=AE$3)*(GMW!$HZ$2:$HZ$100=AE$1),0),$B103-1973)</f>
        <v>430496.5</v>
      </c>
      <c r="AF103" cm="1">
        <f t="array" ref="AF103">INDEX(GMW!$A$2:$HZ$100,MATCH(1,(GMW!$HY$2:$HY$100=AF$3)*(GMW!$HZ$2:$HZ$100=AF$1),0),$B103-1973)</f>
        <v>72.724530000000001</v>
      </c>
      <c r="AG103" cm="1">
        <f t="array" ref="AG103">INDEX(GMW!$A$2:$HZ$100,MATCH(1,(GMW!$HY$2:$HY$100=AG$3)*(GMW!$HZ$2:$HZ$100=AG$1),0),$B103-1973)</f>
        <v>75.966669999999993</v>
      </c>
      <c r="AH103" cm="1">
        <f t="array" ref="AH103">INDEX(GMW!$A$2:$HZ$100,MATCH(1,(GMW!$HY$2:$HY$100=AH$3)*(GMW!$HZ$2:$HZ$100=AH$1),0),$B103-1973)</f>
        <v>4</v>
      </c>
      <c r="AI103" cm="1">
        <f t="array" ref="AI103">INDEX(GMW!$A$2:$HZ$100,MATCH(1,(GMW!$HY$2:$HY$100=AI$3)*(GMW!$HZ$2:$HZ$100=AI$1),0),$B103-1973)</f>
        <v>42915</v>
      </c>
      <c r="AJ103" cm="1">
        <f t="array" ref="AJ103">INDEX(GMW!$A$2:$HZ$100,MATCH(1,(GMW!$HY$2:$HY$100=AJ$3)*(GMW!$HZ$2:$HZ$100=AJ$1),0),$B103-1973)</f>
        <v>103</v>
      </c>
      <c r="AK103" cm="1">
        <f t="array" ref="AK103">INDEX(GMW!$A$2:$HZ$100,MATCH(1,(GMW!$HY$2:$HY$100=AK$3)*(GMW!$HZ$2:$HZ$100=AK$1),0),$B103-1973)</f>
        <v>31726</v>
      </c>
      <c r="AL103" cm="1">
        <f t="array" ref="AL103">INDEX(GMW!$A$2:$HZ$100,MATCH(1,(GMW!$HY$2:$HY$100=AL$3)*(GMW!$HZ$2:$HZ$100=AL$1),0),$B103-1973)</f>
        <v>4.8</v>
      </c>
      <c r="AM103" cm="1">
        <f t="array" ref="AM103">INDEX(GMW!$A$2:$HZ$100,MATCH(1,(GMW!$HY$2:$HY$100=AM$3)*(GMW!$HZ$2:$HZ$100=AM$1),0),$B103-1973)</f>
        <v>3.0554770000000002</v>
      </c>
      <c r="AN103" cm="1">
        <f t="array" ref="AN103">INDEX(GMW!$A$2:$HZ$100,MATCH(1,(GMW!$HY$2:$HY$100=AN$3)*(GMW!$HZ$2:$HZ$100=AN$1),0),$B103-1973)</f>
        <v>59871.75</v>
      </c>
      <c r="AO103" cm="1">
        <f t="array" ref="AO103">INDEX(GMW!$A$2:$HZ$100,MATCH(1,(GMW!$HY$2:$HY$100=AO$3)*(GMW!$HZ$2:$HZ$100=AO$1),0),$B103-1973)</f>
        <v>443853</v>
      </c>
      <c r="AP103" cm="1">
        <f t="array" ref="AP103">INDEX(GMW!$A$2:$HZ$100,MATCH(1,(GMW!$HY$2:$HY$100=AP$3)*(GMW!$HZ$2:$HZ$100=AP$1),0),$B103-1973)</f>
        <v>3336</v>
      </c>
      <c r="AQ103" cm="1">
        <f t="array" ref="AQ103">INDEX(GMW!$A$2:$HZ$100,MATCH(1,(GMW!$HY$2:$HY$100=AQ$3)*(GMW!$HZ$2:$HZ$100=AQ$1),0),$B103-1973)</f>
        <v>5812</v>
      </c>
      <c r="AR103" cm="1">
        <f t="array" ref="AR103">INDEX(GMW!$A$2:$HZ$100,MATCH(1,(GMW!$HY$2:$HY$100=AR$3)*(GMW!$HZ$2:$HZ$100=AR$1),0),$B103-1973)</f>
        <v>111771</v>
      </c>
      <c r="AS103" cm="1">
        <f t="array" ref="AS103">INDEX(GMW!$A$2:$HZ$100,MATCH(1,(GMW!$HY$2:$HY$100=AS$3)*(GMW!$HZ$2:$HZ$100=AS$1),0),$B103-1973)</f>
        <v>9148</v>
      </c>
      <c r="AT103" cm="1">
        <f t="array" ref="AT103">INDEX(GMW!$A$2:$HZ$100,MATCH(1,(GMW!$HY$2:$HY$100=AT$3)*(GMW!$HZ$2:$HZ$100=AT$1),0),$B103-1973)</f>
        <v>7311</v>
      </c>
      <c r="AU103" cm="1">
        <f t="array" ref="AU103">INDEX(GMW!$A$2:$HZ$100,MATCH(1,(GMW!$HY$2:$HY$100=AU$3)*(GMW!$HZ$2:$HZ$100=AU$1),0),$B103-1973)</f>
        <v>124894</v>
      </c>
      <c r="AV103" cm="1">
        <f t="array" ref="AV103">INDEX(GMW!$A$2:$HZ$100,MATCH(1,(GMW!$HY$2:$HY$100=AV$3)*(GMW!$HZ$2:$HZ$100=AV$1),0),$B103-1973)</f>
        <v>404500</v>
      </c>
      <c r="AW103" cm="1">
        <f t="array" ref="AW103">INDEX(GMW!$A$2:$HZ$100,MATCH(1,(GMW!$HY$2:$HY$100=AW$3)*(GMW!$HZ$2:$HZ$100=AW$1),0),$B103-1973)</f>
        <v>322790</v>
      </c>
      <c r="AX103" cm="1">
        <f t="array" ref="AX103">INDEX(GMW!$A$2:$HZ$100,MATCH(1,(GMW!$HY$2:$HY$100=AX$3)*(GMW!$HZ$2:$HZ$100=AX$1),0),$B103-1973)</f>
        <v>430496.5</v>
      </c>
      <c r="AY103" cm="1">
        <f t="array" ref="AY103">INDEX(GMW!$A$2:$HZ$100,MATCH(1,(GMW!$HY$2:$HY$100=AY$3)*(GMW!$HZ$2:$HZ$100=AY$1),0),$B103-1973)</f>
        <v>72.724530000000001</v>
      </c>
      <c r="AZ103" cm="1">
        <f t="array" ref="AZ103">INDEX(GMW!$A$2:$HZ$100,MATCH(1,(GMW!$HY$2:$HY$100=AZ$3)*(GMW!$HZ$2:$HZ$100=AZ$1),0),$B103-1973)</f>
        <v>75.966669999999993</v>
      </c>
      <c r="BA103" cm="1">
        <f t="array" ref="BA103">INDEX(GMW!$A$2:$HZ$100,MATCH(1,(GMW!$HY$2:$HY$100=BA$3)*(GMW!$HZ$2:$HZ$100=BA$1),0),$B103-1973)</f>
        <v>4</v>
      </c>
      <c r="BB103" cm="1">
        <f t="array" ref="BB103">INDEX(GMW!$A$2:$HZ$100,MATCH(1,(GMW!$HY$2:$HY$100=BB$3)*(GMW!$HZ$2:$HZ$100=BB$1),0),$B103-1973)</f>
        <v>42915</v>
      </c>
      <c r="BC103" cm="1">
        <f t="array" ref="BC103">INDEX(GMW!$A$2:$HZ$100,MATCH(1,(GMW!$HY$2:$HY$100=BC$3)*(GMW!$HZ$2:$HZ$100=BC$1),0),$B103-1973)</f>
        <v>103</v>
      </c>
      <c r="BD103" cm="1">
        <f t="array" ref="BD103">INDEX(GMW!$A$2:$HZ$100,MATCH(1,(GMW!$HY$2:$HY$100=BD$3)*(GMW!$HZ$2:$HZ$100=BD$1),0),$B103-1973)</f>
        <v>31726</v>
      </c>
      <c r="BE103" cm="1">
        <f t="array" ref="BE103">INDEX(GMW!$A$2:$HZ$100,MATCH(1,(GMW!$HY$2:$HY$100=BE$3)*(GMW!$HZ$2:$HZ$100=BE$1),0),$B103-1973)</f>
        <v>4.8</v>
      </c>
      <c r="BF103" cm="1">
        <f t="array" ref="BF103">INDEX(GMW!$A$2:$HZ$100,MATCH(1,(GMW!$HY$2:$HY$100=BF$3)*(GMW!$HZ$2:$HZ$100=BF$1),0),$B103-1973)</f>
        <v>3.0554770000000002</v>
      </c>
      <c r="BG103" cm="1">
        <f t="array" ref="BG103">INDEX(GMW!$A$2:$HZ$100,MATCH(1,(GMW!$HY$2:$HY$100=BG$3)*(GMW!$HZ$2:$HZ$100=BG$1),0),$B103-1973)</f>
        <v>59871.75</v>
      </c>
      <c r="BJ103">
        <f t="shared" si="127"/>
        <v>2003</v>
      </c>
      <c r="BK103" t="str">
        <f t="shared" ref="BK103" si="134">BJ103&amp;"01"</f>
        <v>200301</v>
      </c>
    </row>
    <row r="104" spans="1:63">
      <c r="B104">
        <f t="shared" si="125"/>
        <v>2077</v>
      </c>
      <c r="C104" cm="1">
        <f t="array" ref="C104">INDEX(GMW!$A$2:$HZ$100,MATCH(1,(GMW!$HY$2:$HY$100=C$3)*(GMW!$HZ$2:$HZ$100=C$1),0),$B104-1973)</f>
        <v>446443</v>
      </c>
      <c r="D104" cm="1">
        <f t="array" ref="D104">INDEX(GMW!$A$2:$HZ$100,MATCH(1,(GMW!$HY$2:$HY$100=D$3)*(GMW!$HZ$2:$HZ$100=D$1),0),$B104-1973)</f>
        <v>16190</v>
      </c>
      <c r="E104" cm="1">
        <f t="array" ref="E104">INDEX(GMW!$A$2:$HZ$100,MATCH(1,(GMW!$HY$2:$HY$100=E$3)*(GMW!$HZ$2:$HZ$100=E$1),0),$B104-1973)</f>
        <v>-11768</v>
      </c>
      <c r="F104" cm="1">
        <f t="array" ref="F104">INDEX(GMW!$A$2:$HZ$100,MATCH(1,(GMW!$HY$2:$HY$100=F$3)*(GMW!$HZ$2:$HZ$100=F$1),0),$B104-1973)</f>
        <v>116645</v>
      </c>
      <c r="G104" cm="1">
        <f t="array" ref="G104">INDEX(GMW!$A$2:$HZ$100,MATCH(1,(GMW!$HY$2:$HY$100=G$3)*(GMW!$HZ$2:$HZ$100=G$1),0),$B104-1973)</f>
        <v>4422</v>
      </c>
      <c r="H104" cm="1">
        <f t="array" ref="H104">INDEX(GMW!$A$2:$HZ$100,MATCH(1,(GMW!$HY$2:$HY$100=H$3)*(GMW!$HZ$2:$HZ$100=H$1),0),$B104-1973)</f>
        <v>7313</v>
      </c>
      <c r="I104" cm="1">
        <f t="array" ref="I104">INDEX(GMW!$A$2:$HZ$100,MATCH(1,(GMW!$HY$2:$HY$100=I$3)*(GMW!$HZ$2:$HZ$100=I$1),0),$B104-1973)</f>
        <v>112190</v>
      </c>
      <c r="J104" cm="1">
        <f t="array" ref="J104">INDEX(GMW!$A$2:$HZ$100,MATCH(1,(GMW!$HY$2:$HY$100=J$3)*(GMW!$HZ$2:$HZ$100=J$1),0),$B104-1973)</f>
        <v>430200</v>
      </c>
      <c r="K104" cm="1">
        <f t="array" ref="K104">INDEX(GMW!$A$2:$HZ$100,MATCH(1,(GMW!$HY$2:$HY$100=K$3)*(GMW!$HZ$2:$HZ$100=K$1),0),$B104-1973)</f>
        <v>329664</v>
      </c>
      <c r="L104" cm="1">
        <f t="array" ref="L104">INDEX(GMW!$A$2:$HZ$100,MATCH(1,(GMW!$HY$2:$HY$100=L$3)*(GMW!$HZ$2:$HZ$100=L$1),0),$B104-1973)</f>
        <v>432205.5</v>
      </c>
      <c r="M104" cm="1">
        <f t="array" ref="M104">INDEX(GMW!$A$2:$HZ$100,MATCH(1,(GMW!$HY$2:$HY$100=M$3)*(GMW!$HZ$2:$HZ$100=M$1),0),$B104-1973)</f>
        <v>73.842349999999996</v>
      </c>
      <c r="N104" cm="1">
        <f t="array" ref="N104">INDEX(GMW!$A$2:$HZ$100,MATCH(1,(GMW!$HY$2:$HY$100=N$3)*(GMW!$HZ$2:$HZ$100=N$1),0),$B104-1973)</f>
        <v>76.533330000000007</v>
      </c>
      <c r="O104" cm="1">
        <f t="array" ref="O104">INDEX(GMW!$A$2:$HZ$100,MATCH(1,(GMW!$HY$2:$HY$100=O$3)*(GMW!$HZ$2:$HZ$100=O$1),0),$B104-1973)</f>
        <v>4.5</v>
      </c>
      <c r="P104" cm="1">
        <f t="array" ref="P104">INDEX(GMW!$A$2:$HZ$100,MATCH(1,(GMW!$HY$2:$HY$100=P$3)*(GMW!$HZ$2:$HZ$100=P$1),0),$B104-1973)</f>
        <v>42827</v>
      </c>
      <c r="Q104" cm="1">
        <f t="array" ref="Q104">INDEX(GMW!$A$2:$HZ$100,MATCH(1,(GMW!$HY$2:$HY$100=Q$3)*(GMW!$HZ$2:$HZ$100=Q$1),0),$B104-1973)</f>
        <v>102.3</v>
      </c>
      <c r="R104" cm="1">
        <f t="array" ref="R104">INDEX(GMW!$A$2:$HZ$100,MATCH(1,(GMW!$HY$2:$HY$100=R$3)*(GMW!$HZ$2:$HZ$100=R$1),0),$B104-1973)</f>
        <v>30623</v>
      </c>
      <c r="S104" cm="1">
        <f t="array" ref="S104">INDEX(GMW!$A$2:$HZ$100,MATCH(1,(GMW!$HY$2:$HY$100=S$3)*(GMW!$HZ$2:$HZ$100=S$1),0),$B104-1973)</f>
        <v>4.8</v>
      </c>
      <c r="T104" cm="1">
        <f t="array" ref="T104">INDEX(GMW!$A$2:$HZ$100,MATCH(1,(GMW!$HY$2:$HY$100=T$3)*(GMW!$HZ$2:$HZ$100=T$1),0),$B104-1973)</f>
        <v>3.2409669999999999</v>
      </c>
      <c r="U104" cm="1">
        <f t="array" ref="U104">INDEX(GMW!$A$2:$HZ$100,MATCH(1,(GMW!$HY$2:$HY$100=U$3)*(GMW!$HZ$2:$HZ$100=U$1),0),$B104-1973)</f>
        <v>59950</v>
      </c>
      <c r="V104" cm="1">
        <f t="array" ref="V104">INDEX(GMW!$A$2:$HZ$100,MATCH(1,(GMW!$HY$2:$HY$100=V$3)*(GMW!$HZ$2:$HZ$100=V$1),0),$B104-1973)</f>
        <v>446443</v>
      </c>
      <c r="W104" cm="1">
        <f t="array" ref="W104">INDEX(GMW!$A$2:$HZ$100,MATCH(1,(GMW!$HY$2:$HY$100=W$3)*(GMW!$HZ$2:$HZ$100=W$1),0),$B104-1973)</f>
        <v>16190</v>
      </c>
      <c r="X104" cm="1">
        <f t="array" ref="X104">INDEX(GMW!$A$2:$HZ$100,MATCH(1,(GMW!$HY$2:$HY$100=X$3)*(GMW!$HZ$2:$HZ$100=X$1),0),$B104-1973)</f>
        <v>-11768</v>
      </c>
      <c r="Y104" cm="1">
        <f t="array" ref="Y104">INDEX(GMW!$A$2:$HZ$100,MATCH(1,(GMW!$HY$2:$HY$100=Y$3)*(GMW!$HZ$2:$HZ$100=Y$1),0),$B104-1973)</f>
        <v>116645</v>
      </c>
      <c r="Z104" cm="1">
        <f t="array" ref="Z104">INDEX(GMW!$A$2:$HZ$100,MATCH(1,(GMW!$HY$2:$HY$100=Z$3)*(GMW!$HZ$2:$HZ$100=Z$1),0),$B104-1973)</f>
        <v>4422</v>
      </c>
      <c r="AA104" cm="1">
        <f t="array" ref="AA104">INDEX(GMW!$A$2:$HZ$100,MATCH(1,(GMW!$HY$2:$HY$100=AA$3)*(GMW!$HZ$2:$HZ$100=AA$1),0),$B104-1973)</f>
        <v>7313</v>
      </c>
      <c r="AB104" cm="1">
        <f t="array" ref="AB104">INDEX(GMW!$A$2:$HZ$100,MATCH(1,(GMW!$HY$2:$HY$100=AB$3)*(GMW!$HZ$2:$HZ$100=AB$1),0),$B104-1973)</f>
        <v>112190</v>
      </c>
      <c r="AC104" cm="1">
        <f t="array" ref="AC104">INDEX(GMW!$A$2:$HZ$100,MATCH(1,(GMW!$HY$2:$HY$100=AC$3)*(GMW!$HZ$2:$HZ$100=AC$1),0),$B104-1973)</f>
        <v>430200</v>
      </c>
      <c r="AD104" cm="1">
        <f t="array" ref="AD104">INDEX(GMW!$A$2:$HZ$100,MATCH(1,(GMW!$HY$2:$HY$100=AD$3)*(GMW!$HZ$2:$HZ$100=AD$1),0),$B104-1973)</f>
        <v>329664</v>
      </c>
      <c r="AE104" cm="1">
        <f t="array" ref="AE104">INDEX(GMW!$A$2:$HZ$100,MATCH(1,(GMW!$HY$2:$HY$100=AE$3)*(GMW!$HZ$2:$HZ$100=AE$1),0),$B104-1973)</f>
        <v>432205.5</v>
      </c>
      <c r="AF104" cm="1">
        <f t="array" ref="AF104">INDEX(GMW!$A$2:$HZ$100,MATCH(1,(GMW!$HY$2:$HY$100=AF$3)*(GMW!$HZ$2:$HZ$100=AF$1),0),$B104-1973)</f>
        <v>73.842349999999996</v>
      </c>
      <c r="AG104" cm="1">
        <f t="array" ref="AG104">INDEX(GMW!$A$2:$HZ$100,MATCH(1,(GMW!$HY$2:$HY$100=AG$3)*(GMW!$HZ$2:$HZ$100=AG$1),0),$B104-1973)</f>
        <v>76.533330000000007</v>
      </c>
      <c r="AH104" cm="1">
        <f t="array" ref="AH104">INDEX(GMW!$A$2:$HZ$100,MATCH(1,(GMW!$HY$2:$HY$100=AH$3)*(GMW!$HZ$2:$HZ$100=AH$1),0),$B104-1973)</f>
        <v>4.5</v>
      </c>
      <c r="AI104" cm="1">
        <f t="array" ref="AI104">INDEX(GMW!$A$2:$HZ$100,MATCH(1,(GMW!$HY$2:$HY$100=AI$3)*(GMW!$HZ$2:$HZ$100=AI$1),0),$B104-1973)</f>
        <v>42827</v>
      </c>
      <c r="AJ104" cm="1">
        <f t="array" ref="AJ104">INDEX(GMW!$A$2:$HZ$100,MATCH(1,(GMW!$HY$2:$HY$100=AJ$3)*(GMW!$HZ$2:$HZ$100=AJ$1),0),$B104-1973)</f>
        <v>102.3</v>
      </c>
      <c r="AK104" cm="1">
        <f t="array" ref="AK104">INDEX(GMW!$A$2:$HZ$100,MATCH(1,(GMW!$HY$2:$HY$100=AK$3)*(GMW!$HZ$2:$HZ$100=AK$1),0),$B104-1973)</f>
        <v>30623</v>
      </c>
      <c r="AL104" cm="1">
        <f t="array" ref="AL104">INDEX(GMW!$A$2:$HZ$100,MATCH(1,(GMW!$HY$2:$HY$100=AL$3)*(GMW!$HZ$2:$HZ$100=AL$1),0),$B104-1973)</f>
        <v>4.8</v>
      </c>
      <c r="AM104" cm="1">
        <f t="array" ref="AM104">INDEX(GMW!$A$2:$HZ$100,MATCH(1,(GMW!$HY$2:$HY$100=AM$3)*(GMW!$HZ$2:$HZ$100=AM$1),0),$B104-1973)</f>
        <v>3.2409669999999999</v>
      </c>
      <c r="AN104" cm="1">
        <f t="array" ref="AN104">INDEX(GMW!$A$2:$HZ$100,MATCH(1,(GMW!$HY$2:$HY$100=AN$3)*(GMW!$HZ$2:$HZ$100=AN$1),0),$B104-1973)</f>
        <v>59950</v>
      </c>
      <c r="AO104" cm="1">
        <f t="array" ref="AO104">INDEX(GMW!$A$2:$HZ$100,MATCH(1,(GMW!$HY$2:$HY$100=AO$3)*(GMW!$HZ$2:$HZ$100=AO$1),0),$B104-1973)</f>
        <v>446443</v>
      </c>
      <c r="AP104" cm="1">
        <f t="array" ref="AP104">INDEX(GMW!$A$2:$HZ$100,MATCH(1,(GMW!$HY$2:$HY$100=AP$3)*(GMW!$HZ$2:$HZ$100=AP$1),0),$B104-1973)</f>
        <v>16190</v>
      </c>
      <c r="AQ104" cm="1">
        <f t="array" ref="AQ104">INDEX(GMW!$A$2:$HZ$100,MATCH(1,(GMW!$HY$2:$HY$100=AQ$3)*(GMW!$HZ$2:$HZ$100=AQ$1),0),$B104-1973)</f>
        <v>-11768</v>
      </c>
      <c r="AR104" cm="1">
        <f t="array" ref="AR104">INDEX(GMW!$A$2:$HZ$100,MATCH(1,(GMW!$HY$2:$HY$100=AR$3)*(GMW!$HZ$2:$HZ$100=AR$1),0),$B104-1973)</f>
        <v>116645</v>
      </c>
      <c r="AS104" cm="1">
        <f t="array" ref="AS104">INDEX(GMW!$A$2:$HZ$100,MATCH(1,(GMW!$HY$2:$HY$100=AS$3)*(GMW!$HZ$2:$HZ$100=AS$1),0),$B104-1973)</f>
        <v>4422</v>
      </c>
      <c r="AT104" cm="1">
        <f t="array" ref="AT104">INDEX(GMW!$A$2:$HZ$100,MATCH(1,(GMW!$HY$2:$HY$100=AT$3)*(GMW!$HZ$2:$HZ$100=AT$1),0),$B104-1973)</f>
        <v>7313</v>
      </c>
      <c r="AU104" cm="1">
        <f t="array" ref="AU104">INDEX(GMW!$A$2:$HZ$100,MATCH(1,(GMW!$HY$2:$HY$100=AU$3)*(GMW!$HZ$2:$HZ$100=AU$1),0),$B104-1973)</f>
        <v>112190</v>
      </c>
      <c r="AV104" cm="1">
        <f t="array" ref="AV104">INDEX(GMW!$A$2:$HZ$100,MATCH(1,(GMW!$HY$2:$HY$100=AV$3)*(GMW!$HZ$2:$HZ$100=AV$1),0),$B104-1973)</f>
        <v>430200</v>
      </c>
      <c r="AW104" cm="1">
        <f t="array" ref="AW104">INDEX(GMW!$A$2:$HZ$100,MATCH(1,(GMW!$HY$2:$HY$100=AW$3)*(GMW!$HZ$2:$HZ$100=AW$1),0),$B104-1973)</f>
        <v>329664</v>
      </c>
      <c r="AX104" cm="1">
        <f t="array" ref="AX104">INDEX(GMW!$A$2:$HZ$100,MATCH(1,(GMW!$HY$2:$HY$100=AX$3)*(GMW!$HZ$2:$HZ$100=AX$1),0),$B104-1973)</f>
        <v>432205.5</v>
      </c>
      <c r="AY104" cm="1">
        <f t="array" ref="AY104">INDEX(GMW!$A$2:$HZ$100,MATCH(1,(GMW!$HY$2:$HY$100=AY$3)*(GMW!$HZ$2:$HZ$100=AY$1),0),$B104-1973)</f>
        <v>73.842349999999996</v>
      </c>
      <c r="AZ104" cm="1">
        <f t="array" ref="AZ104">INDEX(GMW!$A$2:$HZ$100,MATCH(1,(GMW!$HY$2:$HY$100=AZ$3)*(GMW!$HZ$2:$HZ$100=AZ$1),0),$B104-1973)</f>
        <v>76.533330000000007</v>
      </c>
      <c r="BA104" cm="1">
        <f t="array" ref="BA104">INDEX(GMW!$A$2:$HZ$100,MATCH(1,(GMW!$HY$2:$HY$100=BA$3)*(GMW!$HZ$2:$HZ$100=BA$1),0),$B104-1973)</f>
        <v>4.5</v>
      </c>
      <c r="BB104" cm="1">
        <f t="array" ref="BB104">INDEX(GMW!$A$2:$HZ$100,MATCH(1,(GMW!$HY$2:$HY$100=BB$3)*(GMW!$HZ$2:$HZ$100=BB$1),0),$B104-1973)</f>
        <v>42827</v>
      </c>
      <c r="BC104" cm="1">
        <f t="array" ref="BC104">INDEX(GMW!$A$2:$HZ$100,MATCH(1,(GMW!$HY$2:$HY$100=BC$3)*(GMW!$HZ$2:$HZ$100=BC$1),0),$B104-1973)</f>
        <v>102.3</v>
      </c>
      <c r="BD104" cm="1">
        <f t="array" ref="BD104">INDEX(GMW!$A$2:$HZ$100,MATCH(1,(GMW!$HY$2:$HY$100=BD$3)*(GMW!$HZ$2:$HZ$100=BD$1),0),$B104-1973)</f>
        <v>30623</v>
      </c>
      <c r="BE104" cm="1">
        <f t="array" ref="BE104">INDEX(GMW!$A$2:$HZ$100,MATCH(1,(GMW!$HY$2:$HY$100=BE$3)*(GMW!$HZ$2:$HZ$100=BE$1),0),$B104-1973)</f>
        <v>4.8</v>
      </c>
      <c r="BF104" cm="1">
        <f t="array" ref="BF104">INDEX(GMW!$A$2:$HZ$100,MATCH(1,(GMW!$HY$2:$HY$100=BF$3)*(GMW!$HZ$2:$HZ$100=BF$1),0),$B104-1973)</f>
        <v>3.2409669999999999</v>
      </c>
      <c r="BG104" cm="1">
        <f t="array" ref="BG104">INDEX(GMW!$A$2:$HZ$100,MATCH(1,(GMW!$HY$2:$HY$100=BG$3)*(GMW!$HZ$2:$HZ$100=BG$1),0),$B104-1973)</f>
        <v>59950</v>
      </c>
      <c r="BJ104">
        <f t="shared" si="127"/>
        <v>2004</v>
      </c>
    </row>
    <row r="105" spans="1:63">
      <c r="B105">
        <f t="shared" si="125"/>
        <v>2078</v>
      </c>
      <c r="C105" cm="1">
        <f t="array" ref="C105">INDEX(GMW!$A$2:$HZ$100,MATCH(1,(GMW!$HY$2:$HY$100=C$3)*(GMW!$HZ$2:$HZ$100=C$1),0),$B105-1973)</f>
        <v>448171</v>
      </c>
      <c r="D105" cm="1">
        <f t="array" ref="D105">INDEX(GMW!$A$2:$HZ$100,MATCH(1,(GMW!$HY$2:$HY$100=D$3)*(GMW!$HZ$2:$HZ$100=D$1),0),$B105-1973)</f>
        <v>13126</v>
      </c>
      <c r="E105" cm="1">
        <f t="array" ref="E105">INDEX(GMW!$A$2:$HZ$100,MATCH(1,(GMW!$HY$2:$HY$100=E$3)*(GMW!$HZ$2:$HZ$100=E$1),0),$B105-1973)</f>
        <v>-8039</v>
      </c>
      <c r="F105" cm="1">
        <f t="array" ref="F105">INDEX(GMW!$A$2:$HZ$100,MATCH(1,(GMW!$HY$2:$HY$100=F$3)*(GMW!$HZ$2:$HZ$100=F$1),0),$B105-1973)</f>
        <v>120227</v>
      </c>
      <c r="G105" cm="1">
        <f t="array" ref="G105">INDEX(GMW!$A$2:$HZ$100,MATCH(1,(GMW!$HY$2:$HY$100=G$3)*(GMW!$HZ$2:$HZ$100=G$1),0),$B105-1973)</f>
        <v>5087</v>
      </c>
      <c r="H105" cm="1">
        <f t="array" ref="H105">INDEX(GMW!$A$2:$HZ$100,MATCH(1,(GMW!$HY$2:$HY$100=H$3)*(GMW!$HZ$2:$HZ$100=H$1),0),$B105-1973)</f>
        <v>7361</v>
      </c>
      <c r="I105" cm="1">
        <f t="array" ref="I105">INDEX(GMW!$A$2:$HZ$100,MATCH(1,(GMW!$HY$2:$HY$100=I$3)*(GMW!$HZ$2:$HZ$100=I$1),0),$B105-1973)</f>
        <v>119549</v>
      </c>
      <c r="J105" cm="1">
        <f t="array" ref="J105">INDEX(GMW!$A$2:$HZ$100,MATCH(1,(GMW!$HY$2:$HY$100=J$3)*(GMW!$HZ$2:$HZ$100=J$1),0),$B105-1973)</f>
        <v>438000</v>
      </c>
      <c r="K105" cm="1">
        <f t="array" ref="K105">INDEX(GMW!$A$2:$HZ$100,MATCH(1,(GMW!$HY$2:$HY$100=K$3)*(GMW!$HZ$2:$HZ$100=K$1),0),$B105-1973)</f>
        <v>331528</v>
      </c>
      <c r="L105" cm="1">
        <f t="array" ref="L105">INDEX(GMW!$A$2:$HZ$100,MATCH(1,(GMW!$HY$2:$HY$100=L$3)*(GMW!$HZ$2:$HZ$100=L$1),0),$B105-1973)</f>
        <v>434624.2</v>
      </c>
      <c r="M105" cm="1">
        <f t="array" ref="M105">INDEX(GMW!$A$2:$HZ$100,MATCH(1,(GMW!$HY$2:$HY$100=M$3)*(GMW!$HZ$2:$HZ$100=M$1),0),$B105-1973)</f>
        <v>73.973550000000003</v>
      </c>
      <c r="N105" cm="1">
        <f t="array" ref="N105">INDEX(GMW!$A$2:$HZ$100,MATCH(1,(GMW!$HY$2:$HY$100=N$3)*(GMW!$HZ$2:$HZ$100=N$1),0),$B105-1973)</f>
        <v>76.566670000000002</v>
      </c>
      <c r="O105" cm="1">
        <f t="array" ref="O105">INDEX(GMW!$A$2:$HZ$100,MATCH(1,(GMW!$HY$2:$HY$100=O$3)*(GMW!$HZ$2:$HZ$100=O$1),0),$B105-1973)</f>
        <v>4.75</v>
      </c>
      <c r="P105" cm="1">
        <f t="array" ref="P105">INDEX(GMW!$A$2:$HZ$100,MATCH(1,(GMW!$HY$2:$HY$100=P$3)*(GMW!$HZ$2:$HZ$100=P$1),0),$B105-1973)</f>
        <v>42255</v>
      </c>
      <c r="Q105" cm="1">
        <f t="array" ref="Q105">INDEX(GMW!$A$2:$HZ$100,MATCH(1,(GMW!$HY$2:$HY$100=Q$3)*(GMW!$HZ$2:$HZ$100=Q$1),0),$B105-1973)</f>
        <v>100.2</v>
      </c>
      <c r="R105" cm="1">
        <f t="array" ref="R105">INDEX(GMW!$A$2:$HZ$100,MATCH(1,(GMW!$HY$2:$HY$100=R$3)*(GMW!$HZ$2:$HZ$100=R$1),0),$B105-1973)</f>
        <v>30285</v>
      </c>
      <c r="S105" cm="1">
        <f t="array" ref="S105">INDEX(GMW!$A$2:$HZ$100,MATCH(1,(GMW!$HY$2:$HY$100=S$3)*(GMW!$HZ$2:$HZ$100=S$1),0),$B105-1973)</f>
        <v>4.7</v>
      </c>
      <c r="T105" cm="1">
        <f t="array" ref="T105">INDEX(GMW!$A$2:$HZ$100,MATCH(1,(GMW!$HY$2:$HY$100=T$3)*(GMW!$HZ$2:$HZ$100=T$1),0),$B105-1973)</f>
        <v>3.0693049999999999</v>
      </c>
      <c r="U105" cm="1">
        <f t="array" ref="U105">INDEX(GMW!$A$2:$HZ$100,MATCH(1,(GMW!$HY$2:$HY$100=U$3)*(GMW!$HZ$2:$HZ$100=U$1),0),$B105-1973)</f>
        <v>60065.75</v>
      </c>
      <c r="V105" cm="1">
        <f t="array" ref="V105">INDEX(GMW!$A$2:$HZ$100,MATCH(1,(GMW!$HY$2:$HY$100=V$3)*(GMW!$HZ$2:$HZ$100=V$1),0),$B105-1973)</f>
        <v>448171</v>
      </c>
      <c r="W105" cm="1">
        <f t="array" ref="W105">INDEX(GMW!$A$2:$HZ$100,MATCH(1,(GMW!$HY$2:$HY$100=W$3)*(GMW!$HZ$2:$HZ$100=W$1),0),$B105-1973)</f>
        <v>13126</v>
      </c>
      <c r="X105" cm="1">
        <f t="array" ref="X105">INDEX(GMW!$A$2:$HZ$100,MATCH(1,(GMW!$HY$2:$HY$100=X$3)*(GMW!$HZ$2:$HZ$100=X$1),0),$B105-1973)</f>
        <v>-8039</v>
      </c>
      <c r="Y105" cm="1">
        <f t="array" ref="Y105">INDEX(GMW!$A$2:$HZ$100,MATCH(1,(GMW!$HY$2:$HY$100=Y$3)*(GMW!$HZ$2:$HZ$100=Y$1),0),$B105-1973)</f>
        <v>120227</v>
      </c>
      <c r="Z105" cm="1">
        <f t="array" ref="Z105">INDEX(GMW!$A$2:$HZ$100,MATCH(1,(GMW!$HY$2:$HY$100=Z$3)*(GMW!$HZ$2:$HZ$100=Z$1),0),$B105-1973)</f>
        <v>5087</v>
      </c>
      <c r="AA105" cm="1">
        <f t="array" ref="AA105">INDEX(GMW!$A$2:$HZ$100,MATCH(1,(GMW!$HY$2:$HY$100=AA$3)*(GMW!$HZ$2:$HZ$100=AA$1),0),$B105-1973)</f>
        <v>7361</v>
      </c>
      <c r="AB105" cm="1">
        <f t="array" ref="AB105">INDEX(GMW!$A$2:$HZ$100,MATCH(1,(GMW!$HY$2:$HY$100=AB$3)*(GMW!$HZ$2:$HZ$100=AB$1),0),$B105-1973)</f>
        <v>119549</v>
      </c>
      <c r="AC105" cm="1">
        <f t="array" ref="AC105">INDEX(GMW!$A$2:$HZ$100,MATCH(1,(GMW!$HY$2:$HY$100=AC$3)*(GMW!$HZ$2:$HZ$100=AC$1),0),$B105-1973)</f>
        <v>438000</v>
      </c>
      <c r="AD105" cm="1">
        <f t="array" ref="AD105">INDEX(GMW!$A$2:$HZ$100,MATCH(1,(GMW!$HY$2:$HY$100=AD$3)*(GMW!$HZ$2:$HZ$100=AD$1),0),$B105-1973)</f>
        <v>331528</v>
      </c>
      <c r="AE105" cm="1">
        <f t="array" ref="AE105">INDEX(GMW!$A$2:$HZ$100,MATCH(1,(GMW!$HY$2:$HY$100=AE$3)*(GMW!$HZ$2:$HZ$100=AE$1),0),$B105-1973)</f>
        <v>434624.2</v>
      </c>
      <c r="AF105" cm="1">
        <f t="array" ref="AF105">INDEX(GMW!$A$2:$HZ$100,MATCH(1,(GMW!$HY$2:$HY$100=AF$3)*(GMW!$HZ$2:$HZ$100=AF$1),0),$B105-1973)</f>
        <v>73.973550000000003</v>
      </c>
      <c r="AG105" cm="1">
        <f t="array" ref="AG105">INDEX(GMW!$A$2:$HZ$100,MATCH(1,(GMW!$HY$2:$HY$100=AG$3)*(GMW!$HZ$2:$HZ$100=AG$1),0),$B105-1973)</f>
        <v>76.566670000000002</v>
      </c>
      <c r="AH105" cm="1">
        <f t="array" ref="AH105">INDEX(GMW!$A$2:$HZ$100,MATCH(1,(GMW!$HY$2:$HY$100=AH$3)*(GMW!$HZ$2:$HZ$100=AH$1),0),$B105-1973)</f>
        <v>4.75</v>
      </c>
      <c r="AI105" cm="1">
        <f t="array" ref="AI105">INDEX(GMW!$A$2:$HZ$100,MATCH(1,(GMW!$HY$2:$HY$100=AI$3)*(GMW!$HZ$2:$HZ$100=AI$1),0),$B105-1973)</f>
        <v>42255</v>
      </c>
      <c r="AJ105" cm="1">
        <f t="array" ref="AJ105">INDEX(GMW!$A$2:$HZ$100,MATCH(1,(GMW!$HY$2:$HY$100=AJ$3)*(GMW!$HZ$2:$HZ$100=AJ$1),0),$B105-1973)</f>
        <v>100.2</v>
      </c>
      <c r="AK105" cm="1">
        <f t="array" ref="AK105">INDEX(GMW!$A$2:$HZ$100,MATCH(1,(GMW!$HY$2:$HY$100=AK$3)*(GMW!$HZ$2:$HZ$100=AK$1),0),$B105-1973)</f>
        <v>30285</v>
      </c>
      <c r="AL105" cm="1">
        <f t="array" ref="AL105">INDEX(GMW!$A$2:$HZ$100,MATCH(1,(GMW!$HY$2:$HY$100=AL$3)*(GMW!$HZ$2:$HZ$100=AL$1),0),$B105-1973)</f>
        <v>4.7</v>
      </c>
      <c r="AM105" cm="1">
        <f t="array" ref="AM105">INDEX(GMW!$A$2:$HZ$100,MATCH(1,(GMW!$HY$2:$HY$100=AM$3)*(GMW!$HZ$2:$HZ$100=AM$1),0),$B105-1973)</f>
        <v>3.0693049999999999</v>
      </c>
      <c r="AN105" cm="1">
        <f t="array" ref="AN105">INDEX(GMW!$A$2:$HZ$100,MATCH(1,(GMW!$HY$2:$HY$100=AN$3)*(GMW!$HZ$2:$HZ$100=AN$1),0),$B105-1973)</f>
        <v>60065.75</v>
      </c>
      <c r="AO105" cm="1">
        <f t="array" ref="AO105">INDEX(GMW!$A$2:$HZ$100,MATCH(1,(GMW!$HY$2:$HY$100=AO$3)*(GMW!$HZ$2:$HZ$100=AO$1),0),$B105-1973)</f>
        <v>448171</v>
      </c>
      <c r="AP105" cm="1">
        <f t="array" ref="AP105">INDEX(GMW!$A$2:$HZ$100,MATCH(1,(GMW!$HY$2:$HY$100=AP$3)*(GMW!$HZ$2:$HZ$100=AP$1),0),$B105-1973)</f>
        <v>13126</v>
      </c>
      <c r="AQ105" cm="1">
        <f t="array" ref="AQ105">INDEX(GMW!$A$2:$HZ$100,MATCH(1,(GMW!$HY$2:$HY$100=AQ$3)*(GMW!$HZ$2:$HZ$100=AQ$1),0),$B105-1973)</f>
        <v>-8039</v>
      </c>
      <c r="AR105" cm="1">
        <f t="array" ref="AR105">INDEX(GMW!$A$2:$HZ$100,MATCH(1,(GMW!$HY$2:$HY$100=AR$3)*(GMW!$HZ$2:$HZ$100=AR$1),0),$B105-1973)</f>
        <v>120227</v>
      </c>
      <c r="AS105" cm="1">
        <f t="array" ref="AS105">INDEX(GMW!$A$2:$HZ$100,MATCH(1,(GMW!$HY$2:$HY$100=AS$3)*(GMW!$HZ$2:$HZ$100=AS$1),0),$B105-1973)</f>
        <v>5087</v>
      </c>
      <c r="AT105" cm="1">
        <f t="array" ref="AT105">INDEX(GMW!$A$2:$HZ$100,MATCH(1,(GMW!$HY$2:$HY$100=AT$3)*(GMW!$HZ$2:$HZ$100=AT$1),0),$B105-1973)</f>
        <v>7361</v>
      </c>
      <c r="AU105" cm="1">
        <f t="array" ref="AU105">INDEX(GMW!$A$2:$HZ$100,MATCH(1,(GMW!$HY$2:$HY$100=AU$3)*(GMW!$HZ$2:$HZ$100=AU$1),0),$B105-1973)</f>
        <v>119549</v>
      </c>
      <c r="AV105" cm="1">
        <f t="array" ref="AV105">INDEX(GMW!$A$2:$HZ$100,MATCH(1,(GMW!$HY$2:$HY$100=AV$3)*(GMW!$HZ$2:$HZ$100=AV$1),0),$B105-1973)</f>
        <v>438000</v>
      </c>
      <c r="AW105" cm="1">
        <f t="array" ref="AW105">INDEX(GMW!$A$2:$HZ$100,MATCH(1,(GMW!$HY$2:$HY$100=AW$3)*(GMW!$HZ$2:$HZ$100=AW$1),0),$B105-1973)</f>
        <v>331528</v>
      </c>
      <c r="AX105" cm="1">
        <f t="array" ref="AX105">INDEX(GMW!$A$2:$HZ$100,MATCH(1,(GMW!$HY$2:$HY$100=AX$3)*(GMW!$HZ$2:$HZ$100=AX$1),0),$B105-1973)</f>
        <v>434624.2</v>
      </c>
      <c r="AY105" cm="1">
        <f t="array" ref="AY105">INDEX(GMW!$A$2:$HZ$100,MATCH(1,(GMW!$HY$2:$HY$100=AY$3)*(GMW!$HZ$2:$HZ$100=AY$1),0),$B105-1973)</f>
        <v>73.973550000000003</v>
      </c>
      <c r="AZ105" cm="1">
        <f t="array" ref="AZ105">INDEX(GMW!$A$2:$HZ$100,MATCH(1,(GMW!$HY$2:$HY$100=AZ$3)*(GMW!$HZ$2:$HZ$100=AZ$1),0),$B105-1973)</f>
        <v>76.566670000000002</v>
      </c>
      <c r="BA105" cm="1">
        <f t="array" ref="BA105">INDEX(GMW!$A$2:$HZ$100,MATCH(1,(GMW!$HY$2:$HY$100=BA$3)*(GMW!$HZ$2:$HZ$100=BA$1),0),$B105-1973)</f>
        <v>4.75</v>
      </c>
      <c r="BB105" cm="1">
        <f t="array" ref="BB105">INDEX(GMW!$A$2:$HZ$100,MATCH(1,(GMW!$HY$2:$HY$100=BB$3)*(GMW!$HZ$2:$HZ$100=BB$1),0),$B105-1973)</f>
        <v>42255</v>
      </c>
      <c r="BC105" cm="1">
        <f t="array" ref="BC105">INDEX(GMW!$A$2:$HZ$100,MATCH(1,(GMW!$HY$2:$HY$100=BC$3)*(GMW!$HZ$2:$HZ$100=BC$1),0),$B105-1973)</f>
        <v>100.2</v>
      </c>
      <c r="BD105" cm="1">
        <f t="array" ref="BD105">INDEX(GMW!$A$2:$HZ$100,MATCH(1,(GMW!$HY$2:$HY$100=BD$3)*(GMW!$HZ$2:$HZ$100=BD$1),0),$B105-1973)</f>
        <v>30285</v>
      </c>
      <c r="BE105" cm="1">
        <f t="array" ref="BE105">INDEX(GMW!$A$2:$HZ$100,MATCH(1,(GMW!$HY$2:$HY$100=BE$3)*(GMW!$HZ$2:$HZ$100=BE$1),0),$B105-1973)</f>
        <v>4.7</v>
      </c>
      <c r="BF105" cm="1">
        <f t="array" ref="BF105">INDEX(GMW!$A$2:$HZ$100,MATCH(1,(GMW!$HY$2:$HY$100=BF$3)*(GMW!$HZ$2:$HZ$100=BF$1),0),$B105-1973)</f>
        <v>3.0693049999999999</v>
      </c>
      <c r="BG105" cm="1">
        <f t="array" ref="BG105">INDEX(GMW!$A$2:$HZ$100,MATCH(1,(GMW!$HY$2:$HY$100=BG$3)*(GMW!$HZ$2:$HZ$100=BG$1),0),$B105-1973)</f>
        <v>60065.75</v>
      </c>
      <c r="BJ105">
        <f t="shared" si="127"/>
        <v>2004</v>
      </c>
    </row>
    <row r="106" spans="1:63">
      <c r="B106">
        <f t="shared" si="125"/>
        <v>2079</v>
      </c>
      <c r="C106" cm="1">
        <f t="array" ref="C106">INDEX(GMW!$A$2:$HZ$100,MATCH(1,(GMW!$HY$2:$HY$100=C$3)*(GMW!$HZ$2:$HZ$100=C$1),0),$B106-1973)</f>
        <v>450464</v>
      </c>
      <c r="D106" cm="1">
        <f t="array" ref="D106">INDEX(GMW!$A$2:$HZ$100,MATCH(1,(GMW!$HY$2:$HY$100=D$3)*(GMW!$HZ$2:$HZ$100=D$1),0),$B106-1973)</f>
        <v>16710</v>
      </c>
      <c r="E106" cm="1">
        <f t="array" ref="E106">INDEX(GMW!$A$2:$HZ$100,MATCH(1,(GMW!$HY$2:$HY$100=E$3)*(GMW!$HZ$2:$HZ$100=E$1),0),$B106-1973)</f>
        <v>-10669</v>
      </c>
      <c r="F106" cm="1">
        <f t="array" ref="F106">INDEX(GMW!$A$2:$HZ$100,MATCH(1,(GMW!$HY$2:$HY$100=F$3)*(GMW!$HZ$2:$HZ$100=F$1),0),$B106-1973)</f>
        <v>120776</v>
      </c>
      <c r="G106" cm="1">
        <f t="array" ref="G106">INDEX(GMW!$A$2:$HZ$100,MATCH(1,(GMW!$HY$2:$HY$100=G$3)*(GMW!$HZ$2:$HZ$100=G$1),0),$B106-1973)</f>
        <v>6041</v>
      </c>
      <c r="H106" cm="1">
        <f t="array" ref="H106">INDEX(GMW!$A$2:$HZ$100,MATCH(1,(GMW!$HY$2:$HY$100=H$3)*(GMW!$HZ$2:$HZ$100=H$1),0),$B106-1973)</f>
        <v>7437</v>
      </c>
      <c r="I106" cm="1">
        <f t="array" ref="I106">INDEX(GMW!$A$2:$HZ$100,MATCH(1,(GMW!$HY$2:$HY$100=I$3)*(GMW!$HZ$2:$HZ$100=I$1),0),$B106-1973)</f>
        <v>117544</v>
      </c>
      <c r="J106" cm="1">
        <f t="array" ref="J106">INDEX(GMW!$A$2:$HZ$100,MATCH(1,(GMW!$HY$2:$HY$100=J$3)*(GMW!$HZ$2:$HZ$100=J$1),0),$B106-1973)</f>
        <v>463800</v>
      </c>
      <c r="K106" cm="1">
        <f t="array" ref="K106">INDEX(GMW!$A$2:$HZ$100,MATCH(1,(GMW!$HY$2:$HY$100=K$3)*(GMW!$HZ$2:$HZ$100=K$1),0),$B106-1973)</f>
        <v>338655</v>
      </c>
      <c r="L106" cm="1">
        <f t="array" ref="L106">INDEX(GMW!$A$2:$HZ$100,MATCH(1,(GMW!$HY$2:$HY$100=L$3)*(GMW!$HZ$2:$HZ$100=L$1),0),$B106-1973)</f>
        <v>440243.20000000001</v>
      </c>
      <c r="M106" cm="1">
        <f t="array" ref="M106">INDEX(GMW!$A$2:$HZ$100,MATCH(1,(GMW!$HY$2:$HY$100=M$3)*(GMW!$HZ$2:$HZ$100=M$1),0),$B106-1973)</f>
        <v>75.179150000000007</v>
      </c>
      <c r="N106" cm="1">
        <f t="array" ref="N106">INDEX(GMW!$A$2:$HZ$100,MATCH(1,(GMW!$HY$2:$HY$100=N$3)*(GMW!$HZ$2:$HZ$100=N$1),0),$B106-1973)</f>
        <v>77.099999999999994</v>
      </c>
      <c r="O106" cm="1">
        <f t="array" ref="O106">INDEX(GMW!$A$2:$HZ$100,MATCH(1,(GMW!$HY$2:$HY$100=O$3)*(GMW!$HZ$2:$HZ$100=O$1),0),$B106-1973)</f>
        <v>4.75</v>
      </c>
      <c r="P106" cm="1">
        <f t="array" ref="P106">INDEX(GMW!$A$2:$HZ$100,MATCH(1,(GMW!$HY$2:$HY$100=P$3)*(GMW!$HZ$2:$HZ$100=P$1),0),$B106-1973)</f>
        <v>42386</v>
      </c>
      <c r="Q106" cm="1">
        <f t="array" ref="Q106">INDEX(GMW!$A$2:$HZ$100,MATCH(1,(GMW!$HY$2:$HY$100=Q$3)*(GMW!$HZ$2:$HZ$100=Q$1),0),$B106-1973)</f>
        <v>99.8</v>
      </c>
      <c r="R106" cm="1">
        <f t="array" ref="R106">INDEX(GMW!$A$2:$HZ$100,MATCH(1,(GMW!$HY$2:$HY$100=R$3)*(GMW!$HZ$2:$HZ$100=R$1),0),$B106-1973)</f>
        <v>30029</v>
      </c>
      <c r="S106" cm="1">
        <f t="array" ref="S106">INDEX(GMW!$A$2:$HZ$100,MATCH(1,(GMW!$HY$2:$HY$100=S$3)*(GMW!$HZ$2:$HZ$100=S$1),0),$B106-1973)</f>
        <v>4.7</v>
      </c>
      <c r="T106" cm="1">
        <f t="array" ref="T106">INDEX(GMW!$A$2:$HZ$100,MATCH(1,(GMW!$HY$2:$HY$100=T$3)*(GMW!$HZ$2:$HZ$100=T$1),0),$B106-1973)</f>
        <v>2.2950170000000001</v>
      </c>
      <c r="U106" cm="1">
        <f t="array" ref="U106">INDEX(GMW!$A$2:$HZ$100,MATCH(1,(GMW!$HY$2:$HY$100=U$3)*(GMW!$HZ$2:$HZ$100=U$1),0),$B106-1973)</f>
        <v>60181.5</v>
      </c>
      <c r="V106" cm="1">
        <f t="array" ref="V106">INDEX(GMW!$A$2:$HZ$100,MATCH(1,(GMW!$HY$2:$HY$100=V$3)*(GMW!$HZ$2:$HZ$100=V$1),0),$B106-1973)</f>
        <v>450464</v>
      </c>
      <c r="W106" cm="1">
        <f t="array" ref="W106">INDEX(GMW!$A$2:$HZ$100,MATCH(1,(GMW!$HY$2:$HY$100=W$3)*(GMW!$HZ$2:$HZ$100=W$1),0),$B106-1973)</f>
        <v>16710</v>
      </c>
      <c r="X106" cm="1">
        <f t="array" ref="X106">INDEX(GMW!$A$2:$HZ$100,MATCH(1,(GMW!$HY$2:$HY$100=X$3)*(GMW!$HZ$2:$HZ$100=X$1),0),$B106-1973)</f>
        <v>-10669</v>
      </c>
      <c r="Y106" cm="1">
        <f t="array" ref="Y106">INDEX(GMW!$A$2:$HZ$100,MATCH(1,(GMW!$HY$2:$HY$100=Y$3)*(GMW!$HZ$2:$HZ$100=Y$1),0),$B106-1973)</f>
        <v>120776</v>
      </c>
      <c r="Z106" cm="1">
        <f t="array" ref="Z106">INDEX(GMW!$A$2:$HZ$100,MATCH(1,(GMW!$HY$2:$HY$100=Z$3)*(GMW!$HZ$2:$HZ$100=Z$1),0),$B106-1973)</f>
        <v>6041</v>
      </c>
      <c r="AA106" cm="1">
        <f t="array" ref="AA106">INDEX(GMW!$A$2:$HZ$100,MATCH(1,(GMW!$HY$2:$HY$100=AA$3)*(GMW!$HZ$2:$HZ$100=AA$1),0),$B106-1973)</f>
        <v>7437</v>
      </c>
      <c r="AB106" cm="1">
        <f t="array" ref="AB106">INDEX(GMW!$A$2:$HZ$100,MATCH(1,(GMW!$HY$2:$HY$100=AB$3)*(GMW!$HZ$2:$HZ$100=AB$1),0),$B106-1973)</f>
        <v>117544</v>
      </c>
      <c r="AC106" cm="1">
        <f t="array" ref="AC106">INDEX(GMW!$A$2:$HZ$100,MATCH(1,(GMW!$HY$2:$HY$100=AC$3)*(GMW!$HZ$2:$HZ$100=AC$1),0),$B106-1973)</f>
        <v>463800</v>
      </c>
      <c r="AD106" cm="1">
        <f t="array" ref="AD106">INDEX(GMW!$A$2:$HZ$100,MATCH(1,(GMW!$HY$2:$HY$100=AD$3)*(GMW!$HZ$2:$HZ$100=AD$1),0),$B106-1973)</f>
        <v>338655</v>
      </c>
      <c r="AE106" cm="1">
        <f t="array" ref="AE106">INDEX(GMW!$A$2:$HZ$100,MATCH(1,(GMW!$HY$2:$HY$100=AE$3)*(GMW!$HZ$2:$HZ$100=AE$1),0),$B106-1973)</f>
        <v>440243.20000000001</v>
      </c>
      <c r="AF106" cm="1">
        <f t="array" ref="AF106">INDEX(GMW!$A$2:$HZ$100,MATCH(1,(GMW!$HY$2:$HY$100=AF$3)*(GMW!$HZ$2:$HZ$100=AF$1),0),$B106-1973)</f>
        <v>75.179150000000007</v>
      </c>
      <c r="AG106" cm="1">
        <f t="array" ref="AG106">INDEX(GMW!$A$2:$HZ$100,MATCH(1,(GMW!$HY$2:$HY$100=AG$3)*(GMW!$HZ$2:$HZ$100=AG$1),0),$B106-1973)</f>
        <v>77.099999999999994</v>
      </c>
      <c r="AH106" cm="1">
        <f t="array" ref="AH106">INDEX(GMW!$A$2:$HZ$100,MATCH(1,(GMW!$HY$2:$HY$100=AH$3)*(GMW!$HZ$2:$HZ$100=AH$1),0),$B106-1973)</f>
        <v>4.75</v>
      </c>
      <c r="AI106" cm="1">
        <f t="array" ref="AI106">INDEX(GMW!$A$2:$HZ$100,MATCH(1,(GMW!$HY$2:$HY$100=AI$3)*(GMW!$HZ$2:$HZ$100=AI$1),0),$B106-1973)</f>
        <v>42386</v>
      </c>
      <c r="AJ106" cm="1">
        <f t="array" ref="AJ106">INDEX(GMW!$A$2:$HZ$100,MATCH(1,(GMW!$HY$2:$HY$100=AJ$3)*(GMW!$HZ$2:$HZ$100=AJ$1),0),$B106-1973)</f>
        <v>99.8</v>
      </c>
      <c r="AK106" cm="1">
        <f t="array" ref="AK106">INDEX(GMW!$A$2:$HZ$100,MATCH(1,(GMW!$HY$2:$HY$100=AK$3)*(GMW!$HZ$2:$HZ$100=AK$1),0),$B106-1973)</f>
        <v>30029</v>
      </c>
      <c r="AL106" cm="1">
        <f t="array" ref="AL106">INDEX(GMW!$A$2:$HZ$100,MATCH(1,(GMW!$HY$2:$HY$100=AL$3)*(GMW!$HZ$2:$HZ$100=AL$1),0),$B106-1973)</f>
        <v>4.7</v>
      </c>
      <c r="AM106" cm="1">
        <f t="array" ref="AM106">INDEX(GMW!$A$2:$HZ$100,MATCH(1,(GMW!$HY$2:$HY$100=AM$3)*(GMW!$HZ$2:$HZ$100=AM$1),0),$B106-1973)</f>
        <v>2.2950170000000001</v>
      </c>
      <c r="AN106" cm="1">
        <f t="array" ref="AN106">INDEX(GMW!$A$2:$HZ$100,MATCH(1,(GMW!$HY$2:$HY$100=AN$3)*(GMW!$HZ$2:$HZ$100=AN$1),0),$B106-1973)</f>
        <v>60181.5</v>
      </c>
      <c r="AO106" cm="1">
        <f t="array" ref="AO106">INDEX(GMW!$A$2:$HZ$100,MATCH(1,(GMW!$HY$2:$HY$100=AO$3)*(GMW!$HZ$2:$HZ$100=AO$1),0),$B106-1973)</f>
        <v>450464</v>
      </c>
      <c r="AP106" cm="1">
        <f t="array" ref="AP106">INDEX(GMW!$A$2:$HZ$100,MATCH(1,(GMW!$HY$2:$HY$100=AP$3)*(GMW!$HZ$2:$HZ$100=AP$1),0),$B106-1973)</f>
        <v>16710</v>
      </c>
      <c r="AQ106" cm="1">
        <f t="array" ref="AQ106">INDEX(GMW!$A$2:$HZ$100,MATCH(1,(GMW!$HY$2:$HY$100=AQ$3)*(GMW!$HZ$2:$HZ$100=AQ$1),0),$B106-1973)</f>
        <v>-10669</v>
      </c>
      <c r="AR106" cm="1">
        <f t="array" ref="AR106">INDEX(GMW!$A$2:$HZ$100,MATCH(1,(GMW!$HY$2:$HY$100=AR$3)*(GMW!$HZ$2:$HZ$100=AR$1),0),$B106-1973)</f>
        <v>120776</v>
      </c>
      <c r="AS106" cm="1">
        <f t="array" ref="AS106">INDEX(GMW!$A$2:$HZ$100,MATCH(1,(GMW!$HY$2:$HY$100=AS$3)*(GMW!$HZ$2:$HZ$100=AS$1),0),$B106-1973)</f>
        <v>6041</v>
      </c>
      <c r="AT106" cm="1">
        <f t="array" ref="AT106">INDEX(GMW!$A$2:$HZ$100,MATCH(1,(GMW!$HY$2:$HY$100=AT$3)*(GMW!$HZ$2:$HZ$100=AT$1),0),$B106-1973)</f>
        <v>7437</v>
      </c>
      <c r="AU106" cm="1">
        <f t="array" ref="AU106">INDEX(GMW!$A$2:$HZ$100,MATCH(1,(GMW!$HY$2:$HY$100=AU$3)*(GMW!$HZ$2:$HZ$100=AU$1),0),$B106-1973)</f>
        <v>117544</v>
      </c>
      <c r="AV106" cm="1">
        <f t="array" ref="AV106">INDEX(GMW!$A$2:$HZ$100,MATCH(1,(GMW!$HY$2:$HY$100=AV$3)*(GMW!$HZ$2:$HZ$100=AV$1),0),$B106-1973)</f>
        <v>463800</v>
      </c>
      <c r="AW106" cm="1">
        <f t="array" ref="AW106">INDEX(GMW!$A$2:$HZ$100,MATCH(1,(GMW!$HY$2:$HY$100=AW$3)*(GMW!$HZ$2:$HZ$100=AW$1),0),$B106-1973)</f>
        <v>338655</v>
      </c>
      <c r="AX106" cm="1">
        <f t="array" ref="AX106">INDEX(GMW!$A$2:$HZ$100,MATCH(1,(GMW!$HY$2:$HY$100=AX$3)*(GMW!$HZ$2:$HZ$100=AX$1),0),$B106-1973)</f>
        <v>440243.20000000001</v>
      </c>
      <c r="AY106" cm="1">
        <f t="array" ref="AY106">INDEX(GMW!$A$2:$HZ$100,MATCH(1,(GMW!$HY$2:$HY$100=AY$3)*(GMW!$HZ$2:$HZ$100=AY$1),0),$B106-1973)</f>
        <v>75.179150000000007</v>
      </c>
      <c r="AZ106" cm="1">
        <f t="array" ref="AZ106">INDEX(GMW!$A$2:$HZ$100,MATCH(1,(GMW!$HY$2:$HY$100=AZ$3)*(GMW!$HZ$2:$HZ$100=AZ$1),0),$B106-1973)</f>
        <v>77.099999999999994</v>
      </c>
      <c r="BA106" cm="1">
        <f t="array" ref="BA106">INDEX(GMW!$A$2:$HZ$100,MATCH(1,(GMW!$HY$2:$HY$100=BA$3)*(GMW!$HZ$2:$HZ$100=BA$1),0),$B106-1973)</f>
        <v>4.75</v>
      </c>
      <c r="BB106" cm="1">
        <f t="array" ref="BB106">INDEX(GMW!$A$2:$HZ$100,MATCH(1,(GMW!$HY$2:$HY$100=BB$3)*(GMW!$HZ$2:$HZ$100=BB$1),0),$B106-1973)</f>
        <v>42386</v>
      </c>
      <c r="BC106" cm="1">
        <f t="array" ref="BC106">INDEX(GMW!$A$2:$HZ$100,MATCH(1,(GMW!$HY$2:$HY$100=BC$3)*(GMW!$HZ$2:$HZ$100=BC$1),0),$B106-1973)</f>
        <v>99.8</v>
      </c>
      <c r="BD106" cm="1">
        <f t="array" ref="BD106">INDEX(GMW!$A$2:$HZ$100,MATCH(1,(GMW!$HY$2:$HY$100=BD$3)*(GMW!$HZ$2:$HZ$100=BD$1),0),$B106-1973)</f>
        <v>30029</v>
      </c>
      <c r="BE106" cm="1">
        <f t="array" ref="BE106">INDEX(GMW!$A$2:$HZ$100,MATCH(1,(GMW!$HY$2:$HY$100=BE$3)*(GMW!$HZ$2:$HZ$100=BE$1),0),$B106-1973)</f>
        <v>4.7</v>
      </c>
      <c r="BF106" cm="1">
        <f t="array" ref="BF106">INDEX(GMW!$A$2:$HZ$100,MATCH(1,(GMW!$HY$2:$HY$100=BF$3)*(GMW!$HZ$2:$HZ$100=BF$1),0),$B106-1973)</f>
        <v>2.2950170000000001</v>
      </c>
      <c r="BG106" cm="1">
        <f t="array" ref="BG106">INDEX(GMW!$A$2:$HZ$100,MATCH(1,(GMW!$HY$2:$HY$100=BG$3)*(GMW!$HZ$2:$HZ$100=BG$1),0),$B106-1973)</f>
        <v>60181.5</v>
      </c>
      <c r="BJ106">
        <f t="shared" si="127"/>
        <v>2004</v>
      </c>
    </row>
    <row r="107" spans="1:63">
      <c r="A107">
        <v>2005</v>
      </c>
      <c r="B107">
        <f t="shared" si="125"/>
        <v>2080</v>
      </c>
      <c r="C107" cm="1">
        <f t="array" ref="C107">INDEX(GMW!$A$2:$HZ$100,MATCH(1,(GMW!$HY$2:$HY$100=C$3)*(GMW!$HZ$2:$HZ$100=C$1),0),$B107-1973)</f>
        <v>453784</v>
      </c>
      <c r="D107" cm="1">
        <f t="array" ref="D107">INDEX(GMW!$A$2:$HZ$100,MATCH(1,(GMW!$HY$2:$HY$100=D$3)*(GMW!$HZ$2:$HZ$100=D$1),0),$B107-1973)</f>
        <v>6445</v>
      </c>
      <c r="E107" cm="1">
        <f t="array" ref="E107">INDEX(GMW!$A$2:$HZ$100,MATCH(1,(GMW!$HY$2:$HY$100=E$3)*(GMW!$HZ$2:$HZ$100=E$1),0),$B107-1973)</f>
        <v>5465</v>
      </c>
      <c r="F107" cm="1">
        <f t="array" ref="F107">INDEX(GMW!$A$2:$HZ$100,MATCH(1,(GMW!$HY$2:$HY$100=F$3)*(GMW!$HZ$2:$HZ$100=F$1),0),$B107-1973)</f>
        <v>121084</v>
      </c>
      <c r="G107" cm="1">
        <f t="array" ref="G107">INDEX(GMW!$A$2:$HZ$100,MATCH(1,(GMW!$HY$2:$HY$100=G$3)*(GMW!$HZ$2:$HZ$100=G$1),0),$B107-1973)</f>
        <v>11910</v>
      </c>
      <c r="H107" cm="1">
        <f t="array" ref="H107">INDEX(GMW!$A$2:$HZ$100,MATCH(1,(GMW!$HY$2:$HY$100=H$3)*(GMW!$HZ$2:$HZ$100=H$1),0),$B107-1973)</f>
        <v>7733</v>
      </c>
      <c r="I107" cm="1">
        <f t="array" ref="I107">INDEX(GMW!$A$2:$HZ$100,MATCH(1,(GMW!$HY$2:$HY$100=I$3)*(GMW!$HZ$2:$HZ$100=I$1),0),$B107-1973)</f>
        <v>134282</v>
      </c>
      <c r="J107" cm="1">
        <f t="array" ref="J107">INDEX(GMW!$A$2:$HZ$100,MATCH(1,(GMW!$HY$2:$HY$100=J$3)*(GMW!$HZ$2:$HZ$100=J$1),0),$B107-1973)</f>
        <v>460900</v>
      </c>
      <c r="K107" cm="1">
        <f t="array" ref="K107">INDEX(GMW!$A$2:$HZ$100,MATCH(1,(GMW!$HY$2:$HY$100=K$3)*(GMW!$HZ$2:$HZ$100=K$1),0),$B107-1973)</f>
        <v>341391</v>
      </c>
      <c r="L107" cm="1">
        <f t="array" ref="L107">INDEX(GMW!$A$2:$HZ$100,MATCH(1,(GMW!$HY$2:$HY$100=L$3)*(GMW!$HZ$2:$HZ$100=L$1),0),$B107-1973)</f>
        <v>443517.6</v>
      </c>
      <c r="M107" cm="1">
        <f t="array" ref="M107">INDEX(GMW!$A$2:$HZ$100,MATCH(1,(GMW!$HY$2:$HY$100=M$3)*(GMW!$HZ$2:$HZ$100=M$1),0),$B107-1973)</f>
        <v>75.232050000000001</v>
      </c>
      <c r="N107" cm="1">
        <f t="array" ref="N107">INDEX(GMW!$A$2:$HZ$100,MATCH(1,(GMW!$HY$2:$HY$100=N$3)*(GMW!$HZ$2:$HZ$100=N$1),0),$B107-1973)</f>
        <v>77.233329999999995</v>
      </c>
      <c r="O107" cm="1">
        <f t="array" ref="O107">INDEX(GMW!$A$2:$HZ$100,MATCH(1,(GMW!$HY$2:$HY$100=O$3)*(GMW!$HZ$2:$HZ$100=O$1),0),$B107-1973)</f>
        <v>4.75</v>
      </c>
      <c r="P107" cm="1">
        <f t="array" ref="P107">INDEX(GMW!$A$2:$HZ$100,MATCH(1,(GMW!$HY$2:$HY$100=P$3)*(GMW!$HZ$2:$HZ$100=P$1),0),$B107-1973)</f>
        <v>42529</v>
      </c>
      <c r="Q107" cm="1">
        <f t="array" ref="Q107">INDEX(GMW!$A$2:$HZ$100,MATCH(1,(GMW!$HY$2:$HY$100=Q$3)*(GMW!$HZ$2:$HZ$100=Q$1),0),$B107-1973)</f>
        <v>99.5</v>
      </c>
      <c r="R107" cm="1">
        <f t="array" ref="R107">INDEX(GMW!$A$2:$HZ$100,MATCH(1,(GMW!$HY$2:$HY$100=R$3)*(GMW!$HZ$2:$HZ$100=R$1),0),$B107-1973)</f>
        <v>30501</v>
      </c>
      <c r="S107" cm="1">
        <f t="array" ref="S107">INDEX(GMW!$A$2:$HZ$100,MATCH(1,(GMW!$HY$2:$HY$100=S$3)*(GMW!$HZ$2:$HZ$100=S$1),0),$B107-1973)</f>
        <v>4.7</v>
      </c>
      <c r="T107" cm="1">
        <f t="array" ref="T107">INDEX(GMW!$A$2:$HZ$100,MATCH(1,(GMW!$HY$2:$HY$100=T$3)*(GMW!$HZ$2:$HZ$100=T$1),0),$B107-1973)</f>
        <v>2.2883420000000001</v>
      </c>
      <c r="U107" cm="1">
        <f t="array" ref="U107">INDEX(GMW!$A$2:$HZ$100,MATCH(1,(GMW!$HY$2:$HY$100=U$3)*(GMW!$HZ$2:$HZ$100=U$1),0),$B107-1973)</f>
        <v>60297.25</v>
      </c>
      <c r="V107" cm="1">
        <f t="array" ref="V107">INDEX(GMW!$A$2:$HZ$100,MATCH(1,(GMW!$HY$2:$HY$100=V$3)*(GMW!$HZ$2:$HZ$100=V$1),0),$B107-1973)</f>
        <v>453784</v>
      </c>
      <c r="W107" cm="1">
        <f t="array" ref="W107">INDEX(GMW!$A$2:$HZ$100,MATCH(1,(GMW!$HY$2:$HY$100=W$3)*(GMW!$HZ$2:$HZ$100=W$1),0),$B107-1973)</f>
        <v>6445</v>
      </c>
      <c r="X107" cm="1">
        <f t="array" ref="X107">INDEX(GMW!$A$2:$HZ$100,MATCH(1,(GMW!$HY$2:$HY$100=X$3)*(GMW!$HZ$2:$HZ$100=X$1),0),$B107-1973)</f>
        <v>5465</v>
      </c>
      <c r="Y107" cm="1">
        <f t="array" ref="Y107">INDEX(GMW!$A$2:$HZ$100,MATCH(1,(GMW!$HY$2:$HY$100=Y$3)*(GMW!$HZ$2:$HZ$100=Y$1),0),$B107-1973)</f>
        <v>121084</v>
      </c>
      <c r="Z107" cm="1">
        <f t="array" ref="Z107">INDEX(GMW!$A$2:$HZ$100,MATCH(1,(GMW!$HY$2:$HY$100=Z$3)*(GMW!$HZ$2:$HZ$100=Z$1),0),$B107-1973)</f>
        <v>11910</v>
      </c>
      <c r="AA107" cm="1">
        <f t="array" ref="AA107">INDEX(GMW!$A$2:$HZ$100,MATCH(1,(GMW!$HY$2:$HY$100=AA$3)*(GMW!$HZ$2:$HZ$100=AA$1),0),$B107-1973)</f>
        <v>7733</v>
      </c>
      <c r="AB107" cm="1">
        <f t="array" ref="AB107">INDEX(GMW!$A$2:$HZ$100,MATCH(1,(GMW!$HY$2:$HY$100=AB$3)*(GMW!$HZ$2:$HZ$100=AB$1),0),$B107-1973)</f>
        <v>134282</v>
      </c>
      <c r="AC107" cm="1">
        <f t="array" ref="AC107">INDEX(GMW!$A$2:$HZ$100,MATCH(1,(GMW!$HY$2:$HY$100=AC$3)*(GMW!$HZ$2:$HZ$100=AC$1),0),$B107-1973)</f>
        <v>460900</v>
      </c>
      <c r="AD107" cm="1">
        <f t="array" ref="AD107">INDEX(GMW!$A$2:$HZ$100,MATCH(1,(GMW!$HY$2:$HY$100=AD$3)*(GMW!$HZ$2:$HZ$100=AD$1),0),$B107-1973)</f>
        <v>341391</v>
      </c>
      <c r="AE107" cm="1">
        <f t="array" ref="AE107">INDEX(GMW!$A$2:$HZ$100,MATCH(1,(GMW!$HY$2:$HY$100=AE$3)*(GMW!$HZ$2:$HZ$100=AE$1),0),$B107-1973)</f>
        <v>443517.6</v>
      </c>
      <c r="AF107" cm="1">
        <f t="array" ref="AF107">INDEX(GMW!$A$2:$HZ$100,MATCH(1,(GMW!$HY$2:$HY$100=AF$3)*(GMW!$HZ$2:$HZ$100=AF$1),0),$B107-1973)</f>
        <v>75.232050000000001</v>
      </c>
      <c r="AG107" cm="1">
        <f t="array" ref="AG107">INDEX(GMW!$A$2:$HZ$100,MATCH(1,(GMW!$HY$2:$HY$100=AG$3)*(GMW!$HZ$2:$HZ$100=AG$1),0),$B107-1973)</f>
        <v>77.233329999999995</v>
      </c>
      <c r="AH107" cm="1">
        <f t="array" ref="AH107">INDEX(GMW!$A$2:$HZ$100,MATCH(1,(GMW!$HY$2:$HY$100=AH$3)*(GMW!$HZ$2:$HZ$100=AH$1),0),$B107-1973)</f>
        <v>4.75</v>
      </c>
      <c r="AI107" cm="1">
        <f t="array" ref="AI107">INDEX(GMW!$A$2:$HZ$100,MATCH(1,(GMW!$HY$2:$HY$100=AI$3)*(GMW!$HZ$2:$HZ$100=AI$1),0),$B107-1973)</f>
        <v>42529</v>
      </c>
      <c r="AJ107" cm="1">
        <f t="array" ref="AJ107">INDEX(GMW!$A$2:$HZ$100,MATCH(1,(GMW!$HY$2:$HY$100=AJ$3)*(GMW!$HZ$2:$HZ$100=AJ$1),0),$B107-1973)</f>
        <v>99.5</v>
      </c>
      <c r="AK107" cm="1">
        <f t="array" ref="AK107">INDEX(GMW!$A$2:$HZ$100,MATCH(1,(GMW!$HY$2:$HY$100=AK$3)*(GMW!$HZ$2:$HZ$100=AK$1),0),$B107-1973)</f>
        <v>30501</v>
      </c>
      <c r="AL107" cm="1">
        <f t="array" ref="AL107">INDEX(GMW!$A$2:$HZ$100,MATCH(1,(GMW!$HY$2:$HY$100=AL$3)*(GMW!$HZ$2:$HZ$100=AL$1),0),$B107-1973)</f>
        <v>4.7</v>
      </c>
      <c r="AM107" cm="1">
        <f t="array" ref="AM107">INDEX(GMW!$A$2:$HZ$100,MATCH(1,(GMW!$HY$2:$HY$100=AM$3)*(GMW!$HZ$2:$HZ$100=AM$1),0),$B107-1973)</f>
        <v>2.2883420000000001</v>
      </c>
      <c r="AN107" cm="1">
        <f t="array" ref="AN107">INDEX(GMW!$A$2:$HZ$100,MATCH(1,(GMW!$HY$2:$HY$100=AN$3)*(GMW!$HZ$2:$HZ$100=AN$1),0),$B107-1973)</f>
        <v>60297.25</v>
      </c>
      <c r="AO107" cm="1">
        <f t="array" ref="AO107">INDEX(GMW!$A$2:$HZ$100,MATCH(1,(GMW!$HY$2:$HY$100=AO$3)*(GMW!$HZ$2:$HZ$100=AO$1),0),$B107-1973)</f>
        <v>453784</v>
      </c>
      <c r="AP107" cm="1">
        <f t="array" ref="AP107">INDEX(GMW!$A$2:$HZ$100,MATCH(1,(GMW!$HY$2:$HY$100=AP$3)*(GMW!$HZ$2:$HZ$100=AP$1),0),$B107-1973)</f>
        <v>6445</v>
      </c>
      <c r="AQ107" cm="1">
        <f t="array" ref="AQ107">INDEX(GMW!$A$2:$HZ$100,MATCH(1,(GMW!$HY$2:$HY$100=AQ$3)*(GMW!$HZ$2:$HZ$100=AQ$1),0),$B107-1973)</f>
        <v>5465</v>
      </c>
      <c r="AR107" cm="1">
        <f t="array" ref="AR107">INDEX(GMW!$A$2:$HZ$100,MATCH(1,(GMW!$HY$2:$HY$100=AR$3)*(GMW!$HZ$2:$HZ$100=AR$1),0),$B107-1973)</f>
        <v>121084</v>
      </c>
      <c r="AS107" cm="1">
        <f t="array" ref="AS107">INDEX(GMW!$A$2:$HZ$100,MATCH(1,(GMW!$HY$2:$HY$100=AS$3)*(GMW!$HZ$2:$HZ$100=AS$1),0),$B107-1973)</f>
        <v>11910</v>
      </c>
      <c r="AT107" cm="1">
        <f t="array" ref="AT107">INDEX(GMW!$A$2:$HZ$100,MATCH(1,(GMW!$HY$2:$HY$100=AT$3)*(GMW!$HZ$2:$HZ$100=AT$1),0),$B107-1973)</f>
        <v>7733</v>
      </c>
      <c r="AU107" cm="1">
        <f t="array" ref="AU107">INDEX(GMW!$A$2:$HZ$100,MATCH(1,(GMW!$HY$2:$HY$100=AU$3)*(GMW!$HZ$2:$HZ$100=AU$1),0),$B107-1973)</f>
        <v>134282</v>
      </c>
      <c r="AV107" cm="1">
        <f t="array" ref="AV107">INDEX(GMW!$A$2:$HZ$100,MATCH(1,(GMW!$HY$2:$HY$100=AV$3)*(GMW!$HZ$2:$HZ$100=AV$1),0),$B107-1973)</f>
        <v>460900</v>
      </c>
      <c r="AW107" cm="1">
        <f t="array" ref="AW107">INDEX(GMW!$A$2:$HZ$100,MATCH(1,(GMW!$HY$2:$HY$100=AW$3)*(GMW!$HZ$2:$HZ$100=AW$1),0),$B107-1973)</f>
        <v>341391</v>
      </c>
      <c r="AX107" cm="1">
        <f t="array" ref="AX107">INDEX(GMW!$A$2:$HZ$100,MATCH(1,(GMW!$HY$2:$HY$100=AX$3)*(GMW!$HZ$2:$HZ$100=AX$1),0),$B107-1973)</f>
        <v>443517.6</v>
      </c>
      <c r="AY107" cm="1">
        <f t="array" ref="AY107">INDEX(GMW!$A$2:$HZ$100,MATCH(1,(GMW!$HY$2:$HY$100=AY$3)*(GMW!$HZ$2:$HZ$100=AY$1),0),$B107-1973)</f>
        <v>75.232050000000001</v>
      </c>
      <c r="AZ107" cm="1">
        <f t="array" ref="AZ107">INDEX(GMW!$A$2:$HZ$100,MATCH(1,(GMW!$HY$2:$HY$100=AZ$3)*(GMW!$HZ$2:$HZ$100=AZ$1),0),$B107-1973)</f>
        <v>77.233329999999995</v>
      </c>
      <c r="BA107" cm="1">
        <f t="array" ref="BA107">INDEX(GMW!$A$2:$HZ$100,MATCH(1,(GMW!$HY$2:$HY$100=BA$3)*(GMW!$HZ$2:$HZ$100=BA$1),0),$B107-1973)</f>
        <v>4.75</v>
      </c>
      <c r="BB107" cm="1">
        <f t="array" ref="BB107">INDEX(GMW!$A$2:$HZ$100,MATCH(1,(GMW!$HY$2:$HY$100=BB$3)*(GMW!$HZ$2:$HZ$100=BB$1),0),$B107-1973)</f>
        <v>42529</v>
      </c>
      <c r="BC107" cm="1">
        <f t="array" ref="BC107">INDEX(GMW!$A$2:$HZ$100,MATCH(1,(GMW!$HY$2:$HY$100=BC$3)*(GMW!$HZ$2:$HZ$100=BC$1),0),$B107-1973)</f>
        <v>99.5</v>
      </c>
      <c r="BD107" cm="1">
        <f t="array" ref="BD107">INDEX(GMW!$A$2:$HZ$100,MATCH(1,(GMW!$HY$2:$HY$100=BD$3)*(GMW!$HZ$2:$HZ$100=BD$1),0),$B107-1973)</f>
        <v>30501</v>
      </c>
      <c r="BE107" cm="1">
        <f t="array" ref="BE107">INDEX(GMW!$A$2:$HZ$100,MATCH(1,(GMW!$HY$2:$HY$100=BE$3)*(GMW!$HZ$2:$HZ$100=BE$1),0),$B107-1973)</f>
        <v>4.7</v>
      </c>
      <c r="BF107" cm="1">
        <f t="array" ref="BF107">INDEX(GMW!$A$2:$HZ$100,MATCH(1,(GMW!$HY$2:$HY$100=BF$3)*(GMW!$HZ$2:$HZ$100=BF$1),0),$B107-1973)</f>
        <v>2.2883420000000001</v>
      </c>
      <c r="BG107" cm="1">
        <f t="array" ref="BG107">INDEX(GMW!$A$2:$HZ$100,MATCH(1,(GMW!$HY$2:$HY$100=BG$3)*(GMW!$HZ$2:$HZ$100=BG$1),0),$B107-1973)</f>
        <v>60297.25</v>
      </c>
      <c r="BJ107">
        <f t="shared" si="127"/>
        <v>2004</v>
      </c>
      <c r="BK107" t="str">
        <f t="shared" ref="BK107" si="135">BJ107&amp;"01"</f>
        <v>200401</v>
      </c>
    </row>
    <row r="108" spans="1:63">
      <c r="B108">
        <f t="shared" si="125"/>
        <v>2081</v>
      </c>
      <c r="C108" cm="1">
        <f t="array" ref="C108">INDEX(GMW!$A$2:$HZ$100,MATCH(1,(GMW!$HY$2:$HY$100=C$3)*(GMW!$HZ$2:$HZ$100=C$1),0),$B108-1973)</f>
        <v>457557</v>
      </c>
      <c r="D108" cm="1">
        <f t="array" ref="D108">INDEX(GMW!$A$2:$HZ$100,MATCH(1,(GMW!$HY$2:$HY$100=D$3)*(GMW!$HZ$2:$HZ$100=D$1),0),$B108-1973)</f>
        <v>13535</v>
      </c>
      <c r="E108" cm="1">
        <f t="array" ref="E108">INDEX(GMW!$A$2:$HZ$100,MATCH(1,(GMW!$HY$2:$HY$100=E$3)*(GMW!$HZ$2:$HZ$100=E$1),0),$B108-1973)</f>
        <v>-10334</v>
      </c>
      <c r="F108" cm="1">
        <f t="array" ref="F108">INDEX(GMW!$A$2:$HZ$100,MATCH(1,(GMW!$HY$2:$HY$100=F$3)*(GMW!$HZ$2:$HZ$100=F$1),0),$B108-1973)</f>
        <v>122925</v>
      </c>
      <c r="G108" cm="1">
        <f t="array" ref="G108">INDEX(GMW!$A$2:$HZ$100,MATCH(1,(GMW!$HY$2:$HY$100=G$3)*(GMW!$HZ$2:$HZ$100=G$1),0),$B108-1973)</f>
        <v>3201</v>
      </c>
      <c r="H108" cm="1">
        <f t="array" ref="H108">INDEX(GMW!$A$2:$HZ$100,MATCH(1,(GMW!$HY$2:$HY$100=H$3)*(GMW!$HZ$2:$HZ$100=H$1),0),$B108-1973)</f>
        <v>7811</v>
      </c>
      <c r="I108" cm="1">
        <f t="array" ref="I108">INDEX(GMW!$A$2:$HZ$100,MATCH(1,(GMW!$HY$2:$HY$100=I$3)*(GMW!$HZ$2:$HZ$100=I$1),0),$B108-1973)</f>
        <v>120402</v>
      </c>
      <c r="J108" cm="1">
        <f t="array" ref="J108">INDEX(GMW!$A$2:$HZ$100,MATCH(1,(GMW!$HY$2:$HY$100=J$3)*(GMW!$HZ$2:$HZ$100=J$1),0),$B108-1973)</f>
        <v>473300</v>
      </c>
      <c r="K108" cm="1">
        <f t="array" ref="K108">INDEX(GMW!$A$2:$HZ$100,MATCH(1,(GMW!$HY$2:$HY$100=K$3)*(GMW!$HZ$2:$HZ$100=K$1),0),$B108-1973)</f>
        <v>348632</v>
      </c>
      <c r="L108" cm="1">
        <f t="array" ref="L108">INDEX(GMW!$A$2:$HZ$100,MATCH(1,(GMW!$HY$2:$HY$100=L$3)*(GMW!$HZ$2:$HZ$100=L$1),0),$B108-1973)</f>
        <v>445312.1</v>
      </c>
      <c r="M108" cm="1">
        <f t="array" ref="M108">INDEX(GMW!$A$2:$HZ$100,MATCH(1,(GMW!$HY$2:$HY$100=M$3)*(GMW!$HZ$2:$HZ$100=M$1),0),$B108-1973)</f>
        <v>76.194220000000001</v>
      </c>
      <c r="N108" cm="1">
        <f t="array" ref="N108">INDEX(GMW!$A$2:$HZ$100,MATCH(1,(GMW!$HY$2:$HY$100=N$3)*(GMW!$HZ$2:$HZ$100=N$1),0),$B108-1973)</f>
        <v>78</v>
      </c>
      <c r="O108" cm="1">
        <f t="array" ref="O108">INDEX(GMW!$A$2:$HZ$100,MATCH(1,(GMW!$HY$2:$HY$100=O$3)*(GMW!$HZ$2:$HZ$100=O$1),0),$B108-1973)</f>
        <v>4.75</v>
      </c>
      <c r="P108" cm="1">
        <f t="array" ref="P108">INDEX(GMW!$A$2:$HZ$100,MATCH(1,(GMW!$HY$2:$HY$100=P$3)*(GMW!$HZ$2:$HZ$100=P$1),0),$B108-1973)</f>
        <v>43290</v>
      </c>
      <c r="Q108" cm="1">
        <f t="array" ref="Q108">INDEX(GMW!$A$2:$HZ$100,MATCH(1,(GMW!$HY$2:$HY$100=Q$3)*(GMW!$HZ$2:$HZ$100=Q$1),0),$B108-1973)</f>
        <v>100.8</v>
      </c>
      <c r="R108" cm="1">
        <f t="array" ref="R108">INDEX(GMW!$A$2:$HZ$100,MATCH(1,(GMW!$HY$2:$HY$100=R$3)*(GMW!$HZ$2:$HZ$100=R$1),0),$B108-1973)</f>
        <v>30691</v>
      </c>
      <c r="S108" cm="1">
        <f t="array" ref="S108">INDEX(GMW!$A$2:$HZ$100,MATCH(1,(GMW!$HY$2:$HY$100=S$3)*(GMW!$HZ$2:$HZ$100=S$1),0),$B108-1973)</f>
        <v>4.8</v>
      </c>
      <c r="T108" cm="1">
        <f t="array" ref="T108">INDEX(GMW!$A$2:$HZ$100,MATCH(1,(GMW!$HY$2:$HY$100=T$3)*(GMW!$HZ$2:$HZ$100=T$1),0),$B108-1973)</f>
        <v>2.712631</v>
      </c>
      <c r="U108" cm="1">
        <f t="array" ref="U108">INDEX(GMW!$A$2:$HZ$100,MATCH(1,(GMW!$HY$2:$HY$100=U$3)*(GMW!$HZ$2:$HZ$100=U$1),0),$B108-1973)</f>
        <v>60413</v>
      </c>
      <c r="V108" cm="1">
        <f t="array" ref="V108">INDEX(GMW!$A$2:$HZ$100,MATCH(1,(GMW!$HY$2:$HY$100=V$3)*(GMW!$HZ$2:$HZ$100=V$1),0),$B108-1973)</f>
        <v>457557</v>
      </c>
      <c r="W108" cm="1">
        <f t="array" ref="W108">INDEX(GMW!$A$2:$HZ$100,MATCH(1,(GMW!$HY$2:$HY$100=W$3)*(GMW!$HZ$2:$HZ$100=W$1),0),$B108-1973)</f>
        <v>13535</v>
      </c>
      <c r="X108" cm="1">
        <f t="array" ref="X108">INDEX(GMW!$A$2:$HZ$100,MATCH(1,(GMW!$HY$2:$HY$100=X$3)*(GMW!$HZ$2:$HZ$100=X$1),0),$B108-1973)</f>
        <v>-10334</v>
      </c>
      <c r="Y108" cm="1">
        <f t="array" ref="Y108">INDEX(GMW!$A$2:$HZ$100,MATCH(1,(GMW!$HY$2:$HY$100=Y$3)*(GMW!$HZ$2:$HZ$100=Y$1),0),$B108-1973)</f>
        <v>122925</v>
      </c>
      <c r="Z108" cm="1">
        <f t="array" ref="Z108">INDEX(GMW!$A$2:$HZ$100,MATCH(1,(GMW!$HY$2:$HY$100=Z$3)*(GMW!$HZ$2:$HZ$100=Z$1),0),$B108-1973)</f>
        <v>3201</v>
      </c>
      <c r="AA108" cm="1">
        <f t="array" ref="AA108">INDEX(GMW!$A$2:$HZ$100,MATCH(1,(GMW!$HY$2:$HY$100=AA$3)*(GMW!$HZ$2:$HZ$100=AA$1),0),$B108-1973)</f>
        <v>7811</v>
      </c>
      <c r="AB108" cm="1">
        <f t="array" ref="AB108">INDEX(GMW!$A$2:$HZ$100,MATCH(1,(GMW!$HY$2:$HY$100=AB$3)*(GMW!$HZ$2:$HZ$100=AB$1),0),$B108-1973)</f>
        <v>120402</v>
      </c>
      <c r="AC108" cm="1">
        <f t="array" ref="AC108">INDEX(GMW!$A$2:$HZ$100,MATCH(1,(GMW!$HY$2:$HY$100=AC$3)*(GMW!$HZ$2:$HZ$100=AC$1),0),$B108-1973)</f>
        <v>473300</v>
      </c>
      <c r="AD108" cm="1">
        <f t="array" ref="AD108">INDEX(GMW!$A$2:$HZ$100,MATCH(1,(GMW!$HY$2:$HY$100=AD$3)*(GMW!$HZ$2:$HZ$100=AD$1),0),$B108-1973)</f>
        <v>348632</v>
      </c>
      <c r="AE108" cm="1">
        <f t="array" ref="AE108">INDEX(GMW!$A$2:$HZ$100,MATCH(1,(GMW!$HY$2:$HY$100=AE$3)*(GMW!$HZ$2:$HZ$100=AE$1),0),$B108-1973)</f>
        <v>445312.1</v>
      </c>
      <c r="AF108" cm="1">
        <f t="array" ref="AF108">INDEX(GMW!$A$2:$HZ$100,MATCH(1,(GMW!$HY$2:$HY$100=AF$3)*(GMW!$HZ$2:$HZ$100=AF$1),0),$B108-1973)</f>
        <v>76.194220000000001</v>
      </c>
      <c r="AG108" cm="1">
        <f t="array" ref="AG108">INDEX(GMW!$A$2:$HZ$100,MATCH(1,(GMW!$HY$2:$HY$100=AG$3)*(GMW!$HZ$2:$HZ$100=AG$1),0),$B108-1973)</f>
        <v>78</v>
      </c>
      <c r="AH108" cm="1">
        <f t="array" ref="AH108">INDEX(GMW!$A$2:$HZ$100,MATCH(1,(GMW!$HY$2:$HY$100=AH$3)*(GMW!$HZ$2:$HZ$100=AH$1),0),$B108-1973)</f>
        <v>4.75</v>
      </c>
      <c r="AI108" cm="1">
        <f t="array" ref="AI108">INDEX(GMW!$A$2:$HZ$100,MATCH(1,(GMW!$HY$2:$HY$100=AI$3)*(GMW!$HZ$2:$HZ$100=AI$1),0),$B108-1973)</f>
        <v>43290</v>
      </c>
      <c r="AJ108" cm="1">
        <f t="array" ref="AJ108">INDEX(GMW!$A$2:$HZ$100,MATCH(1,(GMW!$HY$2:$HY$100=AJ$3)*(GMW!$HZ$2:$HZ$100=AJ$1),0),$B108-1973)</f>
        <v>100.8</v>
      </c>
      <c r="AK108" cm="1">
        <f t="array" ref="AK108">INDEX(GMW!$A$2:$HZ$100,MATCH(1,(GMW!$HY$2:$HY$100=AK$3)*(GMW!$HZ$2:$HZ$100=AK$1),0),$B108-1973)</f>
        <v>30691</v>
      </c>
      <c r="AL108" cm="1">
        <f t="array" ref="AL108">INDEX(GMW!$A$2:$HZ$100,MATCH(1,(GMW!$HY$2:$HY$100=AL$3)*(GMW!$HZ$2:$HZ$100=AL$1),0),$B108-1973)</f>
        <v>4.8</v>
      </c>
      <c r="AM108" cm="1">
        <f t="array" ref="AM108">INDEX(GMW!$A$2:$HZ$100,MATCH(1,(GMW!$HY$2:$HY$100=AM$3)*(GMW!$HZ$2:$HZ$100=AM$1),0),$B108-1973)</f>
        <v>2.712631</v>
      </c>
      <c r="AN108" cm="1">
        <f t="array" ref="AN108">INDEX(GMW!$A$2:$HZ$100,MATCH(1,(GMW!$HY$2:$HY$100=AN$3)*(GMW!$HZ$2:$HZ$100=AN$1),0),$B108-1973)</f>
        <v>60413</v>
      </c>
      <c r="AO108" cm="1">
        <f t="array" ref="AO108">INDEX(GMW!$A$2:$HZ$100,MATCH(1,(GMW!$HY$2:$HY$100=AO$3)*(GMW!$HZ$2:$HZ$100=AO$1),0),$B108-1973)</f>
        <v>457557</v>
      </c>
      <c r="AP108" cm="1">
        <f t="array" ref="AP108">INDEX(GMW!$A$2:$HZ$100,MATCH(1,(GMW!$HY$2:$HY$100=AP$3)*(GMW!$HZ$2:$HZ$100=AP$1),0),$B108-1973)</f>
        <v>13535</v>
      </c>
      <c r="AQ108" cm="1">
        <f t="array" ref="AQ108">INDEX(GMW!$A$2:$HZ$100,MATCH(1,(GMW!$HY$2:$HY$100=AQ$3)*(GMW!$HZ$2:$HZ$100=AQ$1),0),$B108-1973)</f>
        <v>-10334</v>
      </c>
      <c r="AR108" cm="1">
        <f t="array" ref="AR108">INDEX(GMW!$A$2:$HZ$100,MATCH(1,(GMW!$HY$2:$HY$100=AR$3)*(GMW!$HZ$2:$HZ$100=AR$1),0),$B108-1973)</f>
        <v>122925</v>
      </c>
      <c r="AS108" cm="1">
        <f t="array" ref="AS108">INDEX(GMW!$A$2:$HZ$100,MATCH(1,(GMW!$HY$2:$HY$100=AS$3)*(GMW!$HZ$2:$HZ$100=AS$1),0),$B108-1973)</f>
        <v>3201</v>
      </c>
      <c r="AT108" cm="1">
        <f t="array" ref="AT108">INDEX(GMW!$A$2:$HZ$100,MATCH(1,(GMW!$HY$2:$HY$100=AT$3)*(GMW!$HZ$2:$HZ$100=AT$1),0),$B108-1973)</f>
        <v>7811</v>
      </c>
      <c r="AU108" cm="1">
        <f t="array" ref="AU108">INDEX(GMW!$A$2:$HZ$100,MATCH(1,(GMW!$HY$2:$HY$100=AU$3)*(GMW!$HZ$2:$HZ$100=AU$1),0),$B108-1973)</f>
        <v>120402</v>
      </c>
      <c r="AV108" cm="1">
        <f t="array" ref="AV108">INDEX(GMW!$A$2:$HZ$100,MATCH(1,(GMW!$HY$2:$HY$100=AV$3)*(GMW!$HZ$2:$HZ$100=AV$1),0),$B108-1973)</f>
        <v>473300</v>
      </c>
      <c r="AW108" cm="1">
        <f t="array" ref="AW108">INDEX(GMW!$A$2:$HZ$100,MATCH(1,(GMW!$HY$2:$HY$100=AW$3)*(GMW!$HZ$2:$HZ$100=AW$1),0),$B108-1973)</f>
        <v>348632</v>
      </c>
      <c r="AX108" cm="1">
        <f t="array" ref="AX108">INDEX(GMW!$A$2:$HZ$100,MATCH(1,(GMW!$HY$2:$HY$100=AX$3)*(GMW!$HZ$2:$HZ$100=AX$1),0),$B108-1973)</f>
        <v>445312.1</v>
      </c>
      <c r="AY108" cm="1">
        <f t="array" ref="AY108">INDEX(GMW!$A$2:$HZ$100,MATCH(1,(GMW!$HY$2:$HY$100=AY$3)*(GMW!$HZ$2:$HZ$100=AY$1),0),$B108-1973)</f>
        <v>76.194220000000001</v>
      </c>
      <c r="AZ108" cm="1">
        <f t="array" ref="AZ108">INDEX(GMW!$A$2:$HZ$100,MATCH(1,(GMW!$HY$2:$HY$100=AZ$3)*(GMW!$HZ$2:$HZ$100=AZ$1),0),$B108-1973)</f>
        <v>78</v>
      </c>
      <c r="BA108" cm="1">
        <f t="array" ref="BA108">INDEX(GMW!$A$2:$HZ$100,MATCH(1,(GMW!$HY$2:$HY$100=BA$3)*(GMW!$HZ$2:$HZ$100=BA$1),0),$B108-1973)</f>
        <v>4.75</v>
      </c>
      <c r="BB108" cm="1">
        <f t="array" ref="BB108">INDEX(GMW!$A$2:$HZ$100,MATCH(1,(GMW!$HY$2:$HY$100=BB$3)*(GMW!$HZ$2:$HZ$100=BB$1),0),$B108-1973)</f>
        <v>43290</v>
      </c>
      <c r="BC108" cm="1">
        <f t="array" ref="BC108">INDEX(GMW!$A$2:$HZ$100,MATCH(1,(GMW!$HY$2:$HY$100=BC$3)*(GMW!$HZ$2:$HZ$100=BC$1),0),$B108-1973)</f>
        <v>100.8</v>
      </c>
      <c r="BD108" cm="1">
        <f t="array" ref="BD108">INDEX(GMW!$A$2:$HZ$100,MATCH(1,(GMW!$HY$2:$HY$100=BD$3)*(GMW!$HZ$2:$HZ$100=BD$1),0),$B108-1973)</f>
        <v>30691</v>
      </c>
      <c r="BE108" cm="1">
        <f t="array" ref="BE108">INDEX(GMW!$A$2:$HZ$100,MATCH(1,(GMW!$HY$2:$HY$100=BE$3)*(GMW!$HZ$2:$HZ$100=BE$1),0),$B108-1973)</f>
        <v>4.8</v>
      </c>
      <c r="BF108" cm="1">
        <f t="array" ref="BF108">INDEX(GMW!$A$2:$HZ$100,MATCH(1,(GMW!$HY$2:$HY$100=BF$3)*(GMW!$HZ$2:$HZ$100=BF$1),0),$B108-1973)</f>
        <v>2.712631</v>
      </c>
      <c r="BG108" cm="1">
        <f t="array" ref="BG108">INDEX(GMW!$A$2:$HZ$100,MATCH(1,(GMW!$HY$2:$HY$100=BG$3)*(GMW!$HZ$2:$HZ$100=BG$1),0),$B108-1973)</f>
        <v>60413</v>
      </c>
      <c r="BJ108">
        <f t="shared" si="127"/>
        <v>2005</v>
      </c>
    </row>
    <row r="109" spans="1:63">
      <c r="B109">
        <f t="shared" si="125"/>
        <v>2082</v>
      </c>
      <c r="C109" cm="1">
        <f t="array" ref="C109">INDEX(GMW!$A$2:$HZ$100,MATCH(1,(GMW!$HY$2:$HY$100=C$3)*(GMW!$HZ$2:$HZ$100=C$1),0),$B109-1973)</f>
        <v>461135</v>
      </c>
      <c r="D109" cm="1">
        <f t="array" ref="D109">INDEX(GMW!$A$2:$HZ$100,MATCH(1,(GMW!$HY$2:$HY$100=D$3)*(GMW!$HZ$2:$HZ$100=D$1),0),$B109-1973)</f>
        <v>10899</v>
      </c>
      <c r="E109" cm="1">
        <f t="array" ref="E109">INDEX(GMW!$A$2:$HZ$100,MATCH(1,(GMW!$HY$2:$HY$100=E$3)*(GMW!$HZ$2:$HZ$100=E$1),0),$B109-1973)</f>
        <v>-5709</v>
      </c>
      <c r="F109" cm="1">
        <f t="array" ref="F109">INDEX(GMW!$A$2:$HZ$100,MATCH(1,(GMW!$HY$2:$HY$100=F$3)*(GMW!$HZ$2:$HZ$100=F$1),0),$B109-1973)</f>
        <v>127446</v>
      </c>
      <c r="G109" cm="1">
        <f t="array" ref="G109">INDEX(GMW!$A$2:$HZ$100,MATCH(1,(GMW!$HY$2:$HY$100=G$3)*(GMW!$HZ$2:$HZ$100=G$1),0),$B109-1973)</f>
        <v>5190</v>
      </c>
      <c r="H109" cm="1">
        <f t="array" ref="H109">INDEX(GMW!$A$2:$HZ$100,MATCH(1,(GMW!$HY$2:$HY$100=H$3)*(GMW!$HZ$2:$HZ$100=H$1),0),$B109-1973)</f>
        <v>7958</v>
      </c>
      <c r="I109" cm="1">
        <f t="array" ref="I109">INDEX(GMW!$A$2:$HZ$100,MATCH(1,(GMW!$HY$2:$HY$100=I$3)*(GMW!$HZ$2:$HZ$100=I$1),0),$B109-1973)</f>
        <v>129695</v>
      </c>
      <c r="J109" cm="1">
        <f t="array" ref="J109">INDEX(GMW!$A$2:$HZ$100,MATCH(1,(GMW!$HY$2:$HY$100=J$3)*(GMW!$HZ$2:$HZ$100=J$1),0),$B109-1973)</f>
        <v>483300</v>
      </c>
      <c r="K109" cm="1">
        <f t="array" ref="K109">INDEX(GMW!$A$2:$HZ$100,MATCH(1,(GMW!$HY$2:$HY$100=K$3)*(GMW!$HZ$2:$HZ$100=K$1),0),$B109-1973)</f>
        <v>351940</v>
      </c>
      <c r="L109" cm="1">
        <f t="array" ref="L109">INDEX(GMW!$A$2:$HZ$100,MATCH(1,(GMW!$HY$2:$HY$100=L$3)*(GMW!$HZ$2:$HZ$100=L$1),0),$B109-1973)</f>
        <v>449660</v>
      </c>
      <c r="M109" cm="1">
        <f t="array" ref="M109">INDEX(GMW!$A$2:$HZ$100,MATCH(1,(GMW!$HY$2:$HY$100=M$3)*(GMW!$HZ$2:$HZ$100=M$1),0),$B109-1973)</f>
        <v>76.32038</v>
      </c>
      <c r="N109" cm="1">
        <f t="array" ref="N109">INDEX(GMW!$A$2:$HZ$100,MATCH(1,(GMW!$HY$2:$HY$100=N$3)*(GMW!$HZ$2:$HZ$100=N$1),0),$B109-1973)</f>
        <v>78.400000000000006</v>
      </c>
      <c r="O109" cm="1">
        <f t="array" ref="O109">INDEX(GMW!$A$2:$HZ$100,MATCH(1,(GMW!$HY$2:$HY$100=O$3)*(GMW!$HZ$2:$HZ$100=O$1),0),$B109-1973)</f>
        <v>4.5</v>
      </c>
      <c r="P109" cm="1">
        <f t="array" ref="P109">INDEX(GMW!$A$2:$HZ$100,MATCH(1,(GMW!$HY$2:$HY$100=P$3)*(GMW!$HZ$2:$HZ$100=P$1),0),$B109-1973)</f>
        <v>43347</v>
      </c>
      <c r="Q109" cm="1">
        <f t="array" ref="Q109">INDEX(GMW!$A$2:$HZ$100,MATCH(1,(GMW!$HY$2:$HY$100=Q$3)*(GMW!$HZ$2:$HZ$100=Q$1),0),$B109-1973)</f>
        <v>99.9</v>
      </c>
      <c r="R109" cm="1">
        <f t="array" ref="R109">INDEX(GMW!$A$2:$HZ$100,MATCH(1,(GMW!$HY$2:$HY$100=R$3)*(GMW!$HZ$2:$HZ$100=R$1),0),$B109-1973)</f>
        <v>30209</v>
      </c>
      <c r="S109" cm="1">
        <f t="array" ref="S109">INDEX(GMW!$A$2:$HZ$100,MATCH(1,(GMW!$HY$2:$HY$100=S$3)*(GMW!$HZ$2:$HZ$100=S$1),0),$B109-1973)</f>
        <v>4.7</v>
      </c>
      <c r="T109" cm="1">
        <f t="array" ref="T109">INDEX(GMW!$A$2:$HZ$100,MATCH(1,(GMW!$HY$2:$HY$100=T$3)*(GMW!$HZ$2:$HZ$100=T$1),0),$B109-1973)</f>
        <v>2.5198939999999999</v>
      </c>
      <c r="U109" cm="1">
        <f t="array" ref="U109">INDEX(GMW!$A$2:$HZ$100,MATCH(1,(GMW!$HY$2:$HY$100=U$3)*(GMW!$HZ$2:$HZ$100=U$1),0),$B109-1973)</f>
        <v>60516.5</v>
      </c>
      <c r="V109" cm="1">
        <f t="array" ref="V109">INDEX(GMW!$A$2:$HZ$100,MATCH(1,(GMW!$HY$2:$HY$100=V$3)*(GMW!$HZ$2:$HZ$100=V$1),0),$B109-1973)</f>
        <v>461135</v>
      </c>
      <c r="W109" cm="1">
        <f t="array" ref="W109">INDEX(GMW!$A$2:$HZ$100,MATCH(1,(GMW!$HY$2:$HY$100=W$3)*(GMW!$HZ$2:$HZ$100=W$1),0),$B109-1973)</f>
        <v>10899</v>
      </c>
      <c r="X109" cm="1">
        <f t="array" ref="X109">INDEX(GMW!$A$2:$HZ$100,MATCH(1,(GMW!$HY$2:$HY$100=X$3)*(GMW!$HZ$2:$HZ$100=X$1),0),$B109-1973)</f>
        <v>-5709</v>
      </c>
      <c r="Y109" cm="1">
        <f t="array" ref="Y109">INDEX(GMW!$A$2:$HZ$100,MATCH(1,(GMW!$HY$2:$HY$100=Y$3)*(GMW!$HZ$2:$HZ$100=Y$1),0),$B109-1973)</f>
        <v>127446</v>
      </c>
      <c r="Z109" cm="1">
        <f t="array" ref="Z109">INDEX(GMW!$A$2:$HZ$100,MATCH(1,(GMW!$HY$2:$HY$100=Z$3)*(GMW!$HZ$2:$HZ$100=Z$1),0),$B109-1973)</f>
        <v>5190</v>
      </c>
      <c r="AA109" cm="1">
        <f t="array" ref="AA109">INDEX(GMW!$A$2:$HZ$100,MATCH(1,(GMW!$HY$2:$HY$100=AA$3)*(GMW!$HZ$2:$HZ$100=AA$1),0),$B109-1973)</f>
        <v>7958</v>
      </c>
      <c r="AB109" cm="1">
        <f t="array" ref="AB109">INDEX(GMW!$A$2:$HZ$100,MATCH(1,(GMW!$HY$2:$HY$100=AB$3)*(GMW!$HZ$2:$HZ$100=AB$1),0),$B109-1973)</f>
        <v>129695</v>
      </c>
      <c r="AC109" cm="1">
        <f t="array" ref="AC109">INDEX(GMW!$A$2:$HZ$100,MATCH(1,(GMW!$HY$2:$HY$100=AC$3)*(GMW!$HZ$2:$HZ$100=AC$1),0),$B109-1973)</f>
        <v>483300</v>
      </c>
      <c r="AD109" cm="1">
        <f t="array" ref="AD109">INDEX(GMW!$A$2:$HZ$100,MATCH(1,(GMW!$HY$2:$HY$100=AD$3)*(GMW!$HZ$2:$HZ$100=AD$1),0),$B109-1973)</f>
        <v>351940</v>
      </c>
      <c r="AE109" cm="1">
        <f t="array" ref="AE109">INDEX(GMW!$A$2:$HZ$100,MATCH(1,(GMW!$HY$2:$HY$100=AE$3)*(GMW!$HZ$2:$HZ$100=AE$1),0),$B109-1973)</f>
        <v>449660</v>
      </c>
      <c r="AF109" cm="1">
        <f t="array" ref="AF109">INDEX(GMW!$A$2:$HZ$100,MATCH(1,(GMW!$HY$2:$HY$100=AF$3)*(GMW!$HZ$2:$HZ$100=AF$1),0),$B109-1973)</f>
        <v>76.32038</v>
      </c>
      <c r="AG109" cm="1">
        <f t="array" ref="AG109">INDEX(GMW!$A$2:$HZ$100,MATCH(1,(GMW!$HY$2:$HY$100=AG$3)*(GMW!$HZ$2:$HZ$100=AG$1),0),$B109-1973)</f>
        <v>78.400000000000006</v>
      </c>
      <c r="AH109" cm="1">
        <f t="array" ref="AH109">INDEX(GMW!$A$2:$HZ$100,MATCH(1,(GMW!$HY$2:$HY$100=AH$3)*(GMW!$HZ$2:$HZ$100=AH$1),0),$B109-1973)</f>
        <v>4.5</v>
      </c>
      <c r="AI109" cm="1">
        <f t="array" ref="AI109">INDEX(GMW!$A$2:$HZ$100,MATCH(1,(GMW!$HY$2:$HY$100=AI$3)*(GMW!$HZ$2:$HZ$100=AI$1),0),$B109-1973)</f>
        <v>43347</v>
      </c>
      <c r="AJ109" cm="1">
        <f t="array" ref="AJ109">INDEX(GMW!$A$2:$HZ$100,MATCH(1,(GMW!$HY$2:$HY$100=AJ$3)*(GMW!$HZ$2:$HZ$100=AJ$1),0),$B109-1973)</f>
        <v>99.9</v>
      </c>
      <c r="AK109" cm="1">
        <f t="array" ref="AK109">INDEX(GMW!$A$2:$HZ$100,MATCH(1,(GMW!$HY$2:$HY$100=AK$3)*(GMW!$HZ$2:$HZ$100=AK$1),0),$B109-1973)</f>
        <v>30209</v>
      </c>
      <c r="AL109" cm="1">
        <f t="array" ref="AL109">INDEX(GMW!$A$2:$HZ$100,MATCH(1,(GMW!$HY$2:$HY$100=AL$3)*(GMW!$HZ$2:$HZ$100=AL$1),0),$B109-1973)</f>
        <v>4.7</v>
      </c>
      <c r="AM109" cm="1">
        <f t="array" ref="AM109">INDEX(GMW!$A$2:$HZ$100,MATCH(1,(GMW!$HY$2:$HY$100=AM$3)*(GMW!$HZ$2:$HZ$100=AM$1),0),$B109-1973)</f>
        <v>2.5198939999999999</v>
      </c>
      <c r="AN109" cm="1">
        <f t="array" ref="AN109">INDEX(GMW!$A$2:$HZ$100,MATCH(1,(GMW!$HY$2:$HY$100=AN$3)*(GMW!$HZ$2:$HZ$100=AN$1),0),$B109-1973)</f>
        <v>60516.5</v>
      </c>
      <c r="AO109" cm="1">
        <f t="array" ref="AO109">INDEX(GMW!$A$2:$HZ$100,MATCH(1,(GMW!$HY$2:$HY$100=AO$3)*(GMW!$HZ$2:$HZ$100=AO$1),0),$B109-1973)</f>
        <v>461135</v>
      </c>
      <c r="AP109" cm="1">
        <f t="array" ref="AP109">INDEX(GMW!$A$2:$HZ$100,MATCH(1,(GMW!$HY$2:$HY$100=AP$3)*(GMW!$HZ$2:$HZ$100=AP$1),0),$B109-1973)</f>
        <v>10899</v>
      </c>
      <c r="AQ109" cm="1">
        <f t="array" ref="AQ109">INDEX(GMW!$A$2:$HZ$100,MATCH(1,(GMW!$HY$2:$HY$100=AQ$3)*(GMW!$HZ$2:$HZ$100=AQ$1),0),$B109-1973)</f>
        <v>-5709</v>
      </c>
      <c r="AR109" cm="1">
        <f t="array" ref="AR109">INDEX(GMW!$A$2:$HZ$100,MATCH(1,(GMW!$HY$2:$HY$100=AR$3)*(GMW!$HZ$2:$HZ$100=AR$1),0),$B109-1973)</f>
        <v>127446</v>
      </c>
      <c r="AS109" cm="1">
        <f t="array" ref="AS109">INDEX(GMW!$A$2:$HZ$100,MATCH(1,(GMW!$HY$2:$HY$100=AS$3)*(GMW!$HZ$2:$HZ$100=AS$1),0),$B109-1973)</f>
        <v>5190</v>
      </c>
      <c r="AT109" cm="1">
        <f t="array" ref="AT109">INDEX(GMW!$A$2:$HZ$100,MATCH(1,(GMW!$HY$2:$HY$100=AT$3)*(GMW!$HZ$2:$HZ$100=AT$1),0),$B109-1973)</f>
        <v>7958</v>
      </c>
      <c r="AU109" cm="1">
        <f t="array" ref="AU109">INDEX(GMW!$A$2:$HZ$100,MATCH(1,(GMW!$HY$2:$HY$100=AU$3)*(GMW!$HZ$2:$HZ$100=AU$1),0),$B109-1973)</f>
        <v>129695</v>
      </c>
      <c r="AV109" cm="1">
        <f t="array" ref="AV109">INDEX(GMW!$A$2:$HZ$100,MATCH(1,(GMW!$HY$2:$HY$100=AV$3)*(GMW!$HZ$2:$HZ$100=AV$1),0),$B109-1973)</f>
        <v>483300</v>
      </c>
      <c r="AW109" cm="1">
        <f t="array" ref="AW109">INDEX(GMW!$A$2:$HZ$100,MATCH(1,(GMW!$HY$2:$HY$100=AW$3)*(GMW!$HZ$2:$HZ$100=AW$1),0),$B109-1973)</f>
        <v>351940</v>
      </c>
      <c r="AX109" cm="1">
        <f t="array" ref="AX109">INDEX(GMW!$A$2:$HZ$100,MATCH(1,(GMW!$HY$2:$HY$100=AX$3)*(GMW!$HZ$2:$HZ$100=AX$1),0),$B109-1973)</f>
        <v>449660</v>
      </c>
      <c r="AY109" cm="1">
        <f t="array" ref="AY109">INDEX(GMW!$A$2:$HZ$100,MATCH(1,(GMW!$HY$2:$HY$100=AY$3)*(GMW!$HZ$2:$HZ$100=AY$1),0),$B109-1973)</f>
        <v>76.32038</v>
      </c>
      <c r="AZ109" cm="1">
        <f t="array" ref="AZ109">INDEX(GMW!$A$2:$HZ$100,MATCH(1,(GMW!$HY$2:$HY$100=AZ$3)*(GMW!$HZ$2:$HZ$100=AZ$1),0),$B109-1973)</f>
        <v>78.400000000000006</v>
      </c>
      <c r="BA109" cm="1">
        <f t="array" ref="BA109">INDEX(GMW!$A$2:$HZ$100,MATCH(1,(GMW!$HY$2:$HY$100=BA$3)*(GMW!$HZ$2:$HZ$100=BA$1),0),$B109-1973)</f>
        <v>4.5</v>
      </c>
      <c r="BB109" cm="1">
        <f t="array" ref="BB109">INDEX(GMW!$A$2:$HZ$100,MATCH(1,(GMW!$HY$2:$HY$100=BB$3)*(GMW!$HZ$2:$HZ$100=BB$1),0),$B109-1973)</f>
        <v>43347</v>
      </c>
      <c r="BC109" cm="1">
        <f t="array" ref="BC109">INDEX(GMW!$A$2:$HZ$100,MATCH(1,(GMW!$HY$2:$HY$100=BC$3)*(GMW!$HZ$2:$HZ$100=BC$1),0),$B109-1973)</f>
        <v>99.9</v>
      </c>
      <c r="BD109" cm="1">
        <f t="array" ref="BD109">INDEX(GMW!$A$2:$HZ$100,MATCH(1,(GMW!$HY$2:$HY$100=BD$3)*(GMW!$HZ$2:$HZ$100=BD$1),0),$B109-1973)</f>
        <v>30209</v>
      </c>
      <c r="BE109" cm="1">
        <f t="array" ref="BE109">INDEX(GMW!$A$2:$HZ$100,MATCH(1,(GMW!$HY$2:$HY$100=BE$3)*(GMW!$HZ$2:$HZ$100=BE$1),0),$B109-1973)</f>
        <v>4.7</v>
      </c>
      <c r="BF109" cm="1">
        <f t="array" ref="BF109">INDEX(GMW!$A$2:$HZ$100,MATCH(1,(GMW!$HY$2:$HY$100=BF$3)*(GMW!$HZ$2:$HZ$100=BF$1),0),$B109-1973)</f>
        <v>2.5198939999999999</v>
      </c>
      <c r="BG109" cm="1">
        <f t="array" ref="BG109">INDEX(GMW!$A$2:$HZ$100,MATCH(1,(GMW!$HY$2:$HY$100=BG$3)*(GMW!$HZ$2:$HZ$100=BG$1),0),$B109-1973)</f>
        <v>60516.5</v>
      </c>
      <c r="BJ109">
        <f t="shared" si="127"/>
        <v>2005</v>
      </c>
    </row>
    <row r="110" spans="1:63">
      <c r="B110">
        <f t="shared" si="125"/>
        <v>2083</v>
      </c>
      <c r="C110" cm="1">
        <f t="array" ref="C110">INDEX(GMW!$A$2:$HZ$100,MATCH(1,(GMW!$HY$2:$HY$100=C$3)*(GMW!$HZ$2:$HZ$100=C$1),0),$B110-1973)</f>
        <v>465451</v>
      </c>
      <c r="D110" cm="1">
        <f t="array" ref="D110">INDEX(GMW!$A$2:$HZ$100,MATCH(1,(GMW!$HY$2:$HY$100=D$3)*(GMW!$HZ$2:$HZ$100=D$1),0),$B110-1973)</f>
        <v>18427</v>
      </c>
      <c r="E110" cm="1">
        <f t="array" ref="E110">INDEX(GMW!$A$2:$HZ$100,MATCH(1,(GMW!$HY$2:$HY$100=E$3)*(GMW!$HZ$2:$HZ$100=E$1),0),$B110-1973)</f>
        <v>-11423</v>
      </c>
      <c r="F110" cm="1">
        <f t="array" ref="F110">INDEX(GMW!$A$2:$HZ$100,MATCH(1,(GMW!$HY$2:$HY$100=F$3)*(GMW!$HZ$2:$HZ$100=F$1),0),$B110-1973)</f>
        <v>128401</v>
      </c>
      <c r="G110" cm="1">
        <f t="array" ref="G110">INDEX(GMW!$A$2:$HZ$100,MATCH(1,(GMW!$HY$2:$HY$100=G$3)*(GMW!$HZ$2:$HZ$100=G$1),0),$B110-1973)</f>
        <v>7004</v>
      </c>
      <c r="H110" cm="1">
        <f t="array" ref="H110">INDEX(GMW!$A$2:$HZ$100,MATCH(1,(GMW!$HY$2:$HY$100=H$3)*(GMW!$HZ$2:$HZ$100=H$1),0),$B110-1973)</f>
        <v>8091</v>
      </c>
      <c r="I110" cm="1">
        <f t="array" ref="I110">INDEX(GMW!$A$2:$HZ$100,MATCH(1,(GMW!$HY$2:$HY$100=I$3)*(GMW!$HZ$2:$HZ$100=I$1),0),$B110-1973)</f>
        <v>125069</v>
      </c>
      <c r="J110" cm="1">
        <f t="array" ref="J110">INDEX(GMW!$A$2:$HZ$100,MATCH(1,(GMW!$HY$2:$HY$100=J$3)*(GMW!$HZ$2:$HZ$100=J$1),0),$B110-1973)</f>
        <v>503500</v>
      </c>
      <c r="K110" cm="1">
        <f t="array" ref="K110">INDEX(GMW!$A$2:$HZ$100,MATCH(1,(GMW!$HY$2:$HY$100=K$3)*(GMW!$HZ$2:$HZ$100=K$1),0),$B110-1973)</f>
        <v>356786</v>
      </c>
      <c r="L110" cm="1">
        <f t="array" ref="L110">INDEX(GMW!$A$2:$HZ$100,MATCH(1,(GMW!$HY$2:$HY$100=L$3)*(GMW!$HZ$2:$HZ$100=L$1),0),$B110-1973)</f>
        <v>452553</v>
      </c>
      <c r="M110" cm="1">
        <f t="array" ref="M110">INDEX(GMW!$A$2:$HZ$100,MATCH(1,(GMW!$HY$2:$HY$100=M$3)*(GMW!$HZ$2:$HZ$100=M$1),0),$B110-1973)</f>
        <v>76.653819999999996</v>
      </c>
      <c r="N110" cm="1">
        <f t="array" ref="N110">INDEX(GMW!$A$2:$HZ$100,MATCH(1,(GMW!$HY$2:$HY$100=N$3)*(GMW!$HZ$2:$HZ$100=N$1),0),$B110-1973)</f>
        <v>78.766670000000005</v>
      </c>
      <c r="O110" cm="1">
        <f t="array" ref="O110">INDEX(GMW!$A$2:$HZ$100,MATCH(1,(GMW!$HY$2:$HY$100=O$3)*(GMW!$HZ$2:$HZ$100=O$1),0),$B110-1973)</f>
        <v>4.5</v>
      </c>
      <c r="P110" cm="1">
        <f t="array" ref="P110">INDEX(GMW!$A$2:$HZ$100,MATCH(1,(GMW!$HY$2:$HY$100=P$3)*(GMW!$HZ$2:$HZ$100=P$1),0),$B110-1973)</f>
        <v>44284</v>
      </c>
      <c r="Q110" cm="1">
        <f t="array" ref="Q110">INDEX(GMW!$A$2:$HZ$100,MATCH(1,(GMW!$HY$2:$HY$100=Q$3)*(GMW!$HZ$2:$HZ$100=Q$1),0),$B110-1973)</f>
        <v>101.5</v>
      </c>
      <c r="R110" cm="1">
        <f t="array" ref="R110">INDEX(GMW!$A$2:$HZ$100,MATCH(1,(GMW!$HY$2:$HY$100=R$3)*(GMW!$HZ$2:$HZ$100=R$1),0),$B110-1973)</f>
        <v>30172</v>
      </c>
      <c r="S110" cm="1">
        <f t="array" ref="S110">INDEX(GMW!$A$2:$HZ$100,MATCH(1,(GMW!$HY$2:$HY$100=S$3)*(GMW!$HZ$2:$HZ$100=S$1),0),$B110-1973)</f>
        <v>5.0999999999999996</v>
      </c>
      <c r="T110" cm="1">
        <f t="array" ref="T110">INDEX(GMW!$A$2:$HZ$100,MATCH(1,(GMW!$HY$2:$HY$100=T$3)*(GMW!$HZ$2:$HZ$100=T$1),0),$B110-1973)</f>
        <v>2.8101919999999998</v>
      </c>
      <c r="U110" cm="1">
        <f t="array" ref="U110">INDEX(GMW!$A$2:$HZ$100,MATCH(1,(GMW!$HY$2:$HY$100=U$3)*(GMW!$HZ$2:$HZ$100=U$1),0),$B110-1973)</f>
        <v>60620</v>
      </c>
      <c r="V110" cm="1">
        <f t="array" ref="V110">INDEX(GMW!$A$2:$HZ$100,MATCH(1,(GMW!$HY$2:$HY$100=V$3)*(GMW!$HZ$2:$HZ$100=V$1),0),$B110-1973)</f>
        <v>465451</v>
      </c>
      <c r="W110" cm="1">
        <f t="array" ref="W110">INDEX(GMW!$A$2:$HZ$100,MATCH(1,(GMW!$HY$2:$HY$100=W$3)*(GMW!$HZ$2:$HZ$100=W$1),0),$B110-1973)</f>
        <v>18427</v>
      </c>
      <c r="X110" cm="1">
        <f t="array" ref="X110">INDEX(GMW!$A$2:$HZ$100,MATCH(1,(GMW!$HY$2:$HY$100=X$3)*(GMW!$HZ$2:$HZ$100=X$1),0),$B110-1973)</f>
        <v>-11423</v>
      </c>
      <c r="Y110" cm="1">
        <f t="array" ref="Y110">INDEX(GMW!$A$2:$HZ$100,MATCH(1,(GMW!$HY$2:$HY$100=Y$3)*(GMW!$HZ$2:$HZ$100=Y$1),0),$B110-1973)</f>
        <v>128401</v>
      </c>
      <c r="Z110" cm="1">
        <f t="array" ref="Z110">INDEX(GMW!$A$2:$HZ$100,MATCH(1,(GMW!$HY$2:$HY$100=Z$3)*(GMW!$HZ$2:$HZ$100=Z$1),0),$B110-1973)</f>
        <v>7004</v>
      </c>
      <c r="AA110" cm="1">
        <f t="array" ref="AA110">INDEX(GMW!$A$2:$HZ$100,MATCH(1,(GMW!$HY$2:$HY$100=AA$3)*(GMW!$HZ$2:$HZ$100=AA$1),0),$B110-1973)</f>
        <v>8091</v>
      </c>
      <c r="AB110" cm="1">
        <f t="array" ref="AB110">INDEX(GMW!$A$2:$HZ$100,MATCH(1,(GMW!$HY$2:$HY$100=AB$3)*(GMW!$HZ$2:$HZ$100=AB$1),0),$B110-1973)</f>
        <v>125069</v>
      </c>
      <c r="AC110" cm="1">
        <f t="array" ref="AC110">INDEX(GMW!$A$2:$HZ$100,MATCH(1,(GMW!$HY$2:$HY$100=AC$3)*(GMW!$HZ$2:$HZ$100=AC$1),0),$B110-1973)</f>
        <v>503500</v>
      </c>
      <c r="AD110" cm="1">
        <f t="array" ref="AD110">INDEX(GMW!$A$2:$HZ$100,MATCH(1,(GMW!$HY$2:$HY$100=AD$3)*(GMW!$HZ$2:$HZ$100=AD$1),0),$B110-1973)</f>
        <v>356786</v>
      </c>
      <c r="AE110" cm="1">
        <f t="array" ref="AE110">INDEX(GMW!$A$2:$HZ$100,MATCH(1,(GMW!$HY$2:$HY$100=AE$3)*(GMW!$HZ$2:$HZ$100=AE$1),0),$B110-1973)</f>
        <v>452553</v>
      </c>
      <c r="AF110" cm="1">
        <f t="array" ref="AF110">INDEX(GMW!$A$2:$HZ$100,MATCH(1,(GMW!$HY$2:$HY$100=AF$3)*(GMW!$HZ$2:$HZ$100=AF$1),0),$B110-1973)</f>
        <v>76.653819999999996</v>
      </c>
      <c r="AG110" cm="1">
        <f t="array" ref="AG110">INDEX(GMW!$A$2:$HZ$100,MATCH(1,(GMW!$HY$2:$HY$100=AG$3)*(GMW!$HZ$2:$HZ$100=AG$1),0),$B110-1973)</f>
        <v>78.766670000000005</v>
      </c>
      <c r="AH110" cm="1">
        <f t="array" ref="AH110">INDEX(GMW!$A$2:$HZ$100,MATCH(1,(GMW!$HY$2:$HY$100=AH$3)*(GMW!$HZ$2:$HZ$100=AH$1),0),$B110-1973)</f>
        <v>4.5</v>
      </c>
      <c r="AI110" cm="1">
        <f t="array" ref="AI110">INDEX(GMW!$A$2:$HZ$100,MATCH(1,(GMW!$HY$2:$HY$100=AI$3)*(GMW!$HZ$2:$HZ$100=AI$1),0),$B110-1973)</f>
        <v>44284</v>
      </c>
      <c r="AJ110" cm="1">
        <f t="array" ref="AJ110">INDEX(GMW!$A$2:$HZ$100,MATCH(1,(GMW!$HY$2:$HY$100=AJ$3)*(GMW!$HZ$2:$HZ$100=AJ$1),0),$B110-1973)</f>
        <v>101.5</v>
      </c>
      <c r="AK110" cm="1">
        <f t="array" ref="AK110">INDEX(GMW!$A$2:$HZ$100,MATCH(1,(GMW!$HY$2:$HY$100=AK$3)*(GMW!$HZ$2:$HZ$100=AK$1),0),$B110-1973)</f>
        <v>30172</v>
      </c>
      <c r="AL110" cm="1">
        <f t="array" ref="AL110">INDEX(GMW!$A$2:$HZ$100,MATCH(1,(GMW!$HY$2:$HY$100=AL$3)*(GMW!$HZ$2:$HZ$100=AL$1),0),$B110-1973)</f>
        <v>5.0999999999999996</v>
      </c>
      <c r="AM110" cm="1">
        <f t="array" ref="AM110">INDEX(GMW!$A$2:$HZ$100,MATCH(1,(GMW!$HY$2:$HY$100=AM$3)*(GMW!$HZ$2:$HZ$100=AM$1),0),$B110-1973)</f>
        <v>2.8101919999999998</v>
      </c>
      <c r="AN110" cm="1">
        <f t="array" ref="AN110">INDEX(GMW!$A$2:$HZ$100,MATCH(1,(GMW!$HY$2:$HY$100=AN$3)*(GMW!$HZ$2:$HZ$100=AN$1),0),$B110-1973)</f>
        <v>60620</v>
      </c>
      <c r="AO110" cm="1">
        <f t="array" ref="AO110">INDEX(GMW!$A$2:$HZ$100,MATCH(1,(GMW!$HY$2:$HY$100=AO$3)*(GMW!$HZ$2:$HZ$100=AO$1),0),$B110-1973)</f>
        <v>465451</v>
      </c>
      <c r="AP110" cm="1">
        <f t="array" ref="AP110">INDEX(GMW!$A$2:$HZ$100,MATCH(1,(GMW!$HY$2:$HY$100=AP$3)*(GMW!$HZ$2:$HZ$100=AP$1),0),$B110-1973)</f>
        <v>18427</v>
      </c>
      <c r="AQ110" cm="1">
        <f t="array" ref="AQ110">INDEX(GMW!$A$2:$HZ$100,MATCH(1,(GMW!$HY$2:$HY$100=AQ$3)*(GMW!$HZ$2:$HZ$100=AQ$1),0),$B110-1973)</f>
        <v>-11423</v>
      </c>
      <c r="AR110" cm="1">
        <f t="array" ref="AR110">INDEX(GMW!$A$2:$HZ$100,MATCH(1,(GMW!$HY$2:$HY$100=AR$3)*(GMW!$HZ$2:$HZ$100=AR$1),0),$B110-1973)</f>
        <v>128401</v>
      </c>
      <c r="AS110" cm="1">
        <f t="array" ref="AS110">INDEX(GMW!$A$2:$HZ$100,MATCH(1,(GMW!$HY$2:$HY$100=AS$3)*(GMW!$HZ$2:$HZ$100=AS$1),0),$B110-1973)</f>
        <v>7004</v>
      </c>
      <c r="AT110" cm="1">
        <f t="array" ref="AT110">INDEX(GMW!$A$2:$HZ$100,MATCH(1,(GMW!$HY$2:$HY$100=AT$3)*(GMW!$HZ$2:$HZ$100=AT$1),0),$B110-1973)</f>
        <v>8091</v>
      </c>
      <c r="AU110" cm="1">
        <f t="array" ref="AU110">INDEX(GMW!$A$2:$HZ$100,MATCH(1,(GMW!$HY$2:$HY$100=AU$3)*(GMW!$HZ$2:$HZ$100=AU$1),0),$B110-1973)</f>
        <v>125069</v>
      </c>
      <c r="AV110" cm="1">
        <f t="array" ref="AV110">INDEX(GMW!$A$2:$HZ$100,MATCH(1,(GMW!$HY$2:$HY$100=AV$3)*(GMW!$HZ$2:$HZ$100=AV$1),0),$B110-1973)</f>
        <v>503500</v>
      </c>
      <c r="AW110" cm="1">
        <f t="array" ref="AW110">INDEX(GMW!$A$2:$HZ$100,MATCH(1,(GMW!$HY$2:$HY$100=AW$3)*(GMW!$HZ$2:$HZ$100=AW$1),0),$B110-1973)</f>
        <v>356786</v>
      </c>
      <c r="AX110" cm="1">
        <f t="array" ref="AX110">INDEX(GMW!$A$2:$HZ$100,MATCH(1,(GMW!$HY$2:$HY$100=AX$3)*(GMW!$HZ$2:$HZ$100=AX$1),0),$B110-1973)</f>
        <v>452553</v>
      </c>
      <c r="AY110" cm="1">
        <f t="array" ref="AY110">INDEX(GMW!$A$2:$HZ$100,MATCH(1,(GMW!$HY$2:$HY$100=AY$3)*(GMW!$HZ$2:$HZ$100=AY$1),0),$B110-1973)</f>
        <v>76.653819999999996</v>
      </c>
      <c r="AZ110" cm="1">
        <f t="array" ref="AZ110">INDEX(GMW!$A$2:$HZ$100,MATCH(1,(GMW!$HY$2:$HY$100=AZ$3)*(GMW!$HZ$2:$HZ$100=AZ$1),0),$B110-1973)</f>
        <v>78.766670000000005</v>
      </c>
      <c r="BA110" cm="1">
        <f t="array" ref="BA110">INDEX(GMW!$A$2:$HZ$100,MATCH(1,(GMW!$HY$2:$HY$100=BA$3)*(GMW!$HZ$2:$HZ$100=BA$1),0),$B110-1973)</f>
        <v>4.5</v>
      </c>
      <c r="BB110" cm="1">
        <f t="array" ref="BB110">INDEX(GMW!$A$2:$HZ$100,MATCH(1,(GMW!$HY$2:$HY$100=BB$3)*(GMW!$HZ$2:$HZ$100=BB$1),0),$B110-1973)</f>
        <v>44284</v>
      </c>
      <c r="BC110" cm="1">
        <f t="array" ref="BC110">INDEX(GMW!$A$2:$HZ$100,MATCH(1,(GMW!$HY$2:$HY$100=BC$3)*(GMW!$HZ$2:$HZ$100=BC$1),0),$B110-1973)</f>
        <v>101.5</v>
      </c>
      <c r="BD110" cm="1">
        <f t="array" ref="BD110">INDEX(GMW!$A$2:$HZ$100,MATCH(1,(GMW!$HY$2:$HY$100=BD$3)*(GMW!$HZ$2:$HZ$100=BD$1),0),$B110-1973)</f>
        <v>30172</v>
      </c>
      <c r="BE110" cm="1">
        <f t="array" ref="BE110">INDEX(GMW!$A$2:$HZ$100,MATCH(1,(GMW!$HY$2:$HY$100=BE$3)*(GMW!$HZ$2:$HZ$100=BE$1),0),$B110-1973)</f>
        <v>5.0999999999999996</v>
      </c>
      <c r="BF110" cm="1">
        <f t="array" ref="BF110">INDEX(GMW!$A$2:$HZ$100,MATCH(1,(GMW!$HY$2:$HY$100=BF$3)*(GMW!$HZ$2:$HZ$100=BF$1),0),$B110-1973)</f>
        <v>2.8101919999999998</v>
      </c>
      <c r="BG110" cm="1">
        <f t="array" ref="BG110">INDEX(GMW!$A$2:$HZ$100,MATCH(1,(GMW!$HY$2:$HY$100=BG$3)*(GMW!$HZ$2:$HZ$100=BG$1),0),$B110-1973)</f>
        <v>60620</v>
      </c>
      <c r="BJ110">
        <f t="shared" si="127"/>
        <v>2005</v>
      </c>
    </row>
    <row r="111" spans="1:63">
      <c r="A111">
        <v>2006</v>
      </c>
      <c r="B111">
        <f t="shared" si="125"/>
        <v>2084</v>
      </c>
      <c r="C111" cm="1">
        <f t="array" ref="C111">INDEX(GMW!$A$2:$HZ$100,MATCH(1,(GMW!$HY$2:$HY$100=C$3)*(GMW!$HZ$2:$HZ$100=C$1),0),$B111-1973)</f>
        <v>467840</v>
      </c>
      <c r="D111" cm="1">
        <f t="array" ref="D111">INDEX(GMW!$A$2:$HZ$100,MATCH(1,(GMW!$HY$2:$HY$100=D$3)*(GMW!$HZ$2:$HZ$100=D$1),0),$B111-1973)</f>
        <v>3574</v>
      </c>
      <c r="E111" cm="1">
        <f t="array" ref="E111">INDEX(GMW!$A$2:$HZ$100,MATCH(1,(GMW!$HY$2:$HY$100=E$3)*(GMW!$HZ$2:$HZ$100=E$1),0),$B111-1973)</f>
        <v>7302</v>
      </c>
      <c r="F111" cm="1">
        <f t="array" ref="F111">INDEX(GMW!$A$2:$HZ$100,MATCH(1,(GMW!$HY$2:$HY$100=F$3)*(GMW!$HZ$2:$HZ$100=F$1),0),$B111-1973)</f>
        <v>129288</v>
      </c>
      <c r="G111" cm="1">
        <f t="array" ref="G111">INDEX(GMW!$A$2:$HZ$100,MATCH(1,(GMW!$HY$2:$HY$100=G$3)*(GMW!$HZ$2:$HZ$100=G$1),0),$B111-1973)</f>
        <v>10876</v>
      </c>
      <c r="H111" cm="1">
        <f t="array" ref="H111">INDEX(GMW!$A$2:$HZ$100,MATCH(1,(GMW!$HY$2:$HY$100=H$3)*(GMW!$HZ$2:$HZ$100=H$1),0),$B111-1973)</f>
        <v>8343</v>
      </c>
      <c r="I111" cm="1">
        <f t="array" ref="I111">INDEX(GMW!$A$2:$HZ$100,MATCH(1,(GMW!$HY$2:$HY$100=I$3)*(GMW!$HZ$2:$HZ$100=I$1),0),$B111-1973)</f>
        <v>144933</v>
      </c>
      <c r="J111" cm="1">
        <f t="array" ref="J111">INDEX(GMW!$A$2:$HZ$100,MATCH(1,(GMW!$HY$2:$HY$100=J$3)*(GMW!$HZ$2:$HZ$100=J$1),0),$B111-1973)</f>
        <v>499400</v>
      </c>
      <c r="K111" cm="1">
        <f t="array" ref="K111">INDEX(GMW!$A$2:$HZ$100,MATCH(1,(GMW!$HY$2:$HY$100=K$3)*(GMW!$HZ$2:$HZ$100=K$1),0),$B111-1973)</f>
        <v>361268</v>
      </c>
      <c r="L111" cm="1">
        <f t="array" ref="L111">INDEX(GMW!$A$2:$HZ$100,MATCH(1,(GMW!$HY$2:$HY$100=L$3)*(GMW!$HZ$2:$HZ$100=L$1),0),$B111-1973)</f>
        <v>455746.1</v>
      </c>
      <c r="M111" cm="1">
        <f t="array" ref="M111">INDEX(GMW!$A$2:$HZ$100,MATCH(1,(GMW!$HY$2:$HY$100=M$3)*(GMW!$HZ$2:$HZ$100=M$1),0),$B111-1973)</f>
        <v>77.220420000000004</v>
      </c>
      <c r="N111" cm="1">
        <f t="array" ref="N111">INDEX(GMW!$A$2:$HZ$100,MATCH(1,(GMW!$HY$2:$HY$100=N$3)*(GMW!$HZ$2:$HZ$100=N$1),0),$B111-1973)</f>
        <v>78.733329999999995</v>
      </c>
      <c r="O111" cm="1">
        <f t="array" ref="O111">INDEX(GMW!$A$2:$HZ$100,MATCH(1,(GMW!$HY$2:$HY$100=O$3)*(GMW!$HZ$2:$HZ$100=O$1),0),$B111-1973)</f>
        <v>4.5</v>
      </c>
      <c r="P111" cm="1">
        <f t="array" ref="P111">INDEX(GMW!$A$2:$HZ$100,MATCH(1,(GMW!$HY$2:$HY$100=P$3)*(GMW!$HZ$2:$HZ$100=P$1),0),$B111-1973)</f>
        <v>45116</v>
      </c>
      <c r="Q111" cm="1">
        <f t="array" ref="Q111">INDEX(GMW!$A$2:$HZ$100,MATCH(1,(GMW!$HY$2:$HY$100=Q$3)*(GMW!$HZ$2:$HZ$100=Q$1),0),$B111-1973)</f>
        <v>103.1</v>
      </c>
      <c r="R111" cm="1">
        <f t="array" ref="R111">INDEX(GMW!$A$2:$HZ$100,MATCH(1,(GMW!$HY$2:$HY$100=R$3)*(GMW!$HZ$2:$HZ$100=R$1),0),$B111-1973)</f>
        <v>30542</v>
      </c>
      <c r="S111" cm="1">
        <f t="array" ref="S111">INDEX(GMW!$A$2:$HZ$100,MATCH(1,(GMW!$HY$2:$HY$100=S$3)*(GMW!$HZ$2:$HZ$100=S$1),0),$B111-1973)</f>
        <v>5.2</v>
      </c>
      <c r="T111" cm="1">
        <f t="array" ref="T111">INDEX(GMW!$A$2:$HZ$100,MATCH(1,(GMW!$HY$2:$HY$100=T$3)*(GMW!$HZ$2:$HZ$100=T$1),0),$B111-1973)</f>
        <v>2.6190760000000002</v>
      </c>
      <c r="U111" cm="1">
        <f t="array" ref="U111">INDEX(GMW!$A$2:$HZ$100,MATCH(1,(GMW!$HY$2:$HY$100=U$3)*(GMW!$HZ$2:$HZ$100=U$1),0),$B111-1973)</f>
        <v>60723.5</v>
      </c>
      <c r="V111" cm="1">
        <f t="array" ref="V111">INDEX(GMW!$A$2:$HZ$100,MATCH(1,(GMW!$HY$2:$HY$100=V$3)*(GMW!$HZ$2:$HZ$100=V$1),0),$B111-1973)</f>
        <v>467840</v>
      </c>
      <c r="W111" cm="1">
        <f t="array" ref="W111">INDEX(GMW!$A$2:$HZ$100,MATCH(1,(GMW!$HY$2:$HY$100=W$3)*(GMW!$HZ$2:$HZ$100=W$1),0),$B111-1973)</f>
        <v>3574</v>
      </c>
      <c r="X111" cm="1">
        <f t="array" ref="X111">INDEX(GMW!$A$2:$HZ$100,MATCH(1,(GMW!$HY$2:$HY$100=X$3)*(GMW!$HZ$2:$HZ$100=X$1),0),$B111-1973)</f>
        <v>7302</v>
      </c>
      <c r="Y111" cm="1">
        <f t="array" ref="Y111">INDEX(GMW!$A$2:$HZ$100,MATCH(1,(GMW!$HY$2:$HY$100=Y$3)*(GMW!$HZ$2:$HZ$100=Y$1),0),$B111-1973)</f>
        <v>129288</v>
      </c>
      <c r="Z111" cm="1">
        <f t="array" ref="Z111">INDEX(GMW!$A$2:$HZ$100,MATCH(1,(GMW!$HY$2:$HY$100=Z$3)*(GMW!$HZ$2:$HZ$100=Z$1),0),$B111-1973)</f>
        <v>10876</v>
      </c>
      <c r="AA111" cm="1">
        <f t="array" ref="AA111">INDEX(GMW!$A$2:$HZ$100,MATCH(1,(GMW!$HY$2:$HY$100=AA$3)*(GMW!$HZ$2:$HZ$100=AA$1),0),$B111-1973)</f>
        <v>8343</v>
      </c>
      <c r="AB111" cm="1">
        <f t="array" ref="AB111">INDEX(GMW!$A$2:$HZ$100,MATCH(1,(GMW!$HY$2:$HY$100=AB$3)*(GMW!$HZ$2:$HZ$100=AB$1),0),$B111-1973)</f>
        <v>144933</v>
      </c>
      <c r="AC111" cm="1">
        <f t="array" ref="AC111">INDEX(GMW!$A$2:$HZ$100,MATCH(1,(GMW!$HY$2:$HY$100=AC$3)*(GMW!$HZ$2:$HZ$100=AC$1),0),$B111-1973)</f>
        <v>499400</v>
      </c>
      <c r="AD111" cm="1">
        <f t="array" ref="AD111">INDEX(GMW!$A$2:$HZ$100,MATCH(1,(GMW!$HY$2:$HY$100=AD$3)*(GMW!$HZ$2:$HZ$100=AD$1),0),$B111-1973)</f>
        <v>361268</v>
      </c>
      <c r="AE111" cm="1">
        <f t="array" ref="AE111">INDEX(GMW!$A$2:$HZ$100,MATCH(1,(GMW!$HY$2:$HY$100=AE$3)*(GMW!$HZ$2:$HZ$100=AE$1),0),$B111-1973)</f>
        <v>455746.1</v>
      </c>
      <c r="AF111" cm="1">
        <f t="array" ref="AF111">INDEX(GMW!$A$2:$HZ$100,MATCH(1,(GMW!$HY$2:$HY$100=AF$3)*(GMW!$HZ$2:$HZ$100=AF$1),0),$B111-1973)</f>
        <v>77.220420000000004</v>
      </c>
      <c r="AG111" cm="1">
        <f t="array" ref="AG111">INDEX(GMW!$A$2:$HZ$100,MATCH(1,(GMW!$HY$2:$HY$100=AG$3)*(GMW!$HZ$2:$HZ$100=AG$1),0),$B111-1973)</f>
        <v>78.733329999999995</v>
      </c>
      <c r="AH111" cm="1">
        <f t="array" ref="AH111">INDEX(GMW!$A$2:$HZ$100,MATCH(1,(GMW!$HY$2:$HY$100=AH$3)*(GMW!$HZ$2:$HZ$100=AH$1),0),$B111-1973)</f>
        <v>4.5</v>
      </c>
      <c r="AI111" cm="1">
        <f t="array" ref="AI111">INDEX(GMW!$A$2:$HZ$100,MATCH(1,(GMW!$HY$2:$HY$100=AI$3)*(GMW!$HZ$2:$HZ$100=AI$1),0),$B111-1973)</f>
        <v>45116</v>
      </c>
      <c r="AJ111" cm="1">
        <f t="array" ref="AJ111">INDEX(GMW!$A$2:$HZ$100,MATCH(1,(GMW!$HY$2:$HY$100=AJ$3)*(GMW!$HZ$2:$HZ$100=AJ$1),0),$B111-1973)</f>
        <v>103.1</v>
      </c>
      <c r="AK111" cm="1">
        <f t="array" ref="AK111">INDEX(GMW!$A$2:$HZ$100,MATCH(1,(GMW!$HY$2:$HY$100=AK$3)*(GMW!$HZ$2:$HZ$100=AK$1),0),$B111-1973)</f>
        <v>30542</v>
      </c>
      <c r="AL111" cm="1">
        <f t="array" ref="AL111">INDEX(GMW!$A$2:$HZ$100,MATCH(1,(GMW!$HY$2:$HY$100=AL$3)*(GMW!$HZ$2:$HZ$100=AL$1),0),$B111-1973)</f>
        <v>5.2</v>
      </c>
      <c r="AM111" cm="1">
        <f t="array" ref="AM111">INDEX(GMW!$A$2:$HZ$100,MATCH(1,(GMW!$HY$2:$HY$100=AM$3)*(GMW!$HZ$2:$HZ$100=AM$1),0),$B111-1973)</f>
        <v>2.6190760000000002</v>
      </c>
      <c r="AN111" cm="1">
        <f t="array" ref="AN111">INDEX(GMW!$A$2:$HZ$100,MATCH(1,(GMW!$HY$2:$HY$100=AN$3)*(GMW!$HZ$2:$HZ$100=AN$1),0),$B111-1973)</f>
        <v>60723.5</v>
      </c>
      <c r="AO111" cm="1">
        <f t="array" ref="AO111">INDEX(GMW!$A$2:$HZ$100,MATCH(1,(GMW!$HY$2:$HY$100=AO$3)*(GMW!$HZ$2:$HZ$100=AO$1),0),$B111-1973)</f>
        <v>467840</v>
      </c>
      <c r="AP111" cm="1">
        <f t="array" ref="AP111">INDEX(GMW!$A$2:$HZ$100,MATCH(1,(GMW!$HY$2:$HY$100=AP$3)*(GMW!$HZ$2:$HZ$100=AP$1),0),$B111-1973)</f>
        <v>3574</v>
      </c>
      <c r="AQ111" cm="1">
        <f t="array" ref="AQ111">INDEX(GMW!$A$2:$HZ$100,MATCH(1,(GMW!$HY$2:$HY$100=AQ$3)*(GMW!$HZ$2:$HZ$100=AQ$1),0),$B111-1973)</f>
        <v>7302</v>
      </c>
      <c r="AR111" cm="1">
        <f t="array" ref="AR111">INDEX(GMW!$A$2:$HZ$100,MATCH(1,(GMW!$HY$2:$HY$100=AR$3)*(GMW!$HZ$2:$HZ$100=AR$1),0),$B111-1973)</f>
        <v>129288</v>
      </c>
      <c r="AS111" cm="1">
        <f t="array" ref="AS111">INDEX(GMW!$A$2:$HZ$100,MATCH(1,(GMW!$HY$2:$HY$100=AS$3)*(GMW!$HZ$2:$HZ$100=AS$1),0),$B111-1973)</f>
        <v>10876</v>
      </c>
      <c r="AT111" cm="1">
        <f t="array" ref="AT111">INDEX(GMW!$A$2:$HZ$100,MATCH(1,(GMW!$HY$2:$HY$100=AT$3)*(GMW!$HZ$2:$HZ$100=AT$1),0),$B111-1973)</f>
        <v>8343</v>
      </c>
      <c r="AU111" cm="1">
        <f t="array" ref="AU111">INDEX(GMW!$A$2:$HZ$100,MATCH(1,(GMW!$HY$2:$HY$100=AU$3)*(GMW!$HZ$2:$HZ$100=AU$1),0),$B111-1973)</f>
        <v>144933</v>
      </c>
      <c r="AV111" cm="1">
        <f t="array" ref="AV111">INDEX(GMW!$A$2:$HZ$100,MATCH(1,(GMW!$HY$2:$HY$100=AV$3)*(GMW!$HZ$2:$HZ$100=AV$1),0),$B111-1973)</f>
        <v>499400</v>
      </c>
      <c r="AW111" cm="1">
        <f t="array" ref="AW111">INDEX(GMW!$A$2:$HZ$100,MATCH(1,(GMW!$HY$2:$HY$100=AW$3)*(GMW!$HZ$2:$HZ$100=AW$1),0),$B111-1973)</f>
        <v>361268</v>
      </c>
      <c r="AX111" cm="1">
        <f t="array" ref="AX111">INDEX(GMW!$A$2:$HZ$100,MATCH(1,(GMW!$HY$2:$HY$100=AX$3)*(GMW!$HZ$2:$HZ$100=AX$1),0),$B111-1973)</f>
        <v>455746.1</v>
      </c>
      <c r="AY111" cm="1">
        <f t="array" ref="AY111">INDEX(GMW!$A$2:$HZ$100,MATCH(1,(GMW!$HY$2:$HY$100=AY$3)*(GMW!$HZ$2:$HZ$100=AY$1),0),$B111-1973)</f>
        <v>77.220420000000004</v>
      </c>
      <c r="AZ111" cm="1">
        <f t="array" ref="AZ111">INDEX(GMW!$A$2:$HZ$100,MATCH(1,(GMW!$HY$2:$HY$100=AZ$3)*(GMW!$HZ$2:$HZ$100=AZ$1),0),$B111-1973)</f>
        <v>78.733329999999995</v>
      </c>
      <c r="BA111" cm="1">
        <f t="array" ref="BA111">INDEX(GMW!$A$2:$HZ$100,MATCH(1,(GMW!$HY$2:$HY$100=BA$3)*(GMW!$HZ$2:$HZ$100=BA$1),0),$B111-1973)</f>
        <v>4.5</v>
      </c>
      <c r="BB111" cm="1">
        <f t="array" ref="BB111">INDEX(GMW!$A$2:$HZ$100,MATCH(1,(GMW!$HY$2:$HY$100=BB$3)*(GMW!$HZ$2:$HZ$100=BB$1),0),$B111-1973)</f>
        <v>45116</v>
      </c>
      <c r="BC111" cm="1">
        <f t="array" ref="BC111">INDEX(GMW!$A$2:$HZ$100,MATCH(1,(GMW!$HY$2:$HY$100=BC$3)*(GMW!$HZ$2:$HZ$100=BC$1),0),$B111-1973)</f>
        <v>103.1</v>
      </c>
      <c r="BD111" cm="1">
        <f t="array" ref="BD111">INDEX(GMW!$A$2:$HZ$100,MATCH(1,(GMW!$HY$2:$HY$100=BD$3)*(GMW!$HZ$2:$HZ$100=BD$1),0),$B111-1973)</f>
        <v>30542</v>
      </c>
      <c r="BE111" cm="1">
        <f t="array" ref="BE111">INDEX(GMW!$A$2:$HZ$100,MATCH(1,(GMW!$HY$2:$HY$100=BE$3)*(GMW!$HZ$2:$HZ$100=BE$1),0),$B111-1973)</f>
        <v>5.2</v>
      </c>
      <c r="BF111" cm="1">
        <f t="array" ref="BF111">INDEX(GMW!$A$2:$HZ$100,MATCH(1,(GMW!$HY$2:$HY$100=BF$3)*(GMW!$HZ$2:$HZ$100=BF$1),0),$B111-1973)</f>
        <v>2.6190760000000002</v>
      </c>
      <c r="BG111" cm="1">
        <f t="array" ref="BG111">INDEX(GMW!$A$2:$HZ$100,MATCH(1,(GMW!$HY$2:$HY$100=BG$3)*(GMW!$HZ$2:$HZ$100=BG$1),0),$B111-1973)</f>
        <v>60723.5</v>
      </c>
      <c r="BJ111">
        <f t="shared" si="127"/>
        <v>2005</v>
      </c>
      <c r="BK111" t="str">
        <f t="shared" ref="BK111" si="136">BJ111&amp;"01"</f>
        <v>200501</v>
      </c>
    </row>
    <row r="112" spans="1:63">
      <c r="B112">
        <f t="shared" si="125"/>
        <v>2085</v>
      </c>
      <c r="C112" cm="1">
        <f t="array" ref="C112">INDEX(GMW!$A$2:$HZ$100,MATCH(1,(GMW!$HY$2:$HY$100=C$3)*(GMW!$HZ$2:$HZ$100=C$1),0),$B112-1973)</f>
        <v>469655</v>
      </c>
      <c r="D112" cm="1">
        <f t="array" ref="D112">INDEX(GMW!$A$2:$HZ$100,MATCH(1,(GMW!$HY$2:$HY$100=D$3)*(GMW!$HZ$2:$HZ$100=D$1),0),$B112-1973)</f>
        <v>13432</v>
      </c>
      <c r="E112" cm="1">
        <f t="array" ref="E112">INDEX(GMW!$A$2:$HZ$100,MATCH(1,(GMW!$HY$2:$HY$100=E$3)*(GMW!$HZ$2:$HZ$100=E$1),0),$B112-1973)</f>
        <v>-9332</v>
      </c>
      <c r="F112" cm="1">
        <f t="array" ref="F112">INDEX(GMW!$A$2:$HZ$100,MATCH(1,(GMW!$HY$2:$HY$100=F$3)*(GMW!$HZ$2:$HZ$100=F$1),0),$B112-1973)</f>
        <v>129229</v>
      </c>
      <c r="G112" cm="1">
        <f t="array" ref="G112">INDEX(GMW!$A$2:$HZ$100,MATCH(1,(GMW!$HY$2:$HY$100=G$3)*(GMW!$HZ$2:$HZ$100=G$1),0),$B112-1973)</f>
        <v>4100</v>
      </c>
      <c r="H112" cm="1">
        <f t="array" ref="H112">INDEX(GMW!$A$2:$HZ$100,MATCH(1,(GMW!$HY$2:$HY$100=H$3)*(GMW!$HZ$2:$HZ$100=H$1),0),$B112-1973)</f>
        <v>8407</v>
      </c>
      <c r="I112" cm="1">
        <f t="array" ref="I112">INDEX(GMW!$A$2:$HZ$100,MATCH(1,(GMW!$HY$2:$HY$100=I$3)*(GMW!$HZ$2:$HZ$100=I$1),0),$B112-1973)</f>
        <v>128304</v>
      </c>
      <c r="J112" cm="1">
        <f t="array" ref="J112">INDEX(GMW!$A$2:$HZ$100,MATCH(1,(GMW!$HY$2:$HY$100=J$3)*(GMW!$HZ$2:$HZ$100=J$1),0),$B112-1973)</f>
        <v>520000</v>
      </c>
      <c r="K112" cm="1">
        <f t="array" ref="K112">INDEX(GMW!$A$2:$HZ$100,MATCH(1,(GMW!$HY$2:$HY$100=K$3)*(GMW!$HZ$2:$HZ$100=K$1),0),$B112-1973)</f>
        <v>367040</v>
      </c>
      <c r="L112" cm="1">
        <f t="array" ref="L112">INDEX(GMW!$A$2:$HZ$100,MATCH(1,(GMW!$HY$2:$HY$100=L$3)*(GMW!$HZ$2:$HZ$100=L$1),0),$B112-1973)</f>
        <v>458481.7</v>
      </c>
      <c r="M112" cm="1">
        <f t="array" ref="M112">INDEX(GMW!$A$2:$HZ$100,MATCH(1,(GMW!$HY$2:$HY$100=M$3)*(GMW!$HZ$2:$HZ$100=M$1),0),$B112-1973)</f>
        <v>78.150989999999993</v>
      </c>
      <c r="N112" cm="1">
        <f t="array" ref="N112">INDEX(GMW!$A$2:$HZ$100,MATCH(1,(GMW!$HY$2:$HY$100=N$3)*(GMW!$HZ$2:$HZ$100=N$1),0),$B112-1973)</f>
        <v>79.8</v>
      </c>
      <c r="O112" cm="1">
        <f t="array" ref="O112">INDEX(GMW!$A$2:$HZ$100,MATCH(1,(GMW!$HY$2:$HY$100=O$3)*(GMW!$HZ$2:$HZ$100=O$1),0),$B112-1973)</f>
        <v>4.5</v>
      </c>
      <c r="P112" cm="1">
        <f t="array" ref="P112">INDEX(GMW!$A$2:$HZ$100,MATCH(1,(GMW!$HY$2:$HY$100=P$3)*(GMW!$HZ$2:$HZ$100=P$1),0),$B112-1973)</f>
        <v>46736</v>
      </c>
      <c r="Q112" cm="1">
        <f t="array" ref="Q112">INDEX(GMW!$A$2:$HZ$100,MATCH(1,(GMW!$HY$2:$HY$100=Q$3)*(GMW!$HZ$2:$HZ$100=Q$1),0),$B112-1973)</f>
        <v>104.9</v>
      </c>
      <c r="R112" cm="1">
        <f t="array" ref="R112">INDEX(GMW!$A$2:$HZ$100,MATCH(1,(GMW!$HY$2:$HY$100=R$3)*(GMW!$HZ$2:$HZ$100=R$1),0),$B112-1973)</f>
        <v>30695</v>
      </c>
      <c r="S112" cm="1">
        <f t="array" ref="S112">INDEX(GMW!$A$2:$HZ$100,MATCH(1,(GMW!$HY$2:$HY$100=S$3)*(GMW!$HZ$2:$HZ$100=S$1),0),$B112-1973)</f>
        <v>5.5</v>
      </c>
      <c r="T112" cm="1">
        <f t="array" ref="T112">INDEX(GMW!$A$2:$HZ$100,MATCH(1,(GMW!$HY$2:$HY$100=T$3)*(GMW!$HZ$2:$HZ$100=T$1),0),$B112-1973)</f>
        <v>2.4077419999999998</v>
      </c>
      <c r="U112" cm="1">
        <f t="array" ref="U112">INDEX(GMW!$A$2:$HZ$100,MATCH(1,(GMW!$HY$2:$HY$100=U$3)*(GMW!$HZ$2:$HZ$100=U$1),0),$B112-1973)</f>
        <v>60827</v>
      </c>
      <c r="V112" cm="1">
        <f t="array" ref="V112">INDEX(GMW!$A$2:$HZ$100,MATCH(1,(GMW!$HY$2:$HY$100=V$3)*(GMW!$HZ$2:$HZ$100=V$1),0),$B112-1973)</f>
        <v>469655</v>
      </c>
      <c r="W112" cm="1">
        <f t="array" ref="W112">INDEX(GMW!$A$2:$HZ$100,MATCH(1,(GMW!$HY$2:$HY$100=W$3)*(GMW!$HZ$2:$HZ$100=W$1),0),$B112-1973)</f>
        <v>13432</v>
      </c>
      <c r="X112" cm="1">
        <f t="array" ref="X112">INDEX(GMW!$A$2:$HZ$100,MATCH(1,(GMW!$HY$2:$HY$100=X$3)*(GMW!$HZ$2:$HZ$100=X$1),0),$B112-1973)</f>
        <v>-9332</v>
      </c>
      <c r="Y112" cm="1">
        <f t="array" ref="Y112">INDEX(GMW!$A$2:$HZ$100,MATCH(1,(GMW!$HY$2:$HY$100=Y$3)*(GMW!$HZ$2:$HZ$100=Y$1),0),$B112-1973)</f>
        <v>129229</v>
      </c>
      <c r="Z112" cm="1">
        <f t="array" ref="Z112">INDEX(GMW!$A$2:$HZ$100,MATCH(1,(GMW!$HY$2:$HY$100=Z$3)*(GMW!$HZ$2:$HZ$100=Z$1),0),$B112-1973)</f>
        <v>4100</v>
      </c>
      <c r="AA112" cm="1">
        <f t="array" ref="AA112">INDEX(GMW!$A$2:$HZ$100,MATCH(1,(GMW!$HY$2:$HY$100=AA$3)*(GMW!$HZ$2:$HZ$100=AA$1),0),$B112-1973)</f>
        <v>8407</v>
      </c>
      <c r="AB112" cm="1">
        <f t="array" ref="AB112">INDEX(GMW!$A$2:$HZ$100,MATCH(1,(GMW!$HY$2:$HY$100=AB$3)*(GMW!$HZ$2:$HZ$100=AB$1),0),$B112-1973)</f>
        <v>128304</v>
      </c>
      <c r="AC112" cm="1">
        <f t="array" ref="AC112">INDEX(GMW!$A$2:$HZ$100,MATCH(1,(GMW!$HY$2:$HY$100=AC$3)*(GMW!$HZ$2:$HZ$100=AC$1),0),$B112-1973)</f>
        <v>520000</v>
      </c>
      <c r="AD112" cm="1">
        <f t="array" ref="AD112">INDEX(GMW!$A$2:$HZ$100,MATCH(1,(GMW!$HY$2:$HY$100=AD$3)*(GMW!$HZ$2:$HZ$100=AD$1),0),$B112-1973)</f>
        <v>367040</v>
      </c>
      <c r="AE112" cm="1">
        <f t="array" ref="AE112">INDEX(GMW!$A$2:$HZ$100,MATCH(1,(GMW!$HY$2:$HY$100=AE$3)*(GMW!$HZ$2:$HZ$100=AE$1),0),$B112-1973)</f>
        <v>458481.7</v>
      </c>
      <c r="AF112" cm="1">
        <f t="array" ref="AF112">INDEX(GMW!$A$2:$HZ$100,MATCH(1,(GMW!$HY$2:$HY$100=AF$3)*(GMW!$HZ$2:$HZ$100=AF$1),0),$B112-1973)</f>
        <v>78.150989999999993</v>
      </c>
      <c r="AG112" cm="1">
        <f t="array" ref="AG112">INDEX(GMW!$A$2:$HZ$100,MATCH(1,(GMW!$HY$2:$HY$100=AG$3)*(GMW!$HZ$2:$HZ$100=AG$1),0),$B112-1973)</f>
        <v>79.8</v>
      </c>
      <c r="AH112" cm="1">
        <f t="array" ref="AH112">INDEX(GMW!$A$2:$HZ$100,MATCH(1,(GMW!$HY$2:$HY$100=AH$3)*(GMW!$HZ$2:$HZ$100=AH$1),0),$B112-1973)</f>
        <v>4.5</v>
      </c>
      <c r="AI112" cm="1">
        <f t="array" ref="AI112">INDEX(GMW!$A$2:$HZ$100,MATCH(1,(GMW!$HY$2:$HY$100=AI$3)*(GMW!$HZ$2:$HZ$100=AI$1),0),$B112-1973)</f>
        <v>46736</v>
      </c>
      <c r="AJ112" cm="1">
        <f t="array" ref="AJ112">INDEX(GMW!$A$2:$HZ$100,MATCH(1,(GMW!$HY$2:$HY$100=AJ$3)*(GMW!$HZ$2:$HZ$100=AJ$1),0),$B112-1973)</f>
        <v>104.9</v>
      </c>
      <c r="AK112" cm="1">
        <f t="array" ref="AK112">INDEX(GMW!$A$2:$HZ$100,MATCH(1,(GMW!$HY$2:$HY$100=AK$3)*(GMW!$HZ$2:$HZ$100=AK$1),0),$B112-1973)</f>
        <v>30695</v>
      </c>
      <c r="AL112" cm="1">
        <f t="array" ref="AL112">INDEX(GMW!$A$2:$HZ$100,MATCH(1,(GMW!$HY$2:$HY$100=AL$3)*(GMW!$HZ$2:$HZ$100=AL$1),0),$B112-1973)</f>
        <v>5.5</v>
      </c>
      <c r="AM112" cm="1">
        <f t="array" ref="AM112">INDEX(GMW!$A$2:$HZ$100,MATCH(1,(GMW!$HY$2:$HY$100=AM$3)*(GMW!$HZ$2:$HZ$100=AM$1),0),$B112-1973)</f>
        <v>2.4077419999999998</v>
      </c>
      <c r="AN112" cm="1">
        <f t="array" ref="AN112">INDEX(GMW!$A$2:$HZ$100,MATCH(1,(GMW!$HY$2:$HY$100=AN$3)*(GMW!$HZ$2:$HZ$100=AN$1),0),$B112-1973)</f>
        <v>60827</v>
      </c>
      <c r="AO112" cm="1">
        <f t="array" ref="AO112">INDEX(GMW!$A$2:$HZ$100,MATCH(1,(GMW!$HY$2:$HY$100=AO$3)*(GMW!$HZ$2:$HZ$100=AO$1),0),$B112-1973)</f>
        <v>469655</v>
      </c>
      <c r="AP112" cm="1">
        <f t="array" ref="AP112">INDEX(GMW!$A$2:$HZ$100,MATCH(1,(GMW!$HY$2:$HY$100=AP$3)*(GMW!$HZ$2:$HZ$100=AP$1),0),$B112-1973)</f>
        <v>13432</v>
      </c>
      <c r="AQ112" cm="1">
        <f t="array" ref="AQ112">INDEX(GMW!$A$2:$HZ$100,MATCH(1,(GMW!$HY$2:$HY$100=AQ$3)*(GMW!$HZ$2:$HZ$100=AQ$1),0),$B112-1973)</f>
        <v>-9332</v>
      </c>
      <c r="AR112" cm="1">
        <f t="array" ref="AR112">INDEX(GMW!$A$2:$HZ$100,MATCH(1,(GMW!$HY$2:$HY$100=AR$3)*(GMW!$HZ$2:$HZ$100=AR$1),0),$B112-1973)</f>
        <v>129229</v>
      </c>
      <c r="AS112" cm="1">
        <f t="array" ref="AS112">INDEX(GMW!$A$2:$HZ$100,MATCH(1,(GMW!$HY$2:$HY$100=AS$3)*(GMW!$HZ$2:$HZ$100=AS$1),0),$B112-1973)</f>
        <v>4100</v>
      </c>
      <c r="AT112" cm="1">
        <f t="array" ref="AT112">INDEX(GMW!$A$2:$HZ$100,MATCH(1,(GMW!$HY$2:$HY$100=AT$3)*(GMW!$HZ$2:$HZ$100=AT$1),0),$B112-1973)</f>
        <v>8407</v>
      </c>
      <c r="AU112" cm="1">
        <f t="array" ref="AU112">INDEX(GMW!$A$2:$HZ$100,MATCH(1,(GMW!$HY$2:$HY$100=AU$3)*(GMW!$HZ$2:$HZ$100=AU$1),0),$B112-1973)</f>
        <v>128304</v>
      </c>
      <c r="AV112" cm="1">
        <f t="array" ref="AV112">INDEX(GMW!$A$2:$HZ$100,MATCH(1,(GMW!$HY$2:$HY$100=AV$3)*(GMW!$HZ$2:$HZ$100=AV$1),0),$B112-1973)</f>
        <v>520000</v>
      </c>
      <c r="AW112" cm="1">
        <f t="array" ref="AW112">INDEX(GMW!$A$2:$HZ$100,MATCH(1,(GMW!$HY$2:$HY$100=AW$3)*(GMW!$HZ$2:$HZ$100=AW$1),0),$B112-1973)</f>
        <v>367040</v>
      </c>
      <c r="AX112" cm="1">
        <f t="array" ref="AX112">INDEX(GMW!$A$2:$HZ$100,MATCH(1,(GMW!$HY$2:$HY$100=AX$3)*(GMW!$HZ$2:$HZ$100=AX$1),0),$B112-1973)</f>
        <v>458481.7</v>
      </c>
      <c r="AY112" cm="1">
        <f t="array" ref="AY112">INDEX(GMW!$A$2:$HZ$100,MATCH(1,(GMW!$HY$2:$HY$100=AY$3)*(GMW!$HZ$2:$HZ$100=AY$1),0),$B112-1973)</f>
        <v>78.150989999999993</v>
      </c>
      <c r="AZ112" cm="1">
        <f t="array" ref="AZ112">INDEX(GMW!$A$2:$HZ$100,MATCH(1,(GMW!$HY$2:$HY$100=AZ$3)*(GMW!$HZ$2:$HZ$100=AZ$1),0),$B112-1973)</f>
        <v>79.8</v>
      </c>
      <c r="BA112" cm="1">
        <f t="array" ref="BA112">INDEX(GMW!$A$2:$HZ$100,MATCH(1,(GMW!$HY$2:$HY$100=BA$3)*(GMW!$HZ$2:$HZ$100=BA$1),0),$B112-1973)</f>
        <v>4.5</v>
      </c>
      <c r="BB112" cm="1">
        <f t="array" ref="BB112">INDEX(GMW!$A$2:$HZ$100,MATCH(1,(GMW!$HY$2:$HY$100=BB$3)*(GMW!$HZ$2:$HZ$100=BB$1),0),$B112-1973)</f>
        <v>46736</v>
      </c>
      <c r="BC112" cm="1">
        <f t="array" ref="BC112">INDEX(GMW!$A$2:$HZ$100,MATCH(1,(GMW!$HY$2:$HY$100=BC$3)*(GMW!$HZ$2:$HZ$100=BC$1),0),$B112-1973)</f>
        <v>104.9</v>
      </c>
      <c r="BD112" cm="1">
        <f t="array" ref="BD112">INDEX(GMW!$A$2:$HZ$100,MATCH(1,(GMW!$HY$2:$HY$100=BD$3)*(GMW!$HZ$2:$HZ$100=BD$1),0),$B112-1973)</f>
        <v>30695</v>
      </c>
      <c r="BE112" cm="1">
        <f t="array" ref="BE112">INDEX(GMW!$A$2:$HZ$100,MATCH(1,(GMW!$HY$2:$HY$100=BE$3)*(GMW!$HZ$2:$HZ$100=BE$1),0),$B112-1973)</f>
        <v>5.5</v>
      </c>
      <c r="BF112" cm="1">
        <f t="array" ref="BF112">INDEX(GMW!$A$2:$HZ$100,MATCH(1,(GMW!$HY$2:$HY$100=BF$3)*(GMW!$HZ$2:$HZ$100=BF$1),0),$B112-1973)</f>
        <v>2.4077419999999998</v>
      </c>
      <c r="BG112" cm="1">
        <f t="array" ref="BG112">INDEX(GMW!$A$2:$HZ$100,MATCH(1,(GMW!$HY$2:$HY$100=BG$3)*(GMW!$HZ$2:$HZ$100=BG$1),0),$B112-1973)</f>
        <v>60827</v>
      </c>
      <c r="BJ112">
        <f t="shared" si="127"/>
        <v>2006</v>
      </c>
    </row>
    <row r="113" spans="1:63">
      <c r="B113">
        <f t="shared" si="125"/>
        <v>2086</v>
      </c>
      <c r="C113" cm="1">
        <f t="array" ref="C113">INDEX(GMW!$A$2:$HZ$100,MATCH(1,(GMW!$HY$2:$HY$100=C$3)*(GMW!$HZ$2:$HZ$100=C$1),0),$B113-1973)</f>
        <v>470918</v>
      </c>
      <c r="D113" cm="1">
        <f t="array" ref="D113">INDEX(GMW!$A$2:$HZ$100,MATCH(1,(GMW!$HY$2:$HY$100=D$3)*(GMW!$HZ$2:$HZ$100=D$1),0),$B113-1973)</f>
        <v>11758</v>
      </c>
      <c r="E113" cm="1">
        <f t="array" ref="E113">INDEX(GMW!$A$2:$HZ$100,MATCH(1,(GMW!$HY$2:$HY$100=E$3)*(GMW!$HZ$2:$HZ$100=E$1),0),$B113-1973)</f>
        <v>-6652</v>
      </c>
      <c r="F113" cm="1">
        <f t="array" ref="F113">INDEX(GMW!$A$2:$HZ$100,MATCH(1,(GMW!$HY$2:$HY$100=F$3)*(GMW!$HZ$2:$HZ$100=F$1),0),$B113-1973)</f>
        <v>134375</v>
      </c>
      <c r="G113" cm="1">
        <f t="array" ref="G113">INDEX(GMW!$A$2:$HZ$100,MATCH(1,(GMW!$HY$2:$HY$100=G$3)*(GMW!$HZ$2:$HZ$100=G$1),0),$B113-1973)</f>
        <v>5106</v>
      </c>
      <c r="H113" cm="1">
        <f t="array" ref="H113">INDEX(GMW!$A$2:$HZ$100,MATCH(1,(GMW!$HY$2:$HY$100=H$3)*(GMW!$HZ$2:$HZ$100=H$1),0),$B113-1973)</f>
        <v>8481</v>
      </c>
      <c r="I113" cm="1">
        <f t="array" ref="I113">INDEX(GMW!$A$2:$HZ$100,MATCH(1,(GMW!$HY$2:$HY$100=I$3)*(GMW!$HZ$2:$HZ$100=I$1),0),$B113-1973)</f>
        <v>136204</v>
      </c>
      <c r="J113" cm="1">
        <f t="array" ref="J113">INDEX(GMW!$A$2:$HZ$100,MATCH(1,(GMW!$HY$2:$HY$100=J$3)*(GMW!$HZ$2:$HZ$100=J$1),0),$B113-1973)</f>
        <v>524600</v>
      </c>
      <c r="K113" cm="1">
        <f t="array" ref="K113">INDEX(GMW!$A$2:$HZ$100,MATCH(1,(GMW!$HY$2:$HY$100=K$3)*(GMW!$HZ$2:$HZ$100=K$1),0),$B113-1973)</f>
        <v>370883</v>
      </c>
      <c r="L113" cm="1">
        <f t="array" ref="L113">INDEX(GMW!$A$2:$HZ$100,MATCH(1,(GMW!$HY$2:$HY$100=L$3)*(GMW!$HZ$2:$HZ$100=L$1),0),$B113-1973)</f>
        <v>461565.5</v>
      </c>
      <c r="M113" cm="1">
        <f t="array" ref="M113">INDEX(GMW!$A$2:$HZ$100,MATCH(1,(GMW!$HY$2:$HY$100=M$3)*(GMW!$HZ$2:$HZ$100=M$1),0),$B113-1973)</f>
        <v>78.757450000000006</v>
      </c>
      <c r="N113" cm="1">
        <f t="array" ref="N113">INDEX(GMW!$A$2:$HZ$100,MATCH(1,(GMW!$HY$2:$HY$100=N$3)*(GMW!$HZ$2:$HZ$100=N$1),0),$B113-1973)</f>
        <v>80.3</v>
      </c>
      <c r="O113" cm="1">
        <f t="array" ref="O113">INDEX(GMW!$A$2:$HZ$100,MATCH(1,(GMW!$HY$2:$HY$100=O$3)*(GMW!$HZ$2:$HZ$100=O$1),0),$B113-1973)</f>
        <v>4.75</v>
      </c>
      <c r="P113" cm="1">
        <f t="array" ref="P113">INDEX(GMW!$A$2:$HZ$100,MATCH(1,(GMW!$HY$2:$HY$100=P$3)*(GMW!$HZ$2:$HZ$100=P$1),0),$B113-1973)</f>
        <v>47131</v>
      </c>
      <c r="Q113" cm="1">
        <f t="array" ref="Q113">INDEX(GMW!$A$2:$HZ$100,MATCH(1,(GMW!$HY$2:$HY$100=Q$3)*(GMW!$HZ$2:$HZ$100=Q$1),0),$B113-1973)</f>
        <v>105.2</v>
      </c>
      <c r="R113" cm="1">
        <f t="array" ref="R113">INDEX(GMW!$A$2:$HZ$100,MATCH(1,(GMW!$HY$2:$HY$100=R$3)*(GMW!$HZ$2:$HZ$100=R$1),0),$B113-1973)</f>
        <v>30690</v>
      </c>
      <c r="S113" cm="1">
        <f t="array" ref="S113">INDEX(GMW!$A$2:$HZ$100,MATCH(1,(GMW!$HY$2:$HY$100=S$3)*(GMW!$HZ$2:$HZ$100=S$1),0),$B113-1973)</f>
        <v>5.5</v>
      </c>
      <c r="T113" cm="1">
        <f t="array" ref="T113">INDEX(GMW!$A$2:$HZ$100,MATCH(1,(GMW!$HY$2:$HY$100=T$3)*(GMW!$HZ$2:$HZ$100=T$1),0),$B113-1973)</f>
        <v>2.0059589999999998</v>
      </c>
      <c r="U113" cm="1">
        <f t="array" ref="U113">INDEX(GMW!$A$2:$HZ$100,MATCH(1,(GMW!$HY$2:$HY$100=U$3)*(GMW!$HZ$2:$HZ$100=U$1),0),$B113-1973)</f>
        <v>60950</v>
      </c>
      <c r="V113" cm="1">
        <f t="array" ref="V113">INDEX(GMW!$A$2:$HZ$100,MATCH(1,(GMW!$HY$2:$HY$100=V$3)*(GMW!$HZ$2:$HZ$100=V$1),0),$B113-1973)</f>
        <v>470918</v>
      </c>
      <c r="W113" cm="1">
        <f t="array" ref="W113">INDEX(GMW!$A$2:$HZ$100,MATCH(1,(GMW!$HY$2:$HY$100=W$3)*(GMW!$HZ$2:$HZ$100=W$1),0),$B113-1973)</f>
        <v>11758</v>
      </c>
      <c r="X113" cm="1">
        <f t="array" ref="X113">INDEX(GMW!$A$2:$HZ$100,MATCH(1,(GMW!$HY$2:$HY$100=X$3)*(GMW!$HZ$2:$HZ$100=X$1),0),$B113-1973)</f>
        <v>-6652</v>
      </c>
      <c r="Y113" cm="1">
        <f t="array" ref="Y113">INDEX(GMW!$A$2:$HZ$100,MATCH(1,(GMW!$HY$2:$HY$100=Y$3)*(GMW!$HZ$2:$HZ$100=Y$1),0),$B113-1973)</f>
        <v>134375</v>
      </c>
      <c r="Z113" cm="1">
        <f t="array" ref="Z113">INDEX(GMW!$A$2:$HZ$100,MATCH(1,(GMW!$HY$2:$HY$100=Z$3)*(GMW!$HZ$2:$HZ$100=Z$1),0),$B113-1973)</f>
        <v>5106</v>
      </c>
      <c r="AA113" cm="1">
        <f t="array" ref="AA113">INDEX(GMW!$A$2:$HZ$100,MATCH(1,(GMW!$HY$2:$HY$100=AA$3)*(GMW!$HZ$2:$HZ$100=AA$1),0),$B113-1973)</f>
        <v>8481</v>
      </c>
      <c r="AB113" cm="1">
        <f t="array" ref="AB113">INDEX(GMW!$A$2:$HZ$100,MATCH(1,(GMW!$HY$2:$HY$100=AB$3)*(GMW!$HZ$2:$HZ$100=AB$1),0),$B113-1973)</f>
        <v>136204</v>
      </c>
      <c r="AC113" cm="1">
        <f t="array" ref="AC113">INDEX(GMW!$A$2:$HZ$100,MATCH(1,(GMW!$HY$2:$HY$100=AC$3)*(GMW!$HZ$2:$HZ$100=AC$1),0),$B113-1973)</f>
        <v>524600</v>
      </c>
      <c r="AD113" cm="1">
        <f t="array" ref="AD113">INDEX(GMW!$A$2:$HZ$100,MATCH(1,(GMW!$HY$2:$HY$100=AD$3)*(GMW!$HZ$2:$HZ$100=AD$1),0),$B113-1973)</f>
        <v>370883</v>
      </c>
      <c r="AE113" cm="1">
        <f t="array" ref="AE113">INDEX(GMW!$A$2:$HZ$100,MATCH(1,(GMW!$HY$2:$HY$100=AE$3)*(GMW!$HZ$2:$HZ$100=AE$1),0),$B113-1973)</f>
        <v>461565.5</v>
      </c>
      <c r="AF113" cm="1">
        <f t="array" ref="AF113">INDEX(GMW!$A$2:$HZ$100,MATCH(1,(GMW!$HY$2:$HY$100=AF$3)*(GMW!$HZ$2:$HZ$100=AF$1),0),$B113-1973)</f>
        <v>78.757450000000006</v>
      </c>
      <c r="AG113" cm="1">
        <f t="array" ref="AG113">INDEX(GMW!$A$2:$HZ$100,MATCH(1,(GMW!$HY$2:$HY$100=AG$3)*(GMW!$HZ$2:$HZ$100=AG$1),0),$B113-1973)</f>
        <v>80.3</v>
      </c>
      <c r="AH113" cm="1">
        <f t="array" ref="AH113">INDEX(GMW!$A$2:$HZ$100,MATCH(1,(GMW!$HY$2:$HY$100=AH$3)*(GMW!$HZ$2:$HZ$100=AH$1),0),$B113-1973)</f>
        <v>4.75</v>
      </c>
      <c r="AI113" cm="1">
        <f t="array" ref="AI113">INDEX(GMW!$A$2:$HZ$100,MATCH(1,(GMW!$HY$2:$HY$100=AI$3)*(GMW!$HZ$2:$HZ$100=AI$1),0),$B113-1973)</f>
        <v>47131</v>
      </c>
      <c r="AJ113" cm="1">
        <f t="array" ref="AJ113">INDEX(GMW!$A$2:$HZ$100,MATCH(1,(GMW!$HY$2:$HY$100=AJ$3)*(GMW!$HZ$2:$HZ$100=AJ$1),0),$B113-1973)</f>
        <v>105.2</v>
      </c>
      <c r="AK113" cm="1">
        <f t="array" ref="AK113">INDEX(GMW!$A$2:$HZ$100,MATCH(1,(GMW!$HY$2:$HY$100=AK$3)*(GMW!$HZ$2:$HZ$100=AK$1),0),$B113-1973)</f>
        <v>30690</v>
      </c>
      <c r="AL113" cm="1">
        <f t="array" ref="AL113">INDEX(GMW!$A$2:$HZ$100,MATCH(1,(GMW!$HY$2:$HY$100=AL$3)*(GMW!$HZ$2:$HZ$100=AL$1),0),$B113-1973)</f>
        <v>5.5</v>
      </c>
      <c r="AM113" cm="1">
        <f t="array" ref="AM113">INDEX(GMW!$A$2:$HZ$100,MATCH(1,(GMW!$HY$2:$HY$100=AM$3)*(GMW!$HZ$2:$HZ$100=AM$1),0),$B113-1973)</f>
        <v>2.0059589999999998</v>
      </c>
      <c r="AN113" cm="1">
        <f t="array" ref="AN113">INDEX(GMW!$A$2:$HZ$100,MATCH(1,(GMW!$HY$2:$HY$100=AN$3)*(GMW!$HZ$2:$HZ$100=AN$1),0),$B113-1973)</f>
        <v>60950</v>
      </c>
      <c r="AO113" cm="1">
        <f t="array" ref="AO113">INDEX(GMW!$A$2:$HZ$100,MATCH(1,(GMW!$HY$2:$HY$100=AO$3)*(GMW!$HZ$2:$HZ$100=AO$1),0),$B113-1973)</f>
        <v>470918</v>
      </c>
      <c r="AP113" cm="1">
        <f t="array" ref="AP113">INDEX(GMW!$A$2:$HZ$100,MATCH(1,(GMW!$HY$2:$HY$100=AP$3)*(GMW!$HZ$2:$HZ$100=AP$1),0),$B113-1973)</f>
        <v>11758</v>
      </c>
      <c r="AQ113" cm="1">
        <f t="array" ref="AQ113">INDEX(GMW!$A$2:$HZ$100,MATCH(1,(GMW!$HY$2:$HY$100=AQ$3)*(GMW!$HZ$2:$HZ$100=AQ$1),0),$B113-1973)</f>
        <v>-6652</v>
      </c>
      <c r="AR113" cm="1">
        <f t="array" ref="AR113">INDEX(GMW!$A$2:$HZ$100,MATCH(1,(GMW!$HY$2:$HY$100=AR$3)*(GMW!$HZ$2:$HZ$100=AR$1),0),$B113-1973)</f>
        <v>134375</v>
      </c>
      <c r="AS113" cm="1">
        <f t="array" ref="AS113">INDEX(GMW!$A$2:$HZ$100,MATCH(1,(GMW!$HY$2:$HY$100=AS$3)*(GMW!$HZ$2:$HZ$100=AS$1),0),$B113-1973)</f>
        <v>5106</v>
      </c>
      <c r="AT113" cm="1">
        <f t="array" ref="AT113">INDEX(GMW!$A$2:$HZ$100,MATCH(1,(GMW!$HY$2:$HY$100=AT$3)*(GMW!$HZ$2:$HZ$100=AT$1),0),$B113-1973)</f>
        <v>8481</v>
      </c>
      <c r="AU113" cm="1">
        <f t="array" ref="AU113">INDEX(GMW!$A$2:$HZ$100,MATCH(1,(GMW!$HY$2:$HY$100=AU$3)*(GMW!$HZ$2:$HZ$100=AU$1),0),$B113-1973)</f>
        <v>136204</v>
      </c>
      <c r="AV113" cm="1">
        <f t="array" ref="AV113">INDEX(GMW!$A$2:$HZ$100,MATCH(1,(GMW!$HY$2:$HY$100=AV$3)*(GMW!$HZ$2:$HZ$100=AV$1),0),$B113-1973)</f>
        <v>524600</v>
      </c>
      <c r="AW113" cm="1">
        <f t="array" ref="AW113">INDEX(GMW!$A$2:$HZ$100,MATCH(1,(GMW!$HY$2:$HY$100=AW$3)*(GMW!$HZ$2:$HZ$100=AW$1),0),$B113-1973)</f>
        <v>370883</v>
      </c>
      <c r="AX113" cm="1">
        <f t="array" ref="AX113">INDEX(GMW!$A$2:$HZ$100,MATCH(1,(GMW!$HY$2:$HY$100=AX$3)*(GMW!$HZ$2:$HZ$100=AX$1),0),$B113-1973)</f>
        <v>461565.5</v>
      </c>
      <c r="AY113" cm="1">
        <f t="array" ref="AY113">INDEX(GMW!$A$2:$HZ$100,MATCH(1,(GMW!$HY$2:$HY$100=AY$3)*(GMW!$HZ$2:$HZ$100=AY$1),0),$B113-1973)</f>
        <v>78.757450000000006</v>
      </c>
      <c r="AZ113" cm="1">
        <f t="array" ref="AZ113">INDEX(GMW!$A$2:$HZ$100,MATCH(1,(GMW!$HY$2:$HY$100=AZ$3)*(GMW!$HZ$2:$HZ$100=AZ$1),0),$B113-1973)</f>
        <v>80.3</v>
      </c>
      <c r="BA113" cm="1">
        <f t="array" ref="BA113">INDEX(GMW!$A$2:$HZ$100,MATCH(1,(GMW!$HY$2:$HY$100=BA$3)*(GMW!$HZ$2:$HZ$100=BA$1),0),$B113-1973)</f>
        <v>4.75</v>
      </c>
      <c r="BB113" cm="1">
        <f t="array" ref="BB113">INDEX(GMW!$A$2:$HZ$100,MATCH(1,(GMW!$HY$2:$HY$100=BB$3)*(GMW!$HZ$2:$HZ$100=BB$1),0),$B113-1973)</f>
        <v>47131</v>
      </c>
      <c r="BC113" cm="1">
        <f t="array" ref="BC113">INDEX(GMW!$A$2:$HZ$100,MATCH(1,(GMW!$HY$2:$HY$100=BC$3)*(GMW!$HZ$2:$HZ$100=BC$1),0),$B113-1973)</f>
        <v>105.2</v>
      </c>
      <c r="BD113" cm="1">
        <f t="array" ref="BD113">INDEX(GMW!$A$2:$HZ$100,MATCH(1,(GMW!$HY$2:$HY$100=BD$3)*(GMW!$HZ$2:$HZ$100=BD$1),0),$B113-1973)</f>
        <v>30690</v>
      </c>
      <c r="BE113" cm="1">
        <f t="array" ref="BE113">INDEX(GMW!$A$2:$HZ$100,MATCH(1,(GMW!$HY$2:$HY$100=BE$3)*(GMW!$HZ$2:$HZ$100=BE$1),0),$B113-1973)</f>
        <v>5.5</v>
      </c>
      <c r="BF113" cm="1">
        <f t="array" ref="BF113">INDEX(GMW!$A$2:$HZ$100,MATCH(1,(GMW!$HY$2:$HY$100=BF$3)*(GMW!$HZ$2:$HZ$100=BF$1),0),$B113-1973)</f>
        <v>2.0059589999999998</v>
      </c>
      <c r="BG113" cm="1">
        <f t="array" ref="BG113">INDEX(GMW!$A$2:$HZ$100,MATCH(1,(GMW!$HY$2:$HY$100=BG$3)*(GMW!$HZ$2:$HZ$100=BG$1),0),$B113-1973)</f>
        <v>60950</v>
      </c>
      <c r="BJ113">
        <f t="shared" si="127"/>
        <v>2006</v>
      </c>
    </row>
    <row r="114" spans="1:63">
      <c r="B114">
        <f t="shared" si="125"/>
        <v>2087</v>
      </c>
      <c r="C114" cm="1">
        <f t="array" ref="C114">INDEX(GMW!$A$2:$HZ$100,MATCH(1,(GMW!$HY$2:$HY$100=C$3)*(GMW!$HZ$2:$HZ$100=C$1),0),$B114-1973)</f>
        <v>473372</v>
      </c>
      <c r="D114" cm="1">
        <f t="array" ref="D114">INDEX(GMW!$A$2:$HZ$100,MATCH(1,(GMW!$HY$2:$HY$100=D$3)*(GMW!$HZ$2:$HZ$100=D$1),0),$B114-1973)</f>
        <v>16023</v>
      </c>
      <c r="E114" cm="1">
        <f t="array" ref="E114">INDEX(GMW!$A$2:$HZ$100,MATCH(1,(GMW!$HY$2:$HY$100=E$3)*(GMW!$HZ$2:$HZ$100=E$1),0),$B114-1973)</f>
        <v>-10557</v>
      </c>
      <c r="F114" cm="1">
        <f t="array" ref="F114">INDEX(GMW!$A$2:$HZ$100,MATCH(1,(GMW!$HY$2:$HY$100=F$3)*(GMW!$HZ$2:$HZ$100=F$1),0),$B114-1973)</f>
        <v>133717</v>
      </c>
      <c r="G114" cm="1">
        <f t="array" ref="G114">INDEX(GMW!$A$2:$HZ$100,MATCH(1,(GMW!$HY$2:$HY$100=G$3)*(GMW!$HZ$2:$HZ$100=G$1),0),$B114-1973)</f>
        <v>5466</v>
      </c>
      <c r="H114" cm="1">
        <f t="array" ref="H114">INDEX(GMW!$A$2:$HZ$100,MATCH(1,(GMW!$HY$2:$HY$100=H$3)*(GMW!$HZ$2:$HZ$100=H$1),0),$B114-1973)</f>
        <v>8569</v>
      </c>
      <c r="I114" cm="1">
        <f t="array" ref="I114">INDEX(GMW!$A$2:$HZ$100,MATCH(1,(GMW!$HY$2:$HY$100=I$3)*(GMW!$HZ$2:$HZ$100=I$1),0),$B114-1973)</f>
        <v>131729</v>
      </c>
      <c r="J114" cm="1">
        <f t="array" ref="J114">INDEX(GMW!$A$2:$HZ$100,MATCH(1,(GMW!$HY$2:$HY$100=J$3)*(GMW!$HZ$2:$HZ$100=J$1),0),$B114-1973)</f>
        <v>539000</v>
      </c>
      <c r="K114" cm="1">
        <f t="array" ref="K114">INDEX(GMW!$A$2:$HZ$100,MATCH(1,(GMW!$HY$2:$HY$100=K$3)*(GMW!$HZ$2:$HZ$100=K$1),0),$B114-1973)</f>
        <v>372847</v>
      </c>
      <c r="L114" cm="1">
        <f t="array" ref="L114">INDEX(GMW!$A$2:$HZ$100,MATCH(1,(GMW!$HY$2:$HY$100=L$3)*(GMW!$HZ$2:$HZ$100=L$1),0),$B114-1973)</f>
        <v>465088</v>
      </c>
      <c r="M114" cm="1">
        <f t="array" ref="M114">INDEX(GMW!$A$2:$HZ$100,MATCH(1,(GMW!$HY$2:$HY$100=M$3)*(GMW!$HZ$2:$HZ$100=M$1),0),$B114-1973)</f>
        <v>78.764060000000001</v>
      </c>
      <c r="N114" cm="1">
        <f t="array" ref="N114">INDEX(GMW!$A$2:$HZ$100,MATCH(1,(GMW!$HY$2:$HY$100=N$3)*(GMW!$HZ$2:$HZ$100=N$1),0),$B114-1973)</f>
        <v>80.900000000000006</v>
      </c>
      <c r="O114" cm="1">
        <f t="array" ref="O114">INDEX(GMW!$A$2:$HZ$100,MATCH(1,(GMW!$HY$2:$HY$100=O$3)*(GMW!$HZ$2:$HZ$100=O$1),0),$B114-1973)</f>
        <v>5</v>
      </c>
      <c r="P114" cm="1">
        <f t="array" ref="P114">INDEX(GMW!$A$2:$HZ$100,MATCH(1,(GMW!$HY$2:$HY$100=P$3)*(GMW!$HZ$2:$HZ$100=P$1),0),$B114-1973)</f>
        <v>47250</v>
      </c>
      <c r="Q114" cm="1">
        <f t="array" ref="Q114">INDEX(GMW!$A$2:$HZ$100,MATCH(1,(GMW!$HY$2:$HY$100=Q$3)*(GMW!$HZ$2:$HZ$100=Q$1),0),$B114-1973)</f>
        <v>104.8</v>
      </c>
      <c r="R114" cm="1">
        <f t="array" ref="R114">INDEX(GMW!$A$2:$HZ$100,MATCH(1,(GMW!$HY$2:$HY$100=R$3)*(GMW!$HZ$2:$HZ$100=R$1),0),$B114-1973)</f>
        <v>30971</v>
      </c>
      <c r="S114" cm="1">
        <f t="array" ref="S114">INDEX(GMW!$A$2:$HZ$100,MATCH(1,(GMW!$HY$2:$HY$100=S$3)*(GMW!$HZ$2:$HZ$100=S$1),0),$B114-1973)</f>
        <v>5.5</v>
      </c>
      <c r="T114" cm="1">
        <f t="array" ref="T114">INDEX(GMW!$A$2:$HZ$100,MATCH(1,(GMW!$HY$2:$HY$100=T$3)*(GMW!$HZ$2:$HZ$100=T$1),0),$B114-1973)</f>
        <v>1.765442</v>
      </c>
      <c r="U114" cm="1">
        <f t="array" ref="U114">INDEX(GMW!$A$2:$HZ$100,MATCH(1,(GMW!$HY$2:$HY$100=U$3)*(GMW!$HZ$2:$HZ$100=U$1),0),$B114-1973)</f>
        <v>61073</v>
      </c>
      <c r="V114" cm="1">
        <f t="array" ref="V114">INDEX(GMW!$A$2:$HZ$100,MATCH(1,(GMW!$HY$2:$HY$100=V$3)*(GMW!$HZ$2:$HZ$100=V$1),0),$B114-1973)</f>
        <v>473372</v>
      </c>
      <c r="W114" cm="1">
        <f t="array" ref="W114">INDEX(GMW!$A$2:$HZ$100,MATCH(1,(GMW!$HY$2:$HY$100=W$3)*(GMW!$HZ$2:$HZ$100=W$1),0),$B114-1973)</f>
        <v>16023</v>
      </c>
      <c r="X114" cm="1">
        <f t="array" ref="X114">INDEX(GMW!$A$2:$HZ$100,MATCH(1,(GMW!$HY$2:$HY$100=X$3)*(GMW!$HZ$2:$HZ$100=X$1),0),$B114-1973)</f>
        <v>-10557</v>
      </c>
      <c r="Y114" cm="1">
        <f t="array" ref="Y114">INDEX(GMW!$A$2:$HZ$100,MATCH(1,(GMW!$HY$2:$HY$100=Y$3)*(GMW!$HZ$2:$HZ$100=Y$1),0),$B114-1973)</f>
        <v>133717</v>
      </c>
      <c r="Z114" cm="1">
        <f t="array" ref="Z114">INDEX(GMW!$A$2:$HZ$100,MATCH(1,(GMW!$HY$2:$HY$100=Z$3)*(GMW!$HZ$2:$HZ$100=Z$1),0),$B114-1973)</f>
        <v>5466</v>
      </c>
      <c r="AA114" cm="1">
        <f t="array" ref="AA114">INDEX(GMW!$A$2:$HZ$100,MATCH(1,(GMW!$HY$2:$HY$100=AA$3)*(GMW!$HZ$2:$HZ$100=AA$1),0),$B114-1973)</f>
        <v>8569</v>
      </c>
      <c r="AB114" cm="1">
        <f t="array" ref="AB114">INDEX(GMW!$A$2:$HZ$100,MATCH(1,(GMW!$HY$2:$HY$100=AB$3)*(GMW!$HZ$2:$HZ$100=AB$1),0),$B114-1973)</f>
        <v>131729</v>
      </c>
      <c r="AC114" cm="1">
        <f t="array" ref="AC114">INDEX(GMW!$A$2:$HZ$100,MATCH(1,(GMW!$HY$2:$HY$100=AC$3)*(GMW!$HZ$2:$HZ$100=AC$1),0),$B114-1973)</f>
        <v>539000</v>
      </c>
      <c r="AD114" cm="1">
        <f t="array" ref="AD114">INDEX(GMW!$A$2:$HZ$100,MATCH(1,(GMW!$HY$2:$HY$100=AD$3)*(GMW!$HZ$2:$HZ$100=AD$1),0),$B114-1973)</f>
        <v>372847</v>
      </c>
      <c r="AE114" cm="1">
        <f t="array" ref="AE114">INDEX(GMW!$A$2:$HZ$100,MATCH(1,(GMW!$HY$2:$HY$100=AE$3)*(GMW!$HZ$2:$HZ$100=AE$1),0),$B114-1973)</f>
        <v>465088</v>
      </c>
      <c r="AF114" cm="1">
        <f t="array" ref="AF114">INDEX(GMW!$A$2:$HZ$100,MATCH(1,(GMW!$HY$2:$HY$100=AF$3)*(GMW!$HZ$2:$HZ$100=AF$1),0),$B114-1973)</f>
        <v>78.764060000000001</v>
      </c>
      <c r="AG114" cm="1">
        <f t="array" ref="AG114">INDEX(GMW!$A$2:$HZ$100,MATCH(1,(GMW!$HY$2:$HY$100=AG$3)*(GMW!$HZ$2:$HZ$100=AG$1),0),$B114-1973)</f>
        <v>80.900000000000006</v>
      </c>
      <c r="AH114" cm="1">
        <f t="array" ref="AH114">INDEX(GMW!$A$2:$HZ$100,MATCH(1,(GMW!$HY$2:$HY$100=AH$3)*(GMW!$HZ$2:$HZ$100=AH$1),0),$B114-1973)</f>
        <v>5</v>
      </c>
      <c r="AI114" cm="1">
        <f t="array" ref="AI114">INDEX(GMW!$A$2:$HZ$100,MATCH(1,(GMW!$HY$2:$HY$100=AI$3)*(GMW!$HZ$2:$HZ$100=AI$1),0),$B114-1973)</f>
        <v>47250</v>
      </c>
      <c r="AJ114" cm="1">
        <f t="array" ref="AJ114">INDEX(GMW!$A$2:$HZ$100,MATCH(1,(GMW!$HY$2:$HY$100=AJ$3)*(GMW!$HZ$2:$HZ$100=AJ$1),0),$B114-1973)</f>
        <v>104.8</v>
      </c>
      <c r="AK114" cm="1">
        <f t="array" ref="AK114">INDEX(GMW!$A$2:$HZ$100,MATCH(1,(GMW!$HY$2:$HY$100=AK$3)*(GMW!$HZ$2:$HZ$100=AK$1),0),$B114-1973)</f>
        <v>30971</v>
      </c>
      <c r="AL114" cm="1">
        <f t="array" ref="AL114">INDEX(GMW!$A$2:$HZ$100,MATCH(1,(GMW!$HY$2:$HY$100=AL$3)*(GMW!$HZ$2:$HZ$100=AL$1),0),$B114-1973)</f>
        <v>5.5</v>
      </c>
      <c r="AM114" cm="1">
        <f t="array" ref="AM114">INDEX(GMW!$A$2:$HZ$100,MATCH(1,(GMW!$HY$2:$HY$100=AM$3)*(GMW!$HZ$2:$HZ$100=AM$1),0),$B114-1973)</f>
        <v>1.765442</v>
      </c>
      <c r="AN114" cm="1">
        <f t="array" ref="AN114">INDEX(GMW!$A$2:$HZ$100,MATCH(1,(GMW!$HY$2:$HY$100=AN$3)*(GMW!$HZ$2:$HZ$100=AN$1),0),$B114-1973)</f>
        <v>61073</v>
      </c>
      <c r="AO114" cm="1">
        <f t="array" ref="AO114">INDEX(GMW!$A$2:$HZ$100,MATCH(1,(GMW!$HY$2:$HY$100=AO$3)*(GMW!$HZ$2:$HZ$100=AO$1),0),$B114-1973)</f>
        <v>473372</v>
      </c>
      <c r="AP114" cm="1">
        <f t="array" ref="AP114">INDEX(GMW!$A$2:$HZ$100,MATCH(1,(GMW!$HY$2:$HY$100=AP$3)*(GMW!$HZ$2:$HZ$100=AP$1),0),$B114-1973)</f>
        <v>16023</v>
      </c>
      <c r="AQ114" cm="1">
        <f t="array" ref="AQ114">INDEX(GMW!$A$2:$HZ$100,MATCH(1,(GMW!$HY$2:$HY$100=AQ$3)*(GMW!$HZ$2:$HZ$100=AQ$1),0),$B114-1973)</f>
        <v>-10557</v>
      </c>
      <c r="AR114" cm="1">
        <f t="array" ref="AR114">INDEX(GMW!$A$2:$HZ$100,MATCH(1,(GMW!$HY$2:$HY$100=AR$3)*(GMW!$HZ$2:$HZ$100=AR$1),0),$B114-1973)</f>
        <v>133717</v>
      </c>
      <c r="AS114" cm="1">
        <f t="array" ref="AS114">INDEX(GMW!$A$2:$HZ$100,MATCH(1,(GMW!$HY$2:$HY$100=AS$3)*(GMW!$HZ$2:$HZ$100=AS$1),0),$B114-1973)</f>
        <v>5466</v>
      </c>
      <c r="AT114" cm="1">
        <f t="array" ref="AT114">INDEX(GMW!$A$2:$HZ$100,MATCH(1,(GMW!$HY$2:$HY$100=AT$3)*(GMW!$HZ$2:$HZ$100=AT$1),0),$B114-1973)</f>
        <v>8569</v>
      </c>
      <c r="AU114" cm="1">
        <f t="array" ref="AU114">INDEX(GMW!$A$2:$HZ$100,MATCH(1,(GMW!$HY$2:$HY$100=AU$3)*(GMW!$HZ$2:$HZ$100=AU$1),0),$B114-1973)</f>
        <v>131729</v>
      </c>
      <c r="AV114" cm="1">
        <f t="array" ref="AV114">INDEX(GMW!$A$2:$HZ$100,MATCH(1,(GMW!$HY$2:$HY$100=AV$3)*(GMW!$HZ$2:$HZ$100=AV$1),0),$B114-1973)</f>
        <v>539000</v>
      </c>
      <c r="AW114" cm="1">
        <f t="array" ref="AW114">INDEX(GMW!$A$2:$HZ$100,MATCH(1,(GMW!$HY$2:$HY$100=AW$3)*(GMW!$HZ$2:$HZ$100=AW$1),0),$B114-1973)</f>
        <v>372847</v>
      </c>
      <c r="AX114" cm="1">
        <f t="array" ref="AX114">INDEX(GMW!$A$2:$HZ$100,MATCH(1,(GMW!$HY$2:$HY$100=AX$3)*(GMW!$HZ$2:$HZ$100=AX$1),0),$B114-1973)</f>
        <v>465088</v>
      </c>
      <c r="AY114" cm="1">
        <f t="array" ref="AY114">INDEX(GMW!$A$2:$HZ$100,MATCH(1,(GMW!$HY$2:$HY$100=AY$3)*(GMW!$HZ$2:$HZ$100=AY$1),0),$B114-1973)</f>
        <v>78.764060000000001</v>
      </c>
      <c r="AZ114" cm="1">
        <f t="array" ref="AZ114">INDEX(GMW!$A$2:$HZ$100,MATCH(1,(GMW!$HY$2:$HY$100=AZ$3)*(GMW!$HZ$2:$HZ$100=AZ$1),0),$B114-1973)</f>
        <v>80.900000000000006</v>
      </c>
      <c r="BA114" cm="1">
        <f t="array" ref="BA114">INDEX(GMW!$A$2:$HZ$100,MATCH(1,(GMW!$HY$2:$HY$100=BA$3)*(GMW!$HZ$2:$HZ$100=BA$1),0),$B114-1973)</f>
        <v>5</v>
      </c>
      <c r="BB114" cm="1">
        <f t="array" ref="BB114">INDEX(GMW!$A$2:$HZ$100,MATCH(1,(GMW!$HY$2:$HY$100=BB$3)*(GMW!$HZ$2:$HZ$100=BB$1),0),$B114-1973)</f>
        <v>47250</v>
      </c>
      <c r="BC114" cm="1">
        <f t="array" ref="BC114">INDEX(GMW!$A$2:$HZ$100,MATCH(1,(GMW!$HY$2:$HY$100=BC$3)*(GMW!$HZ$2:$HZ$100=BC$1),0),$B114-1973)</f>
        <v>104.8</v>
      </c>
      <c r="BD114" cm="1">
        <f t="array" ref="BD114">INDEX(GMW!$A$2:$HZ$100,MATCH(1,(GMW!$HY$2:$HY$100=BD$3)*(GMW!$HZ$2:$HZ$100=BD$1),0),$B114-1973)</f>
        <v>30971</v>
      </c>
      <c r="BE114" cm="1">
        <f t="array" ref="BE114">INDEX(GMW!$A$2:$HZ$100,MATCH(1,(GMW!$HY$2:$HY$100=BE$3)*(GMW!$HZ$2:$HZ$100=BE$1),0),$B114-1973)</f>
        <v>5.5</v>
      </c>
      <c r="BF114" cm="1">
        <f t="array" ref="BF114">INDEX(GMW!$A$2:$HZ$100,MATCH(1,(GMW!$HY$2:$HY$100=BF$3)*(GMW!$HZ$2:$HZ$100=BF$1),0),$B114-1973)</f>
        <v>1.765442</v>
      </c>
      <c r="BG114" cm="1">
        <f t="array" ref="BG114">INDEX(GMW!$A$2:$HZ$100,MATCH(1,(GMW!$HY$2:$HY$100=BG$3)*(GMW!$HZ$2:$HZ$100=BG$1),0),$B114-1973)</f>
        <v>61073</v>
      </c>
      <c r="BJ114">
        <f t="shared" si="127"/>
        <v>2006</v>
      </c>
    </row>
    <row r="115" spans="1:63">
      <c r="A115">
        <v>2007</v>
      </c>
      <c r="B115">
        <f t="shared" si="125"/>
        <v>2088</v>
      </c>
      <c r="C115" cm="1">
        <f t="array" ref="C115">INDEX(GMW!$A$2:$HZ$100,MATCH(1,(GMW!$HY$2:$HY$100=C$3)*(GMW!$HZ$2:$HZ$100=C$1),0),$B115-1973)</f>
        <v>477823</v>
      </c>
      <c r="D115" cm="1">
        <f t="array" ref="D115">INDEX(GMW!$A$2:$HZ$100,MATCH(1,(GMW!$HY$2:$HY$100=D$3)*(GMW!$HZ$2:$HZ$100=D$1),0),$B115-1973)</f>
        <v>761</v>
      </c>
      <c r="E115" cm="1">
        <f t="array" ref="E115">INDEX(GMW!$A$2:$HZ$100,MATCH(1,(GMW!$HY$2:$HY$100=E$3)*(GMW!$HZ$2:$HZ$100=E$1),0),$B115-1973)</f>
        <v>11563</v>
      </c>
      <c r="F115" cm="1">
        <f t="array" ref="F115">INDEX(GMW!$A$2:$HZ$100,MATCH(1,(GMW!$HY$2:$HY$100=F$3)*(GMW!$HZ$2:$HZ$100=F$1),0),$B115-1973)</f>
        <v>134890</v>
      </c>
      <c r="G115" cm="1">
        <f t="array" ref="G115">INDEX(GMW!$A$2:$HZ$100,MATCH(1,(GMW!$HY$2:$HY$100=G$3)*(GMW!$HZ$2:$HZ$100=G$1),0),$B115-1973)</f>
        <v>12324</v>
      </c>
      <c r="H115" cm="1">
        <f t="array" ref="H115">INDEX(GMW!$A$2:$HZ$100,MATCH(1,(GMW!$HY$2:$HY$100=H$3)*(GMW!$HZ$2:$HZ$100=H$1),0),$B115-1973)</f>
        <v>8752</v>
      </c>
      <c r="I115" cm="1">
        <f t="array" ref="I115">INDEX(GMW!$A$2:$HZ$100,MATCH(1,(GMW!$HY$2:$HY$100=I$3)*(GMW!$HZ$2:$HZ$100=I$1),0),$B115-1973)</f>
        <v>155205</v>
      </c>
      <c r="J115" cm="1">
        <f t="array" ref="J115">INDEX(GMW!$A$2:$HZ$100,MATCH(1,(GMW!$HY$2:$HY$100=J$3)*(GMW!$HZ$2:$HZ$100=J$1),0),$B115-1973)</f>
        <v>535200</v>
      </c>
      <c r="K115" cm="1">
        <f t="array" ref="K115">INDEX(GMW!$A$2:$HZ$100,MATCH(1,(GMW!$HY$2:$HY$100=K$3)*(GMW!$HZ$2:$HZ$100=K$1),0),$B115-1973)</f>
        <v>377049</v>
      </c>
      <c r="L115" cm="1">
        <f t="array" ref="L115">INDEX(GMW!$A$2:$HZ$100,MATCH(1,(GMW!$HY$2:$HY$100=L$3)*(GMW!$HZ$2:$HZ$100=L$1),0),$B115-1973)</f>
        <v>466765.4</v>
      </c>
      <c r="M115" cm="1">
        <f t="array" ref="M115">INDEX(GMW!$A$2:$HZ$100,MATCH(1,(GMW!$HY$2:$HY$100=M$3)*(GMW!$HZ$2:$HZ$100=M$1),0),$B115-1973)</f>
        <v>78.909769999999995</v>
      </c>
      <c r="N115" cm="1">
        <f t="array" ref="N115">INDEX(GMW!$A$2:$HZ$100,MATCH(1,(GMW!$HY$2:$HY$100=N$3)*(GMW!$HZ$2:$HZ$100=N$1),0),$B115-1973)</f>
        <v>81</v>
      </c>
      <c r="O115" cm="1">
        <f t="array" ref="O115">INDEX(GMW!$A$2:$HZ$100,MATCH(1,(GMW!$HY$2:$HY$100=O$3)*(GMW!$HZ$2:$HZ$100=O$1),0),$B115-1973)</f>
        <v>5.25</v>
      </c>
      <c r="P115" cm="1">
        <f t="array" ref="P115">INDEX(GMW!$A$2:$HZ$100,MATCH(1,(GMW!$HY$2:$HY$100=P$3)*(GMW!$HZ$2:$HZ$100=P$1),0),$B115-1973)</f>
        <v>46725</v>
      </c>
      <c r="Q115" cm="1">
        <f t="array" ref="Q115">INDEX(GMW!$A$2:$HZ$100,MATCH(1,(GMW!$HY$2:$HY$100=Q$3)*(GMW!$HZ$2:$HZ$100=Q$1),0),$B115-1973)</f>
        <v>104</v>
      </c>
      <c r="R115" cm="1">
        <f t="array" ref="R115">INDEX(GMW!$A$2:$HZ$100,MATCH(1,(GMW!$HY$2:$HY$100=R$3)*(GMW!$HZ$2:$HZ$100=R$1),0),$B115-1973)</f>
        <v>30938</v>
      </c>
      <c r="S115" cm="1">
        <f t="array" ref="S115">INDEX(GMW!$A$2:$HZ$100,MATCH(1,(GMW!$HY$2:$HY$100=S$3)*(GMW!$HZ$2:$HZ$100=S$1),0),$B115-1973)</f>
        <v>5.5</v>
      </c>
      <c r="T115" cm="1">
        <f t="array" ref="T115">INDEX(GMW!$A$2:$HZ$100,MATCH(1,(GMW!$HY$2:$HY$100=T$3)*(GMW!$HZ$2:$HZ$100=T$1),0),$B115-1973)</f>
        <v>2.3413659999999998</v>
      </c>
      <c r="U115" cm="1">
        <f t="array" ref="U115">INDEX(GMW!$A$2:$HZ$100,MATCH(1,(GMW!$HY$2:$HY$100=U$3)*(GMW!$HZ$2:$HZ$100=U$1),0),$B115-1973)</f>
        <v>61196</v>
      </c>
      <c r="V115" cm="1">
        <f t="array" ref="V115">INDEX(GMW!$A$2:$HZ$100,MATCH(1,(GMW!$HY$2:$HY$100=V$3)*(GMW!$HZ$2:$HZ$100=V$1),0),$B115-1973)</f>
        <v>477823</v>
      </c>
      <c r="W115" cm="1">
        <f t="array" ref="W115">INDEX(GMW!$A$2:$HZ$100,MATCH(1,(GMW!$HY$2:$HY$100=W$3)*(GMW!$HZ$2:$HZ$100=W$1),0),$B115-1973)</f>
        <v>761</v>
      </c>
      <c r="X115" cm="1">
        <f t="array" ref="X115">INDEX(GMW!$A$2:$HZ$100,MATCH(1,(GMW!$HY$2:$HY$100=X$3)*(GMW!$HZ$2:$HZ$100=X$1),0),$B115-1973)</f>
        <v>11563</v>
      </c>
      <c r="Y115" cm="1">
        <f t="array" ref="Y115">INDEX(GMW!$A$2:$HZ$100,MATCH(1,(GMW!$HY$2:$HY$100=Y$3)*(GMW!$HZ$2:$HZ$100=Y$1),0),$B115-1973)</f>
        <v>134890</v>
      </c>
      <c r="Z115" cm="1">
        <f t="array" ref="Z115">INDEX(GMW!$A$2:$HZ$100,MATCH(1,(GMW!$HY$2:$HY$100=Z$3)*(GMW!$HZ$2:$HZ$100=Z$1),0),$B115-1973)</f>
        <v>12324</v>
      </c>
      <c r="AA115" cm="1">
        <f t="array" ref="AA115">INDEX(GMW!$A$2:$HZ$100,MATCH(1,(GMW!$HY$2:$HY$100=AA$3)*(GMW!$HZ$2:$HZ$100=AA$1),0),$B115-1973)</f>
        <v>8752</v>
      </c>
      <c r="AB115" cm="1">
        <f t="array" ref="AB115">INDEX(GMW!$A$2:$HZ$100,MATCH(1,(GMW!$HY$2:$HY$100=AB$3)*(GMW!$HZ$2:$HZ$100=AB$1),0),$B115-1973)</f>
        <v>155205</v>
      </c>
      <c r="AC115" cm="1">
        <f t="array" ref="AC115">INDEX(GMW!$A$2:$HZ$100,MATCH(1,(GMW!$HY$2:$HY$100=AC$3)*(GMW!$HZ$2:$HZ$100=AC$1),0),$B115-1973)</f>
        <v>535200</v>
      </c>
      <c r="AD115" cm="1">
        <f t="array" ref="AD115">INDEX(GMW!$A$2:$HZ$100,MATCH(1,(GMW!$HY$2:$HY$100=AD$3)*(GMW!$HZ$2:$HZ$100=AD$1),0),$B115-1973)</f>
        <v>377049</v>
      </c>
      <c r="AE115" cm="1">
        <f t="array" ref="AE115">INDEX(GMW!$A$2:$HZ$100,MATCH(1,(GMW!$HY$2:$HY$100=AE$3)*(GMW!$HZ$2:$HZ$100=AE$1),0),$B115-1973)</f>
        <v>466765.4</v>
      </c>
      <c r="AF115" cm="1">
        <f t="array" ref="AF115">INDEX(GMW!$A$2:$HZ$100,MATCH(1,(GMW!$HY$2:$HY$100=AF$3)*(GMW!$HZ$2:$HZ$100=AF$1),0),$B115-1973)</f>
        <v>78.909769999999995</v>
      </c>
      <c r="AG115" cm="1">
        <f t="array" ref="AG115">INDEX(GMW!$A$2:$HZ$100,MATCH(1,(GMW!$HY$2:$HY$100=AG$3)*(GMW!$HZ$2:$HZ$100=AG$1),0),$B115-1973)</f>
        <v>81</v>
      </c>
      <c r="AH115" cm="1">
        <f t="array" ref="AH115">INDEX(GMW!$A$2:$HZ$100,MATCH(1,(GMW!$HY$2:$HY$100=AH$3)*(GMW!$HZ$2:$HZ$100=AH$1),0),$B115-1973)</f>
        <v>5.25</v>
      </c>
      <c r="AI115" cm="1">
        <f t="array" ref="AI115">INDEX(GMW!$A$2:$HZ$100,MATCH(1,(GMW!$HY$2:$HY$100=AI$3)*(GMW!$HZ$2:$HZ$100=AI$1),0),$B115-1973)</f>
        <v>46725</v>
      </c>
      <c r="AJ115" cm="1">
        <f t="array" ref="AJ115">INDEX(GMW!$A$2:$HZ$100,MATCH(1,(GMW!$HY$2:$HY$100=AJ$3)*(GMW!$HZ$2:$HZ$100=AJ$1),0),$B115-1973)</f>
        <v>104</v>
      </c>
      <c r="AK115" cm="1">
        <f t="array" ref="AK115">INDEX(GMW!$A$2:$HZ$100,MATCH(1,(GMW!$HY$2:$HY$100=AK$3)*(GMW!$HZ$2:$HZ$100=AK$1),0),$B115-1973)</f>
        <v>30938</v>
      </c>
      <c r="AL115" cm="1">
        <f t="array" ref="AL115">INDEX(GMW!$A$2:$HZ$100,MATCH(1,(GMW!$HY$2:$HY$100=AL$3)*(GMW!$HZ$2:$HZ$100=AL$1),0),$B115-1973)</f>
        <v>5.5</v>
      </c>
      <c r="AM115" cm="1">
        <f t="array" ref="AM115">INDEX(GMW!$A$2:$HZ$100,MATCH(1,(GMW!$HY$2:$HY$100=AM$3)*(GMW!$HZ$2:$HZ$100=AM$1),0),$B115-1973)</f>
        <v>2.3413659999999998</v>
      </c>
      <c r="AN115" cm="1">
        <f t="array" ref="AN115">INDEX(GMW!$A$2:$HZ$100,MATCH(1,(GMW!$HY$2:$HY$100=AN$3)*(GMW!$HZ$2:$HZ$100=AN$1),0),$B115-1973)</f>
        <v>61196</v>
      </c>
      <c r="AO115" cm="1">
        <f t="array" ref="AO115">INDEX(GMW!$A$2:$HZ$100,MATCH(1,(GMW!$HY$2:$HY$100=AO$3)*(GMW!$HZ$2:$HZ$100=AO$1),0),$B115-1973)</f>
        <v>477823</v>
      </c>
      <c r="AP115" cm="1">
        <f t="array" ref="AP115">INDEX(GMW!$A$2:$HZ$100,MATCH(1,(GMW!$HY$2:$HY$100=AP$3)*(GMW!$HZ$2:$HZ$100=AP$1),0),$B115-1973)</f>
        <v>761</v>
      </c>
      <c r="AQ115" cm="1">
        <f t="array" ref="AQ115">INDEX(GMW!$A$2:$HZ$100,MATCH(1,(GMW!$HY$2:$HY$100=AQ$3)*(GMW!$HZ$2:$HZ$100=AQ$1),0),$B115-1973)</f>
        <v>11563</v>
      </c>
      <c r="AR115" cm="1">
        <f t="array" ref="AR115">INDEX(GMW!$A$2:$HZ$100,MATCH(1,(GMW!$HY$2:$HY$100=AR$3)*(GMW!$HZ$2:$HZ$100=AR$1),0),$B115-1973)</f>
        <v>134890</v>
      </c>
      <c r="AS115" cm="1">
        <f t="array" ref="AS115">INDEX(GMW!$A$2:$HZ$100,MATCH(1,(GMW!$HY$2:$HY$100=AS$3)*(GMW!$HZ$2:$HZ$100=AS$1),0),$B115-1973)</f>
        <v>12324</v>
      </c>
      <c r="AT115" cm="1">
        <f t="array" ref="AT115">INDEX(GMW!$A$2:$HZ$100,MATCH(1,(GMW!$HY$2:$HY$100=AT$3)*(GMW!$HZ$2:$HZ$100=AT$1),0),$B115-1973)</f>
        <v>8752</v>
      </c>
      <c r="AU115" cm="1">
        <f t="array" ref="AU115">INDEX(GMW!$A$2:$HZ$100,MATCH(1,(GMW!$HY$2:$HY$100=AU$3)*(GMW!$HZ$2:$HZ$100=AU$1),0),$B115-1973)</f>
        <v>155205</v>
      </c>
      <c r="AV115" cm="1">
        <f t="array" ref="AV115">INDEX(GMW!$A$2:$HZ$100,MATCH(1,(GMW!$HY$2:$HY$100=AV$3)*(GMW!$HZ$2:$HZ$100=AV$1),0),$B115-1973)</f>
        <v>535200</v>
      </c>
      <c r="AW115" cm="1">
        <f t="array" ref="AW115">INDEX(GMW!$A$2:$HZ$100,MATCH(1,(GMW!$HY$2:$HY$100=AW$3)*(GMW!$HZ$2:$HZ$100=AW$1),0),$B115-1973)</f>
        <v>377049</v>
      </c>
      <c r="AX115" cm="1">
        <f t="array" ref="AX115">INDEX(GMW!$A$2:$HZ$100,MATCH(1,(GMW!$HY$2:$HY$100=AX$3)*(GMW!$HZ$2:$HZ$100=AX$1),0),$B115-1973)</f>
        <v>466765.4</v>
      </c>
      <c r="AY115" cm="1">
        <f t="array" ref="AY115">INDEX(GMW!$A$2:$HZ$100,MATCH(1,(GMW!$HY$2:$HY$100=AY$3)*(GMW!$HZ$2:$HZ$100=AY$1),0),$B115-1973)</f>
        <v>78.909769999999995</v>
      </c>
      <c r="AZ115" cm="1">
        <f t="array" ref="AZ115">INDEX(GMW!$A$2:$HZ$100,MATCH(1,(GMW!$HY$2:$HY$100=AZ$3)*(GMW!$HZ$2:$HZ$100=AZ$1),0),$B115-1973)</f>
        <v>81</v>
      </c>
      <c r="BA115" cm="1">
        <f t="array" ref="BA115">INDEX(GMW!$A$2:$HZ$100,MATCH(1,(GMW!$HY$2:$HY$100=BA$3)*(GMW!$HZ$2:$HZ$100=BA$1),0),$B115-1973)</f>
        <v>5.25</v>
      </c>
      <c r="BB115" cm="1">
        <f t="array" ref="BB115">INDEX(GMW!$A$2:$HZ$100,MATCH(1,(GMW!$HY$2:$HY$100=BB$3)*(GMW!$HZ$2:$HZ$100=BB$1),0),$B115-1973)</f>
        <v>46725</v>
      </c>
      <c r="BC115" cm="1">
        <f t="array" ref="BC115">INDEX(GMW!$A$2:$HZ$100,MATCH(1,(GMW!$HY$2:$HY$100=BC$3)*(GMW!$HZ$2:$HZ$100=BC$1),0),$B115-1973)</f>
        <v>104</v>
      </c>
      <c r="BD115" cm="1">
        <f t="array" ref="BD115">INDEX(GMW!$A$2:$HZ$100,MATCH(1,(GMW!$HY$2:$HY$100=BD$3)*(GMW!$HZ$2:$HZ$100=BD$1),0),$B115-1973)</f>
        <v>30938</v>
      </c>
      <c r="BE115" cm="1">
        <f t="array" ref="BE115">INDEX(GMW!$A$2:$HZ$100,MATCH(1,(GMW!$HY$2:$HY$100=BE$3)*(GMW!$HZ$2:$HZ$100=BE$1),0),$B115-1973)</f>
        <v>5.5</v>
      </c>
      <c r="BF115" cm="1">
        <f t="array" ref="BF115">INDEX(GMW!$A$2:$HZ$100,MATCH(1,(GMW!$HY$2:$HY$100=BF$3)*(GMW!$HZ$2:$HZ$100=BF$1),0),$B115-1973)</f>
        <v>2.3413659999999998</v>
      </c>
      <c r="BG115" cm="1">
        <f t="array" ref="BG115">INDEX(GMW!$A$2:$HZ$100,MATCH(1,(GMW!$HY$2:$HY$100=BG$3)*(GMW!$HZ$2:$HZ$100=BG$1),0),$B115-1973)</f>
        <v>61196</v>
      </c>
      <c r="BJ115">
        <f t="shared" si="127"/>
        <v>2006</v>
      </c>
      <c r="BK115" t="str">
        <f t="shared" ref="BK115" si="137">BJ115&amp;"01"</f>
        <v>200601</v>
      </c>
    </row>
    <row r="116" spans="1:63">
      <c r="B116">
        <f t="shared" si="125"/>
        <v>2089</v>
      </c>
      <c r="C116" cm="1">
        <f t="array" ref="C116">INDEX(GMW!$A$2:$HZ$100,MATCH(1,(GMW!$HY$2:$HY$100=C$3)*(GMW!$HZ$2:$HZ$100=C$1),0),$B116-1973)</f>
        <v>481314</v>
      </c>
      <c r="D116" cm="1">
        <f t="array" ref="D116">INDEX(GMW!$A$2:$HZ$100,MATCH(1,(GMW!$HY$2:$HY$100=D$3)*(GMW!$HZ$2:$HZ$100=D$1),0),$B116-1973)</f>
        <v>12470</v>
      </c>
      <c r="E116" cm="1">
        <f t="array" ref="E116">INDEX(GMW!$A$2:$HZ$100,MATCH(1,(GMW!$HY$2:$HY$100=E$3)*(GMW!$HZ$2:$HZ$100=E$1),0),$B116-1973)</f>
        <v>-10682</v>
      </c>
      <c r="F116" cm="1">
        <f t="array" ref="F116">INDEX(GMW!$A$2:$HZ$100,MATCH(1,(GMW!$HY$2:$HY$100=F$3)*(GMW!$HZ$2:$HZ$100=F$1),0),$B116-1973)</f>
        <v>137035</v>
      </c>
      <c r="G116" cm="1">
        <f t="array" ref="G116">INDEX(GMW!$A$2:$HZ$100,MATCH(1,(GMW!$HY$2:$HY$100=G$3)*(GMW!$HZ$2:$HZ$100=G$1),0),$B116-1973)</f>
        <v>1788</v>
      </c>
      <c r="H116" cm="1">
        <f t="array" ref="H116">INDEX(GMW!$A$2:$HZ$100,MATCH(1,(GMW!$HY$2:$HY$100=H$3)*(GMW!$HZ$2:$HZ$100=H$1),0),$B116-1973)</f>
        <v>8872</v>
      </c>
      <c r="I116" cm="1">
        <f t="array" ref="I116">INDEX(GMW!$A$2:$HZ$100,MATCH(1,(GMW!$HY$2:$HY$100=I$3)*(GMW!$HZ$2:$HZ$100=I$1),0),$B116-1973)</f>
        <v>135225</v>
      </c>
      <c r="J116" cm="1">
        <f t="array" ref="J116">INDEX(GMW!$A$2:$HZ$100,MATCH(1,(GMW!$HY$2:$HY$100=J$3)*(GMW!$HZ$2:$HZ$100=J$1),0),$B116-1973)</f>
        <v>551200</v>
      </c>
      <c r="K116" cm="1">
        <f t="array" ref="K116">INDEX(GMW!$A$2:$HZ$100,MATCH(1,(GMW!$HY$2:$HY$100=K$3)*(GMW!$HZ$2:$HZ$100=K$1),0),$B116-1973)</f>
        <v>386313</v>
      </c>
      <c r="L116" cm="1">
        <f t="array" ref="L116">INDEX(GMW!$A$2:$HZ$100,MATCH(1,(GMW!$HY$2:$HY$100=L$3)*(GMW!$HZ$2:$HZ$100=L$1),0),$B116-1973)</f>
        <v>470626.3</v>
      </c>
      <c r="M116" cm="1">
        <f t="array" ref="M116">INDEX(GMW!$A$2:$HZ$100,MATCH(1,(GMW!$HY$2:$HY$100=M$3)*(GMW!$HZ$2:$HZ$100=M$1),0),$B116-1973)</f>
        <v>80.262150000000005</v>
      </c>
      <c r="N116" cm="1">
        <f t="array" ref="N116">INDEX(GMW!$A$2:$HZ$100,MATCH(1,(GMW!$HY$2:$HY$100=N$3)*(GMW!$HZ$2:$HZ$100=N$1),0),$B116-1973)</f>
        <v>81.8</v>
      </c>
      <c r="O116" cm="1">
        <f t="array" ref="O116">INDEX(GMW!$A$2:$HZ$100,MATCH(1,(GMW!$HY$2:$HY$100=O$3)*(GMW!$HZ$2:$HZ$100=O$1),0),$B116-1973)</f>
        <v>5.5</v>
      </c>
      <c r="P116" cm="1">
        <f t="array" ref="P116">INDEX(GMW!$A$2:$HZ$100,MATCH(1,(GMW!$HY$2:$HY$100=P$3)*(GMW!$HZ$2:$HZ$100=P$1),0),$B116-1973)</f>
        <v>46283</v>
      </c>
      <c r="Q116" cm="1">
        <f t="array" ref="Q116">INDEX(GMW!$A$2:$HZ$100,MATCH(1,(GMW!$HY$2:$HY$100=Q$3)*(GMW!$HZ$2:$HZ$100=Q$1),0),$B116-1973)</f>
        <v>102.7</v>
      </c>
      <c r="R116" cm="1">
        <f t="array" ref="R116">INDEX(GMW!$A$2:$HZ$100,MATCH(1,(GMW!$HY$2:$HY$100=R$3)*(GMW!$HZ$2:$HZ$100=R$1),0),$B116-1973)</f>
        <v>30479</v>
      </c>
      <c r="S116" cm="1">
        <f t="array" ref="S116">INDEX(GMW!$A$2:$HZ$100,MATCH(1,(GMW!$HY$2:$HY$100=S$3)*(GMW!$HZ$2:$HZ$100=S$1),0),$B116-1973)</f>
        <v>5.4</v>
      </c>
      <c r="T116" cm="1">
        <f t="array" ref="T116">INDEX(GMW!$A$2:$HZ$100,MATCH(1,(GMW!$HY$2:$HY$100=T$3)*(GMW!$HZ$2:$HZ$100=T$1),0),$B116-1973)</f>
        <v>2.2455219999999998</v>
      </c>
      <c r="U116" cm="1">
        <f t="array" ref="U116">INDEX(GMW!$A$2:$HZ$100,MATCH(1,(GMW!$HY$2:$HY$100=U$3)*(GMW!$HZ$2:$HZ$100=U$1),0),$B116-1973)</f>
        <v>61319</v>
      </c>
      <c r="V116" cm="1">
        <f t="array" ref="V116">INDEX(GMW!$A$2:$HZ$100,MATCH(1,(GMW!$HY$2:$HY$100=V$3)*(GMW!$HZ$2:$HZ$100=V$1),0),$B116-1973)</f>
        <v>481314</v>
      </c>
      <c r="W116" cm="1">
        <f t="array" ref="W116">INDEX(GMW!$A$2:$HZ$100,MATCH(1,(GMW!$HY$2:$HY$100=W$3)*(GMW!$HZ$2:$HZ$100=W$1),0),$B116-1973)</f>
        <v>12470</v>
      </c>
      <c r="X116" cm="1">
        <f t="array" ref="X116">INDEX(GMW!$A$2:$HZ$100,MATCH(1,(GMW!$HY$2:$HY$100=X$3)*(GMW!$HZ$2:$HZ$100=X$1),0),$B116-1973)</f>
        <v>-10682</v>
      </c>
      <c r="Y116" cm="1">
        <f t="array" ref="Y116">INDEX(GMW!$A$2:$HZ$100,MATCH(1,(GMW!$HY$2:$HY$100=Y$3)*(GMW!$HZ$2:$HZ$100=Y$1),0),$B116-1973)</f>
        <v>137035</v>
      </c>
      <c r="Z116" cm="1">
        <f t="array" ref="Z116">INDEX(GMW!$A$2:$HZ$100,MATCH(1,(GMW!$HY$2:$HY$100=Z$3)*(GMW!$HZ$2:$HZ$100=Z$1),0),$B116-1973)</f>
        <v>1788</v>
      </c>
      <c r="AA116" cm="1">
        <f t="array" ref="AA116">INDEX(GMW!$A$2:$HZ$100,MATCH(1,(GMW!$HY$2:$HY$100=AA$3)*(GMW!$HZ$2:$HZ$100=AA$1),0),$B116-1973)</f>
        <v>8872</v>
      </c>
      <c r="AB116" cm="1">
        <f t="array" ref="AB116">INDEX(GMW!$A$2:$HZ$100,MATCH(1,(GMW!$HY$2:$HY$100=AB$3)*(GMW!$HZ$2:$HZ$100=AB$1),0),$B116-1973)</f>
        <v>135225</v>
      </c>
      <c r="AC116" cm="1">
        <f t="array" ref="AC116">INDEX(GMW!$A$2:$HZ$100,MATCH(1,(GMW!$HY$2:$HY$100=AC$3)*(GMW!$HZ$2:$HZ$100=AC$1),0),$B116-1973)</f>
        <v>551200</v>
      </c>
      <c r="AD116" cm="1">
        <f t="array" ref="AD116">INDEX(GMW!$A$2:$HZ$100,MATCH(1,(GMW!$HY$2:$HY$100=AD$3)*(GMW!$HZ$2:$HZ$100=AD$1),0),$B116-1973)</f>
        <v>386313</v>
      </c>
      <c r="AE116" cm="1">
        <f t="array" ref="AE116">INDEX(GMW!$A$2:$HZ$100,MATCH(1,(GMW!$HY$2:$HY$100=AE$3)*(GMW!$HZ$2:$HZ$100=AE$1),0),$B116-1973)</f>
        <v>470626.3</v>
      </c>
      <c r="AF116" cm="1">
        <f t="array" ref="AF116">INDEX(GMW!$A$2:$HZ$100,MATCH(1,(GMW!$HY$2:$HY$100=AF$3)*(GMW!$HZ$2:$HZ$100=AF$1),0),$B116-1973)</f>
        <v>80.262150000000005</v>
      </c>
      <c r="AG116" cm="1">
        <f t="array" ref="AG116">INDEX(GMW!$A$2:$HZ$100,MATCH(1,(GMW!$HY$2:$HY$100=AG$3)*(GMW!$HZ$2:$HZ$100=AG$1),0),$B116-1973)</f>
        <v>81.8</v>
      </c>
      <c r="AH116" cm="1">
        <f t="array" ref="AH116">INDEX(GMW!$A$2:$HZ$100,MATCH(1,(GMW!$HY$2:$HY$100=AH$3)*(GMW!$HZ$2:$HZ$100=AH$1),0),$B116-1973)</f>
        <v>5.5</v>
      </c>
      <c r="AI116" cm="1">
        <f t="array" ref="AI116">INDEX(GMW!$A$2:$HZ$100,MATCH(1,(GMW!$HY$2:$HY$100=AI$3)*(GMW!$HZ$2:$HZ$100=AI$1),0),$B116-1973)</f>
        <v>46283</v>
      </c>
      <c r="AJ116" cm="1">
        <f t="array" ref="AJ116">INDEX(GMW!$A$2:$HZ$100,MATCH(1,(GMW!$HY$2:$HY$100=AJ$3)*(GMW!$HZ$2:$HZ$100=AJ$1),0),$B116-1973)</f>
        <v>102.7</v>
      </c>
      <c r="AK116" cm="1">
        <f t="array" ref="AK116">INDEX(GMW!$A$2:$HZ$100,MATCH(1,(GMW!$HY$2:$HY$100=AK$3)*(GMW!$HZ$2:$HZ$100=AK$1),0),$B116-1973)</f>
        <v>30479</v>
      </c>
      <c r="AL116" cm="1">
        <f t="array" ref="AL116">INDEX(GMW!$A$2:$HZ$100,MATCH(1,(GMW!$HY$2:$HY$100=AL$3)*(GMW!$HZ$2:$HZ$100=AL$1),0),$B116-1973)</f>
        <v>5.4</v>
      </c>
      <c r="AM116" cm="1">
        <f t="array" ref="AM116">INDEX(GMW!$A$2:$HZ$100,MATCH(1,(GMW!$HY$2:$HY$100=AM$3)*(GMW!$HZ$2:$HZ$100=AM$1),0),$B116-1973)</f>
        <v>2.2455219999999998</v>
      </c>
      <c r="AN116" cm="1">
        <f t="array" ref="AN116">INDEX(GMW!$A$2:$HZ$100,MATCH(1,(GMW!$HY$2:$HY$100=AN$3)*(GMW!$HZ$2:$HZ$100=AN$1),0),$B116-1973)</f>
        <v>61319</v>
      </c>
      <c r="AO116" cm="1">
        <f t="array" ref="AO116">INDEX(GMW!$A$2:$HZ$100,MATCH(1,(GMW!$HY$2:$HY$100=AO$3)*(GMW!$HZ$2:$HZ$100=AO$1),0),$B116-1973)</f>
        <v>481314</v>
      </c>
      <c r="AP116" cm="1">
        <f t="array" ref="AP116">INDEX(GMW!$A$2:$HZ$100,MATCH(1,(GMW!$HY$2:$HY$100=AP$3)*(GMW!$HZ$2:$HZ$100=AP$1),0),$B116-1973)</f>
        <v>12470</v>
      </c>
      <c r="AQ116" cm="1">
        <f t="array" ref="AQ116">INDEX(GMW!$A$2:$HZ$100,MATCH(1,(GMW!$HY$2:$HY$100=AQ$3)*(GMW!$HZ$2:$HZ$100=AQ$1),0),$B116-1973)</f>
        <v>-10682</v>
      </c>
      <c r="AR116" cm="1">
        <f t="array" ref="AR116">INDEX(GMW!$A$2:$HZ$100,MATCH(1,(GMW!$HY$2:$HY$100=AR$3)*(GMW!$HZ$2:$HZ$100=AR$1),0),$B116-1973)</f>
        <v>137035</v>
      </c>
      <c r="AS116" cm="1">
        <f t="array" ref="AS116">INDEX(GMW!$A$2:$HZ$100,MATCH(1,(GMW!$HY$2:$HY$100=AS$3)*(GMW!$HZ$2:$HZ$100=AS$1),0),$B116-1973)</f>
        <v>1788</v>
      </c>
      <c r="AT116" cm="1">
        <f t="array" ref="AT116">INDEX(GMW!$A$2:$HZ$100,MATCH(1,(GMW!$HY$2:$HY$100=AT$3)*(GMW!$HZ$2:$HZ$100=AT$1),0),$B116-1973)</f>
        <v>8872</v>
      </c>
      <c r="AU116" cm="1">
        <f t="array" ref="AU116">INDEX(GMW!$A$2:$HZ$100,MATCH(1,(GMW!$HY$2:$HY$100=AU$3)*(GMW!$HZ$2:$HZ$100=AU$1),0),$B116-1973)</f>
        <v>135225</v>
      </c>
      <c r="AV116" cm="1">
        <f t="array" ref="AV116">INDEX(GMW!$A$2:$HZ$100,MATCH(1,(GMW!$HY$2:$HY$100=AV$3)*(GMW!$HZ$2:$HZ$100=AV$1),0),$B116-1973)</f>
        <v>551200</v>
      </c>
      <c r="AW116" cm="1">
        <f t="array" ref="AW116">INDEX(GMW!$A$2:$HZ$100,MATCH(1,(GMW!$HY$2:$HY$100=AW$3)*(GMW!$HZ$2:$HZ$100=AW$1),0),$B116-1973)</f>
        <v>386313</v>
      </c>
      <c r="AX116" cm="1">
        <f t="array" ref="AX116">INDEX(GMW!$A$2:$HZ$100,MATCH(1,(GMW!$HY$2:$HY$100=AX$3)*(GMW!$HZ$2:$HZ$100=AX$1),0),$B116-1973)</f>
        <v>470626.3</v>
      </c>
      <c r="AY116" cm="1">
        <f t="array" ref="AY116">INDEX(GMW!$A$2:$HZ$100,MATCH(1,(GMW!$HY$2:$HY$100=AY$3)*(GMW!$HZ$2:$HZ$100=AY$1),0),$B116-1973)</f>
        <v>80.262150000000005</v>
      </c>
      <c r="AZ116" cm="1">
        <f t="array" ref="AZ116">INDEX(GMW!$A$2:$HZ$100,MATCH(1,(GMW!$HY$2:$HY$100=AZ$3)*(GMW!$HZ$2:$HZ$100=AZ$1),0),$B116-1973)</f>
        <v>81.8</v>
      </c>
      <c r="BA116" cm="1">
        <f t="array" ref="BA116">INDEX(GMW!$A$2:$HZ$100,MATCH(1,(GMW!$HY$2:$HY$100=BA$3)*(GMW!$HZ$2:$HZ$100=BA$1),0),$B116-1973)</f>
        <v>5.5</v>
      </c>
      <c r="BB116" cm="1">
        <f t="array" ref="BB116">INDEX(GMW!$A$2:$HZ$100,MATCH(1,(GMW!$HY$2:$HY$100=BB$3)*(GMW!$HZ$2:$HZ$100=BB$1),0),$B116-1973)</f>
        <v>46283</v>
      </c>
      <c r="BC116" cm="1">
        <f t="array" ref="BC116">INDEX(GMW!$A$2:$HZ$100,MATCH(1,(GMW!$HY$2:$HY$100=BC$3)*(GMW!$HZ$2:$HZ$100=BC$1),0),$B116-1973)</f>
        <v>102.7</v>
      </c>
      <c r="BD116" cm="1">
        <f t="array" ref="BD116">INDEX(GMW!$A$2:$HZ$100,MATCH(1,(GMW!$HY$2:$HY$100=BD$3)*(GMW!$HZ$2:$HZ$100=BD$1),0),$B116-1973)</f>
        <v>30479</v>
      </c>
      <c r="BE116" cm="1">
        <f t="array" ref="BE116">INDEX(GMW!$A$2:$HZ$100,MATCH(1,(GMW!$HY$2:$HY$100=BE$3)*(GMW!$HZ$2:$HZ$100=BE$1),0),$B116-1973)</f>
        <v>5.4</v>
      </c>
      <c r="BF116" cm="1">
        <f t="array" ref="BF116">INDEX(GMW!$A$2:$HZ$100,MATCH(1,(GMW!$HY$2:$HY$100=BF$3)*(GMW!$HZ$2:$HZ$100=BF$1),0),$B116-1973)</f>
        <v>2.2455219999999998</v>
      </c>
      <c r="BG116" cm="1">
        <f t="array" ref="BG116">INDEX(GMW!$A$2:$HZ$100,MATCH(1,(GMW!$HY$2:$HY$100=BG$3)*(GMW!$HZ$2:$HZ$100=BG$1),0),$B116-1973)</f>
        <v>61319</v>
      </c>
      <c r="BJ116">
        <f t="shared" si="127"/>
        <v>2007</v>
      </c>
    </row>
    <row r="117" spans="1:63">
      <c r="B117">
        <f t="shared" si="125"/>
        <v>2090</v>
      </c>
      <c r="C117" cm="1">
        <f t="array" ref="C117">INDEX(GMW!$A$2:$HZ$100,MATCH(1,(GMW!$HY$2:$HY$100=C$3)*(GMW!$HZ$2:$HZ$100=C$1),0),$B117-1973)</f>
        <v>484544</v>
      </c>
      <c r="D117" cm="1">
        <f t="array" ref="D117">INDEX(GMW!$A$2:$HZ$100,MATCH(1,(GMW!$HY$2:$HY$100=D$3)*(GMW!$HZ$2:$HZ$100=D$1),0),$B117-1973)</f>
        <v>11466</v>
      </c>
      <c r="E117" cm="1">
        <f t="array" ref="E117">INDEX(GMW!$A$2:$HZ$100,MATCH(1,(GMW!$HY$2:$HY$100=E$3)*(GMW!$HZ$2:$HZ$100=E$1),0),$B117-1973)</f>
        <v>-6388</v>
      </c>
      <c r="F117" cm="1">
        <f t="array" ref="F117">INDEX(GMW!$A$2:$HZ$100,MATCH(1,(GMW!$HY$2:$HY$100=F$3)*(GMW!$HZ$2:$HZ$100=F$1),0),$B117-1973)</f>
        <v>141796</v>
      </c>
      <c r="G117" cm="1">
        <f t="array" ref="G117">INDEX(GMW!$A$2:$HZ$100,MATCH(1,(GMW!$HY$2:$HY$100=G$3)*(GMW!$HZ$2:$HZ$100=G$1),0),$B117-1973)</f>
        <v>5078</v>
      </c>
      <c r="H117" cm="1">
        <f t="array" ref="H117">INDEX(GMW!$A$2:$HZ$100,MATCH(1,(GMW!$HY$2:$HY$100=H$3)*(GMW!$HZ$2:$HZ$100=H$1),0),$B117-1973)</f>
        <v>8991</v>
      </c>
      <c r="I117" cm="1">
        <f t="array" ref="I117">INDEX(GMW!$A$2:$HZ$100,MATCH(1,(GMW!$HY$2:$HY$100=I$3)*(GMW!$HZ$2:$HZ$100=I$1),0),$B117-1973)</f>
        <v>144399</v>
      </c>
      <c r="J117" cm="1">
        <f t="array" ref="J117">INDEX(GMW!$A$2:$HZ$100,MATCH(1,(GMW!$HY$2:$HY$100=J$3)*(GMW!$HZ$2:$HZ$100=J$1),0),$B117-1973)</f>
        <v>553000</v>
      </c>
      <c r="K117" cm="1">
        <f t="array" ref="K117">INDEX(GMW!$A$2:$HZ$100,MATCH(1,(GMW!$HY$2:$HY$100=K$3)*(GMW!$HZ$2:$HZ$100=K$1),0),$B117-1973)</f>
        <v>389228</v>
      </c>
      <c r="L117" cm="1">
        <f t="array" ref="L117">INDEX(GMW!$A$2:$HZ$100,MATCH(1,(GMW!$HY$2:$HY$100=L$3)*(GMW!$HZ$2:$HZ$100=L$1),0),$B117-1973)</f>
        <v>472594</v>
      </c>
      <c r="M117" cm="1">
        <f t="array" ref="M117">INDEX(GMW!$A$2:$HZ$100,MATCH(1,(GMW!$HY$2:$HY$100=M$3)*(GMW!$HZ$2:$HZ$100=M$1),0),$B117-1973)</f>
        <v>80.328720000000004</v>
      </c>
      <c r="N117" cm="1">
        <f t="array" ref="N117">INDEX(GMW!$A$2:$HZ$100,MATCH(1,(GMW!$HY$2:$HY$100=N$3)*(GMW!$HZ$2:$HZ$100=N$1),0),$B117-1973)</f>
        <v>81.733329999999995</v>
      </c>
      <c r="O117" cm="1">
        <f t="array" ref="O117">INDEX(GMW!$A$2:$HZ$100,MATCH(1,(GMW!$HY$2:$HY$100=O$3)*(GMW!$HZ$2:$HZ$100=O$1),0),$B117-1973)</f>
        <v>5.75</v>
      </c>
      <c r="P117" cm="1">
        <f t="array" ref="P117">INDEX(GMW!$A$2:$HZ$100,MATCH(1,(GMW!$HY$2:$HY$100=P$3)*(GMW!$HZ$2:$HZ$100=P$1),0),$B117-1973)</f>
        <v>46460</v>
      </c>
      <c r="Q117" cm="1">
        <f t="array" ref="Q117">INDEX(GMW!$A$2:$HZ$100,MATCH(1,(GMW!$HY$2:$HY$100=Q$3)*(GMW!$HZ$2:$HZ$100=Q$1),0),$B117-1973)</f>
        <v>102.3</v>
      </c>
      <c r="R117" cm="1">
        <f t="array" ref="R117">INDEX(GMW!$A$2:$HZ$100,MATCH(1,(GMW!$HY$2:$HY$100=R$3)*(GMW!$HZ$2:$HZ$100=R$1),0),$B117-1973)</f>
        <v>29737</v>
      </c>
      <c r="S117" cm="1">
        <f t="array" ref="S117">INDEX(GMW!$A$2:$HZ$100,MATCH(1,(GMW!$HY$2:$HY$100=S$3)*(GMW!$HZ$2:$HZ$100=S$1),0),$B117-1973)</f>
        <v>5.3</v>
      </c>
      <c r="T117" cm="1">
        <f t="array" ref="T117">INDEX(GMW!$A$2:$HZ$100,MATCH(1,(GMW!$HY$2:$HY$100=T$3)*(GMW!$HZ$2:$HZ$100=T$1),0),$B117-1973)</f>
        <v>2.4971009999999998</v>
      </c>
      <c r="U117" cm="1">
        <f t="array" ref="U117">INDEX(GMW!$A$2:$HZ$100,MATCH(1,(GMW!$HY$2:$HY$100=U$3)*(GMW!$HZ$2:$HZ$100=U$1),0),$B117-1973)</f>
        <v>61445.25</v>
      </c>
      <c r="V117" cm="1">
        <f t="array" ref="V117">INDEX(GMW!$A$2:$HZ$100,MATCH(1,(GMW!$HY$2:$HY$100=V$3)*(GMW!$HZ$2:$HZ$100=V$1),0),$B117-1973)</f>
        <v>484544</v>
      </c>
      <c r="W117" cm="1">
        <f t="array" ref="W117">INDEX(GMW!$A$2:$HZ$100,MATCH(1,(GMW!$HY$2:$HY$100=W$3)*(GMW!$HZ$2:$HZ$100=W$1),0),$B117-1973)</f>
        <v>11466</v>
      </c>
      <c r="X117" cm="1">
        <f t="array" ref="X117">INDEX(GMW!$A$2:$HZ$100,MATCH(1,(GMW!$HY$2:$HY$100=X$3)*(GMW!$HZ$2:$HZ$100=X$1),0),$B117-1973)</f>
        <v>-6388</v>
      </c>
      <c r="Y117" cm="1">
        <f t="array" ref="Y117">INDEX(GMW!$A$2:$HZ$100,MATCH(1,(GMW!$HY$2:$HY$100=Y$3)*(GMW!$HZ$2:$HZ$100=Y$1),0),$B117-1973)</f>
        <v>141796</v>
      </c>
      <c r="Z117" cm="1">
        <f t="array" ref="Z117">INDEX(GMW!$A$2:$HZ$100,MATCH(1,(GMW!$HY$2:$HY$100=Z$3)*(GMW!$HZ$2:$HZ$100=Z$1),0),$B117-1973)</f>
        <v>5078</v>
      </c>
      <c r="AA117" cm="1">
        <f t="array" ref="AA117">INDEX(GMW!$A$2:$HZ$100,MATCH(1,(GMW!$HY$2:$HY$100=AA$3)*(GMW!$HZ$2:$HZ$100=AA$1),0),$B117-1973)</f>
        <v>8991</v>
      </c>
      <c r="AB117" cm="1">
        <f t="array" ref="AB117">INDEX(GMW!$A$2:$HZ$100,MATCH(1,(GMW!$HY$2:$HY$100=AB$3)*(GMW!$HZ$2:$HZ$100=AB$1),0),$B117-1973)</f>
        <v>144399</v>
      </c>
      <c r="AC117" cm="1">
        <f t="array" ref="AC117">INDEX(GMW!$A$2:$HZ$100,MATCH(1,(GMW!$HY$2:$HY$100=AC$3)*(GMW!$HZ$2:$HZ$100=AC$1),0),$B117-1973)</f>
        <v>553000</v>
      </c>
      <c r="AD117" cm="1">
        <f t="array" ref="AD117">INDEX(GMW!$A$2:$HZ$100,MATCH(1,(GMW!$HY$2:$HY$100=AD$3)*(GMW!$HZ$2:$HZ$100=AD$1),0),$B117-1973)</f>
        <v>389228</v>
      </c>
      <c r="AE117" cm="1">
        <f t="array" ref="AE117">INDEX(GMW!$A$2:$HZ$100,MATCH(1,(GMW!$HY$2:$HY$100=AE$3)*(GMW!$HZ$2:$HZ$100=AE$1),0),$B117-1973)</f>
        <v>472594</v>
      </c>
      <c r="AF117" cm="1">
        <f t="array" ref="AF117">INDEX(GMW!$A$2:$HZ$100,MATCH(1,(GMW!$HY$2:$HY$100=AF$3)*(GMW!$HZ$2:$HZ$100=AF$1),0),$B117-1973)</f>
        <v>80.328720000000004</v>
      </c>
      <c r="AG117" cm="1">
        <f t="array" ref="AG117">INDEX(GMW!$A$2:$HZ$100,MATCH(1,(GMW!$HY$2:$HY$100=AG$3)*(GMW!$HZ$2:$HZ$100=AG$1),0),$B117-1973)</f>
        <v>81.733329999999995</v>
      </c>
      <c r="AH117" cm="1">
        <f t="array" ref="AH117">INDEX(GMW!$A$2:$HZ$100,MATCH(1,(GMW!$HY$2:$HY$100=AH$3)*(GMW!$HZ$2:$HZ$100=AH$1),0),$B117-1973)</f>
        <v>5.75</v>
      </c>
      <c r="AI117" cm="1">
        <f t="array" ref="AI117">INDEX(GMW!$A$2:$HZ$100,MATCH(1,(GMW!$HY$2:$HY$100=AI$3)*(GMW!$HZ$2:$HZ$100=AI$1),0),$B117-1973)</f>
        <v>46460</v>
      </c>
      <c r="AJ117" cm="1">
        <f t="array" ref="AJ117">INDEX(GMW!$A$2:$HZ$100,MATCH(1,(GMW!$HY$2:$HY$100=AJ$3)*(GMW!$HZ$2:$HZ$100=AJ$1),0),$B117-1973)</f>
        <v>102.3</v>
      </c>
      <c r="AK117" cm="1">
        <f t="array" ref="AK117">INDEX(GMW!$A$2:$HZ$100,MATCH(1,(GMW!$HY$2:$HY$100=AK$3)*(GMW!$HZ$2:$HZ$100=AK$1),0),$B117-1973)</f>
        <v>29737</v>
      </c>
      <c r="AL117" cm="1">
        <f t="array" ref="AL117">INDEX(GMW!$A$2:$HZ$100,MATCH(1,(GMW!$HY$2:$HY$100=AL$3)*(GMW!$HZ$2:$HZ$100=AL$1),0),$B117-1973)</f>
        <v>5.3</v>
      </c>
      <c r="AM117" cm="1">
        <f t="array" ref="AM117">INDEX(GMW!$A$2:$HZ$100,MATCH(1,(GMW!$HY$2:$HY$100=AM$3)*(GMW!$HZ$2:$HZ$100=AM$1),0),$B117-1973)</f>
        <v>2.4971009999999998</v>
      </c>
      <c r="AN117" cm="1">
        <f t="array" ref="AN117">INDEX(GMW!$A$2:$HZ$100,MATCH(1,(GMW!$HY$2:$HY$100=AN$3)*(GMW!$HZ$2:$HZ$100=AN$1),0),$B117-1973)</f>
        <v>61445.25</v>
      </c>
      <c r="AO117" cm="1">
        <f t="array" ref="AO117">INDEX(GMW!$A$2:$HZ$100,MATCH(1,(GMW!$HY$2:$HY$100=AO$3)*(GMW!$HZ$2:$HZ$100=AO$1),0),$B117-1973)</f>
        <v>484544</v>
      </c>
      <c r="AP117" cm="1">
        <f t="array" ref="AP117">INDEX(GMW!$A$2:$HZ$100,MATCH(1,(GMW!$HY$2:$HY$100=AP$3)*(GMW!$HZ$2:$HZ$100=AP$1),0),$B117-1973)</f>
        <v>11466</v>
      </c>
      <c r="AQ117" cm="1">
        <f t="array" ref="AQ117">INDEX(GMW!$A$2:$HZ$100,MATCH(1,(GMW!$HY$2:$HY$100=AQ$3)*(GMW!$HZ$2:$HZ$100=AQ$1),0),$B117-1973)</f>
        <v>-6388</v>
      </c>
      <c r="AR117" cm="1">
        <f t="array" ref="AR117">INDEX(GMW!$A$2:$HZ$100,MATCH(1,(GMW!$HY$2:$HY$100=AR$3)*(GMW!$HZ$2:$HZ$100=AR$1),0),$B117-1973)</f>
        <v>141796</v>
      </c>
      <c r="AS117" cm="1">
        <f t="array" ref="AS117">INDEX(GMW!$A$2:$HZ$100,MATCH(1,(GMW!$HY$2:$HY$100=AS$3)*(GMW!$HZ$2:$HZ$100=AS$1),0),$B117-1973)</f>
        <v>5078</v>
      </c>
      <c r="AT117" cm="1">
        <f t="array" ref="AT117">INDEX(GMW!$A$2:$HZ$100,MATCH(1,(GMW!$HY$2:$HY$100=AT$3)*(GMW!$HZ$2:$HZ$100=AT$1),0),$B117-1973)</f>
        <v>8991</v>
      </c>
      <c r="AU117" cm="1">
        <f t="array" ref="AU117">INDEX(GMW!$A$2:$HZ$100,MATCH(1,(GMW!$HY$2:$HY$100=AU$3)*(GMW!$HZ$2:$HZ$100=AU$1),0),$B117-1973)</f>
        <v>144399</v>
      </c>
      <c r="AV117" cm="1">
        <f t="array" ref="AV117">INDEX(GMW!$A$2:$HZ$100,MATCH(1,(GMW!$HY$2:$HY$100=AV$3)*(GMW!$HZ$2:$HZ$100=AV$1),0),$B117-1973)</f>
        <v>553000</v>
      </c>
      <c r="AW117" cm="1">
        <f t="array" ref="AW117">INDEX(GMW!$A$2:$HZ$100,MATCH(1,(GMW!$HY$2:$HY$100=AW$3)*(GMW!$HZ$2:$HZ$100=AW$1),0),$B117-1973)</f>
        <v>389228</v>
      </c>
      <c r="AX117" cm="1">
        <f t="array" ref="AX117">INDEX(GMW!$A$2:$HZ$100,MATCH(1,(GMW!$HY$2:$HY$100=AX$3)*(GMW!$HZ$2:$HZ$100=AX$1),0),$B117-1973)</f>
        <v>472594</v>
      </c>
      <c r="AY117" cm="1">
        <f t="array" ref="AY117">INDEX(GMW!$A$2:$HZ$100,MATCH(1,(GMW!$HY$2:$HY$100=AY$3)*(GMW!$HZ$2:$HZ$100=AY$1),0),$B117-1973)</f>
        <v>80.328720000000004</v>
      </c>
      <c r="AZ117" cm="1">
        <f t="array" ref="AZ117">INDEX(GMW!$A$2:$HZ$100,MATCH(1,(GMW!$HY$2:$HY$100=AZ$3)*(GMW!$HZ$2:$HZ$100=AZ$1),0),$B117-1973)</f>
        <v>81.733329999999995</v>
      </c>
      <c r="BA117" cm="1">
        <f t="array" ref="BA117">INDEX(GMW!$A$2:$HZ$100,MATCH(1,(GMW!$HY$2:$HY$100=BA$3)*(GMW!$HZ$2:$HZ$100=BA$1),0),$B117-1973)</f>
        <v>5.75</v>
      </c>
      <c r="BB117" cm="1">
        <f t="array" ref="BB117">INDEX(GMW!$A$2:$HZ$100,MATCH(1,(GMW!$HY$2:$HY$100=BB$3)*(GMW!$HZ$2:$HZ$100=BB$1),0),$B117-1973)</f>
        <v>46460</v>
      </c>
      <c r="BC117" cm="1">
        <f t="array" ref="BC117">INDEX(GMW!$A$2:$HZ$100,MATCH(1,(GMW!$HY$2:$HY$100=BC$3)*(GMW!$HZ$2:$HZ$100=BC$1),0),$B117-1973)</f>
        <v>102.3</v>
      </c>
      <c r="BD117" cm="1">
        <f t="array" ref="BD117">INDEX(GMW!$A$2:$HZ$100,MATCH(1,(GMW!$HY$2:$HY$100=BD$3)*(GMW!$HZ$2:$HZ$100=BD$1),0),$B117-1973)</f>
        <v>29737</v>
      </c>
      <c r="BE117" cm="1">
        <f t="array" ref="BE117">INDEX(GMW!$A$2:$HZ$100,MATCH(1,(GMW!$HY$2:$HY$100=BE$3)*(GMW!$HZ$2:$HZ$100=BE$1),0),$B117-1973)</f>
        <v>5.3</v>
      </c>
      <c r="BF117" cm="1">
        <f t="array" ref="BF117">INDEX(GMW!$A$2:$HZ$100,MATCH(1,(GMW!$HY$2:$HY$100=BF$3)*(GMW!$HZ$2:$HZ$100=BF$1),0),$B117-1973)</f>
        <v>2.4971009999999998</v>
      </c>
      <c r="BG117" cm="1">
        <f t="array" ref="BG117">INDEX(GMW!$A$2:$HZ$100,MATCH(1,(GMW!$HY$2:$HY$100=BG$3)*(GMW!$HZ$2:$HZ$100=BG$1),0),$B117-1973)</f>
        <v>61445.25</v>
      </c>
      <c r="BJ117">
        <f t="shared" si="127"/>
        <v>2007</v>
      </c>
    </row>
    <row r="118" spans="1:63">
      <c r="B118">
        <f t="shared" si="125"/>
        <v>2091</v>
      </c>
      <c r="C118" cm="1">
        <f t="array" ref="C118">INDEX(GMW!$A$2:$HZ$100,MATCH(1,(GMW!$HY$2:$HY$100=C$3)*(GMW!$HZ$2:$HZ$100=C$1),0),$B118-1973)</f>
        <v>487413</v>
      </c>
      <c r="D118" cm="1">
        <f t="array" ref="D118">INDEX(GMW!$A$2:$HZ$100,MATCH(1,(GMW!$HY$2:$HY$100=D$3)*(GMW!$HZ$2:$HZ$100=D$1),0),$B118-1973)</f>
        <v>18046</v>
      </c>
      <c r="E118" cm="1">
        <f t="array" ref="E118">INDEX(GMW!$A$2:$HZ$100,MATCH(1,(GMW!$HY$2:$HY$100=E$3)*(GMW!$HZ$2:$HZ$100=E$1),0),$B118-1973)</f>
        <v>-12021</v>
      </c>
      <c r="F118" cm="1">
        <f t="array" ref="F118">INDEX(GMW!$A$2:$HZ$100,MATCH(1,(GMW!$HY$2:$HY$100=F$3)*(GMW!$HZ$2:$HZ$100=F$1),0),$B118-1973)</f>
        <v>142266</v>
      </c>
      <c r="G118" cm="1">
        <f t="array" ref="G118">INDEX(GMW!$A$2:$HZ$100,MATCH(1,(GMW!$HY$2:$HY$100=G$3)*(GMW!$HZ$2:$HZ$100=G$1),0),$B118-1973)</f>
        <v>6025</v>
      </c>
      <c r="H118" cm="1">
        <f t="array" ref="H118">INDEX(GMW!$A$2:$HZ$100,MATCH(1,(GMW!$HY$2:$HY$100=H$3)*(GMW!$HZ$2:$HZ$100=H$1),0),$B118-1973)</f>
        <v>9183</v>
      </c>
      <c r="I118" cm="1">
        <f t="array" ref="I118">INDEX(GMW!$A$2:$HZ$100,MATCH(1,(GMW!$HY$2:$HY$100=I$3)*(GMW!$HZ$2:$HZ$100=I$1),0),$B118-1973)</f>
        <v>139428</v>
      </c>
      <c r="J118" cm="1">
        <f t="array" ref="J118">INDEX(GMW!$A$2:$HZ$100,MATCH(1,(GMW!$HY$2:$HY$100=J$3)*(GMW!$HZ$2:$HZ$100=J$1),0),$B118-1973)</f>
        <v>574700</v>
      </c>
      <c r="K118" cm="1">
        <f t="array" ref="K118">INDEX(GMW!$A$2:$HZ$100,MATCH(1,(GMW!$HY$2:$HY$100=K$3)*(GMW!$HZ$2:$HZ$100=K$1),0),$B118-1973)</f>
        <v>392047</v>
      </c>
      <c r="L118" cm="1">
        <f t="array" ref="L118">INDEX(GMW!$A$2:$HZ$100,MATCH(1,(GMW!$HY$2:$HY$100=L$3)*(GMW!$HZ$2:$HZ$100=L$1),0),$B118-1973)</f>
        <v>473750.9</v>
      </c>
      <c r="M118" cm="1">
        <f t="array" ref="M118">INDEX(GMW!$A$2:$HZ$100,MATCH(1,(GMW!$HY$2:$HY$100=M$3)*(GMW!$HZ$2:$HZ$100=M$1),0),$B118-1973)</f>
        <v>80.434250000000006</v>
      </c>
      <c r="N118" cm="1">
        <f t="array" ref="N118">INDEX(GMW!$A$2:$HZ$100,MATCH(1,(GMW!$HY$2:$HY$100=N$3)*(GMW!$HZ$2:$HZ$100=N$1),0),$B118-1973)</f>
        <v>82.6</v>
      </c>
      <c r="O118" cm="1">
        <f t="array" ref="O118">INDEX(GMW!$A$2:$HZ$100,MATCH(1,(GMW!$HY$2:$HY$100=O$3)*(GMW!$HZ$2:$HZ$100=O$1),0),$B118-1973)</f>
        <v>5.5</v>
      </c>
      <c r="P118" cm="1">
        <f t="array" ref="P118">INDEX(GMW!$A$2:$HZ$100,MATCH(1,(GMW!$HY$2:$HY$100=P$3)*(GMW!$HZ$2:$HZ$100=P$1),0),$B118-1973)</f>
        <v>46768</v>
      </c>
      <c r="Q118" cm="1">
        <f t="array" ref="Q118">INDEX(GMW!$A$2:$HZ$100,MATCH(1,(GMW!$HY$2:$HY$100=Q$3)*(GMW!$HZ$2:$HZ$100=Q$1),0),$B118-1973)</f>
        <v>102.4</v>
      </c>
      <c r="R118" cm="1">
        <f t="array" ref="R118">INDEX(GMW!$A$2:$HZ$100,MATCH(1,(GMW!$HY$2:$HY$100=R$3)*(GMW!$HZ$2:$HZ$100=R$1),0),$B118-1973)</f>
        <v>29819</v>
      </c>
      <c r="S118" cm="1">
        <f t="array" ref="S118">INDEX(GMW!$A$2:$HZ$100,MATCH(1,(GMW!$HY$2:$HY$100=S$3)*(GMW!$HZ$2:$HZ$100=S$1),0),$B118-1973)</f>
        <v>5.2</v>
      </c>
      <c r="T118" cm="1">
        <f t="array" ref="T118">INDEX(GMW!$A$2:$HZ$100,MATCH(1,(GMW!$HY$2:$HY$100=T$3)*(GMW!$HZ$2:$HZ$100=T$1),0),$B118-1973)</f>
        <v>2.8430939999999998</v>
      </c>
      <c r="U118" cm="1">
        <f t="array" ref="U118">INDEX(GMW!$A$2:$HZ$100,MATCH(1,(GMW!$HY$2:$HY$100=U$3)*(GMW!$HZ$2:$HZ$100=U$1),0),$B118-1973)</f>
        <v>61571.5</v>
      </c>
      <c r="V118" cm="1">
        <f t="array" ref="V118">INDEX(GMW!$A$2:$HZ$100,MATCH(1,(GMW!$HY$2:$HY$100=V$3)*(GMW!$HZ$2:$HZ$100=V$1),0),$B118-1973)</f>
        <v>487413</v>
      </c>
      <c r="W118" cm="1">
        <f t="array" ref="W118">INDEX(GMW!$A$2:$HZ$100,MATCH(1,(GMW!$HY$2:$HY$100=W$3)*(GMW!$HZ$2:$HZ$100=W$1),0),$B118-1973)</f>
        <v>18046</v>
      </c>
      <c r="X118" cm="1">
        <f t="array" ref="X118">INDEX(GMW!$A$2:$HZ$100,MATCH(1,(GMW!$HY$2:$HY$100=X$3)*(GMW!$HZ$2:$HZ$100=X$1),0),$B118-1973)</f>
        <v>-12021</v>
      </c>
      <c r="Y118" cm="1">
        <f t="array" ref="Y118">INDEX(GMW!$A$2:$HZ$100,MATCH(1,(GMW!$HY$2:$HY$100=Y$3)*(GMW!$HZ$2:$HZ$100=Y$1),0),$B118-1973)</f>
        <v>142266</v>
      </c>
      <c r="Z118" cm="1">
        <f t="array" ref="Z118">INDEX(GMW!$A$2:$HZ$100,MATCH(1,(GMW!$HY$2:$HY$100=Z$3)*(GMW!$HZ$2:$HZ$100=Z$1),0),$B118-1973)</f>
        <v>6025</v>
      </c>
      <c r="AA118" cm="1">
        <f t="array" ref="AA118">INDEX(GMW!$A$2:$HZ$100,MATCH(1,(GMW!$HY$2:$HY$100=AA$3)*(GMW!$HZ$2:$HZ$100=AA$1),0),$B118-1973)</f>
        <v>9183</v>
      </c>
      <c r="AB118" cm="1">
        <f t="array" ref="AB118">INDEX(GMW!$A$2:$HZ$100,MATCH(1,(GMW!$HY$2:$HY$100=AB$3)*(GMW!$HZ$2:$HZ$100=AB$1),0),$B118-1973)</f>
        <v>139428</v>
      </c>
      <c r="AC118" cm="1">
        <f t="array" ref="AC118">INDEX(GMW!$A$2:$HZ$100,MATCH(1,(GMW!$HY$2:$HY$100=AC$3)*(GMW!$HZ$2:$HZ$100=AC$1),0),$B118-1973)</f>
        <v>574700</v>
      </c>
      <c r="AD118" cm="1">
        <f t="array" ref="AD118">INDEX(GMW!$A$2:$HZ$100,MATCH(1,(GMW!$HY$2:$HY$100=AD$3)*(GMW!$HZ$2:$HZ$100=AD$1),0),$B118-1973)</f>
        <v>392047</v>
      </c>
      <c r="AE118" cm="1">
        <f t="array" ref="AE118">INDEX(GMW!$A$2:$HZ$100,MATCH(1,(GMW!$HY$2:$HY$100=AE$3)*(GMW!$HZ$2:$HZ$100=AE$1),0),$B118-1973)</f>
        <v>473750.9</v>
      </c>
      <c r="AF118" cm="1">
        <f t="array" ref="AF118">INDEX(GMW!$A$2:$HZ$100,MATCH(1,(GMW!$HY$2:$HY$100=AF$3)*(GMW!$HZ$2:$HZ$100=AF$1),0),$B118-1973)</f>
        <v>80.434250000000006</v>
      </c>
      <c r="AG118" cm="1">
        <f t="array" ref="AG118">INDEX(GMW!$A$2:$HZ$100,MATCH(1,(GMW!$HY$2:$HY$100=AG$3)*(GMW!$HZ$2:$HZ$100=AG$1),0),$B118-1973)</f>
        <v>82.6</v>
      </c>
      <c r="AH118" cm="1">
        <f t="array" ref="AH118">INDEX(GMW!$A$2:$HZ$100,MATCH(1,(GMW!$HY$2:$HY$100=AH$3)*(GMW!$HZ$2:$HZ$100=AH$1),0),$B118-1973)</f>
        <v>5.5</v>
      </c>
      <c r="AI118" cm="1">
        <f t="array" ref="AI118">INDEX(GMW!$A$2:$HZ$100,MATCH(1,(GMW!$HY$2:$HY$100=AI$3)*(GMW!$HZ$2:$HZ$100=AI$1),0),$B118-1973)</f>
        <v>46768</v>
      </c>
      <c r="AJ118" cm="1">
        <f t="array" ref="AJ118">INDEX(GMW!$A$2:$HZ$100,MATCH(1,(GMW!$HY$2:$HY$100=AJ$3)*(GMW!$HZ$2:$HZ$100=AJ$1),0),$B118-1973)</f>
        <v>102.4</v>
      </c>
      <c r="AK118" cm="1">
        <f t="array" ref="AK118">INDEX(GMW!$A$2:$HZ$100,MATCH(1,(GMW!$HY$2:$HY$100=AK$3)*(GMW!$HZ$2:$HZ$100=AK$1),0),$B118-1973)</f>
        <v>29819</v>
      </c>
      <c r="AL118" cm="1">
        <f t="array" ref="AL118">INDEX(GMW!$A$2:$HZ$100,MATCH(1,(GMW!$HY$2:$HY$100=AL$3)*(GMW!$HZ$2:$HZ$100=AL$1),0),$B118-1973)</f>
        <v>5.2</v>
      </c>
      <c r="AM118" cm="1">
        <f t="array" ref="AM118">INDEX(GMW!$A$2:$HZ$100,MATCH(1,(GMW!$HY$2:$HY$100=AM$3)*(GMW!$HZ$2:$HZ$100=AM$1),0),$B118-1973)</f>
        <v>2.8430939999999998</v>
      </c>
      <c r="AN118" cm="1">
        <f t="array" ref="AN118">INDEX(GMW!$A$2:$HZ$100,MATCH(1,(GMW!$HY$2:$HY$100=AN$3)*(GMW!$HZ$2:$HZ$100=AN$1),0),$B118-1973)</f>
        <v>61571.5</v>
      </c>
      <c r="AO118" cm="1">
        <f t="array" ref="AO118">INDEX(GMW!$A$2:$HZ$100,MATCH(1,(GMW!$HY$2:$HY$100=AO$3)*(GMW!$HZ$2:$HZ$100=AO$1),0),$B118-1973)</f>
        <v>487413</v>
      </c>
      <c r="AP118" cm="1">
        <f t="array" ref="AP118">INDEX(GMW!$A$2:$HZ$100,MATCH(1,(GMW!$HY$2:$HY$100=AP$3)*(GMW!$HZ$2:$HZ$100=AP$1),0),$B118-1973)</f>
        <v>18046</v>
      </c>
      <c r="AQ118" cm="1">
        <f t="array" ref="AQ118">INDEX(GMW!$A$2:$HZ$100,MATCH(1,(GMW!$HY$2:$HY$100=AQ$3)*(GMW!$HZ$2:$HZ$100=AQ$1),0),$B118-1973)</f>
        <v>-12021</v>
      </c>
      <c r="AR118" cm="1">
        <f t="array" ref="AR118">INDEX(GMW!$A$2:$HZ$100,MATCH(1,(GMW!$HY$2:$HY$100=AR$3)*(GMW!$HZ$2:$HZ$100=AR$1),0),$B118-1973)</f>
        <v>142266</v>
      </c>
      <c r="AS118" cm="1">
        <f t="array" ref="AS118">INDEX(GMW!$A$2:$HZ$100,MATCH(1,(GMW!$HY$2:$HY$100=AS$3)*(GMW!$HZ$2:$HZ$100=AS$1),0),$B118-1973)</f>
        <v>6025</v>
      </c>
      <c r="AT118" cm="1">
        <f t="array" ref="AT118">INDEX(GMW!$A$2:$HZ$100,MATCH(1,(GMW!$HY$2:$HY$100=AT$3)*(GMW!$HZ$2:$HZ$100=AT$1),0),$B118-1973)</f>
        <v>9183</v>
      </c>
      <c r="AU118" cm="1">
        <f t="array" ref="AU118">INDEX(GMW!$A$2:$HZ$100,MATCH(1,(GMW!$HY$2:$HY$100=AU$3)*(GMW!$HZ$2:$HZ$100=AU$1),0),$B118-1973)</f>
        <v>139428</v>
      </c>
      <c r="AV118" cm="1">
        <f t="array" ref="AV118">INDEX(GMW!$A$2:$HZ$100,MATCH(1,(GMW!$HY$2:$HY$100=AV$3)*(GMW!$HZ$2:$HZ$100=AV$1),0),$B118-1973)</f>
        <v>574700</v>
      </c>
      <c r="AW118" cm="1">
        <f t="array" ref="AW118">INDEX(GMW!$A$2:$HZ$100,MATCH(1,(GMW!$HY$2:$HY$100=AW$3)*(GMW!$HZ$2:$HZ$100=AW$1),0),$B118-1973)</f>
        <v>392047</v>
      </c>
      <c r="AX118" cm="1">
        <f t="array" ref="AX118">INDEX(GMW!$A$2:$HZ$100,MATCH(1,(GMW!$HY$2:$HY$100=AX$3)*(GMW!$HZ$2:$HZ$100=AX$1),0),$B118-1973)</f>
        <v>473750.9</v>
      </c>
      <c r="AY118" cm="1">
        <f t="array" ref="AY118">INDEX(GMW!$A$2:$HZ$100,MATCH(1,(GMW!$HY$2:$HY$100=AY$3)*(GMW!$HZ$2:$HZ$100=AY$1),0),$B118-1973)</f>
        <v>80.434250000000006</v>
      </c>
      <c r="AZ118" cm="1">
        <f t="array" ref="AZ118">INDEX(GMW!$A$2:$HZ$100,MATCH(1,(GMW!$HY$2:$HY$100=AZ$3)*(GMW!$HZ$2:$HZ$100=AZ$1),0),$B118-1973)</f>
        <v>82.6</v>
      </c>
      <c r="BA118" cm="1">
        <f t="array" ref="BA118">INDEX(GMW!$A$2:$HZ$100,MATCH(1,(GMW!$HY$2:$HY$100=BA$3)*(GMW!$HZ$2:$HZ$100=BA$1),0),$B118-1973)</f>
        <v>5.5</v>
      </c>
      <c r="BB118" cm="1">
        <f t="array" ref="BB118">INDEX(GMW!$A$2:$HZ$100,MATCH(1,(GMW!$HY$2:$HY$100=BB$3)*(GMW!$HZ$2:$HZ$100=BB$1),0),$B118-1973)</f>
        <v>46768</v>
      </c>
      <c r="BC118" cm="1">
        <f t="array" ref="BC118">INDEX(GMW!$A$2:$HZ$100,MATCH(1,(GMW!$HY$2:$HY$100=BC$3)*(GMW!$HZ$2:$HZ$100=BC$1),0),$B118-1973)</f>
        <v>102.4</v>
      </c>
      <c r="BD118" cm="1">
        <f t="array" ref="BD118">INDEX(GMW!$A$2:$HZ$100,MATCH(1,(GMW!$HY$2:$HY$100=BD$3)*(GMW!$HZ$2:$HZ$100=BD$1),0),$B118-1973)</f>
        <v>29819</v>
      </c>
      <c r="BE118" cm="1">
        <f t="array" ref="BE118">INDEX(GMW!$A$2:$HZ$100,MATCH(1,(GMW!$HY$2:$HY$100=BE$3)*(GMW!$HZ$2:$HZ$100=BE$1),0),$B118-1973)</f>
        <v>5.2</v>
      </c>
      <c r="BF118" cm="1">
        <f t="array" ref="BF118">INDEX(GMW!$A$2:$HZ$100,MATCH(1,(GMW!$HY$2:$HY$100=BF$3)*(GMW!$HZ$2:$HZ$100=BF$1),0),$B118-1973)</f>
        <v>2.8430939999999998</v>
      </c>
      <c r="BG118" cm="1">
        <f t="array" ref="BG118">INDEX(GMW!$A$2:$HZ$100,MATCH(1,(GMW!$HY$2:$HY$100=BG$3)*(GMW!$HZ$2:$HZ$100=BG$1),0),$B118-1973)</f>
        <v>61571.5</v>
      </c>
      <c r="BJ118">
        <f t="shared" si="127"/>
        <v>2007</v>
      </c>
    </row>
    <row r="119" spans="1:63">
      <c r="A119">
        <v>2008</v>
      </c>
      <c r="B119">
        <f t="shared" si="125"/>
        <v>2092</v>
      </c>
      <c r="C119" cm="1">
        <f t="array" ref="C119">INDEX(GMW!$A$2:$HZ$100,MATCH(1,(GMW!$HY$2:$HY$100=C$3)*(GMW!$HZ$2:$HZ$100=C$1),0),$B119-1973)</f>
        <v>489783</v>
      </c>
      <c r="D119" cm="1">
        <f t="array" ref="D119">INDEX(GMW!$A$2:$HZ$100,MATCH(1,(GMW!$HY$2:$HY$100=D$3)*(GMW!$HZ$2:$HZ$100=D$1),0),$B119-1973)</f>
        <v>4030</v>
      </c>
      <c r="E119" cm="1">
        <f t="array" ref="E119">INDEX(GMW!$A$2:$HZ$100,MATCH(1,(GMW!$HY$2:$HY$100=E$3)*(GMW!$HZ$2:$HZ$100=E$1),0),$B119-1973)</f>
        <v>11146</v>
      </c>
      <c r="F119" cm="1">
        <f t="array" ref="F119">INDEX(GMW!$A$2:$HZ$100,MATCH(1,(GMW!$HY$2:$HY$100=F$3)*(GMW!$HZ$2:$HZ$100=F$1),0),$B119-1973)</f>
        <v>144671</v>
      </c>
      <c r="G119" cm="1">
        <f t="array" ref="G119">INDEX(GMW!$A$2:$HZ$100,MATCH(1,(GMW!$HY$2:$HY$100=G$3)*(GMW!$HZ$2:$HZ$100=G$1),0),$B119-1973)</f>
        <v>15176</v>
      </c>
      <c r="H119" cm="1">
        <f t="array" ref="H119">INDEX(GMW!$A$2:$HZ$100,MATCH(1,(GMW!$HY$2:$HY$100=H$3)*(GMW!$HZ$2:$HZ$100=H$1),0),$B119-1973)</f>
        <v>9463</v>
      </c>
      <c r="I119" cm="1">
        <f t="array" ref="I119">INDEX(GMW!$A$2:$HZ$100,MATCH(1,(GMW!$HY$2:$HY$100=I$3)*(GMW!$HZ$2:$HZ$100=I$1),0),$B119-1973)</f>
        <v>165280</v>
      </c>
      <c r="J119" cm="1">
        <f t="array" ref="J119">INDEX(GMW!$A$2:$HZ$100,MATCH(1,(GMW!$HY$2:$HY$100=J$3)*(GMW!$HZ$2:$HZ$100=J$1),0),$B119-1973)</f>
        <v>567200</v>
      </c>
      <c r="K119" cm="1">
        <f t="array" ref="K119">INDEX(GMW!$A$2:$HZ$100,MATCH(1,(GMW!$HY$2:$HY$100=K$3)*(GMW!$HZ$2:$HZ$100=K$1),0),$B119-1973)</f>
        <v>397548</v>
      </c>
      <c r="L119" cm="1">
        <f t="array" ref="L119">INDEX(GMW!$A$2:$HZ$100,MATCH(1,(GMW!$HY$2:$HY$100=L$3)*(GMW!$HZ$2:$HZ$100=L$1),0),$B119-1973)</f>
        <v>479765.7</v>
      </c>
      <c r="M119" cm="1">
        <f t="array" ref="M119">INDEX(GMW!$A$2:$HZ$100,MATCH(1,(GMW!$HY$2:$HY$100=M$3)*(GMW!$HZ$2:$HZ$100=M$1),0),$B119-1973)</f>
        <v>81.168189999999996</v>
      </c>
      <c r="N119" cm="1">
        <f t="array" ref="N119">INDEX(GMW!$A$2:$HZ$100,MATCH(1,(GMW!$HY$2:$HY$100=N$3)*(GMW!$HZ$2:$HZ$100=N$1),0),$B119-1973)</f>
        <v>82.933329999999998</v>
      </c>
      <c r="O119" cm="1">
        <f t="array" ref="O119">INDEX(GMW!$A$2:$HZ$100,MATCH(1,(GMW!$HY$2:$HY$100=O$3)*(GMW!$HZ$2:$HZ$100=O$1),0),$B119-1973)</f>
        <v>5.25</v>
      </c>
      <c r="P119" cm="1">
        <f t="array" ref="P119">INDEX(GMW!$A$2:$HZ$100,MATCH(1,(GMW!$HY$2:$HY$100=P$3)*(GMW!$HZ$2:$HZ$100=P$1),0),$B119-1973)</f>
        <v>47157</v>
      </c>
      <c r="Q119" cm="1">
        <f t="array" ref="Q119">INDEX(GMW!$A$2:$HZ$100,MATCH(1,(GMW!$HY$2:$HY$100=Q$3)*(GMW!$HZ$2:$HZ$100=Q$1),0),$B119-1973)</f>
        <v>101.9</v>
      </c>
      <c r="R119" cm="1">
        <f t="array" ref="R119">INDEX(GMW!$A$2:$HZ$100,MATCH(1,(GMW!$HY$2:$HY$100=R$3)*(GMW!$HZ$2:$HZ$100=R$1),0),$B119-1973)</f>
        <v>29811</v>
      </c>
      <c r="S119" cm="1">
        <f t="array" ref="S119">INDEX(GMW!$A$2:$HZ$100,MATCH(1,(GMW!$HY$2:$HY$100=S$3)*(GMW!$HZ$2:$HZ$100=S$1),0),$B119-1973)</f>
        <v>5.2</v>
      </c>
      <c r="T119" cm="1">
        <f t="array" ref="T119">INDEX(GMW!$A$2:$HZ$100,MATCH(1,(GMW!$HY$2:$HY$100=T$3)*(GMW!$HZ$2:$HZ$100=T$1),0),$B119-1973)</f>
        <v>2.0665170000000002</v>
      </c>
      <c r="U119" cm="1">
        <f t="array" ref="U119">INDEX(GMW!$A$2:$HZ$100,MATCH(1,(GMW!$HY$2:$HY$100=U$3)*(GMW!$HZ$2:$HZ$100=U$1),0),$B119-1973)</f>
        <v>61697.75</v>
      </c>
      <c r="V119" cm="1">
        <f t="array" ref="V119">INDEX(GMW!$A$2:$HZ$100,MATCH(1,(GMW!$HY$2:$HY$100=V$3)*(GMW!$HZ$2:$HZ$100=V$1),0),$B119-1973)</f>
        <v>489783</v>
      </c>
      <c r="W119" cm="1">
        <f t="array" ref="W119">INDEX(GMW!$A$2:$HZ$100,MATCH(1,(GMW!$HY$2:$HY$100=W$3)*(GMW!$HZ$2:$HZ$100=W$1),0),$B119-1973)</f>
        <v>4030</v>
      </c>
      <c r="X119" cm="1">
        <f t="array" ref="X119">INDEX(GMW!$A$2:$HZ$100,MATCH(1,(GMW!$HY$2:$HY$100=X$3)*(GMW!$HZ$2:$HZ$100=X$1),0),$B119-1973)</f>
        <v>11146</v>
      </c>
      <c r="Y119" cm="1">
        <f t="array" ref="Y119">INDEX(GMW!$A$2:$HZ$100,MATCH(1,(GMW!$HY$2:$HY$100=Y$3)*(GMW!$HZ$2:$HZ$100=Y$1),0),$B119-1973)</f>
        <v>144671</v>
      </c>
      <c r="Z119" cm="1">
        <f t="array" ref="Z119">INDEX(GMW!$A$2:$HZ$100,MATCH(1,(GMW!$HY$2:$HY$100=Z$3)*(GMW!$HZ$2:$HZ$100=Z$1),0),$B119-1973)</f>
        <v>15176</v>
      </c>
      <c r="AA119" cm="1">
        <f t="array" ref="AA119">INDEX(GMW!$A$2:$HZ$100,MATCH(1,(GMW!$HY$2:$HY$100=AA$3)*(GMW!$HZ$2:$HZ$100=AA$1),0),$B119-1973)</f>
        <v>9463</v>
      </c>
      <c r="AB119" cm="1">
        <f t="array" ref="AB119">INDEX(GMW!$A$2:$HZ$100,MATCH(1,(GMW!$HY$2:$HY$100=AB$3)*(GMW!$HZ$2:$HZ$100=AB$1),0),$B119-1973)</f>
        <v>165280</v>
      </c>
      <c r="AC119" cm="1">
        <f t="array" ref="AC119">INDEX(GMW!$A$2:$HZ$100,MATCH(1,(GMW!$HY$2:$HY$100=AC$3)*(GMW!$HZ$2:$HZ$100=AC$1),0),$B119-1973)</f>
        <v>567200</v>
      </c>
      <c r="AD119" cm="1">
        <f t="array" ref="AD119">INDEX(GMW!$A$2:$HZ$100,MATCH(1,(GMW!$HY$2:$HY$100=AD$3)*(GMW!$HZ$2:$HZ$100=AD$1),0),$B119-1973)</f>
        <v>397548</v>
      </c>
      <c r="AE119" cm="1">
        <f t="array" ref="AE119">INDEX(GMW!$A$2:$HZ$100,MATCH(1,(GMW!$HY$2:$HY$100=AE$3)*(GMW!$HZ$2:$HZ$100=AE$1),0),$B119-1973)</f>
        <v>479765.7</v>
      </c>
      <c r="AF119" cm="1">
        <f t="array" ref="AF119">INDEX(GMW!$A$2:$HZ$100,MATCH(1,(GMW!$HY$2:$HY$100=AF$3)*(GMW!$HZ$2:$HZ$100=AF$1),0),$B119-1973)</f>
        <v>81.168189999999996</v>
      </c>
      <c r="AG119" cm="1">
        <f t="array" ref="AG119">INDEX(GMW!$A$2:$HZ$100,MATCH(1,(GMW!$HY$2:$HY$100=AG$3)*(GMW!$HZ$2:$HZ$100=AG$1),0),$B119-1973)</f>
        <v>82.933329999999998</v>
      </c>
      <c r="AH119" cm="1">
        <f t="array" ref="AH119">INDEX(GMW!$A$2:$HZ$100,MATCH(1,(GMW!$HY$2:$HY$100=AH$3)*(GMW!$HZ$2:$HZ$100=AH$1),0),$B119-1973)</f>
        <v>5.25</v>
      </c>
      <c r="AI119" cm="1">
        <f t="array" ref="AI119">INDEX(GMW!$A$2:$HZ$100,MATCH(1,(GMW!$HY$2:$HY$100=AI$3)*(GMW!$HZ$2:$HZ$100=AI$1),0),$B119-1973)</f>
        <v>47157</v>
      </c>
      <c r="AJ119" cm="1">
        <f t="array" ref="AJ119">INDEX(GMW!$A$2:$HZ$100,MATCH(1,(GMW!$HY$2:$HY$100=AJ$3)*(GMW!$HZ$2:$HZ$100=AJ$1),0),$B119-1973)</f>
        <v>101.9</v>
      </c>
      <c r="AK119" cm="1">
        <f t="array" ref="AK119">INDEX(GMW!$A$2:$HZ$100,MATCH(1,(GMW!$HY$2:$HY$100=AK$3)*(GMW!$HZ$2:$HZ$100=AK$1),0),$B119-1973)</f>
        <v>29811</v>
      </c>
      <c r="AL119" cm="1">
        <f t="array" ref="AL119">INDEX(GMW!$A$2:$HZ$100,MATCH(1,(GMW!$HY$2:$HY$100=AL$3)*(GMW!$HZ$2:$HZ$100=AL$1),0),$B119-1973)</f>
        <v>5.2</v>
      </c>
      <c r="AM119" cm="1">
        <f t="array" ref="AM119">INDEX(GMW!$A$2:$HZ$100,MATCH(1,(GMW!$HY$2:$HY$100=AM$3)*(GMW!$HZ$2:$HZ$100=AM$1),0),$B119-1973)</f>
        <v>2.0665170000000002</v>
      </c>
      <c r="AN119" cm="1">
        <f t="array" ref="AN119">INDEX(GMW!$A$2:$HZ$100,MATCH(1,(GMW!$HY$2:$HY$100=AN$3)*(GMW!$HZ$2:$HZ$100=AN$1),0),$B119-1973)</f>
        <v>61697.75</v>
      </c>
      <c r="AO119" cm="1">
        <f t="array" ref="AO119">INDEX(GMW!$A$2:$HZ$100,MATCH(1,(GMW!$HY$2:$HY$100=AO$3)*(GMW!$HZ$2:$HZ$100=AO$1),0),$B119-1973)</f>
        <v>489783</v>
      </c>
      <c r="AP119" cm="1">
        <f t="array" ref="AP119">INDEX(GMW!$A$2:$HZ$100,MATCH(1,(GMW!$HY$2:$HY$100=AP$3)*(GMW!$HZ$2:$HZ$100=AP$1),0),$B119-1973)</f>
        <v>4030</v>
      </c>
      <c r="AQ119" cm="1">
        <f t="array" ref="AQ119">INDEX(GMW!$A$2:$HZ$100,MATCH(1,(GMW!$HY$2:$HY$100=AQ$3)*(GMW!$HZ$2:$HZ$100=AQ$1),0),$B119-1973)</f>
        <v>11146</v>
      </c>
      <c r="AR119" cm="1">
        <f t="array" ref="AR119">INDEX(GMW!$A$2:$HZ$100,MATCH(1,(GMW!$HY$2:$HY$100=AR$3)*(GMW!$HZ$2:$HZ$100=AR$1),0),$B119-1973)</f>
        <v>144671</v>
      </c>
      <c r="AS119" cm="1">
        <f t="array" ref="AS119">INDEX(GMW!$A$2:$HZ$100,MATCH(1,(GMW!$HY$2:$HY$100=AS$3)*(GMW!$HZ$2:$HZ$100=AS$1),0),$B119-1973)</f>
        <v>15176</v>
      </c>
      <c r="AT119" cm="1">
        <f t="array" ref="AT119">INDEX(GMW!$A$2:$HZ$100,MATCH(1,(GMW!$HY$2:$HY$100=AT$3)*(GMW!$HZ$2:$HZ$100=AT$1),0),$B119-1973)</f>
        <v>9463</v>
      </c>
      <c r="AU119" cm="1">
        <f t="array" ref="AU119">INDEX(GMW!$A$2:$HZ$100,MATCH(1,(GMW!$HY$2:$HY$100=AU$3)*(GMW!$HZ$2:$HZ$100=AU$1),0),$B119-1973)</f>
        <v>165280</v>
      </c>
      <c r="AV119" cm="1">
        <f t="array" ref="AV119">INDEX(GMW!$A$2:$HZ$100,MATCH(1,(GMW!$HY$2:$HY$100=AV$3)*(GMW!$HZ$2:$HZ$100=AV$1),0),$B119-1973)</f>
        <v>567200</v>
      </c>
      <c r="AW119" cm="1">
        <f t="array" ref="AW119">INDEX(GMW!$A$2:$HZ$100,MATCH(1,(GMW!$HY$2:$HY$100=AW$3)*(GMW!$HZ$2:$HZ$100=AW$1),0),$B119-1973)</f>
        <v>397548</v>
      </c>
      <c r="AX119" cm="1">
        <f t="array" ref="AX119">INDEX(GMW!$A$2:$HZ$100,MATCH(1,(GMW!$HY$2:$HY$100=AX$3)*(GMW!$HZ$2:$HZ$100=AX$1),0),$B119-1973)</f>
        <v>479765.7</v>
      </c>
      <c r="AY119" cm="1">
        <f t="array" ref="AY119">INDEX(GMW!$A$2:$HZ$100,MATCH(1,(GMW!$HY$2:$HY$100=AY$3)*(GMW!$HZ$2:$HZ$100=AY$1),0),$B119-1973)</f>
        <v>81.168189999999996</v>
      </c>
      <c r="AZ119" cm="1">
        <f t="array" ref="AZ119">INDEX(GMW!$A$2:$HZ$100,MATCH(1,(GMW!$HY$2:$HY$100=AZ$3)*(GMW!$HZ$2:$HZ$100=AZ$1),0),$B119-1973)</f>
        <v>82.933329999999998</v>
      </c>
      <c r="BA119" cm="1">
        <f t="array" ref="BA119">INDEX(GMW!$A$2:$HZ$100,MATCH(1,(GMW!$HY$2:$HY$100=BA$3)*(GMW!$HZ$2:$HZ$100=BA$1),0),$B119-1973)</f>
        <v>5.25</v>
      </c>
      <c r="BB119" cm="1">
        <f t="array" ref="BB119">INDEX(GMW!$A$2:$HZ$100,MATCH(1,(GMW!$HY$2:$HY$100=BB$3)*(GMW!$HZ$2:$HZ$100=BB$1),0),$B119-1973)</f>
        <v>47157</v>
      </c>
      <c r="BC119" cm="1">
        <f t="array" ref="BC119">INDEX(GMW!$A$2:$HZ$100,MATCH(1,(GMW!$HY$2:$HY$100=BC$3)*(GMW!$HZ$2:$HZ$100=BC$1),0),$B119-1973)</f>
        <v>101.9</v>
      </c>
      <c r="BD119" cm="1">
        <f t="array" ref="BD119">INDEX(GMW!$A$2:$HZ$100,MATCH(1,(GMW!$HY$2:$HY$100=BD$3)*(GMW!$HZ$2:$HZ$100=BD$1),0),$B119-1973)</f>
        <v>29811</v>
      </c>
      <c r="BE119" cm="1">
        <f t="array" ref="BE119">INDEX(GMW!$A$2:$HZ$100,MATCH(1,(GMW!$HY$2:$HY$100=BE$3)*(GMW!$HZ$2:$HZ$100=BE$1),0),$B119-1973)</f>
        <v>5.2</v>
      </c>
      <c r="BF119" cm="1">
        <f t="array" ref="BF119">INDEX(GMW!$A$2:$HZ$100,MATCH(1,(GMW!$HY$2:$HY$100=BF$3)*(GMW!$HZ$2:$HZ$100=BF$1),0),$B119-1973)</f>
        <v>2.0665170000000002</v>
      </c>
      <c r="BG119" cm="1">
        <f t="array" ref="BG119">INDEX(GMW!$A$2:$HZ$100,MATCH(1,(GMW!$HY$2:$HY$100=BG$3)*(GMW!$HZ$2:$HZ$100=BG$1),0),$B119-1973)</f>
        <v>61697.75</v>
      </c>
      <c r="BJ119">
        <f t="shared" si="127"/>
        <v>2007</v>
      </c>
      <c r="BK119" t="str">
        <f t="shared" ref="BK119" si="138">BJ119&amp;"01"</f>
        <v>200701</v>
      </c>
    </row>
    <row r="120" spans="1:63">
      <c r="B120">
        <f t="shared" si="125"/>
        <v>2093</v>
      </c>
      <c r="C120" cm="1">
        <f t="array" ref="C120">INDEX(GMW!$A$2:$HZ$100,MATCH(1,(GMW!$HY$2:$HY$100=C$3)*(GMW!$HZ$2:$HZ$100=C$1),0),$B120-1973)</f>
        <v>487386</v>
      </c>
      <c r="D120" cm="1">
        <f t="array" ref="D120">INDEX(GMW!$A$2:$HZ$100,MATCH(1,(GMW!$HY$2:$HY$100=D$3)*(GMW!$HZ$2:$HZ$100=D$1),0),$B120-1973)</f>
        <v>21024</v>
      </c>
      <c r="E120" cm="1">
        <f t="array" ref="E120">INDEX(GMW!$A$2:$HZ$100,MATCH(1,(GMW!$HY$2:$HY$100=E$3)*(GMW!$HZ$2:$HZ$100=E$1),0),$B120-1973)</f>
        <v>-16680</v>
      </c>
      <c r="F120" cm="1">
        <f t="array" ref="F120">INDEX(GMW!$A$2:$HZ$100,MATCH(1,(GMW!$HY$2:$HY$100=F$3)*(GMW!$HZ$2:$HZ$100=F$1),0),$B120-1973)</f>
        <v>145613</v>
      </c>
      <c r="G120" cm="1">
        <f t="array" ref="G120">INDEX(GMW!$A$2:$HZ$100,MATCH(1,(GMW!$HY$2:$HY$100=G$3)*(GMW!$HZ$2:$HZ$100=G$1),0),$B120-1973)</f>
        <v>4344</v>
      </c>
      <c r="H120" cm="1">
        <f t="array" ref="H120">INDEX(GMW!$A$2:$HZ$100,MATCH(1,(GMW!$HY$2:$HY$100=H$3)*(GMW!$HZ$2:$HZ$100=H$1),0),$B120-1973)</f>
        <v>9584</v>
      </c>
      <c r="I120" cm="1">
        <f t="array" ref="I120">INDEX(GMW!$A$2:$HZ$100,MATCH(1,(GMW!$HY$2:$HY$100=I$3)*(GMW!$HZ$2:$HZ$100=I$1),0),$B120-1973)</f>
        <v>138517</v>
      </c>
      <c r="J120" cm="1">
        <f t="array" ref="J120">INDEX(GMW!$A$2:$HZ$100,MATCH(1,(GMW!$HY$2:$HY$100=J$3)*(GMW!$HZ$2:$HZ$100=J$1),0),$B120-1973)</f>
        <v>600100</v>
      </c>
      <c r="K120" cm="1">
        <f t="array" ref="K120">INDEX(GMW!$A$2:$HZ$100,MATCH(1,(GMW!$HY$2:$HY$100=K$3)*(GMW!$HZ$2:$HZ$100=K$1),0),$B120-1973)</f>
        <v>400881</v>
      </c>
      <c r="L120" cm="1">
        <f t="array" ref="L120">INDEX(GMW!$A$2:$HZ$100,MATCH(1,(GMW!$HY$2:$HY$100=L$3)*(GMW!$HZ$2:$HZ$100=L$1),0),$B120-1973)</f>
        <v>478400.9</v>
      </c>
      <c r="M120" cm="1">
        <f t="array" ref="M120">INDEX(GMW!$A$2:$HZ$100,MATCH(1,(GMW!$HY$2:$HY$100=M$3)*(GMW!$HZ$2:$HZ$100=M$1),0),$B120-1973)</f>
        <v>82.251239999999996</v>
      </c>
      <c r="N120" cm="1">
        <f t="array" ref="N120">INDEX(GMW!$A$2:$HZ$100,MATCH(1,(GMW!$HY$2:$HY$100=N$3)*(GMW!$HZ$2:$HZ$100=N$1),0),$B120-1973)</f>
        <v>84.6</v>
      </c>
      <c r="O120" cm="1">
        <f t="array" ref="O120">INDEX(GMW!$A$2:$HZ$100,MATCH(1,(GMW!$HY$2:$HY$100=O$3)*(GMW!$HZ$2:$HZ$100=O$1),0),$B120-1973)</f>
        <v>5</v>
      </c>
      <c r="P120" cm="1">
        <f t="array" ref="P120">INDEX(GMW!$A$2:$HZ$100,MATCH(1,(GMW!$HY$2:$HY$100=P$3)*(GMW!$HZ$2:$HZ$100=P$1),0),$B120-1973)</f>
        <v>46928</v>
      </c>
      <c r="Q120" cm="1">
        <f t="array" ref="Q120">INDEX(GMW!$A$2:$HZ$100,MATCH(1,(GMW!$HY$2:$HY$100=Q$3)*(GMW!$HZ$2:$HZ$100=Q$1),0),$B120-1973)</f>
        <v>101.2</v>
      </c>
      <c r="R120" cm="1">
        <f t="array" ref="R120">INDEX(GMW!$A$2:$HZ$100,MATCH(1,(GMW!$HY$2:$HY$100=R$3)*(GMW!$HZ$2:$HZ$100=R$1),0),$B120-1973)</f>
        <v>29134</v>
      </c>
      <c r="S120" cm="1">
        <f t="array" ref="S120">INDEX(GMW!$A$2:$HZ$100,MATCH(1,(GMW!$HY$2:$HY$100=S$3)*(GMW!$HZ$2:$HZ$100=S$1),0),$B120-1973)</f>
        <v>5.4</v>
      </c>
      <c r="T120" cm="1">
        <f t="array" ref="T120">INDEX(GMW!$A$2:$HZ$100,MATCH(1,(GMW!$HY$2:$HY$100=T$3)*(GMW!$HZ$2:$HZ$100=T$1),0),$B120-1973)</f>
        <v>1.860714</v>
      </c>
      <c r="U120" cm="1">
        <f t="array" ref="U120">INDEX(GMW!$A$2:$HZ$100,MATCH(1,(GMW!$HY$2:$HY$100=U$3)*(GMW!$HZ$2:$HZ$100=U$1),0),$B120-1973)</f>
        <v>61824</v>
      </c>
      <c r="V120" cm="1">
        <f t="array" ref="V120">INDEX(GMW!$A$2:$HZ$100,MATCH(1,(GMW!$HY$2:$HY$100=V$3)*(GMW!$HZ$2:$HZ$100=V$1),0),$B120-1973)</f>
        <v>487386</v>
      </c>
      <c r="W120" cm="1">
        <f t="array" ref="W120">INDEX(GMW!$A$2:$HZ$100,MATCH(1,(GMW!$HY$2:$HY$100=W$3)*(GMW!$HZ$2:$HZ$100=W$1),0),$B120-1973)</f>
        <v>21024</v>
      </c>
      <c r="X120" cm="1">
        <f t="array" ref="X120">INDEX(GMW!$A$2:$HZ$100,MATCH(1,(GMW!$HY$2:$HY$100=X$3)*(GMW!$HZ$2:$HZ$100=X$1),0),$B120-1973)</f>
        <v>-16680</v>
      </c>
      <c r="Y120" cm="1">
        <f t="array" ref="Y120">INDEX(GMW!$A$2:$HZ$100,MATCH(1,(GMW!$HY$2:$HY$100=Y$3)*(GMW!$HZ$2:$HZ$100=Y$1),0),$B120-1973)</f>
        <v>145613</v>
      </c>
      <c r="Z120" cm="1">
        <f t="array" ref="Z120">INDEX(GMW!$A$2:$HZ$100,MATCH(1,(GMW!$HY$2:$HY$100=Z$3)*(GMW!$HZ$2:$HZ$100=Z$1),0),$B120-1973)</f>
        <v>4344</v>
      </c>
      <c r="AA120" cm="1">
        <f t="array" ref="AA120">INDEX(GMW!$A$2:$HZ$100,MATCH(1,(GMW!$HY$2:$HY$100=AA$3)*(GMW!$HZ$2:$HZ$100=AA$1),0),$B120-1973)</f>
        <v>9584</v>
      </c>
      <c r="AB120" cm="1">
        <f t="array" ref="AB120">INDEX(GMW!$A$2:$HZ$100,MATCH(1,(GMW!$HY$2:$HY$100=AB$3)*(GMW!$HZ$2:$HZ$100=AB$1),0),$B120-1973)</f>
        <v>138517</v>
      </c>
      <c r="AC120" cm="1">
        <f t="array" ref="AC120">INDEX(GMW!$A$2:$HZ$100,MATCH(1,(GMW!$HY$2:$HY$100=AC$3)*(GMW!$HZ$2:$HZ$100=AC$1),0),$B120-1973)</f>
        <v>600100</v>
      </c>
      <c r="AD120" cm="1">
        <f t="array" ref="AD120">INDEX(GMW!$A$2:$HZ$100,MATCH(1,(GMW!$HY$2:$HY$100=AD$3)*(GMW!$HZ$2:$HZ$100=AD$1),0),$B120-1973)</f>
        <v>400881</v>
      </c>
      <c r="AE120" cm="1">
        <f t="array" ref="AE120">INDEX(GMW!$A$2:$HZ$100,MATCH(1,(GMW!$HY$2:$HY$100=AE$3)*(GMW!$HZ$2:$HZ$100=AE$1),0),$B120-1973)</f>
        <v>478400.9</v>
      </c>
      <c r="AF120" cm="1">
        <f t="array" ref="AF120">INDEX(GMW!$A$2:$HZ$100,MATCH(1,(GMW!$HY$2:$HY$100=AF$3)*(GMW!$HZ$2:$HZ$100=AF$1),0),$B120-1973)</f>
        <v>82.251239999999996</v>
      </c>
      <c r="AG120" cm="1">
        <f t="array" ref="AG120">INDEX(GMW!$A$2:$HZ$100,MATCH(1,(GMW!$HY$2:$HY$100=AG$3)*(GMW!$HZ$2:$HZ$100=AG$1),0),$B120-1973)</f>
        <v>84.6</v>
      </c>
      <c r="AH120" cm="1">
        <f t="array" ref="AH120">INDEX(GMW!$A$2:$HZ$100,MATCH(1,(GMW!$HY$2:$HY$100=AH$3)*(GMW!$HZ$2:$HZ$100=AH$1),0),$B120-1973)</f>
        <v>5</v>
      </c>
      <c r="AI120" cm="1">
        <f t="array" ref="AI120">INDEX(GMW!$A$2:$HZ$100,MATCH(1,(GMW!$HY$2:$HY$100=AI$3)*(GMW!$HZ$2:$HZ$100=AI$1),0),$B120-1973)</f>
        <v>46928</v>
      </c>
      <c r="AJ120" cm="1">
        <f t="array" ref="AJ120">INDEX(GMW!$A$2:$HZ$100,MATCH(1,(GMW!$HY$2:$HY$100=AJ$3)*(GMW!$HZ$2:$HZ$100=AJ$1),0),$B120-1973)</f>
        <v>101.2</v>
      </c>
      <c r="AK120" cm="1">
        <f t="array" ref="AK120">INDEX(GMW!$A$2:$HZ$100,MATCH(1,(GMW!$HY$2:$HY$100=AK$3)*(GMW!$HZ$2:$HZ$100=AK$1),0),$B120-1973)</f>
        <v>29134</v>
      </c>
      <c r="AL120" cm="1">
        <f t="array" ref="AL120">INDEX(GMW!$A$2:$HZ$100,MATCH(1,(GMW!$HY$2:$HY$100=AL$3)*(GMW!$HZ$2:$HZ$100=AL$1),0),$B120-1973)</f>
        <v>5.4</v>
      </c>
      <c r="AM120" cm="1">
        <f t="array" ref="AM120">INDEX(GMW!$A$2:$HZ$100,MATCH(1,(GMW!$HY$2:$HY$100=AM$3)*(GMW!$HZ$2:$HZ$100=AM$1),0),$B120-1973)</f>
        <v>1.860714</v>
      </c>
      <c r="AN120" cm="1">
        <f t="array" ref="AN120">INDEX(GMW!$A$2:$HZ$100,MATCH(1,(GMW!$HY$2:$HY$100=AN$3)*(GMW!$HZ$2:$HZ$100=AN$1),0),$B120-1973)</f>
        <v>61824</v>
      </c>
      <c r="AO120" cm="1">
        <f t="array" ref="AO120">INDEX(GMW!$A$2:$HZ$100,MATCH(1,(GMW!$HY$2:$HY$100=AO$3)*(GMW!$HZ$2:$HZ$100=AO$1),0),$B120-1973)</f>
        <v>487386</v>
      </c>
      <c r="AP120" cm="1">
        <f t="array" ref="AP120">INDEX(GMW!$A$2:$HZ$100,MATCH(1,(GMW!$HY$2:$HY$100=AP$3)*(GMW!$HZ$2:$HZ$100=AP$1),0),$B120-1973)</f>
        <v>21024</v>
      </c>
      <c r="AQ120" cm="1">
        <f t="array" ref="AQ120">INDEX(GMW!$A$2:$HZ$100,MATCH(1,(GMW!$HY$2:$HY$100=AQ$3)*(GMW!$HZ$2:$HZ$100=AQ$1),0),$B120-1973)</f>
        <v>-16680</v>
      </c>
      <c r="AR120" cm="1">
        <f t="array" ref="AR120">INDEX(GMW!$A$2:$HZ$100,MATCH(1,(GMW!$HY$2:$HY$100=AR$3)*(GMW!$HZ$2:$HZ$100=AR$1),0),$B120-1973)</f>
        <v>145613</v>
      </c>
      <c r="AS120" cm="1">
        <f t="array" ref="AS120">INDEX(GMW!$A$2:$HZ$100,MATCH(1,(GMW!$HY$2:$HY$100=AS$3)*(GMW!$HZ$2:$HZ$100=AS$1),0),$B120-1973)</f>
        <v>4344</v>
      </c>
      <c r="AT120" cm="1">
        <f t="array" ref="AT120">INDEX(GMW!$A$2:$HZ$100,MATCH(1,(GMW!$HY$2:$HY$100=AT$3)*(GMW!$HZ$2:$HZ$100=AT$1),0),$B120-1973)</f>
        <v>9584</v>
      </c>
      <c r="AU120" cm="1">
        <f t="array" ref="AU120">INDEX(GMW!$A$2:$HZ$100,MATCH(1,(GMW!$HY$2:$HY$100=AU$3)*(GMW!$HZ$2:$HZ$100=AU$1),0),$B120-1973)</f>
        <v>138517</v>
      </c>
      <c r="AV120" cm="1">
        <f t="array" ref="AV120">INDEX(GMW!$A$2:$HZ$100,MATCH(1,(GMW!$HY$2:$HY$100=AV$3)*(GMW!$HZ$2:$HZ$100=AV$1),0),$B120-1973)</f>
        <v>600100</v>
      </c>
      <c r="AW120" cm="1">
        <f t="array" ref="AW120">INDEX(GMW!$A$2:$HZ$100,MATCH(1,(GMW!$HY$2:$HY$100=AW$3)*(GMW!$HZ$2:$HZ$100=AW$1),0),$B120-1973)</f>
        <v>400881</v>
      </c>
      <c r="AX120" cm="1">
        <f t="array" ref="AX120">INDEX(GMW!$A$2:$HZ$100,MATCH(1,(GMW!$HY$2:$HY$100=AX$3)*(GMW!$HZ$2:$HZ$100=AX$1),0),$B120-1973)</f>
        <v>478400.9</v>
      </c>
      <c r="AY120" cm="1">
        <f t="array" ref="AY120">INDEX(GMW!$A$2:$HZ$100,MATCH(1,(GMW!$HY$2:$HY$100=AY$3)*(GMW!$HZ$2:$HZ$100=AY$1),0),$B120-1973)</f>
        <v>82.251239999999996</v>
      </c>
      <c r="AZ120" cm="1">
        <f t="array" ref="AZ120">INDEX(GMW!$A$2:$HZ$100,MATCH(1,(GMW!$HY$2:$HY$100=AZ$3)*(GMW!$HZ$2:$HZ$100=AZ$1),0),$B120-1973)</f>
        <v>84.6</v>
      </c>
      <c r="BA120" cm="1">
        <f t="array" ref="BA120">INDEX(GMW!$A$2:$HZ$100,MATCH(1,(GMW!$HY$2:$HY$100=BA$3)*(GMW!$HZ$2:$HZ$100=BA$1),0),$B120-1973)</f>
        <v>5</v>
      </c>
      <c r="BB120" cm="1">
        <f t="array" ref="BB120">INDEX(GMW!$A$2:$HZ$100,MATCH(1,(GMW!$HY$2:$HY$100=BB$3)*(GMW!$HZ$2:$HZ$100=BB$1),0),$B120-1973)</f>
        <v>46928</v>
      </c>
      <c r="BC120" cm="1">
        <f t="array" ref="BC120">INDEX(GMW!$A$2:$HZ$100,MATCH(1,(GMW!$HY$2:$HY$100=BC$3)*(GMW!$HZ$2:$HZ$100=BC$1),0),$B120-1973)</f>
        <v>101.2</v>
      </c>
      <c r="BD120" cm="1">
        <f t="array" ref="BD120">INDEX(GMW!$A$2:$HZ$100,MATCH(1,(GMW!$HY$2:$HY$100=BD$3)*(GMW!$HZ$2:$HZ$100=BD$1),0),$B120-1973)</f>
        <v>29134</v>
      </c>
      <c r="BE120" cm="1">
        <f t="array" ref="BE120">INDEX(GMW!$A$2:$HZ$100,MATCH(1,(GMW!$HY$2:$HY$100=BE$3)*(GMW!$HZ$2:$HZ$100=BE$1),0),$B120-1973)</f>
        <v>5.4</v>
      </c>
      <c r="BF120" cm="1">
        <f t="array" ref="BF120">INDEX(GMW!$A$2:$HZ$100,MATCH(1,(GMW!$HY$2:$HY$100=BF$3)*(GMW!$HZ$2:$HZ$100=BF$1),0),$B120-1973)</f>
        <v>1.860714</v>
      </c>
      <c r="BG120" cm="1">
        <f t="array" ref="BG120">INDEX(GMW!$A$2:$HZ$100,MATCH(1,(GMW!$HY$2:$HY$100=BG$3)*(GMW!$HZ$2:$HZ$100=BG$1),0),$B120-1973)</f>
        <v>61824</v>
      </c>
      <c r="BJ120">
        <f t="shared" si="127"/>
        <v>2008</v>
      </c>
    </row>
    <row r="121" spans="1:63">
      <c r="B121">
        <f t="shared" si="125"/>
        <v>2094</v>
      </c>
      <c r="C121" cm="1">
        <f t="array" ref="C121">INDEX(GMW!$A$2:$HZ$100,MATCH(1,(GMW!$HY$2:$HY$100=C$3)*(GMW!$HZ$2:$HZ$100=C$1),0),$B121-1973)</f>
        <v>479872</v>
      </c>
      <c r="D121" cm="1">
        <f t="array" ref="D121">INDEX(GMW!$A$2:$HZ$100,MATCH(1,(GMW!$HY$2:$HY$100=D$3)*(GMW!$HZ$2:$HZ$100=D$1),0),$B121-1973)</f>
        <v>25329</v>
      </c>
      <c r="E121" cm="1">
        <f t="array" ref="E121">INDEX(GMW!$A$2:$HZ$100,MATCH(1,(GMW!$HY$2:$HY$100=E$3)*(GMW!$HZ$2:$HZ$100=E$1),0),$B121-1973)</f>
        <v>-14641</v>
      </c>
      <c r="F121" cm="1">
        <f t="array" ref="F121">INDEX(GMW!$A$2:$HZ$100,MATCH(1,(GMW!$HY$2:$HY$100=F$3)*(GMW!$HZ$2:$HZ$100=F$1),0),$B121-1973)</f>
        <v>150789</v>
      </c>
      <c r="G121" cm="1">
        <f t="array" ref="G121">INDEX(GMW!$A$2:$HZ$100,MATCH(1,(GMW!$HY$2:$HY$100=G$3)*(GMW!$HZ$2:$HZ$100=G$1),0),$B121-1973)</f>
        <v>10688</v>
      </c>
      <c r="H121" cm="1">
        <f t="array" ref="H121">INDEX(GMW!$A$2:$HZ$100,MATCH(1,(GMW!$HY$2:$HY$100=H$3)*(GMW!$HZ$2:$HZ$100=H$1),0),$B121-1973)</f>
        <v>9907</v>
      </c>
      <c r="I121" cm="1">
        <f t="array" ref="I121">INDEX(GMW!$A$2:$HZ$100,MATCH(1,(GMW!$HY$2:$HY$100=I$3)*(GMW!$HZ$2:$HZ$100=I$1),0),$B121-1973)</f>
        <v>146055</v>
      </c>
      <c r="J121" cm="1">
        <f t="array" ref="J121">INDEX(GMW!$A$2:$HZ$100,MATCH(1,(GMW!$HY$2:$HY$100=J$3)*(GMW!$HZ$2:$HZ$100=J$1),0),$B121-1973)</f>
        <v>681200</v>
      </c>
      <c r="K121" cm="1">
        <f t="array" ref="K121">INDEX(GMW!$A$2:$HZ$100,MATCH(1,(GMW!$HY$2:$HY$100=K$3)*(GMW!$HZ$2:$HZ$100=K$1),0),$B121-1973)</f>
        <v>399970</v>
      </c>
      <c r="L121" cm="1">
        <f t="array" ref="L121">INDEX(GMW!$A$2:$HZ$100,MATCH(1,(GMW!$HY$2:$HY$100=L$3)*(GMW!$HZ$2:$HZ$100=L$1),0),$B121-1973)</f>
        <v>481938.3</v>
      </c>
      <c r="M121" cm="1">
        <f t="array" ref="M121">INDEX(GMW!$A$2:$HZ$100,MATCH(1,(GMW!$HY$2:$HY$100=M$3)*(GMW!$HZ$2:$HZ$100=M$1),0),$B121-1973)</f>
        <v>83.349310000000003</v>
      </c>
      <c r="N121" cm="1">
        <f t="array" ref="N121">INDEX(GMW!$A$2:$HZ$100,MATCH(1,(GMW!$HY$2:$HY$100=N$3)*(GMW!$HZ$2:$HZ$100=N$1),0),$B121-1973)</f>
        <v>85.633330000000001</v>
      </c>
      <c r="O121" cm="1">
        <f t="array" ref="O121">INDEX(GMW!$A$2:$HZ$100,MATCH(1,(GMW!$HY$2:$HY$100=O$3)*(GMW!$HZ$2:$HZ$100=O$1),0),$B121-1973)</f>
        <v>5</v>
      </c>
      <c r="P121" cm="1">
        <f t="array" ref="P121">INDEX(GMW!$A$2:$HZ$100,MATCH(1,(GMW!$HY$2:$HY$100=P$3)*(GMW!$HZ$2:$HZ$100=P$1),0),$B121-1973)</f>
        <v>46518</v>
      </c>
      <c r="Q121" cm="1">
        <f t="array" ref="Q121">INDEX(GMW!$A$2:$HZ$100,MATCH(1,(GMW!$HY$2:$HY$100=Q$3)*(GMW!$HZ$2:$HZ$100=Q$1),0),$B121-1973)</f>
        <v>100.9</v>
      </c>
      <c r="R121" cm="1">
        <f t="array" ref="R121">INDEX(GMW!$A$2:$HZ$100,MATCH(1,(GMW!$HY$2:$HY$100=R$3)*(GMW!$HZ$2:$HZ$100=R$1),0),$B121-1973)</f>
        <v>28065</v>
      </c>
      <c r="S121" cm="1">
        <f t="array" ref="S121">INDEX(GMW!$A$2:$HZ$100,MATCH(1,(GMW!$HY$2:$HY$100=S$3)*(GMW!$HZ$2:$HZ$100=S$1),0),$B121-1973)</f>
        <v>5.9</v>
      </c>
      <c r="T121" cm="1">
        <f t="array" ref="T121">INDEX(GMW!$A$2:$HZ$100,MATCH(1,(GMW!$HY$2:$HY$100=T$3)*(GMW!$HZ$2:$HZ$100=T$1),0),$B121-1973)</f>
        <v>-0.42963030000000002</v>
      </c>
      <c r="U121" cm="1">
        <f t="array" ref="U121">INDEX(GMW!$A$2:$HZ$100,MATCH(1,(GMW!$HY$2:$HY$100=U$3)*(GMW!$HZ$2:$HZ$100=U$1),0),$B121-1973)</f>
        <v>61933.25</v>
      </c>
      <c r="V121" cm="1">
        <f t="array" ref="V121">INDEX(GMW!$A$2:$HZ$100,MATCH(1,(GMW!$HY$2:$HY$100=V$3)*(GMW!$HZ$2:$HZ$100=V$1),0),$B121-1973)</f>
        <v>479872</v>
      </c>
      <c r="W121" cm="1">
        <f t="array" ref="W121">INDEX(GMW!$A$2:$HZ$100,MATCH(1,(GMW!$HY$2:$HY$100=W$3)*(GMW!$HZ$2:$HZ$100=W$1),0),$B121-1973)</f>
        <v>25329</v>
      </c>
      <c r="X121" cm="1">
        <f t="array" ref="X121">INDEX(GMW!$A$2:$HZ$100,MATCH(1,(GMW!$HY$2:$HY$100=X$3)*(GMW!$HZ$2:$HZ$100=X$1),0),$B121-1973)</f>
        <v>-14641</v>
      </c>
      <c r="Y121" cm="1">
        <f t="array" ref="Y121">INDEX(GMW!$A$2:$HZ$100,MATCH(1,(GMW!$HY$2:$HY$100=Y$3)*(GMW!$HZ$2:$HZ$100=Y$1),0),$B121-1973)</f>
        <v>150789</v>
      </c>
      <c r="Z121" cm="1">
        <f t="array" ref="Z121">INDEX(GMW!$A$2:$HZ$100,MATCH(1,(GMW!$HY$2:$HY$100=Z$3)*(GMW!$HZ$2:$HZ$100=Z$1),0),$B121-1973)</f>
        <v>10688</v>
      </c>
      <c r="AA121" cm="1">
        <f t="array" ref="AA121">INDEX(GMW!$A$2:$HZ$100,MATCH(1,(GMW!$HY$2:$HY$100=AA$3)*(GMW!$HZ$2:$HZ$100=AA$1),0),$B121-1973)</f>
        <v>9907</v>
      </c>
      <c r="AB121" cm="1">
        <f t="array" ref="AB121">INDEX(GMW!$A$2:$HZ$100,MATCH(1,(GMW!$HY$2:$HY$100=AB$3)*(GMW!$HZ$2:$HZ$100=AB$1),0),$B121-1973)</f>
        <v>146055</v>
      </c>
      <c r="AC121" cm="1">
        <f t="array" ref="AC121">INDEX(GMW!$A$2:$HZ$100,MATCH(1,(GMW!$HY$2:$HY$100=AC$3)*(GMW!$HZ$2:$HZ$100=AC$1),0),$B121-1973)</f>
        <v>681200</v>
      </c>
      <c r="AD121" cm="1">
        <f t="array" ref="AD121">INDEX(GMW!$A$2:$HZ$100,MATCH(1,(GMW!$HY$2:$HY$100=AD$3)*(GMW!$HZ$2:$HZ$100=AD$1),0),$B121-1973)</f>
        <v>399970</v>
      </c>
      <c r="AE121" cm="1">
        <f t="array" ref="AE121">INDEX(GMW!$A$2:$HZ$100,MATCH(1,(GMW!$HY$2:$HY$100=AE$3)*(GMW!$HZ$2:$HZ$100=AE$1),0),$B121-1973)</f>
        <v>481938.3</v>
      </c>
      <c r="AF121" cm="1">
        <f t="array" ref="AF121">INDEX(GMW!$A$2:$HZ$100,MATCH(1,(GMW!$HY$2:$HY$100=AF$3)*(GMW!$HZ$2:$HZ$100=AF$1),0),$B121-1973)</f>
        <v>83.349310000000003</v>
      </c>
      <c r="AG121" cm="1">
        <f t="array" ref="AG121">INDEX(GMW!$A$2:$HZ$100,MATCH(1,(GMW!$HY$2:$HY$100=AG$3)*(GMW!$HZ$2:$HZ$100=AG$1),0),$B121-1973)</f>
        <v>85.633330000000001</v>
      </c>
      <c r="AH121" cm="1">
        <f t="array" ref="AH121">INDEX(GMW!$A$2:$HZ$100,MATCH(1,(GMW!$HY$2:$HY$100=AH$3)*(GMW!$HZ$2:$HZ$100=AH$1),0),$B121-1973)</f>
        <v>5</v>
      </c>
      <c r="AI121" cm="1">
        <f t="array" ref="AI121">INDEX(GMW!$A$2:$HZ$100,MATCH(1,(GMW!$HY$2:$HY$100=AI$3)*(GMW!$HZ$2:$HZ$100=AI$1),0),$B121-1973)</f>
        <v>46518</v>
      </c>
      <c r="AJ121" cm="1">
        <f t="array" ref="AJ121">INDEX(GMW!$A$2:$HZ$100,MATCH(1,(GMW!$HY$2:$HY$100=AJ$3)*(GMW!$HZ$2:$HZ$100=AJ$1),0),$B121-1973)</f>
        <v>100.9</v>
      </c>
      <c r="AK121" cm="1">
        <f t="array" ref="AK121">INDEX(GMW!$A$2:$HZ$100,MATCH(1,(GMW!$HY$2:$HY$100=AK$3)*(GMW!$HZ$2:$HZ$100=AK$1),0),$B121-1973)</f>
        <v>28065</v>
      </c>
      <c r="AL121" cm="1">
        <f t="array" ref="AL121">INDEX(GMW!$A$2:$HZ$100,MATCH(1,(GMW!$HY$2:$HY$100=AL$3)*(GMW!$HZ$2:$HZ$100=AL$1),0),$B121-1973)</f>
        <v>5.9</v>
      </c>
      <c r="AM121" cm="1">
        <f t="array" ref="AM121">INDEX(GMW!$A$2:$HZ$100,MATCH(1,(GMW!$HY$2:$HY$100=AM$3)*(GMW!$HZ$2:$HZ$100=AM$1),0),$B121-1973)</f>
        <v>-0.42963030000000002</v>
      </c>
      <c r="AN121" cm="1">
        <f t="array" ref="AN121">INDEX(GMW!$A$2:$HZ$100,MATCH(1,(GMW!$HY$2:$HY$100=AN$3)*(GMW!$HZ$2:$HZ$100=AN$1),0),$B121-1973)</f>
        <v>61933.25</v>
      </c>
      <c r="AO121" cm="1">
        <f t="array" ref="AO121">INDEX(GMW!$A$2:$HZ$100,MATCH(1,(GMW!$HY$2:$HY$100=AO$3)*(GMW!$HZ$2:$HZ$100=AO$1),0),$B121-1973)</f>
        <v>479872</v>
      </c>
      <c r="AP121" cm="1">
        <f t="array" ref="AP121">INDEX(GMW!$A$2:$HZ$100,MATCH(1,(GMW!$HY$2:$HY$100=AP$3)*(GMW!$HZ$2:$HZ$100=AP$1),0),$B121-1973)</f>
        <v>25329</v>
      </c>
      <c r="AQ121" cm="1">
        <f t="array" ref="AQ121">INDEX(GMW!$A$2:$HZ$100,MATCH(1,(GMW!$HY$2:$HY$100=AQ$3)*(GMW!$HZ$2:$HZ$100=AQ$1),0),$B121-1973)</f>
        <v>-14641</v>
      </c>
      <c r="AR121" cm="1">
        <f t="array" ref="AR121">INDEX(GMW!$A$2:$HZ$100,MATCH(1,(GMW!$HY$2:$HY$100=AR$3)*(GMW!$HZ$2:$HZ$100=AR$1),0),$B121-1973)</f>
        <v>150789</v>
      </c>
      <c r="AS121" cm="1">
        <f t="array" ref="AS121">INDEX(GMW!$A$2:$HZ$100,MATCH(1,(GMW!$HY$2:$HY$100=AS$3)*(GMW!$HZ$2:$HZ$100=AS$1),0),$B121-1973)</f>
        <v>10688</v>
      </c>
      <c r="AT121" cm="1">
        <f t="array" ref="AT121">INDEX(GMW!$A$2:$HZ$100,MATCH(1,(GMW!$HY$2:$HY$100=AT$3)*(GMW!$HZ$2:$HZ$100=AT$1),0),$B121-1973)</f>
        <v>9907</v>
      </c>
      <c r="AU121" cm="1">
        <f t="array" ref="AU121">INDEX(GMW!$A$2:$HZ$100,MATCH(1,(GMW!$HY$2:$HY$100=AU$3)*(GMW!$HZ$2:$HZ$100=AU$1),0),$B121-1973)</f>
        <v>146055</v>
      </c>
      <c r="AV121" cm="1">
        <f t="array" ref="AV121">INDEX(GMW!$A$2:$HZ$100,MATCH(1,(GMW!$HY$2:$HY$100=AV$3)*(GMW!$HZ$2:$HZ$100=AV$1),0),$B121-1973)</f>
        <v>681200</v>
      </c>
      <c r="AW121" cm="1">
        <f t="array" ref="AW121">INDEX(GMW!$A$2:$HZ$100,MATCH(1,(GMW!$HY$2:$HY$100=AW$3)*(GMW!$HZ$2:$HZ$100=AW$1),0),$B121-1973)</f>
        <v>399970</v>
      </c>
      <c r="AX121" cm="1">
        <f t="array" ref="AX121">INDEX(GMW!$A$2:$HZ$100,MATCH(1,(GMW!$HY$2:$HY$100=AX$3)*(GMW!$HZ$2:$HZ$100=AX$1),0),$B121-1973)</f>
        <v>481938.3</v>
      </c>
      <c r="AY121" cm="1">
        <f t="array" ref="AY121">INDEX(GMW!$A$2:$HZ$100,MATCH(1,(GMW!$HY$2:$HY$100=AY$3)*(GMW!$HZ$2:$HZ$100=AY$1),0),$B121-1973)</f>
        <v>83.349310000000003</v>
      </c>
      <c r="AZ121" cm="1">
        <f t="array" ref="AZ121">INDEX(GMW!$A$2:$HZ$100,MATCH(1,(GMW!$HY$2:$HY$100=AZ$3)*(GMW!$HZ$2:$HZ$100=AZ$1),0),$B121-1973)</f>
        <v>85.633330000000001</v>
      </c>
      <c r="BA121" cm="1">
        <f t="array" ref="BA121">INDEX(GMW!$A$2:$HZ$100,MATCH(1,(GMW!$HY$2:$HY$100=BA$3)*(GMW!$HZ$2:$HZ$100=BA$1),0),$B121-1973)</f>
        <v>5</v>
      </c>
      <c r="BB121" cm="1">
        <f t="array" ref="BB121">INDEX(GMW!$A$2:$HZ$100,MATCH(1,(GMW!$HY$2:$HY$100=BB$3)*(GMW!$HZ$2:$HZ$100=BB$1),0),$B121-1973)</f>
        <v>46518</v>
      </c>
      <c r="BC121" cm="1">
        <f t="array" ref="BC121">INDEX(GMW!$A$2:$HZ$100,MATCH(1,(GMW!$HY$2:$HY$100=BC$3)*(GMW!$HZ$2:$HZ$100=BC$1),0),$B121-1973)</f>
        <v>100.9</v>
      </c>
      <c r="BD121" cm="1">
        <f t="array" ref="BD121">INDEX(GMW!$A$2:$HZ$100,MATCH(1,(GMW!$HY$2:$HY$100=BD$3)*(GMW!$HZ$2:$HZ$100=BD$1),0),$B121-1973)</f>
        <v>28065</v>
      </c>
      <c r="BE121" cm="1">
        <f t="array" ref="BE121">INDEX(GMW!$A$2:$HZ$100,MATCH(1,(GMW!$HY$2:$HY$100=BE$3)*(GMW!$HZ$2:$HZ$100=BE$1),0),$B121-1973)</f>
        <v>5.9</v>
      </c>
      <c r="BF121" cm="1">
        <f t="array" ref="BF121">INDEX(GMW!$A$2:$HZ$100,MATCH(1,(GMW!$HY$2:$HY$100=BF$3)*(GMW!$HZ$2:$HZ$100=BF$1),0),$B121-1973)</f>
        <v>-0.42963030000000002</v>
      </c>
      <c r="BG121" cm="1">
        <f t="array" ref="BG121">INDEX(GMW!$A$2:$HZ$100,MATCH(1,(GMW!$HY$2:$HY$100=BG$3)*(GMW!$HZ$2:$HZ$100=BG$1),0),$B121-1973)</f>
        <v>61933.25</v>
      </c>
      <c r="BJ121">
        <f t="shared" si="127"/>
        <v>2008</v>
      </c>
    </row>
    <row r="122" spans="1:63">
      <c r="B122">
        <f t="shared" si="125"/>
        <v>2095</v>
      </c>
      <c r="C122" cm="1">
        <f t="array" ref="C122">INDEX(GMW!$A$2:$HZ$100,MATCH(1,(GMW!$HY$2:$HY$100=C$3)*(GMW!$HZ$2:$HZ$100=C$1),0),$B122-1973)</f>
        <v>469694</v>
      </c>
      <c r="D122" cm="1">
        <f t="array" ref="D122">INDEX(GMW!$A$2:$HZ$100,MATCH(1,(GMW!$HY$2:$HY$100=D$3)*(GMW!$HZ$2:$HZ$100=D$1),0),$B122-1973)</f>
        <v>39003</v>
      </c>
      <c r="E122" cm="1">
        <f t="array" ref="E122">INDEX(GMW!$A$2:$HZ$100,MATCH(1,(GMW!$HY$2:$HY$100=E$3)*(GMW!$HZ$2:$HZ$100=E$1),0),$B122-1973)</f>
        <v>-27014</v>
      </c>
      <c r="F122" cm="1">
        <f t="array" ref="F122">INDEX(GMW!$A$2:$HZ$100,MATCH(1,(GMW!$HY$2:$HY$100=F$3)*(GMW!$HZ$2:$HZ$100=F$1),0),$B122-1973)</f>
        <v>151011</v>
      </c>
      <c r="G122" cm="1">
        <f t="array" ref="G122">INDEX(GMW!$A$2:$HZ$100,MATCH(1,(GMW!$HY$2:$HY$100=G$3)*(GMW!$HZ$2:$HZ$100=G$1),0),$B122-1973)</f>
        <v>11989</v>
      </c>
      <c r="H122" cm="1">
        <f t="array" ref="H122">INDEX(GMW!$A$2:$HZ$100,MATCH(1,(GMW!$HY$2:$HY$100=H$3)*(GMW!$HZ$2:$HZ$100=H$1),0),$B122-1973)</f>
        <v>10050</v>
      </c>
      <c r="I122" cm="1">
        <f t="array" ref="I122">INDEX(GMW!$A$2:$HZ$100,MATCH(1,(GMW!$HY$2:$HY$100=I$3)*(GMW!$HZ$2:$HZ$100=I$1),0),$B122-1973)</f>
        <v>134047</v>
      </c>
      <c r="J122" cm="1">
        <f t="array" ref="J122">INDEX(GMW!$A$2:$HZ$100,MATCH(1,(GMW!$HY$2:$HY$100=J$3)*(GMW!$HZ$2:$HZ$100=J$1),0),$B122-1973)</f>
        <v>749900</v>
      </c>
      <c r="K122" cm="1">
        <f t="array" ref="K122">INDEX(GMW!$A$2:$HZ$100,MATCH(1,(GMW!$HY$2:$HY$100=K$3)*(GMW!$HZ$2:$HZ$100=K$1),0),$B122-1973)</f>
        <v>395201</v>
      </c>
      <c r="L122" cm="1">
        <f t="array" ref="L122">INDEX(GMW!$A$2:$HZ$100,MATCH(1,(GMW!$HY$2:$HY$100=L$3)*(GMW!$HZ$2:$HZ$100=L$1),0),$B122-1973)</f>
        <v>483379.8</v>
      </c>
      <c r="M122" cm="1">
        <f t="array" ref="M122">INDEX(GMW!$A$2:$HZ$100,MATCH(1,(GMW!$HY$2:$HY$100=M$3)*(GMW!$HZ$2:$HZ$100=M$1),0),$B122-1973)</f>
        <v>84.140100000000004</v>
      </c>
      <c r="N122" cm="1">
        <f t="array" ref="N122">INDEX(GMW!$A$2:$HZ$100,MATCH(1,(GMW!$HY$2:$HY$100=N$3)*(GMW!$HZ$2:$HZ$100=N$1),0),$B122-1973)</f>
        <v>85.733329999999995</v>
      </c>
      <c r="O122" cm="1">
        <f t="array" ref="O122">INDEX(GMW!$A$2:$HZ$100,MATCH(1,(GMW!$HY$2:$HY$100=O$3)*(GMW!$HZ$2:$HZ$100=O$1),0),$B122-1973)</f>
        <v>2</v>
      </c>
      <c r="P122" cm="1">
        <f t="array" ref="P122">INDEX(GMW!$A$2:$HZ$100,MATCH(1,(GMW!$HY$2:$HY$100=P$3)*(GMW!$HZ$2:$HZ$100=P$1),0),$B122-1973)</f>
        <v>44741</v>
      </c>
      <c r="Q122" cm="1">
        <f t="array" ref="Q122">INDEX(GMW!$A$2:$HZ$100,MATCH(1,(GMW!$HY$2:$HY$100=Q$3)*(GMW!$HZ$2:$HZ$100=Q$1),0),$B122-1973)</f>
        <v>97.5</v>
      </c>
      <c r="R122" cm="1">
        <f t="array" ref="R122">INDEX(GMW!$A$2:$HZ$100,MATCH(1,(GMW!$HY$2:$HY$100=R$3)*(GMW!$HZ$2:$HZ$100=R$1),0),$B122-1973)</f>
        <v>26379</v>
      </c>
      <c r="S122" cm="1">
        <f t="array" ref="S122">INDEX(GMW!$A$2:$HZ$100,MATCH(1,(GMW!$HY$2:$HY$100=S$3)*(GMW!$HZ$2:$HZ$100=S$1),0),$B122-1973)</f>
        <v>6.4</v>
      </c>
      <c r="T122" cm="1">
        <f t="array" ref="T122">INDEX(GMW!$A$2:$HZ$100,MATCH(1,(GMW!$HY$2:$HY$100=T$3)*(GMW!$HZ$2:$HZ$100=T$1),0),$B122-1973)</f>
        <v>-2.8721809999999999</v>
      </c>
      <c r="U122" cm="1">
        <f t="array" ref="U122">INDEX(GMW!$A$2:$HZ$100,MATCH(1,(GMW!$HY$2:$HY$100=U$3)*(GMW!$HZ$2:$HZ$100=U$1),0),$B122-1973)</f>
        <v>62042.5</v>
      </c>
      <c r="V122" cm="1">
        <f t="array" ref="V122">INDEX(GMW!$A$2:$HZ$100,MATCH(1,(GMW!$HY$2:$HY$100=V$3)*(GMW!$HZ$2:$HZ$100=V$1),0),$B122-1973)</f>
        <v>469694</v>
      </c>
      <c r="W122" cm="1">
        <f t="array" ref="W122">INDEX(GMW!$A$2:$HZ$100,MATCH(1,(GMW!$HY$2:$HY$100=W$3)*(GMW!$HZ$2:$HZ$100=W$1),0),$B122-1973)</f>
        <v>39003</v>
      </c>
      <c r="X122" cm="1">
        <f t="array" ref="X122">INDEX(GMW!$A$2:$HZ$100,MATCH(1,(GMW!$HY$2:$HY$100=X$3)*(GMW!$HZ$2:$HZ$100=X$1),0),$B122-1973)</f>
        <v>-27014</v>
      </c>
      <c r="Y122" cm="1">
        <f t="array" ref="Y122">INDEX(GMW!$A$2:$HZ$100,MATCH(1,(GMW!$HY$2:$HY$100=Y$3)*(GMW!$HZ$2:$HZ$100=Y$1),0),$B122-1973)</f>
        <v>151011</v>
      </c>
      <c r="Z122" cm="1">
        <f t="array" ref="Z122">INDEX(GMW!$A$2:$HZ$100,MATCH(1,(GMW!$HY$2:$HY$100=Z$3)*(GMW!$HZ$2:$HZ$100=Z$1),0),$B122-1973)</f>
        <v>11989</v>
      </c>
      <c r="AA122" cm="1">
        <f t="array" ref="AA122">INDEX(GMW!$A$2:$HZ$100,MATCH(1,(GMW!$HY$2:$HY$100=AA$3)*(GMW!$HZ$2:$HZ$100=AA$1),0),$B122-1973)</f>
        <v>10050</v>
      </c>
      <c r="AB122" cm="1">
        <f t="array" ref="AB122">INDEX(GMW!$A$2:$HZ$100,MATCH(1,(GMW!$HY$2:$HY$100=AB$3)*(GMW!$HZ$2:$HZ$100=AB$1),0),$B122-1973)</f>
        <v>134047</v>
      </c>
      <c r="AC122" cm="1">
        <f t="array" ref="AC122">INDEX(GMW!$A$2:$HZ$100,MATCH(1,(GMW!$HY$2:$HY$100=AC$3)*(GMW!$HZ$2:$HZ$100=AC$1),0),$B122-1973)</f>
        <v>749900</v>
      </c>
      <c r="AD122" cm="1">
        <f t="array" ref="AD122">INDEX(GMW!$A$2:$HZ$100,MATCH(1,(GMW!$HY$2:$HY$100=AD$3)*(GMW!$HZ$2:$HZ$100=AD$1),0),$B122-1973)</f>
        <v>395201</v>
      </c>
      <c r="AE122" cm="1">
        <f t="array" ref="AE122">INDEX(GMW!$A$2:$HZ$100,MATCH(1,(GMW!$HY$2:$HY$100=AE$3)*(GMW!$HZ$2:$HZ$100=AE$1),0),$B122-1973)</f>
        <v>483379.8</v>
      </c>
      <c r="AF122" cm="1">
        <f t="array" ref="AF122">INDEX(GMW!$A$2:$HZ$100,MATCH(1,(GMW!$HY$2:$HY$100=AF$3)*(GMW!$HZ$2:$HZ$100=AF$1),0),$B122-1973)</f>
        <v>84.140100000000004</v>
      </c>
      <c r="AG122" cm="1">
        <f t="array" ref="AG122">INDEX(GMW!$A$2:$HZ$100,MATCH(1,(GMW!$HY$2:$HY$100=AG$3)*(GMW!$HZ$2:$HZ$100=AG$1),0),$B122-1973)</f>
        <v>85.733329999999995</v>
      </c>
      <c r="AH122" cm="1">
        <f t="array" ref="AH122">INDEX(GMW!$A$2:$HZ$100,MATCH(1,(GMW!$HY$2:$HY$100=AH$3)*(GMW!$HZ$2:$HZ$100=AH$1),0),$B122-1973)</f>
        <v>2</v>
      </c>
      <c r="AI122" cm="1">
        <f t="array" ref="AI122">INDEX(GMW!$A$2:$HZ$100,MATCH(1,(GMW!$HY$2:$HY$100=AI$3)*(GMW!$HZ$2:$HZ$100=AI$1),0),$B122-1973)</f>
        <v>44741</v>
      </c>
      <c r="AJ122" cm="1">
        <f t="array" ref="AJ122">INDEX(GMW!$A$2:$HZ$100,MATCH(1,(GMW!$HY$2:$HY$100=AJ$3)*(GMW!$HZ$2:$HZ$100=AJ$1),0),$B122-1973)</f>
        <v>97.5</v>
      </c>
      <c r="AK122" cm="1">
        <f t="array" ref="AK122">INDEX(GMW!$A$2:$HZ$100,MATCH(1,(GMW!$HY$2:$HY$100=AK$3)*(GMW!$HZ$2:$HZ$100=AK$1),0),$B122-1973)</f>
        <v>26379</v>
      </c>
      <c r="AL122" cm="1">
        <f t="array" ref="AL122">INDEX(GMW!$A$2:$HZ$100,MATCH(1,(GMW!$HY$2:$HY$100=AL$3)*(GMW!$HZ$2:$HZ$100=AL$1),0),$B122-1973)</f>
        <v>6.4</v>
      </c>
      <c r="AM122" cm="1">
        <f t="array" ref="AM122">INDEX(GMW!$A$2:$HZ$100,MATCH(1,(GMW!$HY$2:$HY$100=AM$3)*(GMW!$HZ$2:$HZ$100=AM$1),0),$B122-1973)</f>
        <v>-2.8721809999999999</v>
      </c>
      <c r="AN122" cm="1">
        <f t="array" ref="AN122">INDEX(GMW!$A$2:$HZ$100,MATCH(1,(GMW!$HY$2:$HY$100=AN$3)*(GMW!$HZ$2:$HZ$100=AN$1),0),$B122-1973)</f>
        <v>62042.5</v>
      </c>
      <c r="AO122" cm="1">
        <f t="array" ref="AO122">INDEX(GMW!$A$2:$HZ$100,MATCH(1,(GMW!$HY$2:$HY$100=AO$3)*(GMW!$HZ$2:$HZ$100=AO$1),0),$B122-1973)</f>
        <v>469694</v>
      </c>
      <c r="AP122" cm="1">
        <f t="array" ref="AP122">INDEX(GMW!$A$2:$HZ$100,MATCH(1,(GMW!$HY$2:$HY$100=AP$3)*(GMW!$HZ$2:$HZ$100=AP$1),0),$B122-1973)</f>
        <v>39003</v>
      </c>
      <c r="AQ122" cm="1">
        <f t="array" ref="AQ122">INDEX(GMW!$A$2:$HZ$100,MATCH(1,(GMW!$HY$2:$HY$100=AQ$3)*(GMW!$HZ$2:$HZ$100=AQ$1),0),$B122-1973)</f>
        <v>-27014</v>
      </c>
      <c r="AR122" cm="1">
        <f t="array" ref="AR122">INDEX(GMW!$A$2:$HZ$100,MATCH(1,(GMW!$HY$2:$HY$100=AR$3)*(GMW!$HZ$2:$HZ$100=AR$1),0),$B122-1973)</f>
        <v>151011</v>
      </c>
      <c r="AS122" cm="1">
        <f t="array" ref="AS122">INDEX(GMW!$A$2:$HZ$100,MATCH(1,(GMW!$HY$2:$HY$100=AS$3)*(GMW!$HZ$2:$HZ$100=AS$1),0),$B122-1973)</f>
        <v>11989</v>
      </c>
      <c r="AT122" cm="1">
        <f t="array" ref="AT122">INDEX(GMW!$A$2:$HZ$100,MATCH(1,(GMW!$HY$2:$HY$100=AT$3)*(GMW!$HZ$2:$HZ$100=AT$1),0),$B122-1973)</f>
        <v>10050</v>
      </c>
      <c r="AU122" cm="1">
        <f t="array" ref="AU122">INDEX(GMW!$A$2:$HZ$100,MATCH(1,(GMW!$HY$2:$HY$100=AU$3)*(GMW!$HZ$2:$HZ$100=AU$1),0),$B122-1973)</f>
        <v>134047</v>
      </c>
      <c r="AV122" cm="1">
        <f t="array" ref="AV122">INDEX(GMW!$A$2:$HZ$100,MATCH(1,(GMW!$HY$2:$HY$100=AV$3)*(GMW!$HZ$2:$HZ$100=AV$1),0),$B122-1973)</f>
        <v>749900</v>
      </c>
      <c r="AW122" cm="1">
        <f t="array" ref="AW122">INDEX(GMW!$A$2:$HZ$100,MATCH(1,(GMW!$HY$2:$HY$100=AW$3)*(GMW!$HZ$2:$HZ$100=AW$1),0),$B122-1973)</f>
        <v>395201</v>
      </c>
      <c r="AX122" cm="1">
        <f t="array" ref="AX122">INDEX(GMW!$A$2:$HZ$100,MATCH(1,(GMW!$HY$2:$HY$100=AX$3)*(GMW!$HZ$2:$HZ$100=AX$1),0),$B122-1973)</f>
        <v>483379.8</v>
      </c>
      <c r="AY122" cm="1">
        <f t="array" ref="AY122">INDEX(GMW!$A$2:$HZ$100,MATCH(1,(GMW!$HY$2:$HY$100=AY$3)*(GMW!$HZ$2:$HZ$100=AY$1),0),$B122-1973)</f>
        <v>84.140100000000004</v>
      </c>
      <c r="AZ122" cm="1">
        <f t="array" ref="AZ122">INDEX(GMW!$A$2:$HZ$100,MATCH(1,(GMW!$HY$2:$HY$100=AZ$3)*(GMW!$HZ$2:$HZ$100=AZ$1),0),$B122-1973)</f>
        <v>85.733329999999995</v>
      </c>
      <c r="BA122" cm="1">
        <f t="array" ref="BA122">INDEX(GMW!$A$2:$HZ$100,MATCH(1,(GMW!$HY$2:$HY$100=BA$3)*(GMW!$HZ$2:$HZ$100=BA$1),0),$B122-1973)</f>
        <v>2</v>
      </c>
      <c r="BB122" cm="1">
        <f t="array" ref="BB122">INDEX(GMW!$A$2:$HZ$100,MATCH(1,(GMW!$HY$2:$HY$100=BB$3)*(GMW!$HZ$2:$HZ$100=BB$1),0),$B122-1973)</f>
        <v>44741</v>
      </c>
      <c r="BC122" cm="1">
        <f t="array" ref="BC122">INDEX(GMW!$A$2:$HZ$100,MATCH(1,(GMW!$HY$2:$HY$100=BC$3)*(GMW!$HZ$2:$HZ$100=BC$1),0),$B122-1973)</f>
        <v>97.5</v>
      </c>
      <c r="BD122" cm="1">
        <f t="array" ref="BD122">INDEX(GMW!$A$2:$HZ$100,MATCH(1,(GMW!$HY$2:$HY$100=BD$3)*(GMW!$HZ$2:$HZ$100=BD$1),0),$B122-1973)</f>
        <v>26379</v>
      </c>
      <c r="BE122" cm="1">
        <f t="array" ref="BE122">INDEX(GMW!$A$2:$HZ$100,MATCH(1,(GMW!$HY$2:$HY$100=BE$3)*(GMW!$HZ$2:$HZ$100=BE$1),0),$B122-1973)</f>
        <v>6.4</v>
      </c>
      <c r="BF122" cm="1">
        <f t="array" ref="BF122">INDEX(GMW!$A$2:$HZ$100,MATCH(1,(GMW!$HY$2:$HY$100=BF$3)*(GMW!$HZ$2:$HZ$100=BF$1),0),$B122-1973)</f>
        <v>-2.8721809999999999</v>
      </c>
      <c r="BG122" cm="1">
        <f t="array" ref="BG122">INDEX(GMW!$A$2:$HZ$100,MATCH(1,(GMW!$HY$2:$HY$100=BG$3)*(GMW!$HZ$2:$HZ$100=BG$1),0),$B122-1973)</f>
        <v>62042.5</v>
      </c>
      <c r="BJ122">
        <f t="shared" si="127"/>
        <v>2008</v>
      </c>
    </row>
    <row r="123" spans="1:63">
      <c r="A123">
        <v>2009</v>
      </c>
      <c r="B123">
        <f t="shared" si="125"/>
        <v>2096</v>
      </c>
      <c r="C123" cm="1">
        <f t="array" ref="C123">INDEX(GMW!$A$2:$HZ$100,MATCH(1,(GMW!$HY$2:$HY$100=C$3)*(GMW!$HZ$2:$HZ$100=C$1),0),$B123-1973)</f>
        <v>460105</v>
      </c>
      <c r="D123" cm="1">
        <f t="array" ref="D123">INDEX(GMW!$A$2:$HZ$100,MATCH(1,(GMW!$HY$2:$HY$100=D$3)*(GMW!$HZ$2:$HZ$100=D$1),0),$B123-1973)</f>
        <v>32426</v>
      </c>
      <c r="E123" cm="1">
        <f t="array" ref="E123">INDEX(GMW!$A$2:$HZ$100,MATCH(1,(GMW!$HY$2:$HY$100=E$3)*(GMW!$HZ$2:$HZ$100=E$1),0),$B123-1973)</f>
        <v>-11873</v>
      </c>
      <c r="F123" cm="1">
        <f t="array" ref="F123">INDEX(GMW!$A$2:$HZ$100,MATCH(1,(GMW!$HY$2:$HY$100=F$3)*(GMW!$HZ$2:$HZ$100=F$1),0),$B123-1973)</f>
        <v>152999</v>
      </c>
      <c r="G123" cm="1">
        <f t="array" ref="G123">INDEX(GMW!$A$2:$HZ$100,MATCH(1,(GMW!$HY$2:$HY$100=G$3)*(GMW!$HZ$2:$HZ$100=G$1),0),$B123-1973)</f>
        <v>20553</v>
      </c>
      <c r="H123" cm="1">
        <f t="array" ref="H123">INDEX(GMW!$A$2:$HZ$100,MATCH(1,(GMW!$HY$2:$HY$100=H$3)*(GMW!$HZ$2:$HZ$100=H$1),0),$B123-1973)</f>
        <v>10390</v>
      </c>
      <c r="I123" cm="1">
        <f t="array" ref="I123">INDEX(GMW!$A$2:$HZ$100,MATCH(1,(GMW!$HY$2:$HY$100=I$3)*(GMW!$HZ$2:$HZ$100=I$1),0),$B123-1973)</f>
        <v>151516</v>
      </c>
      <c r="J123" cm="1">
        <f t="array" ref="J123">INDEX(GMW!$A$2:$HZ$100,MATCH(1,(GMW!$HY$2:$HY$100=J$3)*(GMW!$HZ$2:$HZ$100=J$1),0),$B123-1973)</f>
        <v>787200</v>
      </c>
      <c r="K123" cm="1">
        <f t="array" ref="K123">INDEX(GMW!$A$2:$HZ$100,MATCH(1,(GMW!$HY$2:$HY$100=K$3)*(GMW!$HZ$2:$HZ$100=K$1),0),$B123-1973)</f>
        <v>386739</v>
      </c>
      <c r="L123" cm="1">
        <f t="array" ref="L123">INDEX(GMW!$A$2:$HZ$100,MATCH(1,(GMW!$HY$2:$HY$100=L$3)*(GMW!$HZ$2:$HZ$100=L$1),0),$B123-1973)</f>
        <v>481505.9</v>
      </c>
      <c r="M123" cm="1">
        <f t="array" ref="M123">INDEX(GMW!$A$2:$HZ$100,MATCH(1,(GMW!$HY$2:$HY$100=M$3)*(GMW!$HZ$2:$HZ$100=M$1),0),$B123-1973)</f>
        <v>84.054509999999993</v>
      </c>
      <c r="N123" cm="1">
        <f t="array" ref="N123">INDEX(GMW!$A$2:$HZ$100,MATCH(1,(GMW!$HY$2:$HY$100=N$3)*(GMW!$HZ$2:$HZ$100=N$1),0),$B123-1973)</f>
        <v>85.433329999999998</v>
      </c>
      <c r="O123" cm="1">
        <f t="array" ref="O123">INDEX(GMW!$A$2:$HZ$100,MATCH(1,(GMW!$HY$2:$HY$100=O$3)*(GMW!$HZ$2:$HZ$100=O$1),0),$B123-1973)</f>
        <v>0.5</v>
      </c>
      <c r="P123" cm="1">
        <f t="array" ref="P123">INDEX(GMW!$A$2:$HZ$100,MATCH(1,(GMW!$HY$2:$HY$100=P$3)*(GMW!$HZ$2:$HZ$100=P$1),0),$B123-1973)</f>
        <v>42359</v>
      </c>
      <c r="Q123" cm="1">
        <f t="array" ref="Q123">INDEX(GMW!$A$2:$HZ$100,MATCH(1,(GMW!$HY$2:$HY$100=Q$3)*(GMW!$HZ$2:$HZ$100=Q$1),0),$B123-1973)</f>
        <v>93.7</v>
      </c>
      <c r="R123" cm="1">
        <f t="array" ref="R123">INDEX(GMW!$A$2:$HZ$100,MATCH(1,(GMW!$HY$2:$HY$100=R$3)*(GMW!$HZ$2:$HZ$100=R$1),0),$B123-1973)</f>
        <v>24139</v>
      </c>
      <c r="S123" cm="1">
        <f t="array" ref="S123">INDEX(GMW!$A$2:$HZ$100,MATCH(1,(GMW!$HY$2:$HY$100=S$3)*(GMW!$HZ$2:$HZ$100=S$1),0),$B123-1973)</f>
        <v>7.1</v>
      </c>
      <c r="T123" cm="1">
        <f t="array" ref="T123">INDEX(GMW!$A$2:$HZ$100,MATCH(1,(GMW!$HY$2:$HY$100=T$3)*(GMW!$HZ$2:$HZ$100=T$1),0),$B123-1973)</f>
        <v>-4.5463560000000003</v>
      </c>
      <c r="U123" cm="1">
        <f t="array" ref="U123">INDEX(GMW!$A$2:$HZ$100,MATCH(1,(GMW!$HY$2:$HY$100=U$3)*(GMW!$HZ$2:$HZ$100=U$1),0),$B123-1973)</f>
        <v>62151.75</v>
      </c>
      <c r="V123" cm="1">
        <f t="array" ref="V123">INDEX(GMW!$A$2:$HZ$100,MATCH(1,(GMW!$HY$2:$HY$100=V$3)*(GMW!$HZ$2:$HZ$100=V$1),0),$B123-1973)</f>
        <v>460105</v>
      </c>
      <c r="W123" cm="1">
        <f t="array" ref="W123">INDEX(GMW!$A$2:$HZ$100,MATCH(1,(GMW!$HY$2:$HY$100=W$3)*(GMW!$HZ$2:$HZ$100=W$1),0),$B123-1973)</f>
        <v>32426</v>
      </c>
      <c r="X123" cm="1">
        <f t="array" ref="X123">INDEX(GMW!$A$2:$HZ$100,MATCH(1,(GMW!$HY$2:$HY$100=X$3)*(GMW!$HZ$2:$HZ$100=X$1),0),$B123-1973)</f>
        <v>-11873</v>
      </c>
      <c r="Y123" cm="1">
        <f t="array" ref="Y123">INDEX(GMW!$A$2:$HZ$100,MATCH(1,(GMW!$HY$2:$HY$100=Y$3)*(GMW!$HZ$2:$HZ$100=Y$1),0),$B123-1973)</f>
        <v>152999</v>
      </c>
      <c r="Z123" cm="1">
        <f t="array" ref="Z123">INDEX(GMW!$A$2:$HZ$100,MATCH(1,(GMW!$HY$2:$HY$100=Z$3)*(GMW!$HZ$2:$HZ$100=Z$1),0),$B123-1973)</f>
        <v>20553</v>
      </c>
      <c r="AA123" cm="1">
        <f t="array" ref="AA123">INDEX(GMW!$A$2:$HZ$100,MATCH(1,(GMW!$HY$2:$HY$100=AA$3)*(GMW!$HZ$2:$HZ$100=AA$1),0),$B123-1973)</f>
        <v>10390</v>
      </c>
      <c r="AB123" cm="1">
        <f t="array" ref="AB123">INDEX(GMW!$A$2:$HZ$100,MATCH(1,(GMW!$HY$2:$HY$100=AB$3)*(GMW!$HZ$2:$HZ$100=AB$1),0),$B123-1973)</f>
        <v>151516</v>
      </c>
      <c r="AC123" cm="1">
        <f t="array" ref="AC123">INDEX(GMW!$A$2:$HZ$100,MATCH(1,(GMW!$HY$2:$HY$100=AC$3)*(GMW!$HZ$2:$HZ$100=AC$1),0),$B123-1973)</f>
        <v>787200</v>
      </c>
      <c r="AD123" cm="1">
        <f t="array" ref="AD123">INDEX(GMW!$A$2:$HZ$100,MATCH(1,(GMW!$HY$2:$HY$100=AD$3)*(GMW!$HZ$2:$HZ$100=AD$1),0),$B123-1973)</f>
        <v>386739</v>
      </c>
      <c r="AE123" cm="1">
        <f t="array" ref="AE123">INDEX(GMW!$A$2:$HZ$100,MATCH(1,(GMW!$HY$2:$HY$100=AE$3)*(GMW!$HZ$2:$HZ$100=AE$1),0),$B123-1973)</f>
        <v>481505.9</v>
      </c>
      <c r="AF123" cm="1">
        <f t="array" ref="AF123">INDEX(GMW!$A$2:$HZ$100,MATCH(1,(GMW!$HY$2:$HY$100=AF$3)*(GMW!$HZ$2:$HZ$100=AF$1),0),$B123-1973)</f>
        <v>84.054509999999993</v>
      </c>
      <c r="AG123" cm="1">
        <f t="array" ref="AG123">INDEX(GMW!$A$2:$HZ$100,MATCH(1,(GMW!$HY$2:$HY$100=AG$3)*(GMW!$HZ$2:$HZ$100=AG$1),0),$B123-1973)</f>
        <v>85.433329999999998</v>
      </c>
      <c r="AH123" cm="1">
        <f t="array" ref="AH123">INDEX(GMW!$A$2:$HZ$100,MATCH(1,(GMW!$HY$2:$HY$100=AH$3)*(GMW!$HZ$2:$HZ$100=AH$1),0),$B123-1973)</f>
        <v>0.5</v>
      </c>
      <c r="AI123" cm="1">
        <f t="array" ref="AI123">INDEX(GMW!$A$2:$HZ$100,MATCH(1,(GMW!$HY$2:$HY$100=AI$3)*(GMW!$HZ$2:$HZ$100=AI$1),0),$B123-1973)</f>
        <v>42359</v>
      </c>
      <c r="AJ123" cm="1">
        <f t="array" ref="AJ123">INDEX(GMW!$A$2:$HZ$100,MATCH(1,(GMW!$HY$2:$HY$100=AJ$3)*(GMW!$HZ$2:$HZ$100=AJ$1),0),$B123-1973)</f>
        <v>93.7</v>
      </c>
      <c r="AK123" cm="1">
        <f t="array" ref="AK123">INDEX(GMW!$A$2:$HZ$100,MATCH(1,(GMW!$HY$2:$HY$100=AK$3)*(GMW!$HZ$2:$HZ$100=AK$1),0),$B123-1973)</f>
        <v>24139</v>
      </c>
      <c r="AL123" cm="1">
        <f t="array" ref="AL123">INDEX(GMW!$A$2:$HZ$100,MATCH(1,(GMW!$HY$2:$HY$100=AL$3)*(GMW!$HZ$2:$HZ$100=AL$1),0),$B123-1973)</f>
        <v>7.1</v>
      </c>
      <c r="AM123" cm="1">
        <f t="array" ref="AM123">INDEX(GMW!$A$2:$HZ$100,MATCH(1,(GMW!$HY$2:$HY$100=AM$3)*(GMW!$HZ$2:$HZ$100=AM$1),0),$B123-1973)</f>
        <v>-4.5463560000000003</v>
      </c>
      <c r="AN123" cm="1">
        <f t="array" ref="AN123">INDEX(GMW!$A$2:$HZ$100,MATCH(1,(GMW!$HY$2:$HY$100=AN$3)*(GMW!$HZ$2:$HZ$100=AN$1),0),$B123-1973)</f>
        <v>62151.75</v>
      </c>
      <c r="AO123" cm="1">
        <f t="array" ref="AO123">INDEX(GMW!$A$2:$HZ$100,MATCH(1,(GMW!$HY$2:$HY$100=AO$3)*(GMW!$HZ$2:$HZ$100=AO$1),0),$B123-1973)</f>
        <v>460105</v>
      </c>
      <c r="AP123" cm="1">
        <f t="array" ref="AP123">INDEX(GMW!$A$2:$HZ$100,MATCH(1,(GMW!$HY$2:$HY$100=AP$3)*(GMW!$HZ$2:$HZ$100=AP$1),0),$B123-1973)</f>
        <v>32426</v>
      </c>
      <c r="AQ123" cm="1">
        <f t="array" ref="AQ123">INDEX(GMW!$A$2:$HZ$100,MATCH(1,(GMW!$HY$2:$HY$100=AQ$3)*(GMW!$HZ$2:$HZ$100=AQ$1),0),$B123-1973)</f>
        <v>-11873</v>
      </c>
      <c r="AR123" cm="1">
        <f t="array" ref="AR123">INDEX(GMW!$A$2:$HZ$100,MATCH(1,(GMW!$HY$2:$HY$100=AR$3)*(GMW!$HZ$2:$HZ$100=AR$1),0),$B123-1973)</f>
        <v>152999</v>
      </c>
      <c r="AS123" cm="1">
        <f t="array" ref="AS123">INDEX(GMW!$A$2:$HZ$100,MATCH(1,(GMW!$HY$2:$HY$100=AS$3)*(GMW!$HZ$2:$HZ$100=AS$1),0),$B123-1973)</f>
        <v>20553</v>
      </c>
      <c r="AT123" cm="1">
        <f t="array" ref="AT123">INDEX(GMW!$A$2:$HZ$100,MATCH(1,(GMW!$HY$2:$HY$100=AT$3)*(GMW!$HZ$2:$HZ$100=AT$1),0),$B123-1973)</f>
        <v>10390</v>
      </c>
      <c r="AU123" cm="1">
        <f t="array" ref="AU123">INDEX(GMW!$A$2:$HZ$100,MATCH(1,(GMW!$HY$2:$HY$100=AU$3)*(GMW!$HZ$2:$HZ$100=AU$1),0),$B123-1973)</f>
        <v>151516</v>
      </c>
      <c r="AV123" cm="1">
        <f t="array" ref="AV123">INDEX(GMW!$A$2:$HZ$100,MATCH(1,(GMW!$HY$2:$HY$100=AV$3)*(GMW!$HZ$2:$HZ$100=AV$1),0),$B123-1973)</f>
        <v>787200</v>
      </c>
      <c r="AW123" cm="1">
        <f t="array" ref="AW123">INDEX(GMW!$A$2:$HZ$100,MATCH(1,(GMW!$HY$2:$HY$100=AW$3)*(GMW!$HZ$2:$HZ$100=AW$1),0),$B123-1973)</f>
        <v>386739</v>
      </c>
      <c r="AX123" cm="1">
        <f t="array" ref="AX123">INDEX(GMW!$A$2:$HZ$100,MATCH(1,(GMW!$HY$2:$HY$100=AX$3)*(GMW!$HZ$2:$HZ$100=AX$1),0),$B123-1973)</f>
        <v>481505.9</v>
      </c>
      <c r="AY123" cm="1">
        <f t="array" ref="AY123">INDEX(GMW!$A$2:$HZ$100,MATCH(1,(GMW!$HY$2:$HY$100=AY$3)*(GMW!$HZ$2:$HZ$100=AY$1),0),$B123-1973)</f>
        <v>84.054509999999993</v>
      </c>
      <c r="AZ123" cm="1">
        <f t="array" ref="AZ123">INDEX(GMW!$A$2:$HZ$100,MATCH(1,(GMW!$HY$2:$HY$100=AZ$3)*(GMW!$HZ$2:$HZ$100=AZ$1),0),$B123-1973)</f>
        <v>85.433329999999998</v>
      </c>
      <c r="BA123" cm="1">
        <f t="array" ref="BA123">INDEX(GMW!$A$2:$HZ$100,MATCH(1,(GMW!$HY$2:$HY$100=BA$3)*(GMW!$HZ$2:$HZ$100=BA$1),0),$B123-1973)</f>
        <v>0.5</v>
      </c>
      <c r="BB123" cm="1">
        <f t="array" ref="BB123">INDEX(GMW!$A$2:$HZ$100,MATCH(1,(GMW!$HY$2:$HY$100=BB$3)*(GMW!$HZ$2:$HZ$100=BB$1),0),$B123-1973)</f>
        <v>42359</v>
      </c>
      <c r="BC123" cm="1">
        <f t="array" ref="BC123">INDEX(GMW!$A$2:$HZ$100,MATCH(1,(GMW!$HY$2:$HY$100=BC$3)*(GMW!$HZ$2:$HZ$100=BC$1),0),$B123-1973)</f>
        <v>93.7</v>
      </c>
      <c r="BD123" cm="1">
        <f t="array" ref="BD123">INDEX(GMW!$A$2:$HZ$100,MATCH(1,(GMW!$HY$2:$HY$100=BD$3)*(GMW!$HZ$2:$HZ$100=BD$1),0),$B123-1973)</f>
        <v>24139</v>
      </c>
      <c r="BE123" cm="1">
        <f t="array" ref="BE123">INDEX(GMW!$A$2:$HZ$100,MATCH(1,(GMW!$HY$2:$HY$100=BE$3)*(GMW!$HZ$2:$HZ$100=BE$1),0),$B123-1973)</f>
        <v>7.1</v>
      </c>
      <c r="BF123" cm="1">
        <f t="array" ref="BF123">INDEX(GMW!$A$2:$HZ$100,MATCH(1,(GMW!$HY$2:$HY$100=BF$3)*(GMW!$HZ$2:$HZ$100=BF$1),0),$B123-1973)</f>
        <v>-4.5463560000000003</v>
      </c>
      <c r="BG123" cm="1">
        <f t="array" ref="BG123">INDEX(GMW!$A$2:$HZ$100,MATCH(1,(GMW!$HY$2:$HY$100=BG$3)*(GMW!$HZ$2:$HZ$100=BG$1),0),$B123-1973)</f>
        <v>62151.75</v>
      </c>
      <c r="BJ123">
        <f t="shared" si="127"/>
        <v>2008</v>
      </c>
      <c r="BK123" t="str">
        <f t="shared" ref="BK123" si="139">BJ123&amp;"01"</f>
        <v>200801</v>
      </c>
    </row>
    <row r="124" spans="1:63">
      <c r="B124">
        <f t="shared" si="125"/>
        <v>2097</v>
      </c>
      <c r="C124" cm="1">
        <f t="array" ref="C124">INDEX(GMW!$A$2:$HZ$100,MATCH(1,(GMW!$HY$2:$HY$100=C$3)*(GMW!$HZ$2:$HZ$100=C$1),0),$B124-1973)</f>
        <v>458599</v>
      </c>
      <c r="D124" cm="1">
        <f t="array" ref="D124">INDEX(GMW!$A$2:$HZ$100,MATCH(1,(GMW!$HY$2:$HY$100=D$3)*(GMW!$HZ$2:$HZ$100=D$1),0),$B124-1973)</f>
        <v>41302</v>
      </c>
      <c r="E124" cm="1">
        <f t="array" ref="E124">INDEX(GMW!$A$2:$HZ$100,MATCH(1,(GMW!$HY$2:$HY$100=E$3)*(GMW!$HZ$2:$HZ$100=E$1),0),$B124-1973)</f>
        <v>-35466</v>
      </c>
      <c r="F124" cm="1">
        <f t="array" ref="F124">INDEX(GMW!$A$2:$HZ$100,MATCH(1,(GMW!$HY$2:$HY$100=F$3)*(GMW!$HZ$2:$HZ$100=F$1),0),$B124-1973)</f>
        <v>155491</v>
      </c>
      <c r="G124" cm="1">
        <f t="array" ref="G124">INDEX(GMW!$A$2:$HZ$100,MATCH(1,(GMW!$HY$2:$HY$100=G$3)*(GMW!$HZ$2:$HZ$100=G$1),0),$B124-1973)</f>
        <v>5836</v>
      </c>
      <c r="H124" cm="1">
        <f t="array" ref="H124">INDEX(GMW!$A$2:$HZ$100,MATCH(1,(GMW!$HY$2:$HY$100=H$3)*(GMW!$HZ$2:$HZ$100=H$1),0),$B124-1973)</f>
        <v>10403</v>
      </c>
      <c r="I124" cm="1">
        <f t="array" ref="I124">INDEX(GMW!$A$2:$HZ$100,MATCH(1,(GMW!$HY$2:$HY$100=I$3)*(GMW!$HZ$2:$HZ$100=I$1),0),$B124-1973)</f>
        <v>130428</v>
      </c>
      <c r="J124" cm="1">
        <f t="array" ref="J124">INDEX(GMW!$A$2:$HZ$100,MATCH(1,(GMW!$HY$2:$HY$100=J$3)*(GMW!$HZ$2:$HZ$100=J$1),0),$B124-1973)</f>
        <v>849700</v>
      </c>
      <c r="K124" cm="1">
        <f t="array" ref="K124">INDEX(GMW!$A$2:$HZ$100,MATCH(1,(GMW!$HY$2:$HY$100=K$3)*(GMW!$HZ$2:$HZ$100=K$1),0),$B124-1973)</f>
        <v>386564</v>
      </c>
      <c r="L124" cm="1">
        <f t="array" ref="L124">INDEX(GMW!$A$2:$HZ$100,MATCH(1,(GMW!$HY$2:$HY$100=L$3)*(GMW!$HZ$2:$HZ$100=L$1),0),$B124-1973)</f>
        <v>483616.3</v>
      </c>
      <c r="M124" cm="1">
        <f t="array" ref="M124">INDEX(GMW!$A$2:$HZ$100,MATCH(1,(GMW!$HY$2:$HY$100=M$3)*(GMW!$HZ$2:$HZ$100=M$1),0),$B124-1973)</f>
        <v>84.292370000000005</v>
      </c>
      <c r="N124" cm="1">
        <f t="array" ref="N124">INDEX(GMW!$A$2:$HZ$100,MATCH(1,(GMW!$HY$2:$HY$100=N$3)*(GMW!$HZ$2:$HZ$100=N$1),0),$B124-1973)</f>
        <v>86.366669999999999</v>
      </c>
      <c r="O124" cm="1">
        <f t="array" ref="O124">INDEX(GMW!$A$2:$HZ$100,MATCH(1,(GMW!$HY$2:$HY$100=O$3)*(GMW!$HZ$2:$HZ$100=O$1),0),$B124-1973)</f>
        <v>0.5</v>
      </c>
      <c r="P124" cm="1">
        <f t="array" ref="P124">INDEX(GMW!$A$2:$HZ$100,MATCH(1,(GMW!$HY$2:$HY$100=P$3)*(GMW!$HZ$2:$HZ$100=P$1),0),$B124-1973)</f>
        <v>41993</v>
      </c>
      <c r="Q124" cm="1">
        <f t="array" ref="Q124">INDEX(GMW!$A$2:$HZ$100,MATCH(1,(GMW!$HY$2:$HY$100=Q$3)*(GMW!$HZ$2:$HZ$100=Q$1),0),$B124-1973)</f>
        <v>93.7</v>
      </c>
      <c r="R124" cm="1">
        <f t="array" ref="R124">INDEX(GMW!$A$2:$HZ$100,MATCH(1,(GMW!$HY$2:$HY$100=R$3)*(GMW!$HZ$2:$HZ$100=R$1),0),$B124-1973)</f>
        <v>23714</v>
      </c>
      <c r="S124" cm="1">
        <f t="array" ref="S124">INDEX(GMW!$A$2:$HZ$100,MATCH(1,(GMW!$HY$2:$HY$100=S$3)*(GMW!$HZ$2:$HZ$100=S$1),0),$B124-1973)</f>
        <v>7.8</v>
      </c>
      <c r="T124" cm="1">
        <f t="array" ref="T124">INDEX(GMW!$A$2:$HZ$100,MATCH(1,(GMW!$HY$2:$HY$100=T$3)*(GMW!$HZ$2:$HZ$100=T$1),0),$B124-1973)</f>
        <v>-5.3115839999999999</v>
      </c>
      <c r="U124" cm="1">
        <f t="array" ref="U124">INDEX(GMW!$A$2:$HZ$100,MATCH(1,(GMW!$HY$2:$HY$100=U$3)*(GMW!$HZ$2:$HZ$100=U$1),0),$B124-1973)</f>
        <v>62261</v>
      </c>
      <c r="V124" cm="1">
        <f t="array" ref="V124">INDEX(GMW!$A$2:$HZ$100,MATCH(1,(GMW!$HY$2:$HY$100=V$3)*(GMW!$HZ$2:$HZ$100=V$1),0),$B124-1973)</f>
        <v>458599</v>
      </c>
      <c r="W124" cm="1">
        <f t="array" ref="W124">INDEX(GMW!$A$2:$HZ$100,MATCH(1,(GMW!$HY$2:$HY$100=W$3)*(GMW!$HZ$2:$HZ$100=W$1),0),$B124-1973)</f>
        <v>41302</v>
      </c>
      <c r="X124" cm="1">
        <f t="array" ref="X124">INDEX(GMW!$A$2:$HZ$100,MATCH(1,(GMW!$HY$2:$HY$100=X$3)*(GMW!$HZ$2:$HZ$100=X$1),0),$B124-1973)</f>
        <v>-35466</v>
      </c>
      <c r="Y124" cm="1">
        <f t="array" ref="Y124">INDEX(GMW!$A$2:$HZ$100,MATCH(1,(GMW!$HY$2:$HY$100=Y$3)*(GMW!$HZ$2:$HZ$100=Y$1),0),$B124-1973)</f>
        <v>155491</v>
      </c>
      <c r="Z124" cm="1">
        <f t="array" ref="Z124">INDEX(GMW!$A$2:$HZ$100,MATCH(1,(GMW!$HY$2:$HY$100=Z$3)*(GMW!$HZ$2:$HZ$100=Z$1),0),$B124-1973)</f>
        <v>5836</v>
      </c>
      <c r="AA124" cm="1">
        <f t="array" ref="AA124">INDEX(GMW!$A$2:$HZ$100,MATCH(1,(GMW!$HY$2:$HY$100=AA$3)*(GMW!$HZ$2:$HZ$100=AA$1),0),$B124-1973)</f>
        <v>10403</v>
      </c>
      <c r="AB124" cm="1">
        <f t="array" ref="AB124">INDEX(GMW!$A$2:$HZ$100,MATCH(1,(GMW!$HY$2:$HY$100=AB$3)*(GMW!$HZ$2:$HZ$100=AB$1),0),$B124-1973)</f>
        <v>130428</v>
      </c>
      <c r="AC124" cm="1">
        <f t="array" ref="AC124">INDEX(GMW!$A$2:$HZ$100,MATCH(1,(GMW!$HY$2:$HY$100=AC$3)*(GMW!$HZ$2:$HZ$100=AC$1),0),$B124-1973)</f>
        <v>849700</v>
      </c>
      <c r="AD124" cm="1">
        <f t="array" ref="AD124">INDEX(GMW!$A$2:$HZ$100,MATCH(1,(GMW!$HY$2:$HY$100=AD$3)*(GMW!$HZ$2:$HZ$100=AD$1),0),$B124-1973)</f>
        <v>386564</v>
      </c>
      <c r="AE124" cm="1">
        <f t="array" ref="AE124">INDEX(GMW!$A$2:$HZ$100,MATCH(1,(GMW!$HY$2:$HY$100=AE$3)*(GMW!$HZ$2:$HZ$100=AE$1),0),$B124-1973)</f>
        <v>483616.3</v>
      </c>
      <c r="AF124" cm="1">
        <f t="array" ref="AF124">INDEX(GMW!$A$2:$HZ$100,MATCH(1,(GMW!$HY$2:$HY$100=AF$3)*(GMW!$HZ$2:$HZ$100=AF$1),0),$B124-1973)</f>
        <v>84.292370000000005</v>
      </c>
      <c r="AG124" cm="1">
        <f t="array" ref="AG124">INDEX(GMW!$A$2:$HZ$100,MATCH(1,(GMW!$HY$2:$HY$100=AG$3)*(GMW!$HZ$2:$HZ$100=AG$1),0),$B124-1973)</f>
        <v>86.366669999999999</v>
      </c>
      <c r="AH124" cm="1">
        <f t="array" ref="AH124">INDEX(GMW!$A$2:$HZ$100,MATCH(1,(GMW!$HY$2:$HY$100=AH$3)*(GMW!$HZ$2:$HZ$100=AH$1),0),$B124-1973)</f>
        <v>0.5</v>
      </c>
      <c r="AI124" cm="1">
        <f t="array" ref="AI124">INDEX(GMW!$A$2:$HZ$100,MATCH(1,(GMW!$HY$2:$HY$100=AI$3)*(GMW!$HZ$2:$HZ$100=AI$1),0),$B124-1973)</f>
        <v>41993</v>
      </c>
      <c r="AJ124" cm="1">
        <f t="array" ref="AJ124">INDEX(GMW!$A$2:$HZ$100,MATCH(1,(GMW!$HY$2:$HY$100=AJ$3)*(GMW!$HZ$2:$HZ$100=AJ$1),0),$B124-1973)</f>
        <v>93.7</v>
      </c>
      <c r="AK124" cm="1">
        <f t="array" ref="AK124">INDEX(GMW!$A$2:$HZ$100,MATCH(1,(GMW!$HY$2:$HY$100=AK$3)*(GMW!$HZ$2:$HZ$100=AK$1),0),$B124-1973)</f>
        <v>23714</v>
      </c>
      <c r="AL124" cm="1">
        <f t="array" ref="AL124">INDEX(GMW!$A$2:$HZ$100,MATCH(1,(GMW!$HY$2:$HY$100=AL$3)*(GMW!$HZ$2:$HZ$100=AL$1),0),$B124-1973)</f>
        <v>7.8</v>
      </c>
      <c r="AM124" cm="1">
        <f t="array" ref="AM124">INDEX(GMW!$A$2:$HZ$100,MATCH(1,(GMW!$HY$2:$HY$100=AM$3)*(GMW!$HZ$2:$HZ$100=AM$1),0),$B124-1973)</f>
        <v>-5.3115839999999999</v>
      </c>
      <c r="AN124" cm="1">
        <f t="array" ref="AN124">INDEX(GMW!$A$2:$HZ$100,MATCH(1,(GMW!$HY$2:$HY$100=AN$3)*(GMW!$HZ$2:$HZ$100=AN$1),0),$B124-1973)</f>
        <v>62261</v>
      </c>
      <c r="AO124" cm="1">
        <f t="array" ref="AO124">INDEX(GMW!$A$2:$HZ$100,MATCH(1,(GMW!$HY$2:$HY$100=AO$3)*(GMW!$HZ$2:$HZ$100=AO$1),0),$B124-1973)</f>
        <v>458599</v>
      </c>
      <c r="AP124" cm="1">
        <f t="array" ref="AP124">INDEX(GMW!$A$2:$HZ$100,MATCH(1,(GMW!$HY$2:$HY$100=AP$3)*(GMW!$HZ$2:$HZ$100=AP$1),0),$B124-1973)</f>
        <v>41302</v>
      </c>
      <c r="AQ124" cm="1">
        <f t="array" ref="AQ124">INDEX(GMW!$A$2:$HZ$100,MATCH(1,(GMW!$HY$2:$HY$100=AQ$3)*(GMW!$HZ$2:$HZ$100=AQ$1),0),$B124-1973)</f>
        <v>-35466</v>
      </c>
      <c r="AR124" cm="1">
        <f t="array" ref="AR124">INDEX(GMW!$A$2:$HZ$100,MATCH(1,(GMW!$HY$2:$HY$100=AR$3)*(GMW!$HZ$2:$HZ$100=AR$1),0),$B124-1973)</f>
        <v>155491</v>
      </c>
      <c r="AS124" cm="1">
        <f t="array" ref="AS124">INDEX(GMW!$A$2:$HZ$100,MATCH(1,(GMW!$HY$2:$HY$100=AS$3)*(GMW!$HZ$2:$HZ$100=AS$1),0),$B124-1973)</f>
        <v>5836</v>
      </c>
      <c r="AT124" cm="1">
        <f t="array" ref="AT124">INDEX(GMW!$A$2:$HZ$100,MATCH(1,(GMW!$HY$2:$HY$100=AT$3)*(GMW!$HZ$2:$HZ$100=AT$1),0),$B124-1973)</f>
        <v>10403</v>
      </c>
      <c r="AU124" cm="1">
        <f t="array" ref="AU124">INDEX(GMW!$A$2:$HZ$100,MATCH(1,(GMW!$HY$2:$HY$100=AU$3)*(GMW!$HZ$2:$HZ$100=AU$1),0),$B124-1973)</f>
        <v>130428</v>
      </c>
      <c r="AV124" cm="1">
        <f t="array" ref="AV124">INDEX(GMW!$A$2:$HZ$100,MATCH(1,(GMW!$HY$2:$HY$100=AV$3)*(GMW!$HZ$2:$HZ$100=AV$1),0),$B124-1973)</f>
        <v>849700</v>
      </c>
      <c r="AW124" cm="1">
        <f t="array" ref="AW124">INDEX(GMW!$A$2:$HZ$100,MATCH(1,(GMW!$HY$2:$HY$100=AW$3)*(GMW!$HZ$2:$HZ$100=AW$1),0),$B124-1973)</f>
        <v>386564</v>
      </c>
      <c r="AX124" cm="1">
        <f t="array" ref="AX124">INDEX(GMW!$A$2:$HZ$100,MATCH(1,(GMW!$HY$2:$HY$100=AX$3)*(GMW!$HZ$2:$HZ$100=AX$1),0),$B124-1973)</f>
        <v>483616.3</v>
      </c>
      <c r="AY124" cm="1">
        <f t="array" ref="AY124">INDEX(GMW!$A$2:$HZ$100,MATCH(1,(GMW!$HY$2:$HY$100=AY$3)*(GMW!$HZ$2:$HZ$100=AY$1),0),$B124-1973)</f>
        <v>84.292370000000005</v>
      </c>
      <c r="AZ124" cm="1">
        <f t="array" ref="AZ124">INDEX(GMW!$A$2:$HZ$100,MATCH(1,(GMW!$HY$2:$HY$100=AZ$3)*(GMW!$HZ$2:$HZ$100=AZ$1),0),$B124-1973)</f>
        <v>86.366669999999999</v>
      </c>
      <c r="BA124" cm="1">
        <f t="array" ref="BA124">INDEX(GMW!$A$2:$HZ$100,MATCH(1,(GMW!$HY$2:$HY$100=BA$3)*(GMW!$HZ$2:$HZ$100=BA$1),0),$B124-1973)</f>
        <v>0.5</v>
      </c>
      <c r="BB124" cm="1">
        <f t="array" ref="BB124">INDEX(GMW!$A$2:$HZ$100,MATCH(1,(GMW!$HY$2:$HY$100=BB$3)*(GMW!$HZ$2:$HZ$100=BB$1),0),$B124-1973)</f>
        <v>41993</v>
      </c>
      <c r="BC124" cm="1">
        <f t="array" ref="BC124">INDEX(GMW!$A$2:$HZ$100,MATCH(1,(GMW!$HY$2:$HY$100=BC$3)*(GMW!$HZ$2:$HZ$100=BC$1),0),$B124-1973)</f>
        <v>93.7</v>
      </c>
      <c r="BD124" cm="1">
        <f t="array" ref="BD124">INDEX(GMW!$A$2:$HZ$100,MATCH(1,(GMW!$HY$2:$HY$100=BD$3)*(GMW!$HZ$2:$HZ$100=BD$1),0),$B124-1973)</f>
        <v>23714</v>
      </c>
      <c r="BE124" cm="1">
        <f t="array" ref="BE124">INDEX(GMW!$A$2:$HZ$100,MATCH(1,(GMW!$HY$2:$HY$100=BE$3)*(GMW!$HZ$2:$HZ$100=BE$1),0),$B124-1973)</f>
        <v>7.8</v>
      </c>
      <c r="BF124" cm="1">
        <f t="array" ref="BF124">INDEX(GMW!$A$2:$HZ$100,MATCH(1,(GMW!$HY$2:$HY$100=BF$3)*(GMW!$HZ$2:$HZ$100=BF$1),0),$B124-1973)</f>
        <v>-5.3115839999999999</v>
      </c>
      <c r="BG124" cm="1">
        <f t="array" ref="BG124">INDEX(GMW!$A$2:$HZ$100,MATCH(1,(GMW!$HY$2:$HY$100=BG$3)*(GMW!$HZ$2:$HZ$100=BG$1),0),$B124-1973)</f>
        <v>62261</v>
      </c>
      <c r="BJ124">
        <f t="shared" si="127"/>
        <v>2009</v>
      </c>
    </row>
    <row r="125" spans="1:63">
      <c r="B125">
        <f t="shared" si="125"/>
        <v>2098</v>
      </c>
      <c r="C125" cm="1">
        <f t="array" ref="C125">INDEX(GMW!$A$2:$HZ$100,MATCH(1,(GMW!$HY$2:$HY$100=C$3)*(GMW!$HZ$2:$HZ$100=C$1),0),$B125-1973)</f>
        <v>458875</v>
      </c>
      <c r="D125" cm="1">
        <f t="array" ref="D125">INDEX(GMW!$A$2:$HZ$100,MATCH(1,(GMW!$HY$2:$HY$100=D$3)*(GMW!$HZ$2:$HZ$100=D$1),0),$B125-1973)</f>
        <v>37936</v>
      </c>
      <c r="E125" cm="1">
        <f t="array" ref="E125">INDEX(GMW!$A$2:$HZ$100,MATCH(1,(GMW!$HY$2:$HY$100=E$3)*(GMW!$HZ$2:$HZ$100=E$1),0),$B125-1973)</f>
        <v>-28801</v>
      </c>
      <c r="F125" cm="1">
        <f t="array" ref="F125">INDEX(GMW!$A$2:$HZ$100,MATCH(1,(GMW!$HY$2:$HY$100=F$3)*(GMW!$HZ$2:$HZ$100=F$1),0),$B125-1973)</f>
        <v>156731</v>
      </c>
      <c r="G125" cm="1">
        <f t="array" ref="G125">INDEX(GMW!$A$2:$HZ$100,MATCH(1,(GMW!$HY$2:$HY$100=G$3)*(GMW!$HZ$2:$HZ$100=G$1),0),$B125-1973)</f>
        <v>9135</v>
      </c>
      <c r="H125" cm="1">
        <f t="array" ref="H125">INDEX(GMW!$A$2:$HZ$100,MATCH(1,(GMW!$HY$2:$HY$100=H$3)*(GMW!$HZ$2:$HZ$100=H$1),0),$B125-1973)</f>
        <v>10421</v>
      </c>
      <c r="I125" cm="1">
        <f t="array" ref="I125">INDEX(GMW!$A$2:$HZ$100,MATCH(1,(GMW!$HY$2:$HY$100=I$3)*(GMW!$HZ$2:$HZ$100=I$1),0),$B125-1973)</f>
        <v>138351</v>
      </c>
      <c r="J125" cm="1">
        <f t="array" ref="J125">INDEX(GMW!$A$2:$HZ$100,MATCH(1,(GMW!$HY$2:$HY$100=J$3)*(GMW!$HZ$2:$HZ$100=J$1),0),$B125-1973)</f>
        <v>877500</v>
      </c>
      <c r="K125" cm="1">
        <f t="array" ref="K125">INDEX(GMW!$A$2:$HZ$100,MATCH(1,(GMW!$HY$2:$HY$100=K$3)*(GMW!$HZ$2:$HZ$100=K$1),0),$B125-1973)</f>
        <v>388624</v>
      </c>
      <c r="L125" cm="1">
        <f t="array" ref="L125">INDEX(GMW!$A$2:$HZ$100,MATCH(1,(GMW!$HY$2:$HY$100=L$3)*(GMW!$HZ$2:$HZ$100=L$1),0),$B125-1973)</f>
        <v>482466.7</v>
      </c>
      <c r="M125" cm="1">
        <f t="array" ref="M125">INDEX(GMW!$A$2:$HZ$100,MATCH(1,(GMW!$HY$2:$HY$100=M$3)*(GMW!$HZ$2:$HZ$100=M$1),0),$B125-1973)</f>
        <v>84.690610000000007</v>
      </c>
      <c r="N125" cm="1">
        <f t="array" ref="N125">INDEX(GMW!$A$2:$HZ$100,MATCH(1,(GMW!$HY$2:$HY$100=N$3)*(GMW!$HZ$2:$HZ$100=N$1),0),$B125-1973)</f>
        <v>86.933329999999998</v>
      </c>
      <c r="O125" cm="1">
        <f t="array" ref="O125">INDEX(GMW!$A$2:$HZ$100,MATCH(1,(GMW!$HY$2:$HY$100=O$3)*(GMW!$HZ$2:$HZ$100=O$1),0),$B125-1973)</f>
        <v>0.5</v>
      </c>
      <c r="P125" cm="1">
        <f t="array" ref="P125">INDEX(GMW!$A$2:$HZ$100,MATCH(1,(GMW!$HY$2:$HY$100=P$3)*(GMW!$HZ$2:$HZ$100=P$1),0),$B125-1973)</f>
        <v>41708</v>
      </c>
      <c r="Q125" cm="1">
        <f t="array" ref="Q125">INDEX(GMW!$A$2:$HZ$100,MATCH(1,(GMW!$HY$2:$HY$100=Q$3)*(GMW!$HZ$2:$HZ$100=Q$1),0),$B125-1973)</f>
        <v>93.2</v>
      </c>
      <c r="R125" cm="1">
        <f t="array" ref="R125">INDEX(GMW!$A$2:$HZ$100,MATCH(1,(GMW!$HY$2:$HY$100=R$3)*(GMW!$HZ$2:$HZ$100=R$1),0),$B125-1973)</f>
        <v>24047</v>
      </c>
      <c r="S125" cm="1">
        <f t="array" ref="S125">INDEX(GMW!$A$2:$HZ$100,MATCH(1,(GMW!$HY$2:$HY$100=S$3)*(GMW!$HZ$2:$HZ$100=S$1),0),$B125-1973)</f>
        <v>7.8</v>
      </c>
      <c r="T125" cm="1">
        <f t="array" ref="T125">INDEX(GMW!$A$2:$HZ$100,MATCH(1,(GMW!$HY$2:$HY$100=T$3)*(GMW!$HZ$2:$HZ$100=T$1),0),$B125-1973)</f>
        <v>-5.0133710000000002</v>
      </c>
      <c r="U125" cm="1">
        <f t="array" ref="U125">INDEX(GMW!$A$2:$HZ$100,MATCH(1,(GMW!$HY$2:$HY$100=U$3)*(GMW!$HZ$2:$HZ$100=U$1),0),$B125-1973)</f>
        <v>62385.75</v>
      </c>
      <c r="V125" cm="1">
        <f t="array" ref="V125">INDEX(GMW!$A$2:$HZ$100,MATCH(1,(GMW!$HY$2:$HY$100=V$3)*(GMW!$HZ$2:$HZ$100=V$1),0),$B125-1973)</f>
        <v>458875</v>
      </c>
      <c r="W125" cm="1">
        <f t="array" ref="W125">INDEX(GMW!$A$2:$HZ$100,MATCH(1,(GMW!$HY$2:$HY$100=W$3)*(GMW!$HZ$2:$HZ$100=W$1),0),$B125-1973)</f>
        <v>37936</v>
      </c>
      <c r="X125" cm="1">
        <f t="array" ref="X125">INDEX(GMW!$A$2:$HZ$100,MATCH(1,(GMW!$HY$2:$HY$100=X$3)*(GMW!$HZ$2:$HZ$100=X$1),0),$B125-1973)</f>
        <v>-28801</v>
      </c>
      <c r="Y125" cm="1">
        <f t="array" ref="Y125">INDEX(GMW!$A$2:$HZ$100,MATCH(1,(GMW!$HY$2:$HY$100=Y$3)*(GMW!$HZ$2:$HZ$100=Y$1),0),$B125-1973)</f>
        <v>156731</v>
      </c>
      <c r="Z125" cm="1">
        <f t="array" ref="Z125">INDEX(GMW!$A$2:$HZ$100,MATCH(1,(GMW!$HY$2:$HY$100=Z$3)*(GMW!$HZ$2:$HZ$100=Z$1),0),$B125-1973)</f>
        <v>9135</v>
      </c>
      <c r="AA125" cm="1">
        <f t="array" ref="AA125">INDEX(GMW!$A$2:$HZ$100,MATCH(1,(GMW!$HY$2:$HY$100=AA$3)*(GMW!$HZ$2:$HZ$100=AA$1),0),$B125-1973)</f>
        <v>10421</v>
      </c>
      <c r="AB125" cm="1">
        <f t="array" ref="AB125">INDEX(GMW!$A$2:$HZ$100,MATCH(1,(GMW!$HY$2:$HY$100=AB$3)*(GMW!$HZ$2:$HZ$100=AB$1),0),$B125-1973)</f>
        <v>138351</v>
      </c>
      <c r="AC125" cm="1">
        <f t="array" ref="AC125">INDEX(GMW!$A$2:$HZ$100,MATCH(1,(GMW!$HY$2:$HY$100=AC$3)*(GMW!$HZ$2:$HZ$100=AC$1),0),$B125-1973)</f>
        <v>877500</v>
      </c>
      <c r="AD125" cm="1">
        <f t="array" ref="AD125">INDEX(GMW!$A$2:$HZ$100,MATCH(1,(GMW!$HY$2:$HY$100=AD$3)*(GMW!$HZ$2:$HZ$100=AD$1),0),$B125-1973)</f>
        <v>388624</v>
      </c>
      <c r="AE125" cm="1">
        <f t="array" ref="AE125">INDEX(GMW!$A$2:$HZ$100,MATCH(1,(GMW!$HY$2:$HY$100=AE$3)*(GMW!$HZ$2:$HZ$100=AE$1),0),$B125-1973)</f>
        <v>482466.7</v>
      </c>
      <c r="AF125" cm="1">
        <f t="array" ref="AF125">INDEX(GMW!$A$2:$HZ$100,MATCH(1,(GMW!$HY$2:$HY$100=AF$3)*(GMW!$HZ$2:$HZ$100=AF$1),0),$B125-1973)</f>
        <v>84.690610000000007</v>
      </c>
      <c r="AG125" cm="1">
        <f t="array" ref="AG125">INDEX(GMW!$A$2:$HZ$100,MATCH(1,(GMW!$HY$2:$HY$100=AG$3)*(GMW!$HZ$2:$HZ$100=AG$1),0),$B125-1973)</f>
        <v>86.933329999999998</v>
      </c>
      <c r="AH125" cm="1">
        <f t="array" ref="AH125">INDEX(GMW!$A$2:$HZ$100,MATCH(1,(GMW!$HY$2:$HY$100=AH$3)*(GMW!$HZ$2:$HZ$100=AH$1),0),$B125-1973)</f>
        <v>0.5</v>
      </c>
      <c r="AI125" cm="1">
        <f t="array" ref="AI125">INDEX(GMW!$A$2:$HZ$100,MATCH(1,(GMW!$HY$2:$HY$100=AI$3)*(GMW!$HZ$2:$HZ$100=AI$1),0),$B125-1973)</f>
        <v>41708</v>
      </c>
      <c r="AJ125" cm="1">
        <f t="array" ref="AJ125">INDEX(GMW!$A$2:$HZ$100,MATCH(1,(GMW!$HY$2:$HY$100=AJ$3)*(GMW!$HZ$2:$HZ$100=AJ$1),0),$B125-1973)</f>
        <v>93.2</v>
      </c>
      <c r="AK125" cm="1">
        <f t="array" ref="AK125">INDEX(GMW!$A$2:$HZ$100,MATCH(1,(GMW!$HY$2:$HY$100=AK$3)*(GMW!$HZ$2:$HZ$100=AK$1),0),$B125-1973)</f>
        <v>24047</v>
      </c>
      <c r="AL125" cm="1">
        <f t="array" ref="AL125">INDEX(GMW!$A$2:$HZ$100,MATCH(1,(GMW!$HY$2:$HY$100=AL$3)*(GMW!$HZ$2:$HZ$100=AL$1),0),$B125-1973)</f>
        <v>7.8</v>
      </c>
      <c r="AM125" cm="1">
        <f t="array" ref="AM125">INDEX(GMW!$A$2:$HZ$100,MATCH(1,(GMW!$HY$2:$HY$100=AM$3)*(GMW!$HZ$2:$HZ$100=AM$1),0),$B125-1973)</f>
        <v>-5.0133710000000002</v>
      </c>
      <c r="AN125" cm="1">
        <f t="array" ref="AN125">INDEX(GMW!$A$2:$HZ$100,MATCH(1,(GMW!$HY$2:$HY$100=AN$3)*(GMW!$HZ$2:$HZ$100=AN$1),0),$B125-1973)</f>
        <v>62385.75</v>
      </c>
      <c r="AO125" cm="1">
        <f t="array" ref="AO125">INDEX(GMW!$A$2:$HZ$100,MATCH(1,(GMW!$HY$2:$HY$100=AO$3)*(GMW!$HZ$2:$HZ$100=AO$1),0),$B125-1973)</f>
        <v>458875</v>
      </c>
      <c r="AP125" cm="1">
        <f t="array" ref="AP125">INDEX(GMW!$A$2:$HZ$100,MATCH(1,(GMW!$HY$2:$HY$100=AP$3)*(GMW!$HZ$2:$HZ$100=AP$1),0),$B125-1973)</f>
        <v>37936</v>
      </c>
      <c r="AQ125" cm="1">
        <f t="array" ref="AQ125">INDEX(GMW!$A$2:$HZ$100,MATCH(1,(GMW!$HY$2:$HY$100=AQ$3)*(GMW!$HZ$2:$HZ$100=AQ$1),0),$B125-1973)</f>
        <v>-28801</v>
      </c>
      <c r="AR125" cm="1">
        <f t="array" ref="AR125">INDEX(GMW!$A$2:$HZ$100,MATCH(1,(GMW!$HY$2:$HY$100=AR$3)*(GMW!$HZ$2:$HZ$100=AR$1),0),$B125-1973)</f>
        <v>156731</v>
      </c>
      <c r="AS125" cm="1">
        <f t="array" ref="AS125">INDEX(GMW!$A$2:$HZ$100,MATCH(1,(GMW!$HY$2:$HY$100=AS$3)*(GMW!$HZ$2:$HZ$100=AS$1),0),$B125-1973)</f>
        <v>9135</v>
      </c>
      <c r="AT125" cm="1">
        <f t="array" ref="AT125">INDEX(GMW!$A$2:$HZ$100,MATCH(1,(GMW!$HY$2:$HY$100=AT$3)*(GMW!$HZ$2:$HZ$100=AT$1),0),$B125-1973)</f>
        <v>10421</v>
      </c>
      <c r="AU125" cm="1">
        <f t="array" ref="AU125">INDEX(GMW!$A$2:$HZ$100,MATCH(1,(GMW!$HY$2:$HY$100=AU$3)*(GMW!$HZ$2:$HZ$100=AU$1),0),$B125-1973)</f>
        <v>138351</v>
      </c>
      <c r="AV125" cm="1">
        <f t="array" ref="AV125">INDEX(GMW!$A$2:$HZ$100,MATCH(1,(GMW!$HY$2:$HY$100=AV$3)*(GMW!$HZ$2:$HZ$100=AV$1),0),$B125-1973)</f>
        <v>877500</v>
      </c>
      <c r="AW125" cm="1">
        <f t="array" ref="AW125">INDEX(GMW!$A$2:$HZ$100,MATCH(1,(GMW!$HY$2:$HY$100=AW$3)*(GMW!$HZ$2:$HZ$100=AW$1),0),$B125-1973)</f>
        <v>388624</v>
      </c>
      <c r="AX125" cm="1">
        <f t="array" ref="AX125">INDEX(GMW!$A$2:$HZ$100,MATCH(1,(GMW!$HY$2:$HY$100=AX$3)*(GMW!$HZ$2:$HZ$100=AX$1),0),$B125-1973)</f>
        <v>482466.7</v>
      </c>
      <c r="AY125" cm="1">
        <f t="array" ref="AY125">INDEX(GMW!$A$2:$HZ$100,MATCH(1,(GMW!$HY$2:$HY$100=AY$3)*(GMW!$HZ$2:$HZ$100=AY$1),0),$B125-1973)</f>
        <v>84.690610000000007</v>
      </c>
      <c r="AZ125" cm="1">
        <f t="array" ref="AZ125">INDEX(GMW!$A$2:$HZ$100,MATCH(1,(GMW!$HY$2:$HY$100=AZ$3)*(GMW!$HZ$2:$HZ$100=AZ$1),0),$B125-1973)</f>
        <v>86.933329999999998</v>
      </c>
      <c r="BA125" cm="1">
        <f t="array" ref="BA125">INDEX(GMW!$A$2:$HZ$100,MATCH(1,(GMW!$HY$2:$HY$100=BA$3)*(GMW!$HZ$2:$HZ$100=BA$1),0),$B125-1973)</f>
        <v>0.5</v>
      </c>
      <c r="BB125" cm="1">
        <f t="array" ref="BB125">INDEX(GMW!$A$2:$HZ$100,MATCH(1,(GMW!$HY$2:$HY$100=BB$3)*(GMW!$HZ$2:$HZ$100=BB$1),0),$B125-1973)</f>
        <v>41708</v>
      </c>
      <c r="BC125" cm="1">
        <f t="array" ref="BC125">INDEX(GMW!$A$2:$HZ$100,MATCH(1,(GMW!$HY$2:$HY$100=BC$3)*(GMW!$HZ$2:$HZ$100=BC$1),0),$B125-1973)</f>
        <v>93.2</v>
      </c>
      <c r="BD125" cm="1">
        <f t="array" ref="BD125">INDEX(GMW!$A$2:$HZ$100,MATCH(1,(GMW!$HY$2:$HY$100=BD$3)*(GMW!$HZ$2:$HZ$100=BD$1),0),$B125-1973)</f>
        <v>24047</v>
      </c>
      <c r="BE125" cm="1">
        <f t="array" ref="BE125">INDEX(GMW!$A$2:$HZ$100,MATCH(1,(GMW!$HY$2:$HY$100=BE$3)*(GMW!$HZ$2:$HZ$100=BE$1),0),$B125-1973)</f>
        <v>7.8</v>
      </c>
      <c r="BF125" cm="1">
        <f t="array" ref="BF125">INDEX(GMW!$A$2:$HZ$100,MATCH(1,(GMW!$HY$2:$HY$100=BF$3)*(GMW!$HZ$2:$HZ$100=BF$1),0),$B125-1973)</f>
        <v>-5.0133710000000002</v>
      </c>
      <c r="BG125" cm="1">
        <f t="array" ref="BG125">INDEX(GMW!$A$2:$HZ$100,MATCH(1,(GMW!$HY$2:$HY$100=BG$3)*(GMW!$HZ$2:$HZ$100=BG$1),0),$B125-1973)</f>
        <v>62385.75</v>
      </c>
      <c r="BJ125">
        <f t="shared" si="127"/>
        <v>2009</v>
      </c>
    </row>
    <row r="126" spans="1:63">
      <c r="B126">
        <f t="shared" si="125"/>
        <v>2099</v>
      </c>
      <c r="C126" cm="1">
        <f t="array" ref="C126">INDEX(GMW!$A$2:$HZ$100,MATCH(1,(GMW!$HY$2:$HY$100=C$3)*(GMW!$HZ$2:$HZ$100=C$1),0),$B126-1973)</f>
        <v>460238</v>
      </c>
      <c r="D126" cm="1">
        <f t="array" ref="D126">INDEX(GMW!$A$2:$HZ$100,MATCH(1,(GMW!$HY$2:$HY$100=D$3)*(GMW!$HZ$2:$HZ$100=D$1),0),$B126-1973)</f>
        <v>50598</v>
      </c>
      <c r="E126" cm="1">
        <f t="array" ref="E126">INDEX(GMW!$A$2:$HZ$100,MATCH(1,(GMW!$HY$2:$HY$100=E$3)*(GMW!$HZ$2:$HZ$100=E$1),0),$B126-1973)</f>
        <v>-36355</v>
      </c>
      <c r="F126" cm="1">
        <f t="array" ref="F126">INDEX(GMW!$A$2:$HZ$100,MATCH(1,(GMW!$HY$2:$HY$100=F$3)*(GMW!$HZ$2:$HZ$100=F$1),0),$B126-1973)</f>
        <v>159125</v>
      </c>
      <c r="G126" cm="1">
        <f t="array" ref="G126">INDEX(GMW!$A$2:$HZ$100,MATCH(1,(GMW!$HY$2:$HY$100=G$3)*(GMW!$HZ$2:$HZ$100=G$1),0),$B126-1973)</f>
        <v>14243</v>
      </c>
      <c r="H126" cm="1">
        <f t="array" ref="H126">INDEX(GMW!$A$2:$HZ$100,MATCH(1,(GMW!$HY$2:$HY$100=H$3)*(GMW!$HZ$2:$HZ$100=H$1),0),$B126-1973)</f>
        <v>10423</v>
      </c>
      <c r="I126" cm="1">
        <f t="array" ref="I126">INDEX(GMW!$A$2:$HZ$100,MATCH(1,(GMW!$HY$2:$HY$100=I$3)*(GMW!$HZ$2:$HZ$100=I$1),0),$B126-1973)</f>
        <v>133193</v>
      </c>
      <c r="J126" cm="1">
        <f t="array" ref="J126">INDEX(GMW!$A$2:$HZ$100,MATCH(1,(GMW!$HY$2:$HY$100=J$3)*(GMW!$HZ$2:$HZ$100=J$1),0),$B126-1973)</f>
        <v>958600</v>
      </c>
      <c r="K126" cm="1">
        <f t="array" ref="K126">INDEX(GMW!$A$2:$HZ$100,MATCH(1,(GMW!$HY$2:$HY$100=K$3)*(GMW!$HZ$2:$HZ$100=K$1),0),$B126-1973)</f>
        <v>386875</v>
      </c>
      <c r="L126" cm="1">
        <f t="array" ref="L126">INDEX(GMW!$A$2:$HZ$100,MATCH(1,(GMW!$HY$2:$HY$100=L$3)*(GMW!$HZ$2:$HZ$100=L$1),0),$B126-1973)</f>
        <v>483250.2</v>
      </c>
      <c r="M126" cm="1">
        <f t="array" ref="M126">INDEX(GMW!$A$2:$HZ$100,MATCH(1,(GMW!$HY$2:$HY$100=M$3)*(GMW!$HZ$2:$HZ$100=M$1),0),$B126-1973)</f>
        <v>84.05977</v>
      </c>
      <c r="N126" cm="1">
        <f t="array" ref="N126">INDEX(GMW!$A$2:$HZ$100,MATCH(1,(GMW!$HY$2:$HY$100=N$3)*(GMW!$HZ$2:$HZ$100=N$1),0),$B126-1973)</f>
        <v>87.566670000000002</v>
      </c>
      <c r="O126" cm="1">
        <f t="array" ref="O126">INDEX(GMW!$A$2:$HZ$100,MATCH(1,(GMW!$HY$2:$HY$100=O$3)*(GMW!$HZ$2:$HZ$100=O$1),0),$B126-1973)</f>
        <v>0.5</v>
      </c>
      <c r="P126" cm="1">
        <f t="array" ref="P126">INDEX(GMW!$A$2:$HZ$100,MATCH(1,(GMW!$HY$2:$HY$100=P$3)*(GMW!$HZ$2:$HZ$100=P$1),0),$B126-1973)</f>
        <v>41883</v>
      </c>
      <c r="Q126" cm="1">
        <f t="array" ref="Q126">INDEX(GMW!$A$2:$HZ$100,MATCH(1,(GMW!$HY$2:$HY$100=Q$3)*(GMW!$HZ$2:$HZ$100=Q$1),0),$B126-1973)</f>
        <v>92.7</v>
      </c>
      <c r="R126" cm="1">
        <f t="array" ref="R126">INDEX(GMW!$A$2:$HZ$100,MATCH(1,(GMW!$HY$2:$HY$100=R$3)*(GMW!$HZ$2:$HZ$100=R$1),0),$B126-1973)</f>
        <v>23640</v>
      </c>
      <c r="S126" cm="1">
        <f t="array" ref="S126">INDEX(GMW!$A$2:$HZ$100,MATCH(1,(GMW!$HY$2:$HY$100=S$3)*(GMW!$HZ$2:$HZ$100=S$1),0),$B126-1973)</f>
        <v>7.8</v>
      </c>
      <c r="T126" cm="1">
        <f t="array" ref="T126">INDEX(GMW!$A$2:$HZ$100,MATCH(1,(GMW!$HY$2:$HY$100=T$3)*(GMW!$HZ$2:$HZ$100=T$1),0),$B126-1973)</f>
        <v>-4.8790930000000001</v>
      </c>
      <c r="U126" cm="1">
        <f t="array" ref="U126">INDEX(GMW!$A$2:$HZ$100,MATCH(1,(GMW!$HY$2:$HY$100=U$3)*(GMW!$HZ$2:$HZ$100=U$1),0),$B126-1973)</f>
        <v>62510.5</v>
      </c>
      <c r="V126" cm="1">
        <f t="array" ref="V126">INDEX(GMW!$A$2:$HZ$100,MATCH(1,(GMW!$HY$2:$HY$100=V$3)*(GMW!$HZ$2:$HZ$100=V$1),0),$B126-1973)</f>
        <v>460238</v>
      </c>
      <c r="W126" cm="1">
        <f t="array" ref="W126">INDEX(GMW!$A$2:$HZ$100,MATCH(1,(GMW!$HY$2:$HY$100=W$3)*(GMW!$HZ$2:$HZ$100=W$1),0),$B126-1973)</f>
        <v>50598</v>
      </c>
      <c r="X126" cm="1">
        <f t="array" ref="X126">INDEX(GMW!$A$2:$HZ$100,MATCH(1,(GMW!$HY$2:$HY$100=X$3)*(GMW!$HZ$2:$HZ$100=X$1),0),$B126-1973)</f>
        <v>-36355</v>
      </c>
      <c r="Y126" cm="1">
        <f t="array" ref="Y126">INDEX(GMW!$A$2:$HZ$100,MATCH(1,(GMW!$HY$2:$HY$100=Y$3)*(GMW!$HZ$2:$HZ$100=Y$1),0),$B126-1973)</f>
        <v>159125</v>
      </c>
      <c r="Z126" cm="1">
        <f t="array" ref="Z126">INDEX(GMW!$A$2:$HZ$100,MATCH(1,(GMW!$HY$2:$HY$100=Z$3)*(GMW!$HZ$2:$HZ$100=Z$1),0),$B126-1973)</f>
        <v>14243</v>
      </c>
      <c r="AA126" cm="1">
        <f t="array" ref="AA126">INDEX(GMW!$A$2:$HZ$100,MATCH(1,(GMW!$HY$2:$HY$100=AA$3)*(GMW!$HZ$2:$HZ$100=AA$1),0),$B126-1973)</f>
        <v>10423</v>
      </c>
      <c r="AB126" cm="1">
        <f t="array" ref="AB126">INDEX(GMW!$A$2:$HZ$100,MATCH(1,(GMW!$HY$2:$HY$100=AB$3)*(GMW!$HZ$2:$HZ$100=AB$1),0),$B126-1973)</f>
        <v>133193</v>
      </c>
      <c r="AC126" cm="1">
        <f t="array" ref="AC126">INDEX(GMW!$A$2:$HZ$100,MATCH(1,(GMW!$HY$2:$HY$100=AC$3)*(GMW!$HZ$2:$HZ$100=AC$1),0),$B126-1973)</f>
        <v>958600</v>
      </c>
      <c r="AD126" cm="1">
        <f t="array" ref="AD126">INDEX(GMW!$A$2:$HZ$100,MATCH(1,(GMW!$HY$2:$HY$100=AD$3)*(GMW!$HZ$2:$HZ$100=AD$1),0),$B126-1973)</f>
        <v>386875</v>
      </c>
      <c r="AE126" cm="1">
        <f t="array" ref="AE126">INDEX(GMW!$A$2:$HZ$100,MATCH(1,(GMW!$HY$2:$HY$100=AE$3)*(GMW!$HZ$2:$HZ$100=AE$1),0),$B126-1973)</f>
        <v>483250.2</v>
      </c>
      <c r="AF126" cm="1">
        <f t="array" ref="AF126">INDEX(GMW!$A$2:$HZ$100,MATCH(1,(GMW!$HY$2:$HY$100=AF$3)*(GMW!$HZ$2:$HZ$100=AF$1),0),$B126-1973)</f>
        <v>84.05977</v>
      </c>
      <c r="AG126" cm="1">
        <f t="array" ref="AG126">INDEX(GMW!$A$2:$HZ$100,MATCH(1,(GMW!$HY$2:$HY$100=AG$3)*(GMW!$HZ$2:$HZ$100=AG$1),0),$B126-1973)</f>
        <v>87.566670000000002</v>
      </c>
      <c r="AH126" cm="1">
        <f t="array" ref="AH126">INDEX(GMW!$A$2:$HZ$100,MATCH(1,(GMW!$HY$2:$HY$100=AH$3)*(GMW!$HZ$2:$HZ$100=AH$1),0),$B126-1973)</f>
        <v>0.5</v>
      </c>
      <c r="AI126" cm="1">
        <f t="array" ref="AI126">INDEX(GMW!$A$2:$HZ$100,MATCH(1,(GMW!$HY$2:$HY$100=AI$3)*(GMW!$HZ$2:$HZ$100=AI$1),0),$B126-1973)</f>
        <v>41883</v>
      </c>
      <c r="AJ126" cm="1">
        <f t="array" ref="AJ126">INDEX(GMW!$A$2:$HZ$100,MATCH(1,(GMW!$HY$2:$HY$100=AJ$3)*(GMW!$HZ$2:$HZ$100=AJ$1),0),$B126-1973)</f>
        <v>92.7</v>
      </c>
      <c r="AK126" cm="1">
        <f t="array" ref="AK126">INDEX(GMW!$A$2:$HZ$100,MATCH(1,(GMW!$HY$2:$HY$100=AK$3)*(GMW!$HZ$2:$HZ$100=AK$1),0),$B126-1973)</f>
        <v>23640</v>
      </c>
      <c r="AL126" cm="1">
        <f t="array" ref="AL126">INDEX(GMW!$A$2:$HZ$100,MATCH(1,(GMW!$HY$2:$HY$100=AL$3)*(GMW!$HZ$2:$HZ$100=AL$1),0),$B126-1973)</f>
        <v>7.8</v>
      </c>
      <c r="AM126" cm="1">
        <f t="array" ref="AM126">INDEX(GMW!$A$2:$HZ$100,MATCH(1,(GMW!$HY$2:$HY$100=AM$3)*(GMW!$HZ$2:$HZ$100=AM$1),0),$B126-1973)</f>
        <v>-4.8790930000000001</v>
      </c>
      <c r="AN126" cm="1">
        <f t="array" ref="AN126">INDEX(GMW!$A$2:$HZ$100,MATCH(1,(GMW!$HY$2:$HY$100=AN$3)*(GMW!$HZ$2:$HZ$100=AN$1),0),$B126-1973)</f>
        <v>62510.5</v>
      </c>
      <c r="AO126" cm="1">
        <f t="array" ref="AO126">INDEX(GMW!$A$2:$HZ$100,MATCH(1,(GMW!$HY$2:$HY$100=AO$3)*(GMW!$HZ$2:$HZ$100=AO$1),0),$B126-1973)</f>
        <v>460238</v>
      </c>
      <c r="AP126" cm="1">
        <f t="array" ref="AP126">INDEX(GMW!$A$2:$HZ$100,MATCH(1,(GMW!$HY$2:$HY$100=AP$3)*(GMW!$HZ$2:$HZ$100=AP$1),0),$B126-1973)</f>
        <v>50598</v>
      </c>
      <c r="AQ126" cm="1">
        <f t="array" ref="AQ126">INDEX(GMW!$A$2:$HZ$100,MATCH(1,(GMW!$HY$2:$HY$100=AQ$3)*(GMW!$HZ$2:$HZ$100=AQ$1),0),$B126-1973)</f>
        <v>-36355</v>
      </c>
      <c r="AR126" cm="1">
        <f t="array" ref="AR126">INDEX(GMW!$A$2:$HZ$100,MATCH(1,(GMW!$HY$2:$HY$100=AR$3)*(GMW!$HZ$2:$HZ$100=AR$1),0),$B126-1973)</f>
        <v>159125</v>
      </c>
      <c r="AS126" cm="1">
        <f t="array" ref="AS126">INDEX(GMW!$A$2:$HZ$100,MATCH(1,(GMW!$HY$2:$HY$100=AS$3)*(GMW!$HZ$2:$HZ$100=AS$1),0),$B126-1973)</f>
        <v>14243</v>
      </c>
      <c r="AT126" cm="1">
        <f t="array" ref="AT126">INDEX(GMW!$A$2:$HZ$100,MATCH(1,(GMW!$HY$2:$HY$100=AT$3)*(GMW!$HZ$2:$HZ$100=AT$1),0),$B126-1973)</f>
        <v>10423</v>
      </c>
      <c r="AU126" cm="1">
        <f t="array" ref="AU126">INDEX(GMW!$A$2:$HZ$100,MATCH(1,(GMW!$HY$2:$HY$100=AU$3)*(GMW!$HZ$2:$HZ$100=AU$1),0),$B126-1973)</f>
        <v>133193</v>
      </c>
      <c r="AV126" cm="1">
        <f t="array" ref="AV126">INDEX(GMW!$A$2:$HZ$100,MATCH(1,(GMW!$HY$2:$HY$100=AV$3)*(GMW!$HZ$2:$HZ$100=AV$1),0),$B126-1973)</f>
        <v>958600</v>
      </c>
      <c r="AW126" cm="1">
        <f t="array" ref="AW126">INDEX(GMW!$A$2:$HZ$100,MATCH(1,(GMW!$HY$2:$HY$100=AW$3)*(GMW!$HZ$2:$HZ$100=AW$1),0),$B126-1973)</f>
        <v>386875</v>
      </c>
      <c r="AX126" cm="1">
        <f t="array" ref="AX126">INDEX(GMW!$A$2:$HZ$100,MATCH(1,(GMW!$HY$2:$HY$100=AX$3)*(GMW!$HZ$2:$HZ$100=AX$1),0),$B126-1973)</f>
        <v>483250.2</v>
      </c>
      <c r="AY126" cm="1">
        <f t="array" ref="AY126">INDEX(GMW!$A$2:$HZ$100,MATCH(1,(GMW!$HY$2:$HY$100=AY$3)*(GMW!$HZ$2:$HZ$100=AY$1),0),$B126-1973)</f>
        <v>84.05977</v>
      </c>
      <c r="AZ126" cm="1">
        <f t="array" ref="AZ126">INDEX(GMW!$A$2:$HZ$100,MATCH(1,(GMW!$HY$2:$HY$100=AZ$3)*(GMW!$HZ$2:$HZ$100=AZ$1),0),$B126-1973)</f>
        <v>87.566670000000002</v>
      </c>
      <c r="BA126" cm="1">
        <f t="array" ref="BA126">INDEX(GMW!$A$2:$HZ$100,MATCH(1,(GMW!$HY$2:$HY$100=BA$3)*(GMW!$HZ$2:$HZ$100=BA$1),0),$B126-1973)</f>
        <v>0.5</v>
      </c>
      <c r="BB126" cm="1">
        <f t="array" ref="BB126">INDEX(GMW!$A$2:$HZ$100,MATCH(1,(GMW!$HY$2:$HY$100=BB$3)*(GMW!$HZ$2:$HZ$100=BB$1),0),$B126-1973)</f>
        <v>41883</v>
      </c>
      <c r="BC126" cm="1">
        <f t="array" ref="BC126">INDEX(GMW!$A$2:$HZ$100,MATCH(1,(GMW!$HY$2:$HY$100=BC$3)*(GMW!$HZ$2:$HZ$100=BC$1),0),$B126-1973)</f>
        <v>92.7</v>
      </c>
      <c r="BD126" cm="1">
        <f t="array" ref="BD126">INDEX(GMW!$A$2:$HZ$100,MATCH(1,(GMW!$HY$2:$HY$100=BD$3)*(GMW!$HZ$2:$HZ$100=BD$1),0),$B126-1973)</f>
        <v>23640</v>
      </c>
      <c r="BE126" cm="1">
        <f t="array" ref="BE126">INDEX(GMW!$A$2:$HZ$100,MATCH(1,(GMW!$HY$2:$HY$100=BE$3)*(GMW!$HZ$2:$HZ$100=BE$1),0),$B126-1973)</f>
        <v>7.8</v>
      </c>
      <c r="BF126" cm="1">
        <f t="array" ref="BF126">INDEX(GMW!$A$2:$HZ$100,MATCH(1,(GMW!$HY$2:$HY$100=BF$3)*(GMW!$HZ$2:$HZ$100=BF$1),0),$B126-1973)</f>
        <v>-4.8790930000000001</v>
      </c>
      <c r="BG126" cm="1">
        <f t="array" ref="BG126">INDEX(GMW!$A$2:$HZ$100,MATCH(1,(GMW!$HY$2:$HY$100=BG$3)*(GMW!$HZ$2:$HZ$100=BG$1),0),$B126-1973)</f>
        <v>62510.5</v>
      </c>
      <c r="BJ126">
        <f t="shared" si="127"/>
        <v>2009</v>
      </c>
    </row>
    <row r="127" spans="1:63">
      <c r="A127">
        <v>2010</v>
      </c>
      <c r="B127">
        <f t="shared" si="125"/>
        <v>2100</v>
      </c>
      <c r="C127" cm="1">
        <f t="array" ref="C127">INDEX(GMW!$A$2:$HZ$100,MATCH(1,(GMW!$HY$2:$HY$100=C$3)*(GMW!$HZ$2:$HZ$100=C$1),0),$B127-1973)</f>
        <v>464543</v>
      </c>
      <c r="D127" cm="1">
        <f t="array" ref="D127">INDEX(GMW!$A$2:$HZ$100,MATCH(1,(GMW!$HY$2:$HY$100=D$3)*(GMW!$HZ$2:$HZ$100=D$1),0),$B127-1973)</f>
        <v>31072</v>
      </c>
      <c r="E127" cm="1">
        <f t="array" ref="E127">INDEX(GMW!$A$2:$HZ$100,MATCH(1,(GMW!$HY$2:$HY$100=E$3)*(GMW!$HZ$2:$HZ$100=E$1),0),$B127-1973)</f>
        <v>-13530</v>
      </c>
      <c r="F127" cm="1">
        <f t="array" ref="F127">INDEX(GMW!$A$2:$HZ$100,MATCH(1,(GMW!$HY$2:$HY$100=F$3)*(GMW!$HZ$2:$HZ$100=F$1),0),$B127-1973)</f>
        <v>163454</v>
      </c>
      <c r="G127" cm="1">
        <f t="array" ref="G127">INDEX(GMW!$A$2:$HZ$100,MATCH(1,(GMW!$HY$2:$HY$100=G$3)*(GMW!$HZ$2:$HZ$100=G$1),0),$B127-1973)</f>
        <v>17542</v>
      </c>
      <c r="H127" cm="1">
        <f t="array" ref="H127">INDEX(GMW!$A$2:$HZ$100,MATCH(1,(GMW!$HY$2:$HY$100=H$3)*(GMW!$HZ$2:$HZ$100=H$1),0),$B127-1973)</f>
        <v>10509</v>
      </c>
      <c r="I127" cm="1">
        <f t="array" ref="I127">INDEX(GMW!$A$2:$HZ$100,MATCH(1,(GMW!$HY$2:$HY$100=I$3)*(GMW!$HZ$2:$HZ$100=I$1),0),$B127-1973)</f>
        <v>160433</v>
      </c>
      <c r="J127" cm="1">
        <f t="array" ref="J127">INDEX(GMW!$A$2:$HZ$100,MATCH(1,(GMW!$HY$2:$HY$100=J$3)*(GMW!$HZ$2:$HZ$100=J$1),0),$B127-1973)</f>
        <v>1027900</v>
      </c>
      <c r="K127" cm="1">
        <f t="array" ref="K127">INDEX(GMW!$A$2:$HZ$100,MATCH(1,(GMW!$HY$2:$HY$100=K$3)*(GMW!$HZ$2:$HZ$100=K$1),0),$B127-1973)</f>
        <v>396113</v>
      </c>
      <c r="L127" cm="1">
        <f t="array" ref="L127">INDEX(GMW!$A$2:$HZ$100,MATCH(1,(GMW!$HY$2:$HY$100=L$3)*(GMW!$HZ$2:$HZ$100=L$1),0),$B127-1973)</f>
        <v>484560.9</v>
      </c>
      <c r="M127" cm="1">
        <f t="array" ref="M127">INDEX(GMW!$A$2:$HZ$100,MATCH(1,(GMW!$HY$2:$HY$100=M$3)*(GMW!$HZ$2:$HZ$100=M$1),0),$B127-1973)</f>
        <v>85.269390000000001</v>
      </c>
      <c r="N127" cm="1">
        <f t="array" ref="N127">INDEX(GMW!$A$2:$HZ$100,MATCH(1,(GMW!$HY$2:$HY$100=N$3)*(GMW!$HZ$2:$HZ$100=N$1),0),$B127-1973)</f>
        <v>88.233329999999995</v>
      </c>
      <c r="O127" cm="1">
        <f t="array" ref="O127">INDEX(GMW!$A$2:$HZ$100,MATCH(1,(GMW!$HY$2:$HY$100=O$3)*(GMW!$HZ$2:$HZ$100=O$1),0),$B127-1973)</f>
        <v>0.5</v>
      </c>
      <c r="P127" cm="1">
        <f t="array" ref="P127">INDEX(GMW!$A$2:$HZ$100,MATCH(1,(GMW!$HY$2:$HY$100=P$3)*(GMW!$HZ$2:$HZ$100=P$1),0),$B127-1973)</f>
        <v>42038</v>
      </c>
      <c r="Q127" cm="1">
        <f t="array" ref="Q127">INDEX(GMW!$A$2:$HZ$100,MATCH(1,(GMW!$HY$2:$HY$100=Q$3)*(GMW!$HZ$2:$HZ$100=Q$1),0),$B127-1973)</f>
        <v>93.2</v>
      </c>
      <c r="R127" cm="1">
        <f t="array" ref="R127">INDEX(GMW!$A$2:$HZ$100,MATCH(1,(GMW!$HY$2:$HY$100=R$3)*(GMW!$HZ$2:$HZ$100=R$1),0),$B127-1973)</f>
        <v>24809</v>
      </c>
      <c r="S127" cm="1">
        <f t="array" ref="S127">INDEX(GMW!$A$2:$HZ$100,MATCH(1,(GMW!$HY$2:$HY$100=S$3)*(GMW!$HZ$2:$HZ$100=S$1),0),$B127-1973)</f>
        <v>8</v>
      </c>
      <c r="T127" cm="1">
        <f t="array" ref="T127">INDEX(GMW!$A$2:$HZ$100,MATCH(1,(GMW!$HY$2:$HY$100=T$3)*(GMW!$HZ$2:$HZ$100=T$1),0),$B127-1973)</f>
        <v>-4.21896</v>
      </c>
      <c r="U127" cm="1">
        <f t="array" ref="U127">INDEX(GMW!$A$2:$HZ$100,MATCH(1,(GMW!$HY$2:$HY$100=U$3)*(GMW!$HZ$2:$HZ$100=U$1),0),$B127-1973)</f>
        <v>62635.25</v>
      </c>
      <c r="V127" cm="1">
        <f t="array" ref="V127">INDEX(GMW!$A$2:$HZ$100,MATCH(1,(GMW!$HY$2:$HY$100=V$3)*(GMW!$HZ$2:$HZ$100=V$1),0),$B127-1973)</f>
        <v>464543</v>
      </c>
      <c r="W127" cm="1">
        <f t="array" ref="W127">INDEX(GMW!$A$2:$HZ$100,MATCH(1,(GMW!$HY$2:$HY$100=W$3)*(GMW!$HZ$2:$HZ$100=W$1),0),$B127-1973)</f>
        <v>31072</v>
      </c>
      <c r="X127" cm="1">
        <f t="array" ref="X127">INDEX(GMW!$A$2:$HZ$100,MATCH(1,(GMW!$HY$2:$HY$100=X$3)*(GMW!$HZ$2:$HZ$100=X$1),0),$B127-1973)</f>
        <v>-13530</v>
      </c>
      <c r="Y127" cm="1">
        <f t="array" ref="Y127">INDEX(GMW!$A$2:$HZ$100,MATCH(1,(GMW!$HY$2:$HY$100=Y$3)*(GMW!$HZ$2:$HZ$100=Y$1),0),$B127-1973)</f>
        <v>163454</v>
      </c>
      <c r="Z127" cm="1">
        <f t="array" ref="Z127">INDEX(GMW!$A$2:$HZ$100,MATCH(1,(GMW!$HY$2:$HY$100=Z$3)*(GMW!$HZ$2:$HZ$100=Z$1),0),$B127-1973)</f>
        <v>17542</v>
      </c>
      <c r="AA127" cm="1">
        <f t="array" ref="AA127">INDEX(GMW!$A$2:$HZ$100,MATCH(1,(GMW!$HY$2:$HY$100=AA$3)*(GMW!$HZ$2:$HZ$100=AA$1),0),$B127-1973)</f>
        <v>10509</v>
      </c>
      <c r="AB127" cm="1">
        <f t="array" ref="AB127">INDEX(GMW!$A$2:$HZ$100,MATCH(1,(GMW!$HY$2:$HY$100=AB$3)*(GMW!$HZ$2:$HZ$100=AB$1),0),$B127-1973)</f>
        <v>160433</v>
      </c>
      <c r="AC127" cm="1">
        <f t="array" ref="AC127">INDEX(GMW!$A$2:$HZ$100,MATCH(1,(GMW!$HY$2:$HY$100=AC$3)*(GMW!$HZ$2:$HZ$100=AC$1),0),$B127-1973)</f>
        <v>1027900</v>
      </c>
      <c r="AD127" cm="1">
        <f t="array" ref="AD127">INDEX(GMW!$A$2:$HZ$100,MATCH(1,(GMW!$HY$2:$HY$100=AD$3)*(GMW!$HZ$2:$HZ$100=AD$1),0),$B127-1973)</f>
        <v>396113</v>
      </c>
      <c r="AE127" cm="1">
        <f t="array" ref="AE127">INDEX(GMW!$A$2:$HZ$100,MATCH(1,(GMW!$HY$2:$HY$100=AE$3)*(GMW!$HZ$2:$HZ$100=AE$1),0),$B127-1973)</f>
        <v>484560.9</v>
      </c>
      <c r="AF127" cm="1">
        <f t="array" ref="AF127">INDEX(GMW!$A$2:$HZ$100,MATCH(1,(GMW!$HY$2:$HY$100=AF$3)*(GMW!$HZ$2:$HZ$100=AF$1),0),$B127-1973)</f>
        <v>85.269390000000001</v>
      </c>
      <c r="AG127" cm="1">
        <f t="array" ref="AG127">INDEX(GMW!$A$2:$HZ$100,MATCH(1,(GMW!$HY$2:$HY$100=AG$3)*(GMW!$HZ$2:$HZ$100=AG$1),0),$B127-1973)</f>
        <v>88.233329999999995</v>
      </c>
      <c r="AH127" cm="1">
        <f t="array" ref="AH127">INDEX(GMW!$A$2:$HZ$100,MATCH(1,(GMW!$HY$2:$HY$100=AH$3)*(GMW!$HZ$2:$HZ$100=AH$1),0),$B127-1973)</f>
        <v>0.5</v>
      </c>
      <c r="AI127" cm="1">
        <f t="array" ref="AI127">INDEX(GMW!$A$2:$HZ$100,MATCH(1,(GMW!$HY$2:$HY$100=AI$3)*(GMW!$HZ$2:$HZ$100=AI$1),0),$B127-1973)</f>
        <v>42038</v>
      </c>
      <c r="AJ127" cm="1">
        <f t="array" ref="AJ127">INDEX(GMW!$A$2:$HZ$100,MATCH(1,(GMW!$HY$2:$HY$100=AJ$3)*(GMW!$HZ$2:$HZ$100=AJ$1),0),$B127-1973)</f>
        <v>93.2</v>
      </c>
      <c r="AK127" cm="1">
        <f t="array" ref="AK127">INDEX(GMW!$A$2:$HZ$100,MATCH(1,(GMW!$HY$2:$HY$100=AK$3)*(GMW!$HZ$2:$HZ$100=AK$1),0),$B127-1973)</f>
        <v>24809</v>
      </c>
      <c r="AL127" cm="1">
        <f t="array" ref="AL127">INDEX(GMW!$A$2:$HZ$100,MATCH(1,(GMW!$HY$2:$HY$100=AL$3)*(GMW!$HZ$2:$HZ$100=AL$1),0),$B127-1973)</f>
        <v>8</v>
      </c>
      <c r="AM127" cm="1">
        <f t="array" ref="AM127">INDEX(GMW!$A$2:$HZ$100,MATCH(1,(GMW!$HY$2:$HY$100=AM$3)*(GMW!$HZ$2:$HZ$100=AM$1),0),$B127-1973)</f>
        <v>-4.21896</v>
      </c>
      <c r="AN127" cm="1">
        <f t="array" ref="AN127">INDEX(GMW!$A$2:$HZ$100,MATCH(1,(GMW!$HY$2:$HY$100=AN$3)*(GMW!$HZ$2:$HZ$100=AN$1),0),$B127-1973)</f>
        <v>62635.25</v>
      </c>
      <c r="AO127" cm="1">
        <f t="array" ref="AO127">INDEX(GMW!$A$2:$HZ$100,MATCH(1,(GMW!$HY$2:$HY$100=AO$3)*(GMW!$HZ$2:$HZ$100=AO$1),0),$B127-1973)</f>
        <v>464543</v>
      </c>
      <c r="AP127" cm="1">
        <f t="array" ref="AP127">INDEX(GMW!$A$2:$HZ$100,MATCH(1,(GMW!$HY$2:$HY$100=AP$3)*(GMW!$HZ$2:$HZ$100=AP$1),0),$B127-1973)</f>
        <v>31072</v>
      </c>
      <c r="AQ127" cm="1">
        <f t="array" ref="AQ127">INDEX(GMW!$A$2:$HZ$100,MATCH(1,(GMW!$HY$2:$HY$100=AQ$3)*(GMW!$HZ$2:$HZ$100=AQ$1),0),$B127-1973)</f>
        <v>-13530</v>
      </c>
      <c r="AR127" cm="1">
        <f t="array" ref="AR127">INDEX(GMW!$A$2:$HZ$100,MATCH(1,(GMW!$HY$2:$HY$100=AR$3)*(GMW!$HZ$2:$HZ$100=AR$1),0),$B127-1973)</f>
        <v>163454</v>
      </c>
      <c r="AS127" cm="1">
        <f t="array" ref="AS127">INDEX(GMW!$A$2:$HZ$100,MATCH(1,(GMW!$HY$2:$HY$100=AS$3)*(GMW!$HZ$2:$HZ$100=AS$1),0),$B127-1973)</f>
        <v>17542</v>
      </c>
      <c r="AT127" cm="1">
        <f t="array" ref="AT127">INDEX(GMW!$A$2:$HZ$100,MATCH(1,(GMW!$HY$2:$HY$100=AT$3)*(GMW!$HZ$2:$HZ$100=AT$1),0),$B127-1973)</f>
        <v>10509</v>
      </c>
      <c r="AU127" cm="1">
        <f t="array" ref="AU127">INDEX(GMW!$A$2:$HZ$100,MATCH(1,(GMW!$HY$2:$HY$100=AU$3)*(GMW!$HZ$2:$HZ$100=AU$1),0),$B127-1973)</f>
        <v>160433</v>
      </c>
      <c r="AV127" cm="1">
        <f t="array" ref="AV127">INDEX(GMW!$A$2:$HZ$100,MATCH(1,(GMW!$HY$2:$HY$100=AV$3)*(GMW!$HZ$2:$HZ$100=AV$1),0),$B127-1973)</f>
        <v>1027900</v>
      </c>
      <c r="AW127" cm="1">
        <f t="array" ref="AW127">INDEX(GMW!$A$2:$HZ$100,MATCH(1,(GMW!$HY$2:$HY$100=AW$3)*(GMW!$HZ$2:$HZ$100=AW$1),0),$B127-1973)</f>
        <v>396113</v>
      </c>
      <c r="AX127" cm="1">
        <f t="array" ref="AX127">INDEX(GMW!$A$2:$HZ$100,MATCH(1,(GMW!$HY$2:$HY$100=AX$3)*(GMW!$HZ$2:$HZ$100=AX$1),0),$B127-1973)</f>
        <v>484560.9</v>
      </c>
      <c r="AY127" cm="1">
        <f t="array" ref="AY127">INDEX(GMW!$A$2:$HZ$100,MATCH(1,(GMW!$HY$2:$HY$100=AY$3)*(GMW!$HZ$2:$HZ$100=AY$1),0),$B127-1973)</f>
        <v>85.269390000000001</v>
      </c>
      <c r="AZ127" cm="1">
        <f t="array" ref="AZ127">INDEX(GMW!$A$2:$HZ$100,MATCH(1,(GMW!$HY$2:$HY$100=AZ$3)*(GMW!$HZ$2:$HZ$100=AZ$1),0),$B127-1973)</f>
        <v>88.233329999999995</v>
      </c>
      <c r="BA127" cm="1">
        <f t="array" ref="BA127">INDEX(GMW!$A$2:$HZ$100,MATCH(1,(GMW!$HY$2:$HY$100=BA$3)*(GMW!$HZ$2:$HZ$100=BA$1),0),$B127-1973)</f>
        <v>0.5</v>
      </c>
      <c r="BB127" cm="1">
        <f t="array" ref="BB127">INDEX(GMW!$A$2:$HZ$100,MATCH(1,(GMW!$HY$2:$HY$100=BB$3)*(GMW!$HZ$2:$HZ$100=BB$1),0),$B127-1973)</f>
        <v>42038</v>
      </c>
      <c r="BC127" cm="1">
        <f t="array" ref="BC127">INDEX(GMW!$A$2:$HZ$100,MATCH(1,(GMW!$HY$2:$HY$100=BC$3)*(GMW!$HZ$2:$HZ$100=BC$1),0),$B127-1973)</f>
        <v>93.2</v>
      </c>
      <c r="BD127" cm="1">
        <f t="array" ref="BD127">INDEX(GMW!$A$2:$HZ$100,MATCH(1,(GMW!$HY$2:$HY$100=BD$3)*(GMW!$HZ$2:$HZ$100=BD$1),0),$B127-1973)</f>
        <v>24809</v>
      </c>
      <c r="BE127" cm="1">
        <f t="array" ref="BE127">INDEX(GMW!$A$2:$HZ$100,MATCH(1,(GMW!$HY$2:$HY$100=BE$3)*(GMW!$HZ$2:$HZ$100=BE$1),0),$B127-1973)</f>
        <v>8</v>
      </c>
      <c r="BF127" cm="1">
        <f t="array" ref="BF127">INDEX(GMW!$A$2:$HZ$100,MATCH(1,(GMW!$HY$2:$HY$100=BF$3)*(GMW!$HZ$2:$HZ$100=BF$1),0),$B127-1973)</f>
        <v>-4.21896</v>
      </c>
      <c r="BG127" cm="1">
        <f t="array" ref="BG127">INDEX(GMW!$A$2:$HZ$100,MATCH(1,(GMW!$HY$2:$HY$100=BG$3)*(GMW!$HZ$2:$HZ$100=BG$1),0),$B127-1973)</f>
        <v>62635.25</v>
      </c>
      <c r="BJ127">
        <f t="shared" si="127"/>
        <v>2009</v>
      </c>
      <c r="BK127" t="str">
        <f t="shared" ref="BK127" si="140">BJ127&amp;"01"</f>
        <v>200901</v>
      </c>
    </row>
    <row r="128" spans="1:63">
      <c r="B128">
        <f t="shared" si="125"/>
        <v>2101</v>
      </c>
      <c r="C128" cm="1">
        <f t="array" ref="C128">INDEX(GMW!$A$2:$HZ$100,MATCH(1,(GMW!$HY$2:$HY$100=C$3)*(GMW!$HZ$2:$HZ$100=C$1),0),$B128-1973)</f>
        <v>469606</v>
      </c>
      <c r="D128" cm="1">
        <f t="array" ref="D128">INDEX(GMW!$A$2:$HZ$100,MATCH(1,(GMW!$HY$2:$HY$100=D$3)*(GMW!$HZ$2:$HZ$100=D$1),0),$B128-1973)</f>
        <v>34643</v>
      </c>
      <c r="E128" cm="1">
        <f t="array" ref="E128">INDEX(GMW!$A$2:$HZ$100,MATCH(1,(GMW!$HY$2:$HY$100=E$3)*(GMW!$HZ$2:$HZ$100=E$1),0),$B128-1973)</f>
        <v>-28961</v>
      </c>
      <c r="F128" cm="1">
        <f t="array" ref="F128">INDEX(GMW!$A$2:$HZ$100,MATCH(1,(GMW!$HY$2:$HY$100=F$3)*(GMW!$HZ$2:$HZ$100=F$1),0),$B128-1973)</f>
        <v>162430</v>
      </c>
      <c r="G128" cm="1">
        <f t="array" ref="G128">INDEX(GMW!$A$2:$HZ$100,MATCH(1,(GMW!$HY$2:$HY$100=G$3)*(GMW!$HZ$2:$HZ$100=G$1),0),$B128-1973)</f>
        <v>5682</v>
      </c>
      <c r="H128" cm="1">
        <f t="array" ref="H128">INDEX(GMW!$A$2:$HZ$100,MATCH(1,(GMW!$HY$2:$HY$100=H$3)*(GMW!$HZ$2:$HZ$100=H$1),0),$B128-1973)</f>
        <v>10480</v>
      </c>
      <c r="I128" cm="1">
        <f t="array" ref="I128">INDEX(GMW!$A$2:$HZ$100,MATCH(1,(GMW!$HY$2:$HY$100=I$3)*(GMW!$HZ$2:$HZ$100=I$1),0),$B128-1973)</f>
        <v>143949</v>
      </c>
      <c r="J128" cm="1">
        <f t="array" ref="J128">INDEX(GMW!$A$2:$HZ$100,MATCH(1,(GMW!$HY$2:$HY$100=J$3)*(GMW!$HZ$2:$HZ$100=J$1),0),$B128-1973)</f>
        <v>1068100</v>
      </c>
      <c r="K128" cm="1">
        <f t="array" ref="K128">INDEX(GMW!$A$2:$HZ$100,MATCH(1,(GMW!$HY$2:$HY$100=K$3)*(GMW!$HZ$2:$HZ$100=K$1),0),$B128-1973)</f>
        <v>401311</v>
      </c>
      <c r="L128" cm="1">
        <f t="array" ref="L128">INDEX(GMW!$A$2:$HZ$100,MATCH(1,(GMW!$HY$2:$HY$100=L$3)*(GMW!$HZ$2:$HZ$100=L$1),0),$B128-1973)</f>
        <v>486604.3</v>
      </c>
      <c r="M128" cm="1">
        <f t="array" ref="M128">INDEX(GMW!$A$2:$HZ$100,MATCH(1,(GMW!$HY$2:$HY$100=M$3)*(GMW!$HZ$2:$HZ$100=M$1),0),$B128-1973)</f>
        <v>85.456950000000006</v>
      </c>
      <c r="N128" cm="1">
        <f t="array" ref="N128">INDEX(GMW!$A$2:$HZ$100,MATCH(1,(GMW!$HY$2:$HY$100=N$3)*(GMW!$HZ$2:$HZ$100=N$1),0),$B128-1973)</f>
        <v>89.366669999999999</v>
      </c>
      <c r="O128" cm="1">
        <f t="array" ref="O128">INDEX(GMW!$A$2:$HZ$100,MATCH(1,(GMW!$HY$2:$HY$100=O$3)*(GMW!$HZ$2:$HZ$100=O$1),0),$B128-1973)</f>
        <v>0.5</v>
      </c>
      <c r="P128" cm="1">
        <f t="array" ref="P128">INDEX(GMW!$A$2:$HZ$100,MATCH(1,(GMW!$HY$2:$HY$100=P$3)*(GMW!$HZ$2:$HZ$100=P$1),0),$B128-1973)</f>
        <v>42133</v>
      </c>
      <c r="Q128" cm="1">
        <f t="array" ref="Q128">INDEX(GMW!$A$2:$HZ$100,MATCH(1,(GMW!$HY$2:$HY$100=Q$3)*(GMW!$HZ$2:$HZ$100=Q$1),0),$B128-1973)</f>
        <v>91.8</v>
      </c>
      <c r="R128" cm="1">
        <f t="array" ref="R128">INDEX(GMW!$A$2:$HZ$100,MATCH(1,(GMW!$HY$2:$HY$100=R$3)*(GMW!$HZ$2:$HZ$100=R$1),0),$B128-1973)</f>
        <v>26116</v>
      </c>
      <c r="S128" cm="1">
        <f t="array" ref="S128">INDEX(GMW!$A$2:$HZ$100,MATCH(1,(GMW!$HY$2:$HY$100=S$3)*(GMW!$HZ$2:$HZ$100=S$1),0),$B128-1973)</f>
        <v>7.9</v>
      </c>
      <c r="T128" cm="1">
        <f t="array" ref="T128">INDEX(GMW!$A$2:$HZ$100,MATCH(1,(GMW!$HY$2:$HY$100=T$3)*(GMW!$HZ$2:$HZ$100=T$1),0),$B128-1973)</f>
        <v>-3.555679</v>
      </c>
      <c r="U128" cm="1">
        <f t="array" ref="U128">INDEX(GMW!$A$2:$HZ$100,MATCH(1,(GMW!$HY$2:$HY$100=U$3)*(GMW!$HZ$2:$HZ$100=U$1),0),$B128-1973)</f>
        <v>62760</v>
      </c>
      <c r="V128" cm="1">
        <f t="array" ref="V128">INDEX(GMW!$A$2:$HZ$100,MATCH(1,(GMW!$HY$2:$HY$100=V$3)*(GMW!$HZ$2:$HZ$100=V$1),0),$B128-1973)</f>
        <v>469606</v>
      </c>
      <c r="W128" cm="1">
        <f t="array" ref="W128">INDEX(GMW!$A$2:$HZ$100,MATCH(1,(GMW!$HY$2:$HY$100=W$3)*(GMW!$HZ$2:$HZ$100=W$1),0),$B128-1973)</f>
        <v>34643</v>
      </c>
      <c r="X128" cm="1">
        <f t="array" ref="X128">INDEX(GMW!$A$2:$HZ$100,MATCH(1,(GMW!$HY$2:$HY$100=X$3)*(GMW!$HZ$2:$HZ$100=X$1),0),$B128-1973)</f>
        <v>-28961</v>
      </c>
      <c r="Y128" cm="1">
        <f t="array" ref="Y128">INDEX(GMW!$A$2:$HZ$100,MATCH(1,(GMW!$HY$2:$HY$100=Y$3)*(GMW!$HZ$2:$HZ$100=Y$1),0),$B128-1973)</f>
        <v>162430</v>
      </c>
      <c r="Z128" cm="1">
        <f t="array" ref="Z128">INDEX(GMW!$A$2:$HZ$100,MATCH(1,(GMW!$HY$2:$HY$100=Z$3)*(GMW!$HZ$2:$HZ$100=Z$1),0),$B128-1973)</f>
        <v>5682</v>
      </c>
      <c r="AA128" cm="1">
        <f t="array" ref="AA128">INDEX(GMW!$A$2:$HZ$100,MATCH(1,(GMW!$HY$2:$HY$100=AA$3)*(GMW!$HZ$2:$HZ$100=AA$1),0),$B128-1973)</f>
        <v>10480</v>
      </c>
      <c r="AB128" cm="1">
        <f t="array" ref="AB128">INDEX(GMW!$A$2:$HZ$100,MATCH(1,(GMW!$HY$2:$HY$100=AB$3)*(GMW!$HZ$2:$HZ$100=AB$1),0),$B128-1973)</f>
        <v>143949</v>
      </c>
      <c r="AC128" cm="1">
        <f t="array" ref="AC128">INDEX(GMW!$A$2:$HZ$100,MATCH(1,(GMW!$HY$2:$HY$100=AC$3)*(GMW!$HZ$2:$HZ$100=AC$1),0),$B128-1973)</f>
        <v>1068100</v>
      </c>
      <c r="AD128" cm="1">
        <f t="array" ref="AD128">INDEX(GMW!$A$2:$HZ$100,MATCH(1,(GMW!$HY$2:$HY$100=AD$3)*(GMW!$HZ$2:$HZ$100=AD$1),0),$B128-1973)</f>
        <v>401311</v>
      </c>
      <c r="AE128" cm="1">
        <f t="array" ref="AE128">INDEX(GMW!$A$2:$HZ$100,MATCH(1,(GMW!$HY$2:$HY$100=AE$3)*(GMW!$HZ$2:$HZ$100=AE$1),0),$B128-1973)</f>
        <v>486604.3</v>
      </c>
      <c r="AF128" cm="1">
        <f t="array" ref="AF128">INDEX(GMW!$A$2:$HZ$100,MATCH(1,(GMW!$HY$2:$HY$100=AF$3)*(GMW!$HZ$2:$HZ$100=AF$1),0),$B128-1973)</f>
        <v>85.456950000000006</v>
      </c>
      <c r="AG128" cm="1">
        <f t="array" ref="AG128">INDEX(GMW!$A$2:$HZ$100,MATCH(1,(GMW!$HY$2:$HY$100=AG$3)*(GMW!$HZ$2:$HZ$100=AG$1),0),$B128-1973)</f>
        <v>89.366669999999999</v>
      </c>
      <c r="AH128" cm="1">
        <f t="array" ref="AH128">INDEX(GMW!$A$2:$HZ$100,MATCH(1,(GMW!$HY$2:$HY$100=AH$3)*(GMW!$HZ$2:$HZ$100=AH$1),0),$B128-1973)</f>
        <v>0.5</v>
      </c>
      <c r="AI128" cm="1">
        <f t="array" ref="AI128">INDEX(GMW!$A$2:$HZ$100,MATCH(1,(GMW!$HY$2:$HY$100=AI$3)*(GMW!$HZ$2:$HZ$100=AI$1),0),$B128-1973)</f>
        <v>42133</v>
      </c>
      <c r="AJ128" cm="1">
        <f t="array" ref="AJ128">INDEX(GMW!$A$2:$HZ$100,MATCH(1,(GMW!$HY$2:$HY$100=AJ$3)*(GMW!$HZ$2:$HZ$100=AJ$1),0),$B128-1973)</f>
        <v>91.8</v>
      </c>
      <c r="AK128" cm="1">
        <f t="array" ref="AK128">INDEX(GMW!$A$2:$HZ$100,MATCH(1,(GMW!$HY$2:$HY$100=AK$3)*(GMW!$HZ$2:$HZ$100=AK$1),0),$B128-1973)</f>
        <v>26116</v>
      </c>
      <c r="AL128" cm="1">
        <f t="array" ref="AL128">INDEX(GMW!$A$2:$HZ$100,MATCH(1,(GMW!$HY$2:$HY$100=AL$3)*(GMW!$HZ$2:$HZ$100=AL$1),0),$B128-1973)</f>
        <v>7.9</v>
      </c>
      <c r="AM128" cm="1">
        <f t="array" ref="AM128">INDEX(GMW!$A$2:$HZ$100,MATCH(1,(GMW!$HY$2:$HY$100=AM$3)*(GMW!$HZ$2:$HZ$100=AM$1),0),$B128-1973)</f>
        <v>-3.555679</v>
      </c>
      <c r="AN128" cm="1">
        <f t="array" ref="AN128">INDEX(GMW!$A$2:$HZ$100,MATCH(1,(GMW!$HY$2:$HY$100=AN$3)*(GMW!$HZ$2:$HZ$100=AN$1),0),$B128-1973)</f>
        <v>62760</v>
      </c>
      <c r="AO128" cm="1">
        <f t="array" ref="AO128">INDEX(GMW!$A$2:$HZ$100,MATCH(1,(GMW!$HY$2:$HY$100=AO$3)*(GMW!$HZ$2:$HZ$100=AO$1),0),$B128-1973)</f>
        <v>469606</v>
      </c>
      <c r="AP128" cm="1">
        <f t="array" ref="AP128">INDEX(GMW!$A$2:$HZ$100,MATCH(1,(GMW!$HY$2:$HY$100=AP$3)*(GMW!$HZ$2:$HZ$100=AP$1),0),$B128-1973)</f>
        <v>34643</v>
      </c>
      <c r="AQ128" cm="1">
        <f t="array" ref="AQ128">INDEX(GMW!$A$2:$HZ$100,MATCH(1,(GMW!$HY$2:$HY$100=AQ$3)*(GMW!$HZ$2:$HZ$100=AQ$1),0),$B128-1973)</f>
        <v>-28961</v>
      </c>
      <c r="AR128" cm="1">
        <f t="array" ref="AR128">INDEX(GMW!$A$2:$HZ$100,MATCH(1,(GMW!$HY$2:$HY$100=AR$3)*(GMW!$HZ$2:$HZ$100=AR$1),0),$B128-1973)</f>
        <v>162430</v>
      </c>
      <c r="AS128" cm="1">
        <f t="array" ref="AS128">INDEX(GMW!$A$2:$HZ$100,MATCH(1,(GMW!$HY$2:$HY$100=AS$3)*(GMW!$HZ$2:$HZ$100=AS$1),0),$B128-1973)</f>
        <v>5682</v>
      </c>
      <c r="AT128" cm="1">
        <f t="array" ref="AT128">INDEX(GMW!$A$2:$HZ$100,MATCH(1,(GMW!$HY$2:$HY$100=AT$3)*(GMW!$HZ$2:$HZ$100=AT$1),0),$B128-1973)</f>
        <v>10480</v>
      </c>
      <c r="AU128" cm="1">
        <f t="array" ref="AU128">INDEX(GMW!$A$2:$HZ$100,MATCH(1,(GMW!$HY$2:$HY$100=AU$3)*(GMW!$HZ$2:$HZ$100=AU$1),0),$B128-1973)</f>
        <v>143949</v>
      </c>
      <c r="AV128" cm="1">
        <f t="array" ref="AV128">INDEX(GMW!$A$2:$HZ$100,MATCH(1,(GMW!$HY$2:$HY$100=AV$3)*(GMW!$HZ$2:$HZ$100=AV$1),0),$B128-1973)</f>
        <v>1068100</v>
      </c>
      <c r="AW128" cm="1">
        <f t="array" ref="AW128">INDEX(GMW!$A$2:$HZ$100,MATCH(1,(GMW!$HY$2:$HY$100=AW$3)*(GMW!$HZ$2:$HZ$100=AW$1),0),$B128-1973)</f>
        <v>401311</v>
      </c>
      <c r="AX128" cm="1">
        <f t="array" ref="AX128">INDEX(GMW!$A$2:$HZ$100,MATCH(1,(GMW!$HY$2:$HY$100=AX$3)*(GMW!$HZ$2:$HZ$100=AX$1),0),$B128-1973)</f>
        <v>486604.3</v>
      </c>
      <c r="AY128" cm="1">
        <f t="array" ref="AY128">INDEX(GMW!$A$2:$HZ$100,MATCH(1,(GMW!$HY$2:$HY$100=AY$3)*(GMW!$HZ$2:$HZ$100=AY$1),0),$B128-1973)</f>
        <v>85.456950000000006</v>
      </c>
      <c r="AZ128" cm="1">
        <f t="array" ref="AZ128">INDEX(GMW!$A$2:$HZ$100,MATCH(1,(GMW!$HY$2:$HY$100=AZ$3)*(GMW!$HZ$2:$HZ$100=AZ$1),0),$B128-1973)</f>
        <v>89.366669999999999</v>
      </c>
      <c r="BA128" cm="1">
        <f t="array" ref="BA128">INDEX(GMW!$A$2:$HZ$100,MATCH(1,(GMW!$HY$2:$HY$100=BA$3)*(GMW!$HZ$2:$HZ$100=BA$1),0),$B128-1973)</f>
        <v>0.5</v>
      </c>
      <c r="BB128" cm="1">
        <f t="array" ref="BB128">INDEX(GMW!$A$2:$HZ$100,MATCH(1,(GMW!$HY$2:$HY$100=BB$3)*(GMW!$HZ$2:$HZ$100=BB$1),0),$B128-1973)</f>
        <v>42133</v>
      </c>
      <c r="BC128" cm="1">
        <f t="array" ref="BC128">INDEX(GMW!$A$2:$HZ$100,MATCH(1,(GMW!$HY$2:$HY$100=BC$3)*(GMW!$HZ$2:$HZ$100=BC$1),0),$B128-1973)</f>
        <v>91.8</v>
      </c>
      <c r="BD128" cm="1">
        <f t="array" ref="BD128">INDEX(GMW!$A$2:$HZ$100,MATCH(1,(GMW!$HY$2:$HY$100=BD$3)*(GMW!$HZ$2:$HZ$100=BD$1),0),$B128-1973)</f>
        <v>26116</v>
      </c>
      <c r="BE128" cm="1">
        <f t="array" ref="BE128">INDEX(GMW!$A$2:$HZ$100,MATCH(1,(GMW!$HY$2:$HY$100=BE$3)*(GMW!$HZ$2:$HZ$100=BE$1),0),$B128-1973)</f>
        <v>7.9</v>
      </c>
      <c r="BF128" cm="1">
        <f t="array" ref="BF128">INDEX(GMW!$A$2:$HZ$100,MATCH(1,(GMW!$HY$2:$HY$100=BF$3)*(GMW!$HZ$2:$HZ$100=BF$1),0),$B128-1973)</f>
        <v>-3.555679</v>
      </c>
      <c r="BG128" cm="1">
        <f t="array" ref="BG128">INDEX(GMW!$A$2:$HZ$100,MATCH(1,(GMW!$HY$2:$HY$100=BG$3)*(GMW!$HZ$2:$HZ$100=BG$1),0),$B128-1973)</f>
        <v>62760</v>
      </c>
      <c r="BJ128">
        <f t="shared" si="127"/>
        <v>2010</v>
      </c>
    </row>
    <row r="129" spans="1:63">
      <c r="B129">
        <f t="shared" si="125"/>
        <v>2102</v>
      </c>
      <c r="C129" cm="1">
        <f t="array" ref="C129">INDEX(GMW!$A$2:$HZ$100,MATCH(1,(GMW!$HY$2:$HY$100=C$3)*(GMW!$HZ$2:$HZ$100=C$1),0),$B129-1973)</f>
        <v>472199</v>
      </c>
      <c r="D129" cm="1">
        <f t="array" ref="D129">INDEX(GMW!$A$2:$HZ$100,MATCH(1,(GMW!$HY$2:$HY$100=D$3)*(GMW!$HZ$2:$HZ$100=D$1),0),$B129-1973)</f>
        <v>36671</v>
      </c>
      <c r="E129" cm="1">
        <f t="array" ref="E129">INDEX(GMW!$A$2:$HZ$100,MATCH(1,(GMW!$HY$2:$HY$100=E$3)*(GMW!$HZ$2:$HZ$100=E$1),0),$B129-1973)</f>
        <v>-27445</v>
      </c>
      <c r="F129" cm="1">
        <f t="array" ref="F129">INDEX(GMW!$A$2:$HZ$100,MATCH(1,(GMW!$HY$2:$HY$100=F$3)*(GMW!$HZ$2:$HZ$100=F$1),0),$B129-1973)</f>
        <v>164687</v>
      </c>
      <c r="G129" cm="1">
        <f t="array" ref="G129">INDEX(GMW!$A$2:$HZ$100,MATCH(1,(GMW!$HY$2:$HY$100=G$3)*(GMW!$HZ$2:$HZ$100=G$1),0),$B129-1973)</f>
        <v>9226</v>
      </c>
      <c r="H129" cm="1">
        <f t="array" ref="H129">INDEX(GMW!$A$2:$HZ$100,MATCH(1,(GMW!$HY$2:$HY$100=H$3)*(GMW!$HZ$2:$HZ$100=H$1),0),$B129-1973)</f>
        <v>10466</v>
      </c>
      <c r="I129" cm="1">
        <f t="array" ref="I129">INDEX(GMW!$A$2:$HZ$100,MATCH(1,(GMW!$HY$2:$HY$100=I$3)*(GMW!$HZ$2:$HZ$100=I$1),0),$B129-1973)</f>
        <v>147708</v>
      </c>
      <c r="J129" cm="1">
        <f t="array" ref="J129">INDEX(GMW!$A$2:$HZ$100,MATCH(1,(GMW!$HY$2:$HY$100=J$3)*(GMW!$HZ$2:$HZ$100=J$1),0),$B129-1973)</f>
        <v>1106900</v>
      </c>
      <c r="K129" cm="1">
        <f t="array" ref="K129">INDEX(GMW!$A$2:$HZ$100,MATCH(1,(GMW!$HY$2:$HY$100=K$3)*(GMW!$HZ$2:$HZ$100=K$1),0),$B129-1973)</f>
        <v>404199</v>
      </c>
      <c r="L129" cm="1">
        <f t="array" ref="L129">INDEX(GMW!$A$2:$HZ$100,MATCH(1,(GMW!$HY$2:$HY$100=L$3)*(GMW!$HZ$2:$HZ$100=L$1),0),$B129-1973)</f>
        <v>488989.2</v>
      </c>
      <c r="M129" cm="1">
        <f t="array" ref="M129">INDEX(GMW!$A$2:$HZ$100,MATCH(1,(GMW!$HY$2:$HY$100=M$3)*(GMW!$HZ$2:$HZ$100=M$1),0),$B129-1973)</f>
        <v>85.599289999999996</v>
      </c>
      <c r="N129" cm="1">
        <f t="array" ref="N129">INDEX(GMW!$A$2:$HZ$100,MATCH(1,(GMW!$HY$2:$HY$100=N$3)*(GMW!$HZ$2:$HZ$100=N$1),0),$B129-1973)</f>
        <v>89.633330000000001</v>
      </c>
      <c r="O129" cm="1">
        <f t="array" ref="O129">INDEX(GMW!$A$2:$HZ$100,MATCH(1,(GMW!$HY$2:$HY$100=O$3)*(GMW!$HZ$2:$HZ$100=O$1),0),$B129-1973)</f>
        <v>0.5</v>
      </c>
      <c r="P129" cm="1">
        <f t="array" ref="P129">INDEX(GMW!$A$2:$HZ$100,MATCH(1,(GMW!$HY$2:$HY$100=P$3)*(GMW!$HZ$2:$HZ$100=P$1),0),$B129-1973)</f>
        <v>41808</v>
      </c>
      <c r="Q129" cm="1">
        <f t="array" ref="Q129">INDEX(GMW!$A$2:$HZ$100,MATCH(1,(GMW!$HY$2:$HY$100=Q$3)*(GMW!$HZ$2:$HZ$100=Q$1),0),$B129-1973)</f>
        <v>89.8</v>
      </c>
      <c r="R129" cm="1">
        <f t="array" ref="R129">INDEX(GMW!$A$2:$HZ$100,MATCH(1,(GMW!$HY$2:$HY$100=R$3)*(GMW!$HZ$2:$HZ$100=R$1),0),$B129-1973)</f>
        <v>26703</v>
      </c>
      <c r="S129" cm="1">
        <f t="array" ref="S129">INDEX(GMW!$A$2:$HZ$100,MATCH(1,(GMW!$HY$2:$HY$100=S$3)*(GMW!$HZ$2:$HZ$100=S$1),0),$B129-1973)</f>
        <v>7.8</v>
      </c>
      <c r="T129" cm="1">
        <f t="array" ref="T129">INDEX(GMW!$A$2:$HZ$100,MATCH(1,(GMW!$HY$2:$HY$100=T$3)*(GMW!$HZ$2:$HZ$100=T$1),0),$B129-1973)</f>
        <v>-3.4939770000000001</v>
      </c>
      <c r="U129" cm="1">
        <f t="array" ref="U129">INDEX(GMW!$A$2:$HZ$100,MATCH(1,(GMW!$HY$2:$HY$100=U$3)*(GMW!$HZ$2:$HZ$100=U$1),0),$B129-1973)</f>
        <v>62891.25</v>
      </c>
      <c r="V129" cm="1">
        <f t="array" ref="V129">INDEX(GMW!$A$2:$HZ$100,MATCH(1,(GMW!$HY$2:$HY$100=V$3)*(GMW!$HZ$2:$HZ$100=V$1),0),$B129-1973)</f>
        <v>472199</v>
      </c>
      <c r="W129" cm="1">
        <f t="array" ref="W129">INDEX(GMW!$A$2:$HZ$100,MATCH(1,(GMW!$HY$2:$HY$100=W$3)*(GMW!$HZ$2:$HZ$100=W$1),0),$B129-1973)</f>
        <v>36671</v>
      </c>
      <c r="X129" cm="1">
        <f t="array" ref="X129">INDEX(GMW!$A$2:$HZ$100,MATCH(1,(GMW!$HY$2:$HY$100=X$3)*(GMW!$HZ$2:$HZ$100=X$1),0),$B129-1973)</f>
        <v>-27445</v>
      </c>
      <c r="Y129" cm="1">
        <f t="array" ref="Y129">INDEX(GMW!$A$2:$HZ$100,MATCH(1,(GMW!$HY$2:$HY$100=Y$3)*(GMW!$HZ$2:$HZ$100=Y$1),0),$B129-1973)</f>
        <v>164687</v>
      </c>
      <c r="Z129" cm="1">
        <f t="array" ref="Z129">INDEX(GMW!$A$2:$HZ$100,MATCH(1,(GMW!$HY$2:$HY$100=Z$3)*(GMW!$HZ$2:$HZ$100=Z$1),0),$B129-1973)</f>
        <v>9226</v>
      </c>
      <c r="AA129" cm="1">
        <f t="array" ref="AA129">INDEX(GMW!$A$2:$HZ$100,MATCH(1,(GMW!$HY$2:$HY$100=AA$3)*(GMW!$HZ$2:$HZ$100=AA$1),0),$B129-1973)</f>
        <v>10466</v>
      </c>
      <c r="AB129" cm="1">
        <f t="array" ref="AB129">INDEX(GMW!$A$2:$HZ$100,MATCH(1,(GMW!$HY$2:$HY$100=AB$3)*(GMW!$HZ$2:$HZ$100=AB$1),0),$B129-1973)</f>
        <v>147708</v>
      </c>
      <c r="AC129" cm="1">
        <f t="array" ref="AC129">INDEX(GMW!$A$2:$HZ$100,MATCH(1,(GMW!$HY$2:$HY$100=AC$3)*(GMW!$HZ$2:$HZ$100=AC$1),0),$B129-1973)</f>
        <v>1106900</v>
      </c>
      <c r="AD129" cm="1">
        <f t="array" ref="AD129">INDEX(GMW!$A$2:$HZ$100,MATCH(1,(GMW!$HY$2:$HY$100=AD$3)*(GMW!$HZ$2:$HZ$100=AD$1),0),$B129-1973)</f>
        <v>404199</v>
      </c>
      <c r="AE129" cm="1">
        <f t="array" ref="AE129">INDEX(GMW!$A$2:$HZ$100,MATCH(1,(GMW!$HY$2:$HY$100=AE$3)*(GMW!$HZ$2:$HZ$100=AE$1),0),$B129-1973)</f>
        <v>488989.2</v>
      </c>
      <c r="AF129" cm="1">
        <f t="array" ref="AF129">INDEX(GMW!$A$2:$HZ$100,MATCH(1,(GMW!$HY$2:$HY$100=AF$3)*(GMW!$HZ$2:$HZ$100=AF$1),0),$B129-1973)</f>
        <v>85.599289999999996</v>
      </c>
      <c r="AG129" cm="1">
        <f t="array" ref="AG129">INDEX(GMW!$A$2:$HZ$100,MATCH(1,(GMW!$HY$2:$HY$100=AG$3)*(GMW!$HZ$2:$HZ$100=AG$1),0),$B129-1973)</f>
        <v>89.633330000000001</v>
      </c>
      <c r="AH129" cm="1">
        <f t="array" ref="AH129">INDEX(GMW!$A$2:$HZ$100,MATCH(1,(GMW!$HY$2:$HY$100=AH$3)*(GMW!$HZ$2:$HZ$100=AH$1),0),$B129-1973)</f>
        <v>0.5</v>
      </c>
      <c r="AI129" cm="1">
        <f t="array" ref="AI129">INDEX(GMW!$A$2:$HZ$100,MATCH(1,(GMW!$HY$2:$HY$100=AI$3)*(GMW!$HZ$2:$HZ$100=AI$1),0),$B129-1973)</f>
        <v>41808</v>
      </c>
      <c r="AJ129" cm="1">
        <f t="array" ref="AJ129">INDEX(GMW!$A$2:$HZ$100,MATCH(1,(GMW!$HY$2:$HY$100=AJ$3)*(GMW!$HZ$2:$HZ$100=AJ$1),0),$B129-1973)</f>
        <v>89.8</v>
      </c>
      <c r="AK129" cm="1">
        <f t="array" ref="AK129">INDEX(GMW!$A$2:$HZ$100,MATCH(1,(GMW!$HY$2:$HY$100=AK$3)*(GMW!$HZ$2:$HZ$100=AK$1),0),$B129-1973)</f>
        <v>26703</v>
      </c>
      <c r="AL129" cm="1">
        <f t="array" ref="AL129">INDEX(GMW!$A$2:$HZ$100,MATCH(1,(GMW!$HY$2:$HY$100=AL$3)*(GMW!$HZ$2:$HZ$100=AL$1),0),$B129-1973)</f>
        <v>7.8</v>
      </c>
      <c r="AM129" cm="1">
        <f t="array" ref="AM129">INDEX(GMW!$A$2:$HZ$100,MATCH(1,(GMW!$HY$2:$HY$100=AM$3)*(GMW!$HZ$2:$HZ$100=AM$1),0),$B129-1973)</f>
        <v>-3.4939770000000001</v>
      </c>
      <c r="AN129" cm="1">
        <f t="array" ref="AN129">INDEX(GMW!$A$2:$HZ$100,MATCH(1,(GMW!$HY$2:$HY$100=AN$3)*(GMW!$HZ$2:$HZ$100=AN$1),0),$B129-1973)</f>
        <v>62891.25</v>
      </c>
      <c r="AO129" cm="1">
        <f t="array" ref="AO129">INDEX(GMW!$A$2:$HZ$100,MATCH(1,(GMW!$HY$2:$HY$100=AO$3)*(GMW!$HZ$2:$HZ$100=AO$1),0),$B129-1973)</f>
        <v>472199</v>
      </c>
      <c r="AP129" cm="1">
        <f t="array" ref="AP129">INDEX(GMW!$A$2:$HZ$100,MATCH(1,(GMW!$HY$2:$HY$100=AP$3)*(GMW!$HZ$2:$HZ$100=AP$1),0),$B129-1973)</f>
        <v>36671</v>
      </c>
      <c r="AQ129" cm="1">
        <f t="array" ref="AQ129">INDEX(GMW!$A$2:$HZ$100,MATCH(1,(GMW!$HY$2:$HY$100=AQ$3)*(GMW!$HZ$2:$HZ$100=AQ$1),0),$B129-1973)</f>
        <v>-27445</v>
      </c>
      <c r="AR129" cm="1">
        <f t="array" ref="AR129">INDEX(GMW!$A$2:$HZ$100,MATCH(1,(GMW!$HY$2:$HY$100=AR$3)*(GMW!$HZ$2:$HZ$100=AR$1),0),$B129-1973)</f>
        <v>164687</v>
      </c>
      <c r="AS129" cm="1">
        <f t="array" ref="AS129">INDEX(GMW!$A$2:$HZ$100,MATCH(1,(GMW!$HY$2:$HY$100=AS$3)*(GMW!$HZ$2:$HZ$100=AS$1),0),$B129-1973)</f>
        <v>9226</v>
      </c>
      <c r="AT129" cm="1">
        <f t="array" ref="AT129">INDEX(GMW!$A$2:$HZ$100,MATCH(1,(GMW!$HY$2:$HY$100=AT$3)*(GMW!$HZ$2:$HZ$100=AT$1),0),$B129-1973)</f>
        <v>10466</v>
      </c>
      <c r="AU129" cm="1">
        <f t="array" ref="AU129">INDEX(GMW!$A$2:$HZ$100,MATCH(1,(GMW!$HY$2:$HY$100=AU$3)*(GMW!$HZ$2:$HZ$100=AU$1),0),$B129-1973)</f>
        <v>147708</v>
      </c>
      <c r="AV129" cm="1">
        <f t="array" ref="AV129">INDEX(GMW!$A$2:$HZ$100,MATCH(1,(GMW!$HY$2:$HY$100=AV$3)*(GMW!$HZ$2:$HZ$100=AV$1),0),$B129-1973)</f>
        <v>1106900</v>
      </c>
      <c r="AW129" cm="1">
        <f t="array" ref="AW129">INDEX(GMW!$A$2:$HZ$100,MATCH(1,(GMW!$HY$2:$HY$100=AW$3)*(GMW!$HZ$2:$HZ$100=AW$1),0),$B129-1973)</f>
        <v>404199</v>
      </c>
      <c r="AX129" cm="1">
        <f t="array" ref="AX129">INDEX(GMW!$A$2:$HZ$100,MATCH(1,(GMW!$HY$2:$HY$100=AX$3)*(GMW!$HZ$2:$HZ$100=AX$1),0),$B129-1973)</f>
        <v>488989.2</v>
      </c>
      <c r="AY129" cm="1">
        <f t="array" ref="AY129">INDEX(GMW!$A$2:$HZ$100,MATCH(1,(GMW!$HY$2:$HY$100=AY$3)*(GMW!$HZ$2:$HZ$100=AY$1),0),$B129-1973)</f>
        <v>85.599289999999996</v>
      </c>
      <c r="AZ129" cm="1">
        <f t="array" ref="AZ129">INDEX(GMW!$A$2:$HZ$100,MATCH(1,(GMW!$HY$2:$HY$100=AZ$3)*(GMW!$HZ$2:$HZ$100=AZ$1),0),$B129-1973)</f>
        <v>89.633330000000001</v>
      </c>
      <c r="BA129" cm="1">
        <f t="array" ref="BA129">INDEX(GMW!$A$2:$HZ$100,MATCH(1,(GMW!$HY$2:$HY$100=BA$3)*(GMW!$HZ$2:$HZ$100=BA$1),0),$B129-1973)</f>
        <v>0.5</v>
      </c>
      <c r="BB129" cm="1">
        <f t="array" ref="BB129">INDEX(GMW!$A$2:$HZ$100,MATCH(1,(GMW!$HY$2:$HY$100=BB$3)*(GMW!$HZ$2:$HZ$100=BB$1),0),$B129-1973)</f>
        <v>41808</v>
      </c>
      <c r="BC129" cm="1">
        <f t="array" ref="BC129">INDEX(GMW!$A$2:$HZ$100,MATCH(1,(GMW!$HY$2:$HY$100=BC$3)*(GMW!$HZ$2:$HZ$100=BC$1),0),$B129-1973)</f>
        <v>89.8</v>
      </c>
      <c r="BD129" cm="1">
        <f t="array" ref="BD129">INDEX(GMW!$A$2:$HZ$100,MATCH(1,(GMW!$HY$2:$HY$100=BD$3)*(GMW!$HZ$2:$HZ$100=BD$1),0),$B129-1973)</f>
        <v>26703</v>
      </c>
      <c r="BE129" cm="1">
        <f t="array" ref="BE129">INDEX(GMW!$A$2:$HZ$100,MATCH(1,(GMW!$HY$2:$HY$100=BE$3)*(GMW!$HZ$2:$HZ$100=BE$1),0),$B129-1973)</f>
        <v>7.8</v>
      </c>
      <c r="BF129" cm="1">
        <f t="array" ref="BF129">INDEX(GMW!$A$2:$HZ$100,MATCH(1,(GMW!$HY$2:$HY$100=BF$3)*(GMW!$HZ$2:$HZ$100=BF$1),0),$B129-1973)</f>
        <v>-3.4939770000000001</v>
      </c>
      <c r="BG129" cm="1">
        <f t="array" ref="BG129">INDEX(GMW!$A$2:$HZ$100,MATCH(1,(GMW!$HY$2:$HY$100=BG$3)*(GMW!$HZ$2:$HZ$100=BG$1),0),$B129-1973)</f>
        <v>62891.25</v>
      </c>
      <c r="BJ129">
        <f t="shared" si="127"/>
        <v>2010</v>
      </c>
    </row>
    <row r="130" spans="1:63">
      <c r="B130">
        <f t="shared" si="125"/>
        <v>2103</v>
      </c>
      <c r="C130" cm="1">
        <f t="array" ref="C130">INDEX(GMW!$A$2:$HZ$100,MATCH(1,(GMW!$HY$2:$HY$100=C$3)*(GMW!$HZ$2:$HZ$100=C$1),0),$B130-1973)</f>
        <v>472612</v>
      </c>
      <c r="D130" cm="1">
        <f t="array" ref="D130">INDEX(GMW!$A$2:$HZ$100,MATCH(1,(GMW!$HY$2:$HY$100=D$3)*(GMW!$HZ$2:$HZ$100=D$1),0),$B130-1973)</f>
        <v>46230</v>
      </c>
      <c r="E130" cm="1">
        <f t="array" ref="E130">INDEX(GMW!$A$2:$HZ$100,MATCH(1,(GMW!$HY$2:$HY$100=E$3)*(GMW!$HZ$2:$HZ$100=E$1),0),$B130-1973)</f>
        <v>-37187</v>
      </c>
      <c r="F130" cm="1">
        <f t="array" ref="F130">INDEX(GMW!$A$2:$HZ$100,MATCH(1,(GMW!$HY$2:$HY$100=F$3)*(GMW!$HZ$2:$HZ$100=F$1),0),$B130-1973)</f>
        <v>167607</v>
      </c>
      <c r="G130" cm="1">
        <f t="array" ref="G130">INDEX(GMW!$A$2:$HZ$100,MATCH(1,(GMW!$HY$2:$HY$100=G$3)*(GMW!$HZ$2:$HZ$100=G$1),0),$B130-1973)</f>
        <v>9043</v>
      </c>
      <c r="H130" cm="1">
        <f t="array" ref="H130">INDEX(GMW!$A$2:$HZ$100,MATCH(1,(GMW!$HY$2:$HY$100=H$3)*(GMW!$HZ$2:$HZ$100=H$1),0),$B130-1973)</f>
        <v>10463</v>
      </c>
      <c r="I130" cm="1">
        <f t="array" ref="I130">INDEX(GMW!$A$2:$HZ$100,MATCH(1,(GMW!$HY$2:$HY$100=I$3)*(GMW!$HZ$2:$HZ$100=I$1),0),$B130-1973)</f>
        <v>140883</v>
      </c>
      <c r="J130" cm="1">
        <f t="array" ref="J130">INDEX(GMW!$A$2:$HZ$100,MATCH(1,(GMW!$HY$2:$HY$100=J$3)*(GMW!$HZ$2:$HZ$100=J$1),0),$B130-1973)</f>
        <v>1152500</v>
      </c>
      <c r="K130" cm="1">
        <f t="array" ref="K130">INDEX(GMW!$A$2:$HZ$100,MATCH(1,(GMW!$HY$2:$HY$100=K$3)*(GMW!$HZ$2:$HZ$100=K$1),0),$B130-1973)</f>
        <v>406930</v>
      </c>
      <c r="L130" cm="1">
        <f t="array" ref="L130">INDEX(GMW!$A$2:$HZ$100,MATCH(1,(GMW!$HY$2:$HY$100=L$3)*(GMW!$HZ$2:$HZ$100=L$1),0),$B130-1973)</f>
        <v>491360.7</v>
      </c>
      <c r="M130" cm="1">
        <f t="array" ref="M130">INDEX(GMW!$A$2:$HZ$100,MATCH(1,(GMW!$HY$2:$HY$100=M$3)*(GMW!$HZ$2:$HZ$100=M$1),0),$B130-1973)</f>
        <v>86.102339999999998</v>
      </c>
      <c r="N130" cm="1">
        <f t="array" ref="N130">INDEX(GMW!$A$2:$HZ$100,MATCH(1,(GMW!$HY$2:$HY$100=N$3)*(GMW!$HZ$2:$HZ$100=N$1),0),$B130-1973)</f>
        <v>90.5</v>
      </c>
      <c r="O130" cm="1">
        <f t="array" ref="O130">INDEX(GMW!$A$2:$HZ$100,MATCH(1,(GMW!$HY$2:$HY$100=O$3)*(GMW!$HZ$2:$HZ$100=O$1),0),$B130-1973)</f>
        <v>0.5</v>
      </c>
      <c r="P130" cm="1">
        <f t="array" ref="P130">INDEX(GMW!$A$2:$HZ$100,MATCH(1,(GMW!$HY$2:$HY$100=P$3)*(GMW!$HZ$2:$HZ$100=P$1),0),$B130-1973)</f>
        <v>41865</v>
      </c>
      <c r="Q130" cm="1">
        <f t="array" ref="Q130">INDEX(GMW!$A$2:$HZ$100,MATCH(1,(GMW!$HY$2:$HY$100=Q$3)*(GMW!$HZ$2:$HZ$100=Q$1),0),$B130-1973)</f>
        <v>89.3</v>
      </c>
      <c r="R130" cm="1">
        <f t="array" ref="R130">INDEX(GMW!$A$2:$HZ$100,MATCH(1,(GMW!$HY$2:$HY$100=R$3)*(GMW!$HZ$2:$HZ$100=R$1),0),$B130-1973)</f>
        <v>26309</v>
      </c>
      <c r="S130" cm="1">
        <f t="array" ref="S130">INDEX(GMW!$A$2:$HZ$100,MATCH(1,(GMW!$HY$2:$HY$100=S$3)*(GMW!$HZ$2:$HZ$100=S$1),0),$B130-1973)</f>
        <v>7.9</v>
      </c>
      <c r="T130" cm="1">
        <f t="array" ref="T130">INDEX(GMW!$A$2:$HZ$100,MATCH(1,(GMW!$HY$2:$HY$100=T$3)*(GMW!$HZ$2:$HZ$100=T$1),0),$B130-1973)</f>
        <v>-3.8903240000000001</v>
      </c>
      <c r="U130" cm="1">
        <f t="array" ref="U130">INDEX(GMW!$A$2:$HZ$100,MATCH(1,(GMW!$HY$2:$HY$100=U$3)*(GMW!$HZ$2:$HZ$100=U$1),0),$B130-1973)</f>
        <v>63022.5</v>
      </c>
      <c r="V130" cm="1">
        <f t="array" ref="V130">INDEX(GMW!$A$2:$HZ$100,MATCH(1,(GMW!$HY$2:$HY$100=V$3)*(GMW!$HZ$2:$HZ$100=V$1),0),$B130-1973)</f>
        <v>472612</v>
      </c>
      <c r="W130" cm="1">
        <f t="array" ref="W130">INDEX(GMW!$A$2:$HZ$100,MATCH(1,(GMW!$HY$2:$HY$100=W$3)*(GMW!$HZ$2:$HZ$100=W$1),0),$B130-1973)</f>
        <v>46230</v>
      </c>
      <c r="X130" cm="1">
        <f t="array" ref="X130">INDEX(GMW!$A$2:$HZ$100,MATCH(1,(GMW!$HY$2:$HY$100=X$3)*(GMW!$HZ$2:$HZ$100=X$1),0),$B130-1973)</f>
        <v>-37187</v>
      </c>
      <c r="Y130" cm="1">
        <f t="array" ref="Y130">INDEX(GMW!$A$2:$HZ$100,MATCH(1,(GMW!$HY$2:$HY$100=Y$3)*(GMW!$HZ$2:$HZ$100=Y$1),0),$B130-1973)</f>
        <v>167607</v>
      </c>
      <c r="Z130" cm="1">
        <f t="array" ref="Z130">INDEX(GMW!$A$2:$HZ$100,MATCH(1,(GMW!$HY$2:$HY$100=Z$3)*(GMW!$HZ$2:$HZ$100=Z$1),0),$B130-1973)</f>
        <v>9043</v>
      </c>
      <c r="AA130" cm="1">
        <f t="array" ref="AA130">INDEX(GMW!$A$2:$HZ$100,MATCH(1,(GMW!$HY$2:$HY$100=AA$3)*(GMW!$HZ$2:$HZ$100=AA$1),0),$B130-1973)</f>
        <v>10463</v>
      </c>
      <c r="AB130" cm="1">
        <f t="array" ref="AB130">INDEX(GMW!$A$2:$HZ$100,MATCH(1,(GMW!$HY$2:$HY$100=AB$3)*(GMW!$HZ$2:$HZ$100=AB$1),0),$B130-1973)</f>
        <v>140883</v>
      </c>
      <c r="AC130" cm="1">
        <f t="array" ref="AC130">INDEX(GMW!$A$2:$HZ$100,MATCH(1,(GMW!$HY$2:$HY$100=AC$3)*(GMW!$HZ$2:$HZ$100=AC$1),0),$B130-1973)</f>
        <v>1152500</v>
      </c>
      <c r="AD130" cm="1">
        <f t="array" ref="AD130">INDEX(GMW!$A$2:$HZ$100,MATCH(1,(GMW!$HY$2:$HY$100=AD$3)*(GMW!$HZ$2:$HZ$100=AD$1),0),$B130-1973)</f>
        <v>406930</v>
      </c>
      <c r="AE130" cm="1">
        <f t="array" ref="AE130">INDEX(GMW!$A$2:$HZ$100,MATCH(1,(GMW!$HY$2:$HY$100=AE$3)*(GMW!$HZ$2:$HZ$100=AE$1),0),$B130-1973)</f>
        <v>491360.7</v>
      </c>
      <c r="AF130" cm="1">
        <f t="array" ref="AF130">INDEX(GMW!$A$2:$HZ$100,MATCH(1,(GMW!$HY$2:$HY$100=AF$3)*(GMW!$HZ$2:$HZ$100=AF$1),0),$B130-1973)</f>
        <v>86.102339999999998</v>
      </c>
      <c r="AG130" cm="1">
        <f t="array" ref="AG130">INDEX(GMW!$A$2:$HZ$100,MATCH(1,(GMW!$HY$2:$HY$100=AG$3)*(GMW!$HZ$2:$HZ$100=AG$1),0),$B130-1973)</f>
        <v>90.5</v>
      </c>
      <c r="AH130" cm="1">
        <f t="array" ref="AH130">INDEX(GMW!$A$2:$HZ$100,MATCH(1,(GMW!$HY$2:$HY$100=AH$3)*(GMW!$HZ$2:$HZ$100=AH$1),0),$B130-1973)</f>
        <v>0.5</v>
      </c>
      <c r="AI130" cm="1">
        <f t="array" ref="AI130">INDEX(GMW!$A$2:$HZ$100,MATCH(1,(GMW!$HY$2:$HY$100=AI$3)*(GMW!$HZ$2:$HZ$100=AI$1),0),$B130-1973)</f>
        <v>41865</v>
      </c>
      <c r="AJ130" cm="1">
        <f t="array" ref="AJ130">INDEX(GMW!$A$2:$HZ$100,MATCH(1,(GMW!$HY$2:$HY$100=AJ$3)*(GMW!$HZ$2:$HZ$100=AJ$1),0),$B130-1973)</f>
        <v>89.3</v>
      </c>
      <c r="AK130" cm="1">
        <f t="array" ref="AK130">INDEX(GMW!$A$2:$HZ$100,MATCH(1,(GMW!$HY$2:$HY$100=AK$3)*(GMW!$HZ$2:$HZ$100=AK$1),0),$B130-1973)</f>
        <v>26309</v>
      </c>
      <c r="AL130" cm="1">
        <f t="array" ref="AL130">INDEX(GMW!$A$2:$HZ$100,MATCH(1,(GMW!$HY$2:$HY$100=AL$3)*(GMW!$HZ$2:$HZ$100=AL$1),0),$B130-1973)</f>
        <v>7.9</v>
      </c>
      <c r="AM130" cm="1">
        <f t="array" ref="AM130">INDEX(GMW!$A$2:$HZ$100,MATCH(1,(GMW!$HY$2:$HY$100=AM$3)*(GMW!$HZ$2:$HZ$100=AM$1),0),$B130-1973)</f>
        <v>-3.8903240000000001</v>
      </c>
      <c r="AN130" cm="1">
        <f t="array" ref="AN130">INDEX(GMW!$A$2:$HZ$100,MATCH(1,(GMW!$HY$2:$HY$100=AN$3)*(GMW!$HZ$2:$HZ$100=AN$1),0),$B130-1973)</f>
        <v>63022.5</v>
      </c>
      <c r="AO130" cm="1">
        <f t="array" ref="AO130">INDEX(GMW!$A$2:$HZ$100,MATCH(1,(GMW!$HY$2:$HY$100=AO$3)*(GMW!$HZ$2:$HZ$100=AO$1),0),$B130-1973)</f>
        <v>472612</v>
      </c>
      <c r="AP130" cm="1">
        <f t="array" ref="AP130">INDEX(GMW!$A$2:$HZ$100,MATCH(1,(GMW!$HY$2:$HY$100=AP$3)*(GMW!$HZ$2:$HZ$100=AP$1),0),$B130-1973)</f>
        <v>46230</v>
      </c>
      <c r="AQ130" cm="1">
        <f t="array" ref="AQ130">INDEX(GMW!$A$2:$HZ$100,MATCH(1,(GMW!$HY$2:$HY$100=AQ$3)*(GMW!$HZ$2:$HZ$100=AQ$1),0),$B130-1973)</f>
        <v>-37187</v>
      </c>
      <c r="AR130" cm="1">
        <f t="array" ref="AR130">INDEX(GMW!$A$2:$HZ$100,MATCH(1,(GMW!$HY$2:$HY$100=AR$3)*(GMW!$HZ$2:$HZ$100=AR$1),0),$B130-1973)</f>
        <v>167607</v>
      </c>
      <c r="AS130" cm="1">
        <f t="array" ref="AS130">INDEX(GMW!$A$2:$HZ$100,MATCH(1,(GMW!$HY$2:$HY$100=AS$3)*(GMW!$HZ$2:$HZ$100=AS$1),0),$B130-1973)</f>
        <v>9043</v>
      </c>
      <c r="AT130" cm="1">
        <f t="array" ref="AT130">INDEX(GMW!$A$2:$HZ$100,MATCH(1,(GMW!$HY$2:$HY$100=AT$3)*(GMW!$HZ$2:$HZ$100=AT$1),0),$B130-1973)</f>
        <v>10463</v>
      </c>
      <c r="AU130" cm="1">
        <f t="array" ref="AU130">INDEX(GMW!$A$2:$HZ$100,MATCH(1,(GMW!$HY$2:$HY$100=AU$3)*(GMW!$HZ$2:$HZ$100=AU$1),0),$B130-1973)</f>
        <v>140883</v>
      </c>
      <c r="AV130" cm="1">
        <f t="array" ref="AV130">INDEX(GMW!$A$2:$HZ$100,MATCH(1,(GMW!$HY$2:$HY$100=AV$3)*(GMW!$HZ$2:$HZ$100=AV$1),0),$B130-1973)</f>
        <v>1152500</v>
      </c>
      <c r="AW130" cm="1">
        <f t="array" ref="AW130">INDEX(GMW!$A$2:$HZ$100,MATCH(1,(GMW!$HY$2:$HY$100=AW$3)*(GMW!$HZ$2:$HZ$100=AW$1),0),$B130-1973)</f>
        <v>406930</v>
      </c>
      <c r="AX130" cm="1">
        <f t="array" ref="AX130">INDEX(GMW!$A$2:$HZ$100,MATCH(1,(GMW!$HY$2:$HY$100=AX$3)*(GMW!$HZ$2:$HZ$100=AX$1),0),$B130-1973)</f>
        <v>491360.7</v>
      </c>
      <c r="AY130" cm="1">
        <f t="array" ref="AY130">INDEX(GMW!$A$2:$HZ$100,MATCH(1,(GMW!$HY$2:$HY$100=AY$3)*(GMW!$HZ$2:$HZ$100=AY$1),0),$B130-1973)</f>
        <v>86.102339999999998</v>
      </c>
      <c r="AZ130" cm="1">
        <f t="array" ref="AZ130">INDEX(GMW!$A$2:$HZ$100,MATCH(1,(GMW!$HY$2:$HY$100=AZ$3)*(GMW!$HZ$2:$HZ$100=AZ$1),0),$B130-1973)</f>
        <v>90.5</v>
      </c>
      <c r="BA130" cm="1">
        <f t="array" ref="BA130">INDEX(GMW!$A$2:$HZ$100,MATCH(1,(GMW!$HY$2:$HY$100=BA$3)*(GMW!$HZ$2:$HZ$100=BA$1),0),$B130-1973)</f>
        <v>0.5</v>
      </c>
      <c r="BB130" cm="1">
        <f t="array" ref="BB130">INDEX(GMW!$A$2:$HZ$100,MATCH(1,(GMW!$HY$2:$HY$100=BB$3)*(GMW!$HZ$2:$HZ$100=BB$1),0),$B130-1973)</f>
        <v>41865</v>
      </c>
      <c r="BC130" cm="1">
        <f t="array" ref="BC130">INDEX(GMW!$A$2:$HZ$100,MATCH(1,(GMW!$HY$2:$HY$100=BC$3)*(GMW!$HZ$2:$HZ$100=BC$1),0),$B130-1973)</f>
        <v>89.3</v>
      </c>
      <c r="BD130" cm="1">
        <f t="array" ref="BD130">INDEX(GMW!$A$2:$HZ$100,MATCH(1,(GMW!$HY$2:$HY$100=BD$3)*(GMW!$HZ$2:$HZ$100=BD$1),0),$B130-1973)</f>
        <v>26309</v>
      </c>
      <c r="BE130" cm="1">
        <f t="array" ref="BE130">INDEX(GMW!$A$2:$HZ$100,MATCH(1,(GMW!$HY$2:$HY$100=BE$3)*(GMW!$HZ$2:$HZ$100=BE$1),0),$B130-1973)</f>
        <v>7.9</v>
      </c>
      <c r="BF130" cm="1">
        <f t="array" ref="BF130">INDEX(GMW!$A$2:$HZ$100,MATCH(1,(GMW!$HY$2:$HY$100=BF$3)*(GMW!$HZ$2:$HZ$100=BF$1),0),$B130-1973)</f>
        <v>-3.8903240000000001</v>
      </c>
      <c r="BG130" cm="1">
        <f t="array" ref="BG130">INDEX(GMW!$A$2:$HZ$100,MATCH(1,(GMW!$HY$2:$HY$100=BG$3)*(GMW!$HZ$2:$HZ$100=BG$1),0),$B130-1973)</f>
        <v>63022.5</v>
      </c>
      <c r="BJ130">
        <f t="shared" si="127"/>
        <v>2010</v>
      </c>
    </row>
    <row r="131" spans="1:63">
      <c r="A131">
        <v>2011</v>
      </c>
      <c r="B131">
        <f t="shared" si="125"/>
        <v>2104</v>
      </c>
      <c r="C131" cm="1">
        <f t="array" ref="C131">INDEX(GMW!$A$2:$HZ$100,MATCH(1,(GMW!$HY$2:$HY$100=C$3)*(GMW!$HZ$2:$HZ$100=C$1),0),$B131-1973)</f>
        <v>473819</v>
      </c>
      <c r="D131" cm="1">
        <f t="array" ref="D131">INDEX(GMW!$A$2:$HZ$100,MATCH(1,(GMW!$HY$2:$HY$100=D$3)*(GMW!$HZ$2:$HZ$100=D$1),0),$B131-1973)</f>
        <v>24531</v>
      </c>
      <c r="E131" cm="1">
        <f t="array" ref="E131">INDEX(GMW!$A$2:$HZ$100,MATCH(1,(GMW!$HY$2:$HY$100=E$3)*(GMW!$HZ$2:$HZ$100=E$1),0),$B131-1973)</f>
        <v>-8688</v>
      </c>
      <c r="F131" cm="1">
        <f t="array" ref="F131">INDEX(GMW!$A$2:$HZ$100,MATCH(1,(GMW!$HY$2:$HY$100=F$3)*(GMW!$HZ$2:$HZ$100=F$1),0),$B131-1973)</f>
        <v>167856</v>
      </c>
      <c r="G131" cm="1">
        <f t="array" ref="G131">INDEX(GMW!$A$2:$HZ$100,MATCH(1,(GMW!$HY$2:$HY$100=G$3)*(GMW!$HZ$2:$HZ$100=G$1),0),$B131-1973)</f>
        <v>15843</v>
      </c>
      <c r="H131" cm="1">
        <f t="array" ref="H131">INDEX(GMW!$A$2:$HZ$100,MATCH(1,(GMW!$HY$2:$HY$100=H$3)*(GMW!$HZ$2:$HZ$100=H$1),0),$B131-1973)</f>
        <v>10757</v>
      </c>
      <c r="I131" cm="1">
        <f t="array" ref="I131">INDEX(GMW!$A$2:$HZ$100,MATCH(1,(GMW!$HY$2:$HY$100=I$3)*(GMW!$HZ$2:$HZ$100=I$1),0),$B131-1973)</f>
        <v>169925</v>
      </c>
      <c r="J131" cm="1">
        <f t="array" ref="J131">INDEX(GMW!$A$2:$HZ$100,MATCH(1,(GMW!$HY$2:$HY$100=J$3)*(GMW!$HZ$2:$HZ$100=J$1),0),$B131-1973)</f>
        <v>1168700</v>
      </c>
      <c r="K131" cm="1">
        <f t="array" ref="K131">INDEX(GMW!$A$2:$HZ$100,MATCH(1,(GMW!$HY$2:$HY$100=K$3)*(GMW!$HZ$2:$HZ$100=K$1),0),$B131-1973)</f>
        <v>414732</v>
      </c>
      <c r="L131" cm="1">
        <f t="array" ref="L131">INDEX(GMW!$A$2:$HZ$100,MATCH(1,(GMW!$HY$2:$HY$100=L$3)*(GMW!$HZ$2:$HZ$100=L$1),0),$B131-1973)</f>
        <v>491965.9</v>
      </c>
      <c r="M131" cm="1">
        <f t="array" ref="M131">INDEX(GMW!$A$2:$HZ$100,MATCH(1,(GMW!$HY$2:$HY$100=M$3)*(GMW!$HZ$2:$HZ$100=M$1),0),$B131-1973)</f>
        <v>87.529619999999994</v>
      </c>
      <c r="N131" cm="1">
        <f t="array" ref="N131">INDEX(GMW!$A$2:$HZ$100,MATCH(1,(GMW!$HY$2:$HY$100=N$3)*(GMW!$HZ$2:$HZ$100=N$1),0),$B131-1973)</f>
        <v>91.833340000000007</v>
      </c>
      <c r="O131" cm="1">
        <f t="array" ref="O131">INDEX(GMW!$A$2:$HZ$100,MATCH(1,(GMW!$HY$2:$HY$100=O$3)*(GMW!$HZ$2:$HZ$100=O$1),0),$B131-1973)</f>
        <v>0.5</v>
      </c>
      <c r="P131" cm="1">
        <f t="array" ref="P131">INDEX(GMW!$A$2:$HZ$100,MATCH(1,(GMW!$HY$2:$HY$100=P$3)*(GMW!$HZ$2:$HZ$100=P$1),0),$B131-1973)</f>
        <v>41285</v>
      </c>
      <c r="Q131" cm="1">
        <f t="array" ref="Q131">INDEX(GMW!$A$2:$HZ$100,MATCH(1,(GMW!$HY$2:$HY$100=Q$3)*(GMW!$HZ$2:$HZ$100=Q$1),0),$B131-1973)</f>
        <v>87.3</v>
      </c>
      <c r="R131" cm="1">
        <f t="array" ref="R131">INDEX(GMW!$A$2:$HZ$100,MATCH(1,(GMW!$HY$2:$HY$100=R$3)*(GMW!$HZ$2:$HZ$100=R$1),0),$B131-1973)</f>
        <v>26959</v>
      </c>
      <c r="S131" cm="1">
        <f t="array" ref="S131">INDEX(GMW!$A$2:$HZ$100,MATCH(1,(GMW!$HY$2:$HY$100=S$3)*(GMW!$HZ$2:$HZ$100=S$1),0),$B131-1973)</f>
        <v>7.8</v>
      </c>
      <c r="T131" cm="1">
        <f t="array" ref="T131">INDEX(GMW!$A$2:$HZ$100,MATCH(1,(GMW!$HY$2:$HY$100=T$3)*(GMW!$HZ$2:$HZ$100=T$1),0),$B131-1973)</f>
        <v>-3.7584300000000002</v>
      </c>
      <c r="U131" cm="1">
        <f t="array" ref="U131">INDEX(GMW!$A$2:$HZ$100,MATCH(1,(GMW!$HY$2:$HY$100=U$3)*(GMW!$HZ$2:$HZ$100=U$1),0),$B131-1973)</f>
        <v>63153.75</v>
      </c>
      <c r="V131" cm="1">
        <f t="array" ref="V131">INDEX(GMW!$A$2:$HZ$100,MATCH(1,(GMW!$HY$2:$HY$100=V$3)*(GMW!$HZ$2:$HZ$100=V$1),0),$B131-1973)</f>
        <v>473819</v>
      </c>
      <c r="W131" cm="1">
        <f t="array" ref="W131">INDEX(GMW!$A$2:$HZ$100,MATCH(1,(GMW!$HY$2:$HY$100=W$3)*(GMW!$HZ$2:$HZ$100=W$1),0),$B131-1973)</f>
        <v>24531</v>
      </c>
      <c r="X131" cm="1">
        <f t="array" ref="X131">INDEX(GMW!$A$2:$HZ$100,MATCH(1,(GMW!$HY$2:$HY$100=X$3)*(GMW!$HZ$2:$HZ$100=X$1),0),$B131-1973)</f>
        <v>-8688</v>
      </c>
      <c r="Y131" cm="1">
        <f t="array" ref="Y131">INDEX(GMW!$A$2:$HZ$100,MATCH(1,(GMW!$HY$2:$HY$100=Y$3)*(GMW!$HZ$2:$HZ$100=Y$1),0),$B131-1973)</f>
        <v>167856</v>
      </c>
      <c r="Z131" cm="1">
        <f t="array" ref="Z131">INDEX(GMW!$A$2:$HZ$100,MATCH(1,(GMW!$HY$2:$HY$100=Z$3)*(GMW!$HZ$2:$HZ$100=Z$1),0),$B131-1973)</f>
        <v>15843</v>
      </c>
      <c r="AA131" cm="1">
        <f t="array" ref="AA131">INDEX(GMW!$A$2:$HZ$100,MATCH(1,(GMW!$HY$2:$HY$100=AA$3)*(GMW!$HZ$2:$HZ$100=AA$1),0),$B131-1973)</f>
        <v>10757</v>
      </c>
      <c r="AB131" cm="1">
        <f t="array" ref="AB131">INDEX(GMW!$A$2:$HZ$100,MATCH(1,(GMW!$HY$2:$HY$100=AB$3)*(GMW!$HZ$2:$HZ$100=AB$1),0),$B131-1973)</f>
        <v>169925</v>
      </c>
      <c r="AC131" cm="1">
        <f t="array" ref="AC131">INDEX(GMW!$A$2:$HZ$100,MATCH(1,(GMW!$HY$2:$HY$100=AC$3)*(GMW!$HZ$2:$HZ$100=AC$1),0),$B131-1973)</f>
        <v>1168700</v>
      </c>
      <c r="AD131" cm="1">
        <f t="array" ref="AD131">INDEX(GMW!$A$2:$HZ$100,MATCH(1,(GMW!$HY$2:$HY$100=AD$3)*(GMW!$HZ$2:$HZ$100=AD$1),0),$B131-1973)</f>
        <v>414732</v>
      </c>
      <c r="AE131" cm="1">
        <f t="array" ref="AE131">INDEX(GMW!$A$2:$HZ$100,MATCH(1,(GMW!$HY$2:$HY$100=AE$3)*(GMW!$HZ$2:$HZ$100=AE$1),0),$B131-1973)</f>
        <v>491965.9</v>
      </c>
      <c r="AF131" cm="1">
        <f t="array" ref="AF131">INDEX(GMW!$A$2:$HZ$100,MATCH(1,(GMW!$HY$2:$HY$100=AF$3)*(GMW!$HZ$2:$HZ$100=AF$1),0),$B131-1973)</f>
        <v>87.529619999999994</v>
      </c>
      <c r="AG131" cm="1">
        <f t="array" ref="AG131">INDEX(GMW!$A$2:$HZ$100,MATCH(1,(GMW!$HY$2:$HY$100=AG$3)*(GMW!$HZ$2:$HZ$100=AG$1),0),$B131-1973)</f>
        <v>91.833340000000007</v>
      </c>
      <c r="AH131" cm="1">
        <f t="array" ref="AH131">INDEX(GMW!$A$2:$HZ$100,MATCH(1,(GMW!$HY$2:$HY$100=AH$3)*(GMW!$HZ$2:$HZ$100=AH$1),0),$B131-1973)</f>
        <v>0.5</v>
      </c>
      <c r="AI131" cm="1">
        <f t="array" ref="AI131">INDEX(GMW!$A$2:$HZ$100,MATCH(1,(GMW!$HY$2:$HY$100=AI$3)*(GMW!$HZ$2:$HZ$100=AI$1),0),$B131-1973)</f>
        <v>41285</v>
      </c>
      <c r="AJ131" cm="1">
        <f t="array" ref="AJ131">INDEX(GMW!$A$2:$HZ$100,MATCH(1,(GMW!$HY$2:$HY$100=AJ$3)*(GMW!$HZ$2:$HZ$100=AJ$1),0),$B131-1973)</f>
        <v>87.3</v>
      </c>
      <c r="AK131" cm="1">
        <f t="array" ref="AK131">INDEX(GMW!$A$2:$HZ$100,MATCH(1,(GMW!$HY$2:$HY$100=AK$3)*(GMW!$HZ$2:$HZ$100=AK$1),0),$B131-1973)</f>
        <v>26959</v>
      </c>
      <c r="AL131" cm="1">
        <f t="array" ref="AL131">INDEX(GMW!$A$2:$HZ$100,MATCH(1,(GMW!$HY$2:$HY$100=AL$3)*(GMW!$HZ$2:$HZ$100=AL$1),0),$B131-1973)</f>
        <v>7.8</v>
      </c>
      <c r="AM131" cm="1">
        <f t="array" ref="AM131">INDEX(GMW!$A$2:$HZ$100,MATCH(1,(GMW!$HY$2:$HY$100=AM$3)*(GMW!$HZ$2:$HZ$100=AM$1),0),$B131-1973)</f>
        <v>-3.7584300000000002</v>
      </c>
      <c r="AN131" cm="1">
        <f t="array" ref="AN131">INDEX(GMW!$A$2:$HZ$100,MATCH(1,(GMW!$HY$2:$HY$100=AN$3)*(GMW!$HZ$2:$HZ$100=AN$1),0),$B131-1973)</f>
        <v>63153.75</v>
      </c>
      <c r="AO131" cm="1">
        <f t="array" ref="AO131">INDEX(GMW!$A$2:$HZ$100,MATCH(1,(GMW!$HY$2:$HY$100=AO$3)*(GMW!$HZ$2:$HZ$100=AO$1),0),$B131-1973)</f>
        <v>473819</v>
      </c>
      <c r="AP131" cm="1">
        <f t="array" ref="AP131">INDEX(GMW!$A$2:$HZ$100,MATCH(1,(GMW!$HY$2:$HY$100=AP$3)*(GMW!$HZ$2:$HZ$100=AP$1),0),$B131-1973)</f>
        <v>24531</v>
      </c>
      <c r="AQ131" cm="1">
        <f t="array" ref="AQ131">INDEX(GMW!$A$2:$HZ$100,MATCH(1,(GMW!$HY$2:$HY$100=AQ$3)*(GMW!$HZ$2:$HZ$100=AQ$1),0),$B131-1973)</f>
        <v>-8688</v>
      </c>
      <c r="AR131" cm="1">
        <f t="array" ref="AR131">INDEX(GMW!$A$2:$HZ$100,MATCH(1,(GMW!$HY$2:$HY$100=AR$3)*(GMW!$HZ$2:$HZ$100=AR$1),0),$B131-1973)</f>
        <v>167856</v>
      </c>
      <c r="AS131" cm="1">
        <f t="array" ref="AS131">INDEX(GMW!$A$2:$HZ$100,MATCH(1,(GMW!$HY$2:$HY$100=AS$3)*(GMW!$HZ$2:$HZ$100=AS$1),0),$B131-1973)</f>
        <v>15843</v>
      </c>
      <c r="AT131" cm="1">
        <f t="array" ref="AT131">INDEX(GMW!$A$2:$HZ$100,MATCH(1,(GMW!$HY$2:$HY$100=AT$3)*(GMW!$HZ$2:$HZ$100=AT$1),0),$B131-1973)</f>
        <v>10757</v>
      </c>
      <c r="AU131" cm="1">
        <f t="array" ref="AU131">INDEX(GMW!$A$2:$HZ$100,MATCH(1,(GMW!$HY$2:$HY$100=AU$3)*(GMW!$HZ$2:$HZ$100=AU$1),0),$B131-1973)</f>
        <v>169925</v>
      </c>
      <c r="AV131" cm="1">
        <f t="array" ref="AV131">INDEX(GMW!$A$2:$HZ$100,MATCH(1,(GMW!$HY$2:$HY$100=AV$3)*(GMW!$HZ$2:$HZ$100=AV$1),0),$B131-1973)</f>
        <v>1168700</v>
      </c>
      <c r="AW131" cm="1">
        <f t="array" ref="AW131">INDEX(GMW!$A$2:$HZ$100,MATCH(1,(GMW!$HY$2:$HY$100=AW$3)*(GMW!$HZ$2:$HZ$100=AW$1),0),$B131-1973)</f>
        <v>414732</v>
      </c>
      <c r="AX131" cm="1">
        <f t="array" ref="AX131">INDEX(GMW!$A$2:$HZ$100,MATCH(1,(GMW!$HY$2:$HY$100=AX$3)*(GMW!$HZ$2:$HZ$100=AX$1),0),$B131-1973)</f>
        <v>491965.9</v>
      </c>
      <c r="AY131" cm="1">
        <f t="array" ref="AY131">INDEX(GMW!$A$2:$HZ$100,MATCH(1,(GMW!$HY$2:$HY$100=AY$3)*(GMW!$HZ$2:$HZ$100=AY$1),0),$B131-1973)</f>
        <v>87.529619999999994</v>
      </c>
      <c r="AZ131" cm="1">
        <f t="array" ref="AZ131">INDEX(GMW!$A$2:$HZ$100,MATCH(1,(GMW!$HY$2:$HY$100=AZ$3)*(GMW!$HZ$2:$HZ$100=AZ$1),0),$B131-1973)</f>
        <v>91.833340000000007</v>
      </c>
      <c r="BA131" cm="1">
        <f t="array" ref="BA131">INDEX(GMW!$A$2:$HZ$100,MATCH(1,(GMW!$HY$2:$HY$100=BA$3)*(GMW!$HZ$2:$HZ$100=BA$1),0),$B131-1973)</f>
        <v>0.5</v>
      </c>
      <c r="BB131" cm="1">
        <f t="array" ref="BB131">INDEX(GMW!$A$2:$HZ$100,MATCH(1,(GMW!$HY$2:$HY$100=BB$3)*(GMW!$HZ$2:$HZ$100=BB$1),0),$B131-1973)</f>
        <v>41285</v>
      </c>
      <c r="BC131" cm="1">
        <f t="array" ref="BC131">INDEX(GMW!$A$2:$HZ$100,MATCH(1,(GMW!$HY$2:$HY$100=BC$3)*(GMW!$HZ$2:$HZ$100=BC$1),0),$B131-1973)</f>
        <v>87.3</v>
      </c>
      <c r="BD131" cm="1">
        <f t="array" ref="BD131">INDEX(GMW!$A$2:$HZ$100,MATCH(1,(GMW!$HY$2:$HY$100=BD$3)*(GMW!$HZ$2:$HZ$100=BD$1),0),$B131-1973)</f>
        <v>26959</v>
      </c>
      <c r="BE131" cm="1">
        <f t="array" ref="BE131">INDEX(GMW!$A$2:$HZ$100,MATCH(1,(GMW!$HY$2:$HY$100=BE$3)*(GMW!$HZ$2:$HZ$100=BE$1),0),$B131-1973)</f>
        <v>7.8</v>
      </c>
      <c r="BF131" cm="1">
        <f t="array" ref="BF131">INDEX(GMW!$A$2:$HZ$100,MATCH(1,(GMW!$HY$2:$HY$100=BF$3)*(GMW!$HZ$2:$HZ$100=BF$1),0),$B131-1973)</f>
        <v>-3.7584300000000002</v>
      </c>
      <c r="BG131" cm="1">
        <f t="array" ref="BG131">INDEX(GMW!$A$2:$HZ$100,MATCH(1,(GMW!$HY$2:$HY$100=BG$3)*(GMW!$HZ$2:$HZ$100=BG$1),0),$B131-1973)</f>
        <v>63153.75</v>
      </c>
      <c r="BJ131">
        <f t="shared" si="127"/>
        <v>2010</v>
      </c>
      <c r="BK131" t="str">
        <f t="shared" ref="BK131" si="141">BJ131&amp;"01"</f>
        <v>201001</v>
      </c>
    </row>
    <row r="132" spans="1:63">
      <c r="B132">
        <f t="shared" si="125"/>
        <v>2105</v>
      </c>
      <c r="C132" cm="1">
        <f t="array" ref="C132">INDEX(GMW!$A$2:$HZ$100,MATCH(1,(GMW!$HY$2:$HY$100=C$3)*(GMW!$HZ$2:$HZ$100=C$1),0),$B132-1973)</f>
        <v>474365</v>
      </c>
      <c r="D132" cm="1">
        <f t="array" ref="D132">INDEX(GMW!$A$2:$HZ$100,MATCH(1,(GMW!$HY$2:$HY$100=D$3)*(GMW!$HZ$2:$HZ$100=D$1),0),$B132-1973)</f>
        <v>31423</v>
      </c>
      <c r="E132" cm="1">
        <f t="array" ref="E132">INDEX(GMW!$A$2:$HZ$100,MATCH(1,(GMW!$HY$2:$HY$100=E$3)*(GMW!$HZ$2:$HZ$100=E$1),0),$B132-1973)</f>
        <v>-27021</v>
      </c>
      <c r="F132" cm="1">
        <f t="array" ref="F132">INDEX(GMW!$A$2:$HZ$100,MATCH(1,(GMW!$HY$2:$HY$100=F$3)*(GMW!$HZ$2:$HZ$100=F$1),0),$B132-1973)</f>
        <v>164810</v>
      </c>
      <c r="G132" cm="1">
        <f t="array" ref="G132">INDEX(GMW!$A$2:$HZ$100,MATCH(1,(GMW!$HY$2:$HY$100=G$3)*(GMW!$HZ$2:$HZ$100=G$1),0),$B132-1973)</f>
        <v>4402</v>
      </c>
      <c r="H132" cm="1">
        <f t="array" ref="H132">INDEX(GMW!$A$2:$HZ$100,MATCH(1,(GMW!$HY$2:$HY$100=H$3)*(GMW!$HZ$2:$HZ$100=H$1),0),$B132-1973)</f>
        <v>10709</v>
      </c>
      <c r="I132" cm="1">
        <f t="array" ref="I132">INDEX(GMW!$A$2:$HZ$100,MATCH(1,(GMW!$HY$2:$HY$100=I$3)*(GMW!$HZ$2:$HZ$100=I$1),0),$B132-1973)</f>
        <v>148498</v>
      </c>
      <c r="J132" cm="1">
        <f t="array" ref="J132">INDEX(GMW!$A$2:$HZ$100,MATCH(1,(GMW!$HY$2:$HY$100=J$3)*(GMW!$HZ$2:$HZ$100=J$1),0),$B132-1973)</f>
        <v>1202900</v>
      </c>
      <c r="K132" cm="1">
        <f t="array" ref="K132">INDEX(GMW!$A$2:$HZ$100,MATCH(1,(GMW!$HY$2:$HY$100=K$3)*(GMW!$HZ$2:$HZ$100=K$1),0),$B132-1973)</f>
        <v>412366</v>
      </c>
      <c r="L132" cm="1">
        <f t="array" ref="L132">INDEX(GMW!$A$2:$HZ$100,MATCH(1,(GMW!$HY$2:$HY$100=L$3)*(GMW!$HZ$2:$HZ$100=L$1),0),$B132-1973)</f>
        <v>489144</v>
      </c>
      <c r="M132" cm="1">
        <f t="array" ref="M132">INDEX(GMW!$A$2:$HZ$100,MATCH(1,(GMW!$HY$2:$HY$100=M$3)*(GMW!$HZ$2:$HZ$100=M$1),0),$B132-1973)</f>
        <v>86.930109999999999</v>
      </c>
      <c r="N132" cm="1">
        <f t="array" ref="N132">INDEX(GMW!$A$2:$HZ$100,MATCH(1,(GMW!$HY$2:$HY$100=N$3)*(GMW!$HZ$2:$HZ$100=N$1),0),$B132-1973)</f>
        <v>93.3</v>
      </c>
      <c r="O132" cm="1">
        <f t="array" ref="O132">INDEX(GMW!$A$2:$HZ$100,MATCH(1,(GMW!$HY$2:$HY$100=O$3)*(GMW!$HZ$2:$HZ$100=O$1),0),$B132-1973)</f>
        <v>0.5</v>
      </c>
      <c r="P132" cm="1">
        <f t="array" ref="P132">INDEX(GMW!$A$2:$HZ$100,MATCH(1,(GMW!$HY$2:$HY$100=P$3)*(GMW!$HZ$2:$HZ$100=P$1),0),$B132-1973)</f>
        <v>41655</v>
      </c>
      <c r="Q132" cm="1">
        <f t="array" ref="Q132">INDEX(GMW!$A$2:$HZ$100,MATCH(1,(GMW!$HY$2:$HY$100=Q$3)*(GMW!$HZ$2:$HZ$100=Q$1),0),$B132-1973)</f>
        <v>86.1</v>
      </c>
      <c r="R132" cm="1">
        <f t="array" ref="R132">INDEX(GMW!$A$2:$HZ$100,MATCH(1,(GMW!$HY$2:$HY$100=R$3)*(GMW!$HZ$2:$HZ$100=R$1),0),$B132-1973)</f>
        <v>27587</v>
      </c>
      <c r="S132" cm="1">
        <f t="array" ref="S132">INDEX(GMW!$A$2:$HZ$100,MATCH(1,(GMW!$HY$2:$HY$100=S$3)*(GMW!$HZ$2:$HZ$100=S$1),0),$B132-1973)</f>
        <v>7.9</v>
      </c>
      <c r="T132" cm="1">
        <f t="array" ref="T132">INDEX(GMW!$A$2:$HZ$100,MATCH(1,(GMW!$HY$2:$HY$100=T$3)*(GMW!$HZ$2:$HZ$100=T$1),0),$B132-1973)</f>
        <v>-3.0679699999999999</v>
      </c>
      <c r="U132" cm="1">
        <f t="array" ref="U132">INDEX(GMW!$A$2:$HZ$100,MATCH(1,(GMW!$HY$2:$HY$100=U$3)*(GMW!$HZ$2:$HZ$100=U$1),0),$B132-1973)</f>
        <v>63285</v>
      </c>
      <c r="V132" cm="1">
        <f t="array" ref="V132">INDEX(GMW!$A$2:$HZ$100,MATCH(1,(GMW!$HY$2:$HY$100=V$3)*(GMW!$HZ$2:$HZ$100=V$1),0),$B132-1973)</f>
        <v>474365</v>
      </c>
      <c r="W132" cm="1">
        <f t="array" ref="W132">INDEX(GMW!$A$2:$HZ$100,MATCH(1,(GMW!$HY$2:$HY$100=W$3)*(GMW!$HZ$2:$HZ$100=W$1),0),$B132-1973)</f>
        <v>31423</v>
      </c>
      <c r="X132" cm="1">
        <f t="array" ref="X132">INDEX(GMW!$A$2:$HZ$100,MATCH(1,(GMW!$HY$2:$HY$100=X$3)*(GMW!$HZ$2:$HZ$100=X$1),0),$B132-1973)</f>
        <v>-27021</v>
      </c>
      <c r="Y132" cm="1">
        <f t="array" ref="Y132">INDEX(GMW!$A$2:$HZ$100,MATCH(1,(GMW!$HY$2:$HY$100=Y$3)*(GMW!$HZ$2:$HZ$100=Y$1),0),$B132-1973)</f>
        <v>164810</v>
      </c>
      <c r="Z132" cm="1">
        <f t="array" ref="Z132">INDEX(GMW!$A$2:$HZ$100,MATCH(1,(GMW!$HY$2:$HY$100=Z$3)*(GMW!$HZ$2:$HZ$100=Z$1),0),$B132-1973)</f>
        <v>4402</v>
      </c>
      <c r="AA132" cm="1">
        <f t="array" ref="AA132">INDEX(GMW!$A$2:$HZ$100,MATCH(1,(GMW!$HY$2:$HY$100=AA$3)*(GMW!$HZ$2:$HZ$100=AA$1),0),$B132-1973)</f>
        <v>10709</v>
      </c>
      <c r="AB132" cm="1">
        <f t="array" ref="AB132">INDEX(GMW!$A$2:$HZ$100,MATCH(1,(GMW!$HY$2:$HY$100=AB$3)*(GMW!$HZ$2:$HZ$100=AB$1),0),$B132-1973)</f>
        <v>148498</v>
      </c>
      <c r="AC132" cm="1">
        <f t="array" ref="AC132">INDEX(GMW!$A$2:$HZ$100,MATCH(1,(GMW!$HY$2:$HY$100=AC$3)*(GMW!$HZ$2:$HZ$100=AC$1),0),$B132-1973)</f>
        <v>1202900</v>
      </c>
      <c r="AD132" cm="1">
        <f t="array" ref="AD132">INDEX(GMW!$A$2:$HZ$100,MATCH(1,(GMW!$HY$2:$HY$100=AD$3)*(GMW!$HZ$2:$HZ$100=AD$1),0),$B132-1973)</f>
        <v>412366</v>
      </c>
      <c r="AE132" cm="1">
        <f t="array" ref="AE132">INDEX(GMW!$A$2:$HZ$100,MATCH(1,(GMW!$HY$2:$HY$100=AE$3)*(GMW!$HZ$2:$HZ$100=AE$1),0),$B132-1973)</f>
        <v>489144</v>
      </c>
      <c r="AF132" cm="1">
        <f t="array" ref="AF132">INDEX(GMW!$A$2:$HZ$100,MATCH(1,(GMW!$HY$2:$HY$100=AF$3)*(GMW!$HZ$2:$HZ$100=AF$1),0),$B132-1973)</f>
        <v>86.930109999999999</v>
      </c>
      <c r="AG132" cm="1">
        <f t="array" ref="AG132">INDEX(GMW!$A$2:$HZ$100,MATCH(1,(GMW!$HY$2:$HY$100=AG$3)*(GMW!$HZ$2:$HZ$100=AG$1),0),$B132-1973)</f>
        <v>93.3</v>
      </c>
      <c r="AH132" cm="1">
        <f t="array" ref="AH132">INDEX(GMW!$A$2:$HZ$100,MATCH(1,(GMW!$HY$2:$HY$100=AH$3)*(GMW!$HZ$2:$HZ$100=AH$1),0),$B132-1973)</f>
        <v>0.5</v>
      </c>
      <c r="AI132" cm="1">
        <f t="array" ref="AI132">INDEX(GMW!$A$2:$HZ$100,MATCH(1,(GMW!$HY$2:$HY$100=AI$3)*(GMW!$HZ$2:$HZ$100=AI$1),0),$B132-1973)</f>
        <v>41655</v>
      </c>
      <c r="AJ132" cm="1">
        <f t="array" ref="AJ132">INDEX(GMW!$A$2:$HZ$100,MATCH(1,(GMW!$HY$2:$HY$100=AJ$3)*(GMW!$HZ$2:$HZ$100=AJ$1),0),$B132-1973)</f>
        <v>86.1</v>
      </c>
      <c r="AK132" cm="1">
        <f t="array" ref="AK132">INDEX(GMW!$A$2:$HZ$100,MATCH(1,(GMW!$HY$2:$HY$100=AK$3)*(GMW!$HZ$2:$HZ$100=AK$1),0),$B132-1973)</f>
        <v>27587</v>
      </c>
      <c r="AL132" cm="1">
        <f t="array" ref="AL132">INDEX(GMW!$A$2:$HZ$100,MATCH(1,(GMW!$HY$2:$HY$100=AL$3)*(GMW!$HZ$2:$HZ$100=AL$1),0),$B132-1973)</f>
        <v>7.9</v>
      </c>
      <c r="AM132" cm="1">
        <f t="array" ref="AM132">INDEX(GMW!$A$2:$HZ$100,MATCH(1,(GMW!$HY$2:$HY$100=AM$3)*(GMW!$HZ$2:$HZ$100=AM$1),0),$B132-1973)</f>
        <v>-3.0679699999999999</v>
      </c>
      <c r="AN132" cm="1">
        <f t="array" ref="AN132">INDEX(GMW!$A$2:$HZ$100,MATCH(1,(GMW!$HY$2:$HY$100=AN$3)*(GMW!$HZ$2:$HZ$100=AN$1),0),$B132-1973)</f>
        <v>63285</v>
      </c>
      <c r="AO132" cm="1">
        <f t="array" ref="AO132">INDEX(GMW!$A$2:$HZ$100,MATCH(1,(GMW!$HY$2:$HY$100=AO$3)*(GMW!$HZ$2:$HZ$100=AO$1),0),$B132-1973)</f>
        <v>474365</v>
      </c>
      <c r="AP132" cm="1">
        <f t="array" ref="AP132">INDEX(GMW!$A$2:$HZ$100,MATCH(1,(GMW!$HY$2:$HY$100=AP$3)*(GMW!$HZ$2:$HZ$100=AP$1),0),$B132-1973)</f>
        <v>31423</v>
      </c>
      <c r="AQ132" cm="1">
        <f t="array" ref="AQ132">INDEX(GMW!$A$2:$HZ$100,MATCH(1,(GMW!$HY$2:$HY$100=AQ$3)*(GMW!$HZ$2:$HZ$100=AQ$1),0),$B132-1973)</f>
        <v>-27021</v>
      </c>
      <c r="AR132" cm="1">
        <f t="array" ref="AR132">INDEX(GMW!$A$2:$HZ$100,MATCH(1,(GMW!$HY$2:$HY$100=AR$3)*(GMW!$HZ$2:$HZ$100=AR$1),0),$B132-1973)</f>
        <v>164810</v>
      </c>
      <c r="AS132" cm="1">
        <f t="array" ref="AS132">INDEX(GMW!$A$2:$HZ$100,MATCH(1,(GMW!$HY$2:$HY$100=AS$3)*(GMW!$HZ$2:$HZ$100=AS$1),0),$B132-1973)</f>
        <v>4402</v>
      </c>
      <c r="AT132" cm="1">
        <f t="array" ref="AT132">INDEX(GMW!$A$2:$HZ$100,MATCH(1,(GMW!$HY$2:$HY$100=AT$3)*(GMW!$HZ$2:$HZ$100=AT$1),0),$B132-1973)</f>
        <v>10709</v>
      </c>
      <c r="AU132" cm="1">
        <f t="array" ref="AU132">INDEX(GMW!$A$2:$HZ$100,MATCH(1,(GMW!$HY$2:$HY$100=AU$3)*(GMW!$HZ$2:$HZ$100=AU$1),0),$B132-1973)</f>
        <v>148498</v>
      </c>
      <c r="AV132" cm="1">
        <f t="array" ref="AV132">INDEX(GMW!$A$2:$HZ$100,MATCH(1,(GMW!$HY$2:$HY$100=AV$3)*(GMW!$HZ$2:$HZ$100=AV$1),0),$B132-1973)</f>
        <v>1202900</v>
      </c>
      <c r="AW132" cm="1">
        <f t="array" ref="AW132">INDEX(GMW!$A$2:$HZ$100,MATCH(1,(GMW!$HY$2:$HY$100=AW$3)*(GMW!$HZ$2:$HZ$100=AW$1),0),$B132-1973)</f>
        <v>412366</v>
      </c>
      <c r="AX132" cm="1">
        <f t="array" ref="AX132">INDEX(GMW!$A$2:$HZ$100,MATCH(1,(GMW!$HY$2:$HY$100=AX$3)*(GMW!$HZ$2:$HZ$100=AX$1),0),$B132-1973)</f>
        <v>489144</v>
      </c>
      <c r="AY132" cm="1">
        <f t="array" ref="AY132">INDEX(GMW!$A$2:$HZ$100,MATCH(1,(GMW!$HY$2:$HY$100=AY$3)*(GMW!$HZ$2:$HZ$100=AY$1),0),$B132-1973)</f>
        <v>86.930109999999999</v>
      </c>
      <c r="AZ132" cm="1">
        <f t="array" ref="AZ132">INDEX(GMW!$A$2:$HZ$100,MATCH(1,(GMW!$HY$2:$HY$100=AZ$3)*(GMW!$HZ$2:$HZ$100=AZ$1),0),$B132-1973)</f>
        <v>93.3</v>
      </c>
      <c r="BA132" cm="1">
        <f t="array" ref="BA132">INDEX(GMW!$A$2:$HZ$100,MATCH(1,(GMW!$HY$2:$HY$100=BA$3)*(GMW!$HZ$2:$HZ$100=BA$1),0),$B132-1973)</f>
        <v>0.5</v>
      </c>
      <c r="BB132" cm="1">
        <f t="array" ref="BB132">INDEX(GMW!$A$2:$HZ$100,MATCH(1,(GMW!$HY$2:$HY$100=BB$3)*(GMW!$HZ$2:$HZ$100=BB$1),0),$B132-1973)</f>
        <v>41655</v>
      </c>
      <c r="BC132" cm="1">
        <f t="array" ref="BC132">INDEX(GMW!$A$2:$HZ$100,MATCH(1,(GMW!$HY$2:$HY$100=BC$3)*(GMW!$HZ$2:$HZ$100=BC$1),0),$B132-1973)</f>
        <v>86.1</v>
      </c>
      <c r="BD132" cm="1">
        <f t="array" ref="BD132">INDEX(GMW!$A$2:$HZ$100,MATCH(1,(GMW!$HY$2:$HY$100=BD$3)*(GMW!$HZ$2:$HZ$100=BD$1),0),$B132-1973)</f>
        <v>27587</v>
      </c>
      <c r="BE132" cm="1">
        <f t="array" ref="BE132">INDEX(GMW!$A$2:$HZ$100,MATCH(1,(GMW!$HY$2:$HY$100=BE$3)*(GMW!$HZ$2:$HZ$100=BE$1),0),$B132-1973)</f>
        <v>7.9</v>
      </c>
      <c r="BF132" cm="1">
        <f t="array" ref="BF132">INDEX(GMW!$A$2:$HZ$100,MATCH(1,(GMW!$HY$2:$HY$100=BF$3)*(GMW!$HZ$2:$HZ$100=BF$1),0),$B132-1973)</f>
        <v>-3.0679699999999999</v>
      </c>
      <c r="BG132" cm="1">
        <f t="array" ref="BG132">INDEX(GMW!$A$2:$HZ$100,MATCH(1,(GMW!$HY$2:$HY$100=BG$3)*(GMW!$HZ$2:$HZ$100=BG$1),0),$B132-1973)</f>
        <v>63285</v>
      </c>
      <c r="BJ132">
        <f t="shared" si="127"/>
        <v>2011</v>
      </c>
    </row>
    <row r="133" spans="1:63">
      <c r="B133">
        <f t="shared" si="125"/>
        <v>2106</v>
      </c>
      <c r="C133" cm="1">
        <f t="array" ref="C133">INDEX(GMW!$A$2:$HZ$100,MATCH(1,(GMW!$HY$2:$HY$100=C$3)*(GMW!$HZ$2:$HZ$100=C$1),0),$B133-1973)</f>
        <v>475813</v>
      </c>
      <c r="D133" cm="1">
        <f t="array" ref="D133">INDEX(GMW!$A$2:$HZ$100,MATCH(1,(GMW!$HY$2:$HY$100=D$3)*(GMW!$HZ$2:$HZ$100=D$1),0),$B133-1973)</f>
        <v>28060</v>
      </c>
      <c r="E133" cm="1">
        <f t="array" ref="E133">INDEX(GMW!$A$2:$HZ$100,MATCH(1,(GMW!$HY$2:$HY$100=E$3)*(GMW!$HZ$2:$HZ$100=E$1),0),$B133-1973)</f>
        <v>-21697</v>
      </c>
      <c r="F133" cm="1">
        <f t="array" ref="F133">INDEX(GMW!$A$2:$HZ$100,MATCH(1,(GMW!$HY$2:$HY$100=F$3)*(GMW!$HZ$2:$HZ$100=F$1),0),$B133-1973)</f>
        <v>167303</v>
      </c>
      <c r="G133" cm="1">
        <f t="array" ref="G133">INDEX(GMW!$A$2:$HZ$100,MATCH(1,(GMW!$HY$2:$HY$100=G$3)*(GMW!$HZ$2:$HZ$100=G$1),0),$B133-1973)</f>
        <v>6363</v>
      </c>
      <c r="H133" cm="1">
        <f t="array" ref="H133">INDEX(GMW!$A$2:$HZ$100,MATCH(1,(GMW!$HY$2:$HY$100=H$3)*(GMW!$HZ$2:$HZ$100=H$1),0),$B133-1973)</f>
        <v>10761</v>
      </c>
      <c r="I133" cm="1">
        <f t="array" ref="I133">INDEX(GMW!$A$2:$HZ$100,MATCH(1,(GMW!$HY$2:$HY$100=I$3)*(GMW!$HZ$2:$HZ$100=I$1),0),$B133-1973)</f>
        <v>156367</v>
      </c>
      <c r="J133" cm="1">
        <f t="array" ref="J133">INDEX(GMW!$A$2:$HZ$100,MATCH(1,(GMW!$HY$2:$HY$100=J$3)*(GMW!$HZ$2:$HZ$100=J$1),0),$B133-1973)</f>
        <v>1219100</v>
      </c>
      <c r="K133" cm="1">
        <f t="array" ref="K133">INDEX(GMW!$A$2:$HZ$100,MATCH(1,(GMW!$HY$2:$HY$100=K$3)*(GMW!$HZ$2:$HZ$100=K$1),0),$B133-1973)</f>
        <v>416049</v>
      </c>
      <c r="L133" cm="1">
        <f t="array" ref="L133">INDEX(GMW!$A$2:$HZ$100,MATCH(1,(GMW!$HY$2:$HY$100=L$3)*(GMW!$HZ$2:$HZ$100=L$1),0),$B133-1973)</f>
        <v>493543.6</v>
      </c>
      <c r="M133" cm="1">
        <f t="array" ref="M133">INDEX(GMW!$A$2:$HZ$100,MATCH(1,(GMW!$HY$2:$HY$100=M$3)*(GMW!$HZ$2:$HZ$100=M$1),0),$B133-1973)</f>
        <v>87.439610000000002</v>
      </c>
      <c r="N133" cm="1">
        <f t="array" ref="N133">INDEX(GMW!$A$2:$HZ$100,MATCH(1,(GMW!$HY$2:$HY$100=N$3)*(GMW!$HZ$2:$HZ$100=N$1),0),$B133-1973)</f>
        <v>93.833340000000007</v>
      </c>
      <c r="O133" cm="1">
        <f t="array" ref="O133">INDEX(GMW!$A$2:$HZ$100,MATCH(1,(GMW!$HY$2:$HY$100=O$3)*(GMW!$HZ$2:$HZ$100=O$1),0),$B133-1973)</f>
        <v>0.5</v>
      </c>
      <c r="P133" cm="1">
        <f t="array" ref="P133">INDEX(GMW!$A$2:$HZ$100,MATCH(1,(GMW!$HY$2:$HY$100=P$3)*(GMW!$HZ$2:$HZ$100=P$1),0),$B133-1973)</f>
        <v>41925</v>
      </c>
      <c r="Q133" cm="1">
        <f t="array" ref="Q133">INDEX(GMW!$A$2:$HZ$100,MATCH(1,(GMW!$HY$2:$HY$100=Q$3)*(GMW!$HZ$2:$HZ$100=Q$1),0),$B133-1973)</f>
        <v>86.3</v>
      </c>
      <c r="R133" cm="1">
        <f t="array" ref="R133">INDEX(GMW!$A$2:$HZ$100,MATCH(1,(GMW!$HY$2:$HY$100=R$3)*(GMW!$HZ$2:$HZ$100=R$1),0),$B133-1973)</f>
        <v>27407</v>
      </c>
      <c r="S133" cm="1">
        <f t="array" ref="S133">INDEX(GMW!$A$2:$HZ$100,MATCH(1,(GMW!$HY$2:$HY$100=S$3)*(GMW!$HZ$2:$HZ$100=S$1),0),$B133-1973)</f>
        <v>8.3000000000000007</v>
      </c>
      <c r="T133" cm="1">
        <f t="array" ref="T133">INDEX(GMW!$A$2:$HZ$100,MATCH(1,(GMW!$HY$2:$HY$100=T$3)*(GMW!$HZ$2:$HZ$100=T$1),0),$B133-1973)</f>
        <v>-3.6585809999999999</v>
      </c>
      <c r="U133" cm="1">
        <f t="array" ref="U133">INDEX(GMW!$A$2:$HZ$100,MATCH(1,(GMW!$HY$2:$HY$100=U$3)*(GMW!$HZ$2:$HZ$100=U$1),0),$B133-1973)</f>
        <v>63390</v>
      </c>
      <c r="V133" cm="1">
        <f t="array" ref="V133">INDEX(GMW!$A$2:$HZ$100,MATCH(1,(GMW!$HY$2:$HY$100=V$3)*(GMW!$HZ$2:$HZ$100=V$1),0),$B133-1973)</f>
        <v>475813</v>
      </c>
      <c r="W133" cm="1">
        <f t="array" ref="W133">INDEX(GMW!$A$2:$HZ$100,MATCH(1,(GMW!$HY$2:$HY$100=W$3)*(GMW!$HZ$2:$HZ$100=W$1),0),$B133-1973)</f>
        <v>28060</v>
      </c>
      <c r="X133" cm="1">
        <f t="array" ref="X133">INDEX(GMW!$A$2:$HZ$100,MATCH(1,(GMW!$HY$2:$HY$100=X$3)*(GMW!$HZ$2:$HZ$100=X$1),0),$B133-1973)</f>
        <v>-21697</v>
      </c>
      <c r="Y133" cm="1">
        <f t="array" ref="Y133">INDEX(GMW!$A$2:$HZ$100,MATCH(1,(GMW!$HY$2:$HY$100=Y$3)*(GMW!$HZ$2:$HZ$100=Y$1),0),$B133-1973)</f>
        <v>167303</v>
      </c>
      <c r="Z133" cm="1">
        <f t="array" ref="Z133">INDEX(GMW!$A$2:$HZ$100,MATCH(1,(GMW!$HY$2:$HY$100=Z$3)*(GMW!$HZ$2:$HZ$100=Z$1),0),$B133-1973)</f>
        <v>6363</v>
      </c>
      <c r="AA133" cm="1">
        <f t="array" ref="AA133">INDEX(GMW!$A$2:$HZ$100,MATCH(1,(GMW!$HY$2:$HY$100=AA$3)*(GMW!$HZ$2:$HZ$100=AA$1),0),$B133-1973)</f>
        <v>10761</v>
      </c>
      <c r="AB133" cm="1">
        <f t="array" ref="AB133">INDEX(GMW!$A$2:$HZ$100,MATCH(1,(GMW!$HY$2:$HY$100=AB$3)*(GMW!$HZ$2:$HZ$100=AB$1),0),$B133-1973)</f>
        <v>156367</v>
      </c>
      <c r="AC133" cm="1">
        <f t="array" ref="AC133">INDEX(GMW!$A$2:$HZ$100,MATCH(1,(GMW!$HY$2:$HY$100=AC$3)*(GMW!$HZ$2:$HZ$100=AC$1),0),$B133-1973)</f>
        <v>1219100</v>
      </c>
      <c r="AD133" cm="1">
        <f t="array" ref="AD133">INDEX(GMW!$A$2:$HZ$100,MATCH(1,(GMW!$HY$2:$HY$100=AD$3)*(GMW!$HZ$2:$HZ$100=AD$1),0),$B133-1973)</f>
        <v>416049</v>
      </c>
      <c r="AE133" cm="1">
        <f t="array" ref="AE133">INDEX(GMW!$A$2:$HZ$100,MATCH(1,(GMW!$HY$2:$HY$100=AE$3)*(GMW!$HZ$2:$HZ$100=AE$1),0),$B133-1973)</f>
        <v>493543.6</v>
      </c>
      <c r="AF133" cm="1">
        <f t="array" ref="AF133">INDEX(GMW!$A$2:$HZ$100,MATCH(1,(GMW!$HY$2:$HY$100=AF$3)*(GMW!$HZ$2:$HZ$100=AF$1),0),$B133-1973)</f>
        <v>87.439610000000002</v>
      </c>
      <c r="AG133" cm="1">
        <f t="array" ref="AG133">INDEX(GMW!$A$2:$HZ$100,MATCH(1,(GMW!$HY$2:$HY$100=AG$3)*(GMW!$HZ$2:$HZ$100=AG$1),0),$B133-1973)</f>
        <v>93.833340000000007</v>
      </c>
      <c r="AH133" cm="1">
        <f t="array" ref="AH133">INDEX(GMW!$A$2:$HZ$100,MATCH(1,(GMW!$HY$2:$HY$100=AH$3)*(GMW!$HZ$2:$HZ$100=AH$1),0),$B133-1973)</f>
        <v>0.5</v>
      </c>
      <c r="AI133" cm="1">
        <f t="array" ref="AI133">INDEX(GMW!$A$2:$HZ$100,MATCH(1,(GMW!$HY$2:$HY$100=AI$3)*(GMW!$HZ$2:$HZ$100=AI$1),0),$B133-1973)</f>
        <v>41925</v>
      </c>
      <c r="AJ133" cm="1">
        <f t="array" ref="AJ133">INDEX(GMW!$A$2:$HZ$100,MATCH(1,(GMW!$HY$2:$HY$100=AJ$3)*(GMW!$HZ$2:$HZ$100=AJ$1),0),$B133-1973)</f>
        <v>86.3</v>
      </c>
      <c r="AK133" cm="1">
        <f t="array" ref="AK133">INDEX(GMW!$A$2:$HZ$100,MATCH(1,(GMW!$HY$2:$HY$100=AK$3)*(GMW!$HZ$2:$HZ$100=AK$1),0),$B133-1973)</f>
        <v>27407</v>
      </c>
      <c r="AL133" cm="1">
        <f t="array" ref="AL133">INDEX(GMW!$A$2:$HZ$100,MATCH(1,(GMW!$HY$2:$HY$100=AL$3)*(GMW!$HZ$2:$HZ$100=AL$1),0),$B133-1973)</f>
        <v>8.3000000000000007</v>
      </c>
      <c r="AM133" cm="1">
        <f t="array" ref="AM133">INDEX(GMW!$A$2:$HZ$100,MATCH(1,(GMW!$HY$2:$HY$100=AM$3)*(GMW!$HZ$2:$HZ$100=AM$1),0),$B133-1973)</f>
        <v>-3.6585809999999999</v>
      </c>
      <c r="AN133" cm="1">
        <f t="array" ref="AN133">INDEX(GMW!$A$2:$HZ$100,MATCH(1,(GMW!$HY$2:$HY$100=AN$3)*(GMW!$HZ$2:$HZ$100=AN$1),0),$B133-1973)</f>
        <v>63390</v>
      </c>
      <c r="AO133" cm="1">
        <f t="array" ref="AO133">INDEX(GMW!$A$2:$HZ$100,MATCH(1,(GMW!$HY$2:$HY$100=AO$3)*(GMW!$HZ$2:$HZ$100=AO$1),0),$B133-1973)</f>
        <v>475813</v>
      </c>
      <c r="AP133" cm="1">
        <f t="array" ref="AP133">INDEX(GMW!$A$2:$HZ$100,MATCH(1,(GMW!$HY$2:$HY$100=AP$3)*(GMW!$HZ$2:$HZ$100=AP$1),0),$B133-1973)</f>
        <v>28060</v>
      </c>
      <c r="AQ133" cm="1">
        <f t="array" ref="AQ133">INDEX(GMW!$A$2:$HZ$100,MATCH(1,(GMW!$HY$2:$HY$100=AQ$3)*(GMW!$HZ$2:$HZ$100=AQ$1),0),$B133-1973)</f>
        <v>-21697</v>
      </c>
      <c r="AR133" cm="1">
        <f t="array" ref="AR133">INDEX(GMW!$A$2:$HZ$100,MATCH(1,(GMW!$HY$2:$HY$100=AR$3)*(GMW!$HZ$2:$HZ$100=AR$1),0),$B133-1973)</f>
        <v>167303</v>
      </c>
      <c r="AS133" cm="1">
        <f t="array" ref="AS133">INDEX(GMW!$A$2:$HZ$100,MATCH(1,(GMW!$HY$2:$HY$100=AS$3)*(GMW!$HZ$2:$HZ$100=AS$1),0),$B133-1973)</f>
        <v>6363</v>
      </c>
      <c r="AT133" cm="1">
        <f t="array" ref="AT133">INDEX(GMW!$A$2:$HZ$100,MATCH(1,(GMW!$HY$2:$HY$100=AT$3)*(GMW!$HZ$2:$HZ$100=AT$1),0),$B133-1973)</f>
        <v>10761</v>
      </c>
      <c r="AU133" cm="1">
        <f t="array" ref="AU133">INDEX(GMW!$A$2:$HZ$100,MATCH(1,(GMW!$HY$2:$HY$100=AU$3)*(GMW!$HZ$2:$HZ$100=AU$1),0),$B133-1973)</f>
        <v>156367</v>
      </c>
      <c r="AV133" cm="1">
        <f t="array" ref="AV133">INDEX(GMW!$A$2:$HZ$100,MATCH(1,(GMW!$HY$2:$HY$100=AV$3)*(GMW!$HZ$2:$HZ$100=AV$1),0),$B133-1973)</f>
        <v>1219100</v>
      </c>
      <c r="AW133" cm="1">
        <f t="array" ref="AW133">INDEX(GMW!$A$2:$HZ$100,MATCH(1,(GMW!$HY$2:$HY$100=AW$3)*(GMW!$HZ$2:$HZ$100=AW$1),0),$B133-1973)</f>
        <v>416049</v>
      </c>
      <c r="AX133" cm="1">
        <f t="array" ref="AX133">INDEX(GMW!$A$2:$HZ$100,MATCH(1,(GMW!$HY$2:$HY$100=AX$3)*(GMW!$HZ$2:$HZ$100=AX$1),0),$B133-1973)</f>
        <v>493543.6</v>
      </c>
      <c r="AY133" cm="1">
        <f t="array" ref="AY133">INDEX(GMW!$A$2:$HZ$100,MATCH(1,(GMW!$HY$2:$HY$100=AY$3)*(GMW!$HZ$2:$HZ$100=AY$1),0),$B133-1973)</f>
        <v>87.439610000000002</v>
      </c>
      <c r="AZ133" cm="1">
        <f t="array" ref="AZ133">INDEX(GMW!$A$2:$HZ$100,MATCH(1,(GMW!$HY$2:$HY$100=AZ$3)*(GMW!$HZ$2:$HZ$100=AZ$1),0),$B133-1973)</f>
        <v>93.833340000000007</v>
      </c>
      <c r="BA133" cm="1">
        <f t="array" ref="BA133">INDEX(GMW!$A$2:$HZ$100,MATCH(1,(GMW!$HY$2:$HY$100=BA$3)*(GMW!$HZ$2:$HZ$100=BA$1),0),$B133-1973)</f>
        <v>0.5</v>
      </c>
      <c r="BB133" cm="1">
        <f t="array" ref="BB133">INDEX(GMW!$A$2:$HZ$100,MATCH(1,(GMW!$HY$2:$HY$100=BB$3)*(GMW!$HZ$2:$HZ$100=BB$1),0),$B133-1973)</f>
        <v>41925</v>
      </c>
      <c r="BC133" cm="1">
        <f t="array" ref="BC133">INDEX(GMW!$A$2:$HZ$100,MATCH(1,(GMW!$HY$2:$HY$100=BC$3)*(GMW!$HZ$2:$HZ$100=BC$1),0),$B133-1973)</f>
        <v>86.3</v>
      </c>
      <c r="BD133" cm="1">
        <f t="array" ref="BD133">INDEX(GMW!$A$2:$HZ$100,MATCH(1,(GMW!$HY$2:$HY$100=BD$3)*(GMW!$HZ$2:$HZ$100=BD$1),0),$B133-1973)</f>
        <v>27407</v>
      </c>
      <c r="BE133" cm="1">
        <f t="array" ref="BE133">INDEX(GMW!$A$2:$HZ$100,MATCH(1,(GMW!$HY$2:$HY$100=BE$3)*(GMW!$HZ$2:$HZ$100=BE$1),0),$B133-1973)</f>
        <v>8.3000000000000007</v>
      </c>
      <c r="BF133" cm="1">
        <f t="array" ref="BF133">INDEX(GMW!$A$2:$HZ$100,MATCH(1,(GMW!$HY$2:$HY$100=BF$3)*(GMW!$HZ$2:$HZ$100=BF$1),0),$B133-1973)</f>
        <v>-3.6585809999999999</v>
      </c>
      <c r="BG133" cm="1">
        <f t="array" ref="BG133">INDEX(GMW!$A$2:$HZ$100,MATCH(1,(GMW!$HY$2:$HY$100=BG$3)*(GMW!$HZ$2:$HZ$100=BG$1),0),$B133-1973)</f>
        <v>63390</v>
      </c>
      <c r="BJ133">
        <f t="shared" si="127"/>
        <v>2011</v>
      </c>
    </row>
    <row r="134" spans="1:63">
      <c r="B134">
        <f t="shared" si="125"/>
        <v>2107</v>
      </c>
      <c r="C134" cm="1">
        <f t="array" ref="C134">INDEX(GMW!$A$2:$HZ$100,MATCH(1,(GMW!$HY$2:$HY$100=C$3)*(GMW!$HZ$2:$HZ$100=C$1),0),$B134-1973)</f>
        <v>476479</v>
      </c>
      <c r="D134" cm="1">
        <f t="array" ref="D134">INDEX(GMW!$A$2:$HZ$100,MATCH(1,(GMW!$HY$2:$HY$100=D$3)*(GMW!$HZ$2:$HZ$100=D$1),0),$B134-1973)</f>
        <v>37890</v>
      </c>
      <c r="E134" cm="1">
        <f t="array" ref="E134">INDEX(GMW!$A$2:$HZ$100,MATCH(1,(GMW!$HY$2:$HY$100=E$3)*(GMW!$HZ$2:$HZ$100=E$1),0),$B134-1973)</f>
        <v>-31211</v>
      </c>
      <c r="F134" cm="1">
        <f t="array" ref="F134">INDEX(GMW!$A$2:$HZ$100,MATCH(1,(GMW!$HY$2:$HY$100=F$3)*(GMW!$HZ$2:$HZ$100=F$1),0),$B134-1973)</f>
        <v>168985</v>
      </c>
      <c r="G134" cm="1">
        <f t="array" ref="G134">INDEX(GMW!$A$2:$HZ$100,MATCH(1,(GMW!$HY$2:$HY$100=G$3)*(GMW!$HZ$2:$HZ$100=G$1),0),$B134-1973)</f>
        <v>6679</v>
      </c>
      <c r="H134" cm="1">
        <f t="array" ref="H134">INDEX(GMW!$A$2:$HZ$100,MATCH(1,(GMW!$HY$2:$HY$100=H$3)*(GMW!$HZ$2:$HZ$100=H$1),0),$B134-1973)</f>
        <v>10853</v>
      </c>
      <c r="I134" cm="1">
        <f t="array" ref="I134">INDEX(GMW!$A$2:$HZ$100,MATCH(1,(GMW!$HY$2:$HY$100=I$3)*(GMW!$HZ$2:$HZ$100=I$1),0),$B134-1973)</f>
        <v>148627</v>
      </c>
      <c r="J134" cm="1">
        <f t="array" ref="J134">INDEX(GMW!$A$2:$HZ$100,MATCH(1,(GMW!$HY$2:$HY$100=J$3)*(GMW!$HZ$2:$HZ$100=J$1),0),$B134-1973)</f>
        <v>1250600</v>
      </c>
      <c r="K134" cm="1">
        <f t="array" ref="K134">INDEX(GMW!$A$2:$HZ$100,MATCH(1,(GMW!$HY$2:$HY$100=K$3)*(GMW!$HZ$2:$HZ$100=K$1),0),$B134-1973)</f>
        <v>419443</v>
      </c>
      <c r="L134" cm="1">
        <f t="array" ref="L134">INDEX(GMW!$A$2:$HZ$100,MATCH(1,(GMW!$HY$2:$HY$100=L$3)*(GMW!$HZ$2:$HZ$100=L$1),0),$B134-1973)</f>
        <v>494235.9</v>
      </c>
      <c r="M134" cm="1">
        <f t="array" ref="M134">INDEX(GMW!$A$2:$HZ$100,MATCH(1,(GMW!$HY$2:$HY$100=M$3)*(GMW!$HZ$2:$HZ$100=M$1),0),$B134-1973)</f>
        <v>88.029690000000002</v>
      </c>
      <c r="N134" cm="1">
        <f t="array" ref="N134">INDEX(GMW!$A$2:$HZ$100,MATCH(1,(GMW!$HY$2:$HY$100=N$3)*(GMW!$HZ$2:$HZ$100=N$1),0),$B134-1973)</f>
        <v>94.733329999999995</v>
      </c>
      <c r="O134" cm="1">
        <f t="array" ref="O134">INDEX(GMW!$A$2:$HZ$100,MATCH(1,(GMW!$HY$2:$HY$100=O$3)*(GMW!$HZ$2:$HZ$100=O$1),0),$B134-1973)</f>
        <v>0.5</v>
      </c>
      <c r="P134" cm="1">
        <f t="array" ref="P134">INDEX(GMW!$A$2:$HZ$100,MATCH(1,(GMW!$HY$2:$HY$100=P$3)*(GMW!$HZ$2:$HZ$100=P$1),0),$B134-1973)</f>
        <v>42248</v>
      </c>
      <c r="Q134" cm="1">
        <f t="array" ref="Q134">INDEX(GMW!$A$2:$HZ$100,MATCH(1,(GMW!$HY$2:$HY$100=Q$3)*(GMW!$HZ$2:$HZ$100=Q$1),0),$B134-1973)</f>
        <v>86.7</v>
      </c>
      <c r="R134" cm="1">
        <f t="array" ref="R134">INDEX(GMW!$A$2:$HZ$100,MATCH(1,(GMW!$HY$2:$HY$100=R$3)*(GMW!$HZ$2:$HZ$100=R$1),0),$B134-1973)</f>
        <v>27878</v>
      </c>
      <c r="S134" cm="1">
        <f t="array" ref="S134">INDEX(GMW!$A$2:$HZ$100,MATCH(1,(GMW!$HY$2:$HY$100=S$3)*(GMW!$HZ$2:$HZ$100=S$1),0),$B134-1973)</f>
        <v>8.4</v>
      </c>
      <c r="T134" cm="1">
        <f t="array" ref="T134">INDEX(GMW!$A$2:$HZ$100,MATCH(1,(GMW!$HY$2:$HY$100=T$3)*(GMW!$HZ$2:$HZ$100=T$1),0),$B134-1973)</f>
        <v>-3.6589619999999998</v>
      </c>
      <c r="U134" cm="1">
        <f t="array" ref="U134">INDEX(GMW!$A$2:$HZ$100,MATCH(1,(GMW!$HY$2:$HY$100=U$3)*(GMW!$HZ$2:$HZ$100=U$1),0),$B134-1973)</f>
        <v>63495</v>
      </c>
      <c r="V134" cm="1">
        <f t="array" ref="V134">INDEX(GMW!$A$2:$HZ$100,MATCH(1,(GMW!$HY$2:$HY$100=V$3)*(GMW!$HZ$2:$HZ$100=V$1),0),$B134-1973)</f>
        <v>476479</v>
      </c>
      <c r="W134" cm="1">
        <f t="array" ref="W134">INDEX(GMW!$A$2:$HZ$100,MATCH(1,(GMW!$HY$2:$HY$100=W$3)*(GMW!$HZ$2:$HZ$100=W$1),0),$B134-1973)</f>
        <v>37890</v>
      </c>
      <c r="X134" cm="1">
        <f t="array" ref="X134">INDEX(GMW!$A$2:$HZ$100,MATCH(1,(GMW!$HY$2:$HY$100=X$3)*(GMW!$HZ$2:$HZ$100=X$1),0),$B134-1973)</f>
        <v>-31211</v>
      </c>
      <c r="Y134" cm="1">
        <f t="array" ref="Y134">INDEX(GMW!$A$2:$HZ$100,MATCH(1,(GMW!$HY$2:$HY$100=Y$3)*(GMW!$HZ$2:$HZ$100=Y$1),0),$B134-1973)</f>
        <v>168985</v>
      </c>
      <c r="Z134" cm="1">
        <f t="array" ref="Z134">INDEX(GMW!$A$2:$HZ$100,MATCH(1,(GMW!$HY$2:$HY$100=Z$3)*(GMW!$HZ$2:$HZ$100=Z$1),0),$B134-1973)</f>
        <v>6679</v>
      </c>
      <c r="AA134" cm="1">
        <f t="array" ref="AA134">INDEX(GMW!$A$2:$HZ$100,MATCH(1,(GMW!$HY$2:$HY$100=AA$3)*(GMW!$HZ$2:$HZ$100=AA$1),0),$B134-1973)</f>
        <v>10853</v>
      </c>
      <c r="AB134" cm="1">
        <f t="array" ref="AB134">INDEX(GMW!$A$2:$HZ$100,MATCH(1,(GMW!$HY$2:$HY$100=AB$3)*(GMW!$HZ$2:$HZ$100=AB$1),0),$B134-1973)</f>
        <v>148627</v>
      </c>
      <c r="AC134" cm="1">
        <f t="array" ref="AC134">INDEX(GMW!$A$2:$HZ$100,MATCH(1,(GMW!$HY$2:$HY$100=AC$3)*(GMW!$HZ$2:$HZ$100=AC$1),0),$B134-1973)</f>
        <v>1250600</v>
      </c>
      <c r="AD134" cm="1">
        <f t="array" ref="AD134">INDEX(GMW!$A$2:$HZ$100,MATCH(1,(GMW!$HY$2:$HY$100=AD$3)*(GMW!$HZ$2:$HZ$100=AD$1),0),$B134-1973)</f>
        <v>419443</v>
      </c>
      <c r="AE134" cm="1">
        <f t="array" ref="AE134">INDEX(GMW!$A$2:$HZ$100,MATCH(1,(GMW!$HY$2:$HY$100=AE$3)*(GMW!$HZ$2:$HZ$100=AE$1),0),$B134-1973)</f>
        <v>494235.9</v>
      </c>
      <c r="AF134" cm="1">
        <f t="array" ref="AF134">INDEX(GMW!$A$2:$HZ$100,MATCH(1,(GMW!$HY$2:$HY$100=AF$3)*(GMW!$HZ$2:$HZ$100=AF$1),0),$B134-1973)</f>
        <v>88.029690000000002</v>
      </c>
      <c r="AG134" cm="1">
        <f t="array" ref="AG134">INDEX(GMW!$A$2:$HZ$100,MATCH(1,(GMW!$HY$2:$HY$100=AG$3)*(GMW!$HZ$2:$HZ$100=AG$1),0),$B134-1973)</f>
        <v>94.733329999999995</v>
      </c>
      <c r="AH134" cm="1">
        <f t="array" ref="AH134">INDEX(GMW!$A$2:$HZ$100,MATCH(1,(GMW!$HY$2:$HY$100=AH$3)*(GMW!$HZ$2:$HZ$100=AH$1),0),$B134-1973)</f>
        <v>0.5</v>
      </c>
      <c r="AI134" cm="1">
        <f t="array" ref="AI134">INDEX(GMW!$A$2:$HZ$100,MATCH(1,(GMW!$HY$2:$HY$100=AI$3)*(GMW!$HZ$2:$HZ$100=AI$1),0),$B134-1973)</f>
        <v>42248</v>
      </c>
      <c r="AJ134" cm="1">
        <f t="array" ref="AJ134">INDEX(GMW!$A$2:$HZ$100,MATCH(1,(GMW!$HY$2:$HY$100=AJ$3)*(GMW!$HZ$2:$HZ$100=AJ$1),0),$B134-1973)</f>
        <v>86.7</v>
      </c>
      <c r="AK134" cm="1">
        <f t="array" ref="AK134">INDEX(GMW!$A$2:$HZ$100,MATCH(1,(GMW!$HY$2:$HY$100=AK$3)*(GMW!$HZ$2:$HZ$100=AK$1),0),$B134-1973)</f>
        <v>27878</v>
      </c>
      <c r="AL134" cm="1">
        <f t="array" ref="AL134">INDEX(GMW!$A$2:$HZ$100,MATCH(1,(GMW!$HY$2:$HY$100=AL$3)*(GMW!$HZ$2:$HZ$100=AL$1),0),$B134-1973)</f>
        <v>8.4</v>
      </c>
      <c r="AM134" cm="1">
        <f t="array" ref="AM134">INDEX(GMW!$A$2:$HZ$100,MATCH(1,(GMW!$HY$2:$HY$100=AM$3)*(GMW!$HZ$2:$HZ$100=AM$1),0),$B134-1973)</f>
        <v>-3.6589619999999998</v>
      </c>
      <c r="AN134" cm="1">
        <f t="array" ref="AN134">INDEX(GMW!$A$2:$HZ$100,MATCH(1,(GMW!$HY$2:$HY$100=AN$3)*(GMW!$HZ$2:$HZ$100=AN$1),0),$B134-1973)</f>
        <v>63495</v>
      </c>
      <c r="AO134" cm="1">
        <f t="array" ref="AO134">INDEX(GMW!$A$2:$HZ$100,MATCH(1,(GMW!$HY$2:$HY$100=AO$3)*(GMW!$HZ$2:$HZ$100=AO$1),0),$B134-1973)</f>
        <v>476479</v>
      </c>
      <c r="AP134" cm="1">
        <f t="array" ref="AP134">INDEX(GMW!$A$2:$HZ$100,MATCH(1,(GMW!$HY$2:$HY$100=AP$3)*(GMW!$HZ$2:$HZ$100=AP$1),0),$B134-1973)</f>
        <v>37890</v>
      </c>
      <c r="AQ134" cm="1">
        <f t="array" ref="AQ134">INDEX(GMW!$A$2:$HZ$100,MATCH(1,(GMW!$HY$2:$HY$100=AQ$3)*(GMW!$HZ$2:$HZ$100=AQ$1),0),$B134-1973)</f>
        <v>-31211</v>
      </c>
      <c r="AR134" cm="1">
        <f t="array" ref="AR134">INDEX(GMW!$A$2:$HZ$100,MATCH(1,(GMW!$HY$2:$HY$100=AR$3)*(GMW!$HZ$2:$HZ$100=AR$1),0),$B134-1973)</f>
        <v>168985</v>
      </c>
      <c r="AS134" cm="1">
        <f t="array" ref="AS134">INDEX(GMW!$A$2:$HZ$100,MATCH(1,(GMW!$HY$2:$HY$100=AS$3)*(GMW!$HZ$2:$HZ$100=AS$1),0),$B134-1973)</f>
        <v>6679</v>
      </c>
      <c r="AT134" cm="1">
        <f t="array" ref="AT134">INDEX(GMW!$A$2:$HZ$100,MATCH(1,(GMW!$HY$2:$HY$100=AT$3)*(GMW!$HZ$2:$HZ$100=AT$1),0),$B134-1973)</f>
        <v>10853</v>
      </c>
      <c r="AU134" cm="1">
        <f t="array" ref="AU134">INDEX(GMW!$A$2:$HZ$100,MATCH(1,(GMW!$HY$2:$HY$100=AU$3)*(GMW!$HZ$2:$HZ$100=AU$1),0),$B134-1973)</f>
        <v>148627</v>
      </c>
      <c r="AV134" cm="1">
        <f t="array" ref="AV134">INDEX(GMW!$A$2:$HZ$100,MATCH(1,(GMW!$HY$2:$HY$100=AV$3)*(GMW!$HZ$2:$HZ$100=AV$1),0),$B134-1973)</f>
        <v>1250600</v>
      </c>
      <c r="AW134" cm="1">
        <f t="array" ref="AW134">INDEX(GMW!$A$2:$HZ$100,MATCH(1,(GMW!$HY$2:$HY$100=AW$3)*(GMW!$HZ$2:$HZ$100=AW$1),0),$B134-1973)</f>
        <v>419443</v>
      </c>
      <c r="AX134" cm="1">
        <f t="array" ref="AX134">INDEX(GMW!$A$2:$HZ$100,MATCH(1,(GMW!$HY$2:$HY$100=AX$3)*(GMW!$HZ$2:$HZ$100=AX$1),0),$B134-1973)</f>
        <v>494235.9</v>
      </c>
      <c r="AY134" cm="1">
        <f t="array" ref="AY134">INDEX(GMW!$A$2:$HZ$100,MATCH(1,(GMW!$HY$2:$HY$100=AY$3)*(GMW!$HZ$2:$HZ$100=AY$1),0),$B134-1973)</f>
        <v>88.029690000000002</v>
      </c>
      <c r="AZ134" cm="1">
        <f t="array" ref="AZ134">INDEX(GMW!$A$2:$HZ$100,MATCH(1,(GMW!$HY$2:$HY$100=AZ$3)*(GMW!$HZ$2:$HZ$100=AZ$1),0),$B134-1973)</f>
        <v>94.733329999999995</v>
      </c>
      <c r="BA134" cm="1">
        <f t="array" ref="BA134">INDEX(GMW!$A$2:$HZ$100,MATCH(1,(GMW!$HY$2:$HY$100=BA$3)*(GMW!$HZ$2:$HZ$100=BA$1),0),$B134-1973)</f>
        <v>0.5</v>
      </c>
      <c r="BB134" cm="1">
        <f t="array" ref="BB134">INDEX(GMW!$A$2:$HZ$100,MATCH(1,(GMW!$HY$2:$HY$100=BB$3)*(GMW!$HZ$2:$HZ$100=BB$1),0),$B134-1973)</f>
        <v>42248</v>
      </c>
      <c r="BC134" cm="1">
        <f t="array" ref="BC134">INDEX(GMW!$A$2:$HZ$100,MATCH(1,(GMW!$HY$2:$HY$100=BC$3)*(GMW!$HZ$2:$HZ$100=BC$1),0),$B134-1973)</f>
        <v>86.7</v>
      </c>
      <c r="BD134" cm="1">
        <f t="array" ref="BD134">INDEX(GMW!$A$2:$HZ$100,MATCH(1,(GMW!$HY$2:$HY$100=BD$3)*(GMW!$HZ$2:$HZ$100=BD$1),0),$B134-1973)</f>
        <v>27878</v>
      </c>
      <c r="BE134" cm="1">
        <f t="array" ref="BE134">INDEX(GMW!$A$2:$HZ$100,MATCH(1,(GMW!$HY$2:$HY$100=BE$3)*(GMW!$HZ$2:$HZ$100=BE$1),0),$B134-1973)</f>
        <v>8.4</v>
      </c>
      <c r="BF134" cm="1">
        <f t="array" ref="BF134">INDEX(GMW!$A$2:$HZ$100,MATCH(1,(GMW!$HY$2:$HY$100=BF$3)*(GMW!$HZ$2:$HZ$100=BF$1),0),$B134-1973)</f>
        <v>-3.6589619999999998</v>
      </c>
      <c r="BG134" cm="1">
        <f t="array" ref="BG134">INDEX(GMW!$A$2:$HZ$100,MATCH(1,(GMW!$HY$2:$HY$100=BG$3)*(GMW!$HZ$2:$HZ$100=BG$1),0),$B134-1973)</f>
        <v>63495</v>
      </c>
      <c r="BJ134">
        <f t="shared" si="127"/>
        <v>2011</v>
      </c>
    </row>
    <row r="135" spans="1:63">
      <c r="A135">
        <v>2012</v>
      </c>
      <c r="B135">
        <f t="shared" si="125"/>
        <v>2108</v>
      </c>
      <c r="C135" cm="1">
        <f t="array" ref="C135">INDEX(GMW!$A$2:$HZ$100,MATCH(1,(GMW!$HY$2:$HY$100=C$3)*(GMW!$HZ$2:$HZ$100=C$1),0),$B135-1973)</f>
        <v>480632</v>
      </c>
      <c r="D135" cm="1">
        <f t="array" ref="D135">INDEX(GMW!$A$2:$HZ$100,MATCH(1,(GMW!$HY$2:$HY$100=D$3)*(GMW!$HZ$2:$HZ$100=D$1),0),$B135-1973)</f>
        <v>23904</v>
      </c>
      <c r="E135" cm="1">
        <f t="array" ref="E135">INDEX(GMW!$A$2:$HZ$100,MATCH(1,(GMW!$HY$2:$HY$100=E$3)*(GMW!$HZ$2:$HZ$100=E$1),0),$B135-1973)</f>
        <v>-10525</v>
      </c>
      <c r="F135" cm="1">
        <f t="array" ref="F135">INDEX(GMW!$A$2:$HZ$100,MATCH(1,(GMW!$HY$2:$HY$100=F$3)*(GMW!$HZ$2:$HZ$100=F$1),0),$B135-1973)</f>
        <v>170159</v>
      </c>
      <c r="G135" cm="1">
        <f t="array" ref="G135">INDEX(GMW!$A$2:$HZ$100,MATCH(1,(GMW!$HY$2:$HY$100=G$3)*(GMW!$HZ$2:$HZ$100=G$1),0),$B135-1973)</f>
        <v>13379</v>
      </c>
      <c r="H135" cm="1">
        <f t="array" ref="H135">INDEX(GMW!$A$2:$HZ$100,MATCH(1,(GMW!$HY$2:$HY$100=H$3)*(GMW!$HZ$2:$HZ$100=H$1),0),$B135-1973)</f>
        <v>11180</v>
      </c>
      <c r="I135" cm="1">
        <f t="array" ref="I135">INDEX(GMW!$A$2:$HZ$100,MATCH(1,(GMW!$HY$2:$HY$100=I$3)*(GMW!$HZ$2:$HZ$100=I$1),0),$B135-1973)</f>
        <v>170814</v>
      </c>
      <c r="J135" cm="1">
        <f t="array" ref="J135">INDEX(GMW!$A$2:$HZ$100,MATCH(1,(GMW!$HY$2:$HY$100=J$3)*(GMW!$HZ$2:$HZ$100=J$1),0),$B135-1973)</f>
        <v>1261200</v>
      </c>
      <c r="K135" cm="1">
        <f t="array" ref="K135">INDEX(GMW!$A$2:$HZ$100,MATCH(1,(GMW!$HY$2:$HY$100=K$3)*(GMW!$HZ$2:$HZ$100=K$1),0),$B135-1973)</f>
        <v>424704</v>
      </c>
      <c r="L135" cm="1">
        <f t="array" ref="L135">INDEX(GMW!$A$2:$HZ$100,MATCH(1,(GMW!$HY$2:$HY$100=L$3)*(GMW!$HZ$2:$HZ$100=L$1),0),$B135-1973)</f>
        <v>496627.3</v>
      </c>
      <c r="M135" cm="1">
        <f t="array" ref="M135">INDEX(GMW!$A$2:$HZ$100,MATCH(1,(GMW!$HY$2:$HY$100=M$3)*(GMW!$HZ$2:$HZ$100=M$1),0),$B135-1973)</f>
        <v>88.363659999999996</v>
      </c>
      <c r="N135" cm="1">
        <f t="array" ref="N135">INDEX(GMW!$A$2:$HZ$100,MATCH(1,(GMW!$HY$2:$HY$100=N$3)*(GMW!$HZ$2:$HZ$100=N$1),0),$B135-1973)</f>
        <v>95.033330000000007</v>
      </c>
      <c r="O135" cm="1">
        <f t="array" ref="O135">INDEX(GMW!$A$2:$HZ$100,MATCH(1,(GMW!$HY$2:$HY$100=O$3)*(GMW!$HZ$2:$HZ$100=O$1),0),$B135-1973)</f>
        <v>0.5</v>
      </c>
      <c r="P135" cm="1">
        <f t="array" ref="P135">INDEX(GMW!$A$2:$HZ$100,MATCH(1,(GMW!$HY$2:$HY$100=P$3)*(GMW!$HZ$2:$HZ$100=P$1),0),$B135-1973)</f>
        <v>42798</v>
      </c>
      <c r="Q135" cm="1">
        <f t="array" ref="Q135">INDEX(GMW!$A$2:$HZ$100,MATCH(1,(GMW!$HY$2:$HY$100=Q$3)*(GMW!$HZ$2:$HZ$100=Q$1),0),$B135-1973)</f>
        <v>86.9</v>
      </c>
      <c r="R135" cm="1">
        <f t="array" ref="R135">INDEX(GMW!$A$2:$HZ$100,MATCH(1,(GMW!$HY$2:$HY$100=R$3)*(GMW!$HZ$2:$HZ$100=R$1),0),$B135-1973)</f>
        <v>27241</v>
      </c>
      <c r="S135" cm="1">
        <f t="array" ref="S135">INDEX(GMW!$A$2:$HZ$100,MATCH(1,(GMW!$HY$2:$HY$100=S$3)*(GMW!$HZ$2:$HZ$100=S$1),0),$B135-1973)</f>
        <v>8.1999999999999993</v>
      </c>
      <c r="T135" cm="1">
        <f t="array" ref="T135">INDEX(GMW!$A$2:$HZ$100,MATCH(1,(GMW!$HY$2:$HY$100=T$3)*(GMW!$HZ$2:$HZ$100=T$1),0),$B135-1973)</f>
        <v>-3.2737729999999998</v>
      </c>
      <c r="U135" cm="1">
        <f t="array" ref="U135">INDEX(GMW!$A$2:$HZ$100,MATCH(1,(GMW!$HY$2:$HY$100=U$3)*(GMW!$HZ$2:$HZ$100=U$1),0),$B135-1973)</f>
        <v>63600</v>
      </c>
      <c r="V135" cm="1">
        <f t="array" ref="V135">INDEX(GMW!$A$2:$HZ$100,MATCH(1,(GMW!$HY$2:$HY$100=V$3)*(GMW!$HZ$2:$HZ$100=V$1),0),$B135-1973)</f>
        <v>480632</v>
      </c>
      <c r="W135" cm="1">
        <f t="array" ref="W135">INDEX(GMW!$A$2:$HZ$100,MATCH(1,(GMW!$HY$2:$HY$100=W$3)*(GMW!$HZ$2:$HZ$100=W$1),0),$B135-1973)</f>
        <v>23904</v>
      </c>
      <c r="X135" cm="1">
        <f t="array" ref="X135">INDEX(GMW!$A$2:$HZ$100,MATCH(1,(GMW!$HY$2:$HY$100=X$3)*(GMW!$HZ$2:$HZ$100=X$1),0),$B135-1973)</f>
        <v>-10525</v>
      </c>
      <c r="Y135" cm="1">
        <f t="array" ref="Y135">INDEX(GMW!$A$2:$HZ$100,MATCH(1,(GMW!$HY$2:$HY$100=Y$3)*(GMW!$HZ$2:$HZ$100=Y$1),0),$B135-1973)</f>
        <v>170159</v>
      </c>
      <c r="Z135" cm="1">
        <f t="array" ref="Z135">INDEX(GMW!$A$2:$HZ$100,MATCH(1,(GMW!$HY$2:$HY$100=Z$3)*(GMW!$HZ$2:$HZ$100=Z$1),0),$B135-1973)</f>
        <v>13379</v>
      </c>
      <c r="AA135" cm="1">
        <f t="array" ref="AA135">INDEX(GMW!$A$2:$HZ$100,MATCH(1,(GMW!$HY$2:$HY$100=AA$3)*(GMW!$HZ$2:$HZ$100=AA$1),0),$B135-1973)</f>
        <v>11180</v>
      </c>
      <c r="AB135" cm="1">
        <f t="array" ref="AB135">INDEX(GMW!$A$2:$HZ$100,MATCH(1,(GMW!$HY$2:$HY$100=AB$3)*(GMW!$HZ$2:$HZ$100=AB$1),0),$B135-1973)</f>
        <v>170814</v>
      </c>
      <c r="AC135" cm="1">
        <f t="array" ref="AC135">INDEX(GMW!$A$2:$HZ$100,MATCH(1,(GMW!$HY$2:$HY$100=AC$3)*(GMW!$HZ$2:$HZ$100=AC$1),0),$B135-1973)</f>
        <v>1261200</v>
      </c>
      <c r="AD135" cm="1">
        <f t="array" ref="AD135">INDEX(GMW!$A$2:$HZ$100,MATCH(1,(GMW!$HY$2:$HY$100=AD$3)*(GMW!$HZ$2:$HZ$100=AD$1),0),$B135-1973)</f>
        <v>424704</v>
      </c>
      <c r="AE135" cm="1">
        <f t="array" ref="AE135">INDEX(GMW!$A$2:$HZ$100,MATCH(1,(GMW!$HY$2:$HY$100=AE$3)*(GMW!$HZ$2:$HZ$100=AE$1),0),$B135-1973)</f>
        <v>496627.3</v>
      </c>
      <c r="AF135" cm="1">
        <f t="array" ref="AF135">INDEX(GMW!$A$2:$HZ$100,MATCH(1,(GMW!$HY$2:$HY$100=AF$3)*(GMW!$HZ$2:$HZ$100=AF$1),0),$B135-1973)</f>
        <v>88.363659999999996</v>
      </c>
      <c r="AG135" cm="1">
        <f t="array" ref="AG135">INDEX(GMW!$A$2:$HZ$100,MATCH(1,(GMW!$HY$2:$HY$100=AG$3)*(GMW!$HZ$2:$HZ$100=AG$1),0),$B135-1973)</f>
        <v>95.033330000000007</v>
      </c>
      <c r="AH135" cm="1">
        <f t="array" ref="AH135">INDEX(GMW!$A$2:$HZ$100,MATCH(1,(GMW!$HY$2:$HY$100=AH$3)*(GMW!$HZ$2:$HZ$100=AH$1),0),$B135-1973)</f>
        <v>0.5</v>
      </c>
      <c r="AI135" cm="1">
        <f t="array" ref="AI135">INDEX(GMW!$A$2:$HZ$100,MATCH(1,(GMW!$HY$2:$HY$100=AI$3)*(GMW!$HZ$2:$HZ$100=AI$1),0),$B135-1973)</f>
        <v>42798</v>
      </c>
      <c r="AJ135" cm="1">
        <f t="array" ref="AJ135">INDEX(GMW!$A$2:$HZ$100,MATCH(1,(GMW!$HY$2:$HY$100=AJ$3)*(GMW!$HZ$2:$HZ$100=AJ$1),0),$B135-1973)</f>
        <v>86.9</v>
      </c>
      <c r="AK135" cm="1">
        <f t="array" ref="AK135">INDEX(GMW!$A$2:$HZ$100,MATCH(1,(GMW!$HY$2:$HY$100=AK$3)*(GMW!$HZ$2:$HZ$100=AK$1),0),$B135-1973)</f>
        <v>27241</v>
      </c>
      <c r="AL135" cm="1">
        <f t="array" ref="AL135">INDEX(GMW!$A$2:$HZ$100,MATCH(1,(GMW!$HY$2:$HY$100=AL$3)*(GMW!$HZ$2:$HZ$100=AL$1),0),$B135-1973)</f>
        <v>8.1999999999999993</v>
      </c>
      <c r="AM135" cm="1">
        <f t="array" ref="AM135">INDEX(GMW!$A$2:$HZ$100,MATCH(1,(GMW!$HY$2:$HY$100=AM$3)*(GMW!$HZ$2:$HZ$100=AM$1),0),$B135-1973)</f>
        <v>-3.2737729999999998</v>
      </c>
      <c r="AN135" cm="1">
        <f t="array" ref="AN135">INDEX(GMW!$A$2:$HZ$100,MATCH(1,(GMW!$HY$2:$HY$100=AN$3)*(GMW!$HZ$2:$HZ$100=AN$1),0),$B135-1973)</f>
        <v>63600</v>
      </c>
      <c r="AO135" cm="1">
        <f t="array" ref="AO135">INDEX(GMW!$A$2:$HZ$100,MATCH(1,(GMW!$HY$2:$HY$100=AO$3)*(GMW!$HZ$2:$HZ$100=AO$1),0),$B135-1973)</f>
        <v>480632</v>
      </c>
      <c r="AP135" cm="1">
        <f t="array" ref="AP135">INDEX(GMW!$A$2:$HZ$100,MATCH(1,(GMW!$HY$2:$HY$100=AP$3)*(GMW!$HZ$2:$HZ$100=AP$1),0),$B135-1973)</f>
        <v>23904</v>
      </c>
      <c r="AQ135" cm="1">
        <f t="array" ref="AQ135">INDEX(GMW!$A$2:$HZ$100,MATCH(1,(GMW!$HY$2:$HY$100=AQ$3)*(GMW!$HZ$2:$HZ$100=AQ$1),0),$B135-1973)</f>
        <v>-10525</v>
      </c>
      <c r="AR135" cm="1">
        <f t="array" ref="AR135">INDEX(GMW!$A$2:$HZ$100,MATCH(1,(GMW!$HY$2:$HY$100=AR$3)*(GMW!$HZ$2:$HZ$100=AR$1),0),$B135-1973)</f>
        <v>170159</v>
      </c>
      <c r="AS135" cm="1">
        <f t="array" ref="AS135">INDEX(GMW!$A$2:$HZ$100,MATCH(1,(GMW!$HY$2:$HY$100=AS$3)*(GMW!$HZ$2:$HZ$100=AS$1),0),$B135-1973)</f>
        <v>13379</v>
      </c>
      <c r="AT135" cm="1">
        <f t="array" ref="AT135">INDEX(GMW!$A$2:$HZ$100,MATCH(1,(GMW!$HY$2:$HY$100=AT$3)*(GMW!$HZ$2:$HZ$100=AT$1),0),$B135-1973)</f>
        <v>11180</v>
      </c>
      <c r="AU135" cm="1">
        <f t="array" ref="AU135">INDEX(GMW!$A$2:$HZ$100,MATCH(1,(GMW!$HY$2:$HY$100=AU$3)*(GMW!$HZ$2:$HZ$100=AU$1),0),$B135-1973)</f>
        <v>170814</v>
      </c>
      <c r="AV135" cm="1">
        <f t="array" ref="AV135">INDEX(GMW!$A$2:$HZ$100,MATCH(1,(GMW!$HY$2:$HY$100=AV$3)*(GMW!$HZ$2:$HZ$100=AV$1),0),$B135-1973)</f>
        <v>1261200</v>
      </c>
      <c r="AW135" cm="1">
        <f t="array" ref="AW135">INDEX(GMW!$A$2:$HZ$100,MATCH(1,(GMW!$HY$2:$HY$100=AW$3)*(GMW!$HZ$2:$HZ$100=AW$1),0),$B135-1973)</f>
        <v>424704</v>
      </c>
      <c r="AX135" cm="1">
        <f t="array" ref="AX135">INDEX(GMW!$A$2:$HZ$100,MATCH(1,(GMW!$HY$2:$HY$100=AX$3)*(GMW!$HZ$2:$HZ$100=AX$1),0),$B135-1973)</f>
        <v>496627.3</v>
      </c>
      <c r="AY135" cm="1">
        <f t="array" ref="AY135">INDEX(GMW!$A$2:$HZ$100,MATCH(1,(GMW!$HY$2:$HY$100=AY$3)*(GMW!$HZ$2:$HZ$100=AY$1),0),$B135-1973)</f>
        <v>88.363659999999996</v>
      </c>
      <c r="AZ135" cm="1">
        <f t="array" ref="AZ135">INDEX(GMW!$A$2:$HZ$100,MATCH(1,(GMW!$HY$2:$HY$100=AZ$3)*(GMW!$HZ$2:$HZ$100=AZ$1),0),$B135-1973)</f>
        <v>95.033330000000007</v>
      </c>
      <c r="BA135" cm="1">
        <f t="array" ref="BA135">INDEX(GMW!$A$2:$HZ$100,MATCH(1,(GMW!$HY$2:$HY$100=BA$3)*(GMW!$HZ$2:$HZ$100=BA$1),0),$B135-1973)</f>
        <v>0.5</v>
      </c>
      <c r="BB135" cm="1">
        <f t="array" ref="BB135">INDEX(GMW!$A$2:$HZ$100,MATCH(1,(GMW!$HY$2:$HY$100=BB$3)*(GMW!$HZ$2:$HZ$100=BB$1),0),$B135-1973)</f>
        <v>42798</v>
      </c>
      <c r="BC135" cm="1">
        <f t="array" ref="BC135">INDEX(GMW!$A$2:$HZ$100,MATCH(1,(GMW!$HY$2:$HY$100=BC$3)*(GMW!$HZ$2:$HZ$100=BC$1),0),$B135-1973)</f>
        <v>86.9</v>
      </c>
      <c r="BD135" cm="1">
        <f t="array" ref="BD135">INDEX(GMW!$A$2:$HZ$100,MATCH(1,(GMW!$HY$2:$HY$100=BD$3)*(GMW!$HZ$2:$HZ$100=BD$1),0),$B135-1973)</f>
        <v>27241</v>
      </c>
      <c r="BE135" cm="1">
        <f t="array" ref="BE135">INDEX(GMW!$A$2:$HZ$100,MATCH(1,(GMW!$HY$2:$HY$100=BE$3)*(GMW!$HZ$2:$HZ$100=BE$1),0),$B135-1973)</f>
        <v>8.1999999999999993</v>
      </c>
      <c r="BF135" cm="1">
        <f t="array" ref="BF135">INDEX(GMW!$A$2:$HZ$100,MATCH(1,(GMW!$HY$2:$HY$100=BF$3)*(GMW!$HZ$2:$HZ$100=BF$1),0),$B135-1973)</f>
        <v>-3.2737729999999998</v>
      </c>
      <c r="BG135" cm="1">
        <f t="array" ref="BG135">INDEX(GMW!$A$2:$HZ$100,MATCH(1,(GMW!$HY$2:$HY$100=BG$3)*(GMW!$HZ$2:$HZ$100=BG$1),0),$B135-1973)</f>
        <v>63600</v>
      </c>
      <c r="BJ135">
        <f t="shared" si="127"/>
        <v>2011</v>
      </c>
      <c r="BK135" t="str">
        <f t="shared" ref="BK135" si="142">BJ135&amp;"01"</f>
        <v>201101</v>
      </c>
    </row>
    <row r="136" spans="1:63">
      <c r="B136">
        <f t="shared" si="125"/>
        <v>2109</v>
      </c>
      <c r="C136" cm="1">
        <f t="array" ref="C136">INDEX(GMW!$A$2:$HZ$100,MATCH(1,(GMW!$HY$2:$HY$100=C$3)*(GMW!$HZ$2:$HZ$100=C$1),0),$B136-1973)</f>
        <v>479979</v>
      </c>
      <c r="D136" cm="1">
        <f t="array" ref="D136">INDEX(GMW!$A$2:$HZ$100,MATCH(1,(GMW!$HY$2:$HY$100=D$3)*(GMW!$HZ$2:$HZ$100=D$1),0),$B136-1973)</f>
        <v>43582</v>
      </c>
      <c r="E136" cm="1">
        <f t="array" ref="E136">INDEX(GMW!$A$2:$HZ$100,MATCH(1,(GMW!$HY$2:$HY$100=E$3)*(GMW!$HZ$2:$HZ$100=E$1),0),$B136-1973)</f>
        <v>-30630</v>
      </c>
      <c r="F136" cm="1">
        <f t="array" ref="F136">INDEX(GMW!$A$2:$HZ$100,MATCH(1,(GMW!$HY$2:$HY$100=F$3)*(GMW!$HZ$2:$HZ$100=F$1),0),$B136-1973)</f>
        <v>169647</v>
      </c>
      <c r="G136" cm="1">
        <f t="array" ref="G136">INDEX(GMW!$A$2:$HZ$100,MATCH(1,(GMW!$HY$2:$HY$100=G$3)*(GMW!$HZ$2:$HZ$100=G$1),0),$B136-1973)</f>
        <v>12952</v>
      </c>
      <c r="H136" cm="1">
        <f t="array" ref="H136">INDEX(GMW!$A$2:$HZ$100,MATCH(1,(GMW!$HY$2:$HY$100=H$3)*(GMW!$HZ$2:$HZ$100=H$1),0),$B136-1973)</f>
        <v>11081</v>
      </c>
      <c r="I136" cm="1">
        <f t="array" ref="I136">INDEX(GMW!$A$2:$HZ$100,MATCH(1,(GMW!$HY$2:$HY$100=I$3)*(GMW!$HZ$2:$HZ$100=I$1),0),$B136-1973)</f>
        <v>150098</v>
      </c>
      <c r="J136" cm="1">
        <f t="array" ref="J136">INDEX(GMW!$A$2:$HZ$100,MATCH(1,(GMW!$HY$2:$HY$100=J$3)*(GMW!$HZ$2:$HZ$100=J$1),0),$B136-1973)</f>
        <v>1290100</v>
      </c>
      <c r="K136" cm="1">
        <f t="array" ref="K136">INDEX(GMW!$A$2:$HZ$100,MATCH(1,(GMW!$HY$2:$HY$100=K$3)*(GMW!$HZ$2:$HZ$100=K$1),0),$B136-1973)</f>
        <v>425007</v>
      </c>
      <c r="L136" cm="1">
        <f t="array" ref="L136">INDEX(GMW!$A$2:$HZ$100,MATCH(1,(GMW!$HY$2:$HY$100=L$3)*(GMW!$HZ$2:$HZ$100=L$1),0),$B136-1973)</f>
        <v>498978.9</v>
      </c>
      <c r="M136" cm="1">
        <f t="array" ref="M136">INDEX(GMW!$A$2:$HZ$100,MATCH(1,(GMW!$HY$2:$HY$100=M$3)*(GMW!$HZ$2:$HZ$100=M$1),0),$B136-1973)</f>
        <v>88.546999999999997</v>
      </c>
      <c r="N136" cm="1">
        <f t="array" ref="N136">INDEX(GMW!$A$2:$HZ$100,MATCH(1,(GMW!$HY$2:$HY$100=N$3)*(GMW!$HZ$2:$HZ$100=N$1),0),$B136-1973)</f>
        <v>95.8</v>
      </c>
      <c r="O136" cm="1">
        <f t="array" ref="O136">INDEX(GMW!$A$2:$HZ$100,MATCH(1,(GMW!$HY$2:$HY$100=O$3)*(GMW!$HZ$2:$HZ$100=O$1),0),$B136-1973)</f>
        <v>0.5</v>
      </c>
      <c r="P136" cm="1">
        <f t="array" ref="P136">INDEX(GMW!$A$2:$HZ$100,MATCH(1,(GMW!$HY$2:$HY$100=P$3)*(GMW!$HZ$2:$HZ$100=P$1),0),$B136-1973)</f>
        <v>42912</v>
      </c>
      <c r="Q136" cm="1">
        <f t="array" ref="Q136">INDEX(GMW!$A$2:$HZ$100,MATCH(1,(GMW!$HY$2:$HY$100=Q$3)*(GMW!$HZ$2:$HZ$100=Q$1),0),$B136-1973)</f>
        <v>87.2</v>
      </c>
      <c r="R136" cm="1">
        <f t="array" ref="R136">INDEX(GMW!$A$2:$HZ$100,MATCH(1,(GMW!$HY$2:$HY$100=R$3)*(GMW!$HZ$2:$HZ$100=R$1),0),$B136-1973)</f>
        <v>27138</v>
      </c>
      <c r="S136" cm="1">
        <f t="array" ref="S136">INDEX(GMW!$A$2:$HZ$100,MATCH(1,(GMW!$HY$2:$HY$100=S$3)*(GMW!$HZ$2:$HZ$100=S$1),0),$B136-1973)</f>
        <v>8</v>
      </c>
      <c r="T136" cm="1">
        <f t="array" ref="T136">INDEX(GMW!$A$2:$HZ$100,MATCH(1,(GMW!$HY$2:$HY$100=T$3)*(GMW!$HZ$2:$HZ$100=T$1),0),$B136-1973)</f>
        <v>-3.8822169999999998</v>
      </c>
      <c r="U136" cm="1">
        <f t="array" ref="U136">INDEX(GMW!$A$2:$HZ$100,MATCH(1,(GMW!$HY$2:$HY$100=U$3)*(GMW!$HZ$2:$HZ$100=U$1),0),$B136-1973)</f>
        <v>63705</v>
      </c>
      <c r="V136" cm="1">
        <f t="array" ref="V136">INDEX(GMW!$A$2:$HZ$100,MATCH(1,(GMW!$HY$2:$HY$100=V$3)*(GMW!$HZ$2:$HZ$100=V$1),0),$B136-1973)</f>
        <v>479979</v>
      </c>
      <c r="W136" cm="1">
        <f t="array" ref="W136">INDEX(GMW!$A$2:$HZ$100,MATCH(1,(GMW!$HY$2:$HY$100=W$3)*(GMW!$HZ$2:$HZ$100=W$1),0),$B136-1973)</f>
        <v>43582</v>
      </c>
      <c r="X136" cm="1">
        <f t="array" ref="X136">INDEX(GMW!$A$2:$HZ$100,MATCH(1,(GMW!$HY$2:$HY$100=X$3)*(GMW!$HZ$2:$HZ$100=X$1),0),$B136-1973)</f>
        <v>-30630</v>
      </c>
      <c r="Y136" cm="1">
        <f t="array" ref="Y136">INDEX(GMW!$A$2:$HZ$100,MATCH(1,(GMW!$HY$2:$HY$100=Y$3)*(GMW!$HZ$2:$HZ$100=Y$1),0),$B136-1973)</f>
        <v>169647</v>
      </c>
      <c r="Z136" cm="1">
        <f t="array" ref="Z136">INDEX(GMW!$A$2:$HZ$100,MATCH(1,(GMW!$HY$2:$HY$100=Z$3)*(GMW!$HZ$2:$HZ$100=Z$1),0),$B136-1973)</f>
        <v>12952</v>
      </c>
      <c r="AA136" cm="1">
        <f t="array" ref="AA136">INDEX(GMW!$A$2:$HZ$100,MATCH(1,(GMW!$HY$2:$HY$100=AA$3)*(GMW!$HZ$2:$HZ$100=AA$1),0),$B136-1973)</f>
        <v>11081</v>
      </c>
      <c r="AB136" cm="1">
        <f t="array" ref="AB136">INDEX(GMW!$A$2:$HZ$100,MATCH(1,(GMW!$HY$2:$HY$100=AB$3)*(GMW!$HZ$2:$HZ$100=AB$1),0),$B136-1973)</f>
        <v>150098</v>
      </c>
      <c r="AC136" cm="1">
        <f t="array" ref="AC136">INDEX(GMW!$A$2:$HZ$100,MATCH(1,(GMW!$HY$2:$HY$100=AC$3)*(GMW!$HZ$2:$HZ$100=AC$1),0),$B136-1973)</f>
        <v>1290100</v>
      </c>
      <c r="AD136" cm="1">
        <f t="array" ref="AD136">INDEX(GMW!$A$2:$HZ$100,MATCH(1,(GMW!$HY$2:$HY$100=AD$3)*(GMW!$HZ$2:$HZ$100=AD$1),0),$B136-1973)</f>
        <v>425007</v>
      </c>
      <c r="AE136" cm="1">
        <f t="array" ref="AE136">INDEX(GMW!$A$2:$HZ$100,MATCH(1,(GMW!$HY$2:$HY$100=AE$3)*(GMW!$HZ$2:$HZ$100=AE$1),0),$B136-1973)</f>
        <v>498978.9</v>
      </c>
      <c r="AF136" cm="1">
        <f t="array" ref="AF136">INDEX(GMW!$A$2:$HZ$100,MATCH(1,(GMW!$HY$2:$HY$100=AF$3)*(GMW!$HZ$2:$HZ$100=AF$1),0),$B136-1973)</f>
        <v>88.546999999999997</v>
      </c>
      <c r="AG136" cm="1">
        <f t="array" ref="AG136">INDEX(GMW!$A$2:$HZ$100,MATCH(1,(GMW!$HY$2:$HY$100=AG$3)*(GMW!$HZ$2:$HZ$100=AG$1),0),$B136-1973)</f>
        <v>95.8</v>
      </c>
      <c r="AH136" cm="1">
        <f t="array" ref="AH136">INDEX(GMW!$A$2:$HZ$100,MATCH(1,(GMW!$HY$2:$HY$100=AH$3)*(GMW!$HZ$2:$HZ$100=AH$1),0),$B136-1973)</f>
        <v>0.5</v>
      </c>
      <c r="AI136" cm="1">
        <f t="array" ref="AI136">INDEX(GMW!$A$2:$HZ$100,MATCH(1,(GMW!$HY$2:$HY$100=AI$3)*(GMW!$HZ$2:$HZ$100=AI$1),0),$B136-1973)</f>
        <v>42912</v>
      </c>
      <c r="AJ136" cm="1">
        <f t="array" ref="AJ136">INDEX(GMW!$A$2:$HZ$100,MATCH(1,(GMW!$HY$2:$HY$100=AJ$3)*(GMW!$HZ$2:$HZ$100=AJ$1),0),$B136-1973)</f>
        <v>87.2</v>
      </c>
      <c r="AK136" cm="1">
        <f t="array" ref="AK136">INDEX(GMW!$A$2:$HZ$100,MATCH(1,(GMW!$HY$2:$HY$100=AK$3)*(GMW!$HZ$2:$HZ$100=AK$1),0),$B136-1973)</f>
        <v>27138</v>
      </c>
      <c r="AL136" cm="1">
        <f t="array" ref="AL136">INDEX(GMW!$A$2:$HZ$100,MATCH(1,(GMW!$HY$2:$HY$100=AL$3)*(GMW!$HZ$2:$HZ$100=AL$1),0),$B136-1973)</f>
        <v>8</v>
      </c>
      <c r="AM136" cm="1">
        <f t="array" ref="AM136">INDEX(GMW!$A$2:$HZ$100,MATCH(1,(GMW!$HY$2:$HY$100=AM$3)*(GMW!$HZ$2:$HZ$100=AM$1),0),$B136-1973)</f>
        <v>-3.8822169999999998</v>
      </c>
      <c r="AN136" cm="1">
        <f t="array" ref="AN136">INDEX(GMW!$A$2:$HZ$100,MATCH(1,(GMW!$HY$2:$HY$100=AN$3)*(GMW!$HZ$2:$HZ$100=AN$1),0),$B136-1973)</f>
        <v>63705</v>
      </c>
      <c r="AO136" cm="1">
        <f t="array" ref="AO136">INDEX(GMW!$A$2:$HZ$100,MATCH(1,(GMW!$HY$2:$HY$100=AO$3)*(GMW!$HZ$2:$HZ$100=AO$1),0),$B136-1973)</f>
        <v>479979</v>
      </c>
      <c r="AP136" cm="1">
        <f t="array" ref="AP136">INDEX(GMW!$A$2:$HZ$100,MATCH(1,(GMW!$HY$2:$HY$100=AP$3)*(GMW!$HZ$2:$HZ$100=AP$1),0),$B136-1973)</f>
        <v>43582</v>
      </c>
      <c r="AQ136" cm="1">
        <f t="array" ref="AQ136">INDEX(GMW!$A$2:$HZ$100,MATCH(1,(GMW!$HY$2:$HY$100=AQ$3)*(GMW!$HZ$2:$HZ$100=AQ$1),0),$B136-1973)</f>
        <v>-30630</v>
      </c>
      <c r="AR136" cm="1">
        <f t="array" ref="AR136">INDEX(GMW!$A$2:$HZ$100,MATCH(1,(GMW!$HY$2:$HY$100=AR$3)*(GMW!$HZ$2:$HZ$100=AR$1),0),$B136-1973)</f>
        <v>169647</v>
      </c>
      <c r="AS136" cm="1">
        <f t="array" ref="AS136">INDEX(GMW!$A$2:$HZ$100,MATCH(1,(GMW!$HY$2:$HY$100=AS$3)*(GMW!$HZ$2:$HZ$100=AS$1),0),$B136-1973)</f>
        <v>12952</v>
      </c>
      <c r="AT136" cm="1">
        <f t="array" ref="AT136">INDEX(GMW!$A$2:$HZ$100,MATCH(1,(GMW!$HY$2:$HY$100=AT$3)*(GMW!$HZ$2:$HZ$100=AT$1),0),$B136-1973)</f>
        <v>11081</v>
      </c>
      <c r="AU136" cm="1">
        <f t="array" ref="AU136">INDEX(GMW!$A$2:$HZ$100,MATCH(1,(GMW!$HY$2:$HY$100=AU$3)*(GMW!$HZ$2:$HZ$100=AU$1),0),$B136-1973)</f>
        <v>150098</v>
      </c>
      <c r="AV136" cm="1">
        <f t="array" ref="AV136">INDEX(GMW!$A$2:$HZ$100,MATCH(1,(GMW!$HY$2:$HY$100=AV$3)*(GMW!$HZ$2:$HZ$100=AV$1),0),$B136-1973)</f>
        <v>1290100</v>
      </c>
      <c r="AW136" cm="1">
        <f t="array" ref="AW136">INDEX(GMW!$A$2:$HZ$100,MATCH(1,(GMW!$HY$2:$HY$100=AW$3)*(GMW!$HZ$2:$HZ$100=AW$1),0),$B136-1973)</f>
        <v>425007</v>
      </c>
      <c r="AX136" cm="1">
        <f t="array" ref="AX136">INDEX(GMW!$A$2:$HZ$100,MATCH(1,(GMW!$HY$2:$HY$100=AX$3)*(GMW!$HZ$2:$HZ$100=AX$1),0),$B136-1973)</f>
        <v>498978.9</v>
      </c>
      <c r="AY136" cm="1">
        <f t="array" ref="AY136">INDEX(GMW!$A$2:$HZ$100,MATCH(1,(GMW!$HY$2:$HY$100=AY$3)*(GMW!$HZ$2:$HZ$100=AY$1),0),$B136-1973)</f>
        <v>88.546999999999997</v>
      </c>
      <c r="AZ136" cm="1">
        <f t="array" ref="AZ136">INDEX(GMW!$A$2:$HZ$100,MATCH(1,(GMW!$HY$2:$HY$100=AZ$3)*(GMW!$HZ$2:$HZ$100=AZ$1),0),$B136-1973)</f>
        <v>95.8</v>
      </c>
      <c r="BA136" cm="1">
        <f t="array" ref="BA136">INDEX(GMW!$A$2:$HZ$100,MATCH(1,(GMW!$HY$2:$HY$100=BA$3)*(GMW!$HZ$2:$HZ$100=BA$1),0),$B136-1973)</f>
        <v>0.5</v>
      </c>
      <c r="BB136" cm="1">
        <f t="array" ref="BB136">INDEX(GMW!$A$2:$HZ$100,MATCH(1,(GMW!$HY$2:$HY$100=BB$3)*(GMW!$HZ$2:$HZ$100=BB$1),0),$B136-1973)</f>
        <v>42912</v>
      </c>
      <c r="BC136" cm="1">
        <f t="array" ref="BC136">INDEX(GMW!$A$2:$HZ$100,MATCH(1,(GMW!$HY$2:$HY$100=BC$3)*(GMW!$HZ$2:$HZ$100=BC$1),0),$B136-1973)</f>
        <v>87.2</v>
      </c>
      <c r="BD136" cm="1">
        <f t="array" ref="BD136">INDEX(GMW!$A$2:$HZ$100,MATCH(1,(GMW!$HY$2:$HY$100=BD$3)*(GMW!$HZ$2:$HZ$100=BD$1),0),$B136-1973)</f>
        <v>27138</v>
      </c>
      <c r="BE136" cm="1">
        <f t="array" ref="BE136">INDEX(GMW!$A$2:$HZ$100,MATCH(1,(GMW!$HY$2:$HY$100=BE$3)*(GMW!$HZ$2:$HZ$100=BE$1),0),$B136-1973)</f>
        <v>8</v>
      </c>
      <c r="BF136" cm="1">
        <f t="array" ref="BF136">INDEX(GMW!$A$2:$HZ$100,MATCH(1,(GMW!$HY$2:$HY$100=BF$3)*(GMW!$HZ$2:$HZ$100=BF$1),0),$B136-1973)</f>
        <v>-3.8822169999999998</v>
      </c>
      <c r="BG136" cm="1">
        <f t="array" ref="BG136">INDEX(GMW!$A$2:$HZ$100,MATCH(1,(GMW!$HY$2:$HY$100=BG$3)*(GMW!$HZ$2:$HZ$100=BG$1),0),$B136-1973)</f>
        <v>63705</v>
      </c>
      <c r="BJ136">
        <f t="shared" si="127"/>
        <v>2012</v>
      </c>
    </row>
    <row r="137" spans="1:63">
      <c r="B137">
        <f t="shared" ref="B137:B200" si="143">+B136+1</f>
        <v>2110</v>
      </c>
      <c r="C137" cm="1">
        <f t="array" ref="C137">INDEX(GMW!$A$2:$HZ$100,MATCH(1,(GMW!$HY$2:$HY$100=C$3)*(GMW!$HZ$2:$HZ$100=C$1),0),$B137-1973)</f>
        <v>484579</v>
      </c>
      <c r="D137" cm="1">
        <f t="array" ref="D137">INDEX(GMW!$A$2:$HZ$100,MATCH(1,(GMW!$HY$2:$HY$100=D$3)*(GMW!$HZ$2:$HZ$100=D$1),0),$B137-1973)</f>
        <v>25405</v>
      </c>
      <c r="E137" cm="1">
        <f t="array" ref="E137">INDEX(GMW!$A$2:$HZ$100,MATCH(1,(GMW!$HY$2:$HY$100=E$3)*(GMW!$HZ$2:$HZ$100=E$1),0),$B137-1973)</f>
        <v>-21041</v>
      </c>
      <c r="F137" cm="1">
        <f t="array" ref="F137">INDEX(GMW!$A$2:$HZ$100,MATCH(1,(GMW!$HY$2:$HY$100=F$3)*(GMW!$HZ$2:$HZ$100=F$1),0),$B137-1973)</f>
        <v>169078</v>
      </c>
      <c r="G137" cm="1">
        <f t="array" ref="G137">INDEX(GMW!$A$2:$HZ$100,MATCH(1,(GMW!$HY$2:$HY$100=G$3)*(GMW!$HZ$2:$HZ$100=G$1),0),$B137-1973)</f>
        <v>4364</v>
      </c>
      <c r="H137" cm="1">
        <f t="array" ref="H137">INDEX(GMW!$A$2:$HZ$100,MATCH(1,(GMW!$HY$2:$HY$100=H$3)*(GMW!$HZ$2:$HZ$100=H$1),0),$B137-1973)</f>
        <v>11113</v>
      </c>
      <c r="I137" cm="1">
        <f t="array" ref="I137">INDEX(GMW!$A$2:$HZ$100,MATCH(1,(GMW!$HY$2:$HY$100=I$3)*(GMW!$HZ$2:$HZ$100=I$1),0),$B137-1973)</f>
        <v>159150</v>
      </c>
      <c r="J137" cm="1">
        <f t="array" ref="J137">INDEX(GMW!$A$2:$HZ$100,MATCH(1,(GMW!$HY$2:$HY$100=J$3)*(GMW!$HZ$2:$HZ$100=J$1),0),$B137-1973)</f>
        <v>1308900</v>
      </c>
      <c r="K137" cm="1">
        <f t="array" ref="K137">INDEX(GMW!$A$2:$HZ$100,MATCH(1,(GMW!$HY$2:$HY$100=K$3)*(GMW!$HZ$2:$HZ$100=K$1),0),$B137-1973)</f>
        <v>430937</v>
      </c>
      <c r="L137" cm="1">
        <f t="array" ref="L137">INDEX(GMW!$A$2:$HZ$100,MATCH(1,(GMW!$HY$2:$HY$100=L$3)*(GMW!$HZ$2:$HZ$100=L$1),0),$B137-1973)</f>
        <v>503396.8</v>
      </c>
      <c r="M137" cm="1">
        <f t="array" ref="M137">INDEX(GMW!$A$2:$HZ$100,MATCH(1,(GMW!$HY$2:$HY$100=M$3)*(GMW!$HZ$2:$HZ$100=M$1),0),$B137-1973)</f>
        <v>88.930180000000007</v>
      </c>
      <c r="N137" cm="1">
        <f t="array" ref="N137">INDEX(GMW!$A$2:$HZ$100,MATCH(1,(GMW!$HY$2:$HY$100=N$3)*(GMW!$HZ$2:$HZ$100=N$1),0),$B137-1973)</f>
        <v>96.066670000000002</v>
      </c>
      <c r="O137" cm="1">
        <f t="array" ref="O137">INDEX(GMW!$A$2:$HZ$100,MATCH(1,(GMW!$HY$2:$HY$100=O$3)*(GMW!$HZ$2:$HZ$100=O$1),0),$B137-1973)</f>
        <v>0.5</v>
      </c>
      <c r="P137" cm="1">
        <f t="array" ref="P137">INDEX(GMW!$A$2:$HZ$100,MATCH(1,(GMW!$HY$2:$HY$100=P$3)*(GMW!$HZ$2:$HZ$100=P$1),0),$B137-1973)</f>
        <v>43251</v>
      </c>
      <c r="Q137" cm="1">
        <f t="array" ref="Q137">INDEX(GMW!$A$2:$HZ$100,MATCH(1,(GMW!$HY$2:$HY$100=Q$3)*(GMW!$HZ$2:$HZ$100=Q$1),0),$B137-1973)</f>
        <v>87.4</v>
      </c>
      <c r="R137" cm="1">
        <f t="array" ref="R137">INDEX(GMW!$A$2:$HZ$100,MATCH(1,(GMW!$HY$2:$HY$100=R$3)*(GMW!$HZ$2:$HZ$100=R$1),0),$B137-1973)</f>
        <v>26738</v>
      </c>
      <c r="S137" cm="1">
        <f t="array" ref="S137">INDEX(GMW!$A$2:$HZ$100,MATCH(1,(GMW!$HY$2:$HY$100=S$3)*(GMW!$HZ$2:$HZ$100=S$1),0),$B137-1973)</f>
        <v>7.9</v>
      </c>
      <c r="T137" cm="1">
        <f t="array" ref="T137">INDEX(GMW!$A$2:$HZ$100,MATCH(1,(GMW!$HY$2:$HY$100=T$3)*(GMW!$HZ$2:$HZ$100=T$1),0),$B137-1973)</f>
        <v>-3.8098339999999999</v>
      </c>
      <c r="U137" cm="1">
        <f t="array" ref="U137">INDEX(GMW!$A$2:$HZ$100,MATCH(1,(GMW!$HY$2:$HY$100=U$3)*(GMW!$HZ$2:$HZ$100=U$1),0),$B137-1973)</f>
        <v>63805.25</v>
      </c>
      <c r="V137" cm="1">
        <f t="array" ref="V137">INDEX(GMW!$A$2:$HZ$100,MATCH(1,(GMW!$HY$2:$HY$100=V$3)*(GMW!$HZ$2:$HZ$100=V$1),0),$B137-1973)</f>
        <v>484579</v>
      </c>
      <c r="W137" cm="1">
        <f t="array" ref="W137">INDEX(GMW!$A$2:$HZ$100,MATCH(1,(GMW!$HY$2:$HY$100=W$3)*(GMW!$HZ$2:$HZ$100=W$1),0),$B137-1973)</f>
        <v>25405</v>
      </c>
      <c r="X137" cm="1">
        <f t="array" ref="X137">INDEX(GMW!$A$2:$HZ$100,MATCH(1,(GMW!$HY$2:$HY$100=X$3)*(GMW!$HZ$2:$HZ$100=X$1),0),$B137-1973)</f>
        <v>-21041</v>
      </c>
      <c r="Y137" cm="1">
        <f t="array" ref="Y137">INDEX(GMW!$A$2:$HZ$100,MATCH(1,(GMW!$HY$2:$HY$100=Y$3)*(GMW!$HZ$2:$HZ$100=Y$1),0),$B137-1973)</f>
        <v>169078</v>
      </c>
      <c r="Z137" cm="1">
        <f t="array" ref="Z137">INDEX(GMW!$A$2:$HZ$100,MATCH(1,(GMW!$HY$2:$HY$100=Z$3)*(GMW!$HZ$2:$HZ$100=Z$1),0),$B137-1973)</f>
        <v>4364</v>
      </c>
      <c r="AA137" cm="1">
        <f t="array" ref="AA137">INDEX(GMW!$A$2:$HZ$100,MATCH(1,(GMW!$HY$2:$HY$100=AA$3)*(GMW!$HZ$2:$HZ$100=AA$1),0),$B137-1973)</f>
        <v>11113</v>
      </c>
      <c r="AB137" cm="1">
        <f t="array" ref="AB137">INDEX(GMW!$A$2:$HZ$100,MATCH(1,(GMW!$HY$2:$HY$100=AB$3)*(GMW!$HZ$2:$HZ$100=AB$1),0),$B137-1973)</f>
        <v>159150</v>
      </c>
      <c r="AC137" cm="1">
        <f t="array" ref="AC137">INDEX(GMW!$A$2:$HZ$100,MATCH(1,(GMW!$HY$2:$HY$100=AC$3)*(GMW!$HZ$2:$HZ$100=AC$1),0),$B137-1973)</f>
        <v>1308900</v>
      </c>
      <c r="AD137" cm="1">
        <f t="array" ref="AD137">INDEX(GMW!$A$2:$HZ$100,MATCH(1,(GMW!$HY$2:$HY$100=AD$3)*(GMW!$HZ$2:$HZ$100=AD$1),0),$B137-1973)</f>
        <v>430937</v>
      </c>
      <c r="AE137" cm="1">
        <f t="array" ref="AE137">INDEX(GMW!$A$2:$HZ$100,MATCH(1,(GMW!$HY$2:$HY$100=AE$3)*(GMW!$HZ$2:$HZ$100=AE$1),0),$B137-1973)</f>
        <v>503396.8</v>
      </c>
      <c r="AF137" cm="1">
        <f t="array" ref="AF137">INDEX(GMW!$A$2:$HZ$100,MATCH(1,(GMW!$HY$2:$HY$100=AF$3)*(GMW!$HZ$2:$HZ$100=AF$1),0),$B137-1973)</f>
        <v>88.930180000000007</v>
      </c>
      <c r="AG137" cm="1">
        <f t="array" ref="AG137">INDEX(GMW!$A$2:$HZ$100,MATCH(1,(GMW!$HY$2:$HY$100=AG$3)*(GMW!$HZ$2:$HZ$100=AG$1),0),$B137-1973)</f>
        <v>96.066670000000002</v>
      </c>
      <c r="AH137" cm="1">
        <f t="array" ref="AH137">INDEX(GMW!$A$2:$HZ$100,MATCH(1,(GMW!$HY$2:$HY$100=AH$3)*(GMW!$HZ$2:$HZ$100=AH$1),0),$B137-1973)</f>
        <v>0.5</v>
      </c>
      <c r="AI137" cm="1">
        <f t="array" ref="AI137">INDEX(GMW!$A$2:$HZ$100,MATCH(1,(GMW!$HY$2:$HY$100=AI$3)*(GMW!$HZ$2:$HZ$100=AI$1),0),$B137-1973)</f>
        <v>43251</v>
      </c>
      <c r="AJ137" cm="1">
        <f t="array" ref="AJ137">INDEX(GMW!$A$2:$HZ$100,MATCH(1,(GMW!$HY$2:$HY$100=AJ$3)*(GMW!$HZ$2:$HZ$100=AJ$1),0),$B137-1973)</f>
        <v>87.4</v>
      </c>
      <c r="AK137" cm="1">
        <f t="array" ref="AK137">INDEX(GMW!$A$2:$HZ$100,MATCH(1,(GMW!$HY$2:$HY$100=AK$3)*(GMW!$HZ$2:$HZ$100=AK$1),0),$B137-1973)</f>
        <v>26738</v>
      </c>
      <c r="AL137" cm="1">
        <f t="array" ref="AL137">INDEX(GMW!$A$2:$HZ$100,MATCH(1,(GMW!$HY$2:$HY$100=AL$3)*(GMW!$HZ$2:$HZ$100=AL$1),0),$B137-1973)</f>
        <v>7.9</v>
      </c>
      <c r="AM137" cm="1">
        <f t="array" ref="AM137">INDEX(GMW!$A$2:$HZ$100,MATCH(1,(GMW!$HY$2:$HY$100=AM$3)*(GMW!$HZ$2:$HZ$100=AM$1),0),$B137-1973)</f>
        <v>-3.8098339999999999</v>
      </c>
      <c r="AN137" cm="1">
        <f t="array" ref="AN137">INDEX(GMW!$A$2:$HZ$100,MATCH(1,(GMW!$HY$2:$HY$100=AN$3)*(GMW!$HZ$2:$HZ$100=AN$1),0),$B137-1973)</f>
        <v>63805.25</v>
      </c>
      <c r="AO137" cm="1">
        <f t="array" ref="AO137">INDEX(GMW!$A$2:$HZ$100,MATCH(1,(GMW!$HY$2:$HY$100=AO$3)*(GMW!$HZ$2:$HZ$100=AO$1),0),$B137-1973)</f>
        <v>484579</v>
      </c>
      <c r="AP137" cm="1">
        <f t="array" ref="AP137">INDEX(GMW!$A$2:$HZ$100,MATCH(1,(GMW!$HY$2:$HY$100=AP$3)*(GMW!$HZ$2:$HZ$100=AP$1),0),$B137-1973)</f>
        <v>25405</v>
      </c>
      <c r="AQ137" cm="1">
        <f t="array" ref="AQ137">INDEX(GMW!$A$2:$HZ$100,MATCH(1,(GMW!$HY$2:$HY$100=AQ$3)*(GMW!$HZ$2:$HZ$100=AQ$1),0),$B137-1973)</f>
        <v>-21041</v>
      </c>
      <c r="AR137" cm="1">
        <f t="array" ref="AR137">INDEX(GMW!$A$2:$HZ$100,MATCH(1,(GMW!$HY$2:$HY$100=AR$3)*(GMW!$HZ$2:$HZ$100=AR$1),0),$B137-1973)</f>
        <v>169078</v>
      </c>
      <c r="AS137" cm="1">
        <f t="array" ref="AS137">INDEX(GMW!$A$2:$HZ$100,MATCH(1,(GMW!$HY$2:$HY$100=AS$3)*(GMW!$HZ$2:$HZ$100=AS$1),0),$B137-1973)</f>
        <v>4364</v>
      </c>
      <c r="AT137" cm="1">
        <f t="array" ref="AT137">INDEX(GMW!$A$2:$HZ$100,MATCH(1,(GMW!$HY$2:$HY$100=AT$3)*(GMW!$HZ$2:$HZ$100=AT$1),0),$B137-1973)</f>
        <v>11113</v>
      </c>
      <c r="AU137" cm="1">
        <f t="array" ref="AU137">INDEX(GMW!$A$2:$HZ$100,MATCH(1,(GMW!$HY$2:$HY$100=AU$3)*(GMW!$HZ$2:$HZ$100=AU$1),0),$B137-1973)</f>
        <v>159150</v>
      </c>
      <c r="AV137" cm="1">
        <f t="array" ref="AV137">INDEX(GMW!$A$2:$HZ$100,MATCH(1,(GMW!$HY$2:$HY$100=AV$3)*(GMW!$HZ$2:$HZ$100=AV$1),0),$B137-1973)</f>
        <v>1308900</v>
      </c>
      <c r="AW137" cm="1">
        <f t="array" ref="AW137">INDEX(GMW!$A$2:$HZ$100,MATCH(1,(GMW!$HY$2:$HY$100=AW$3)*(GMW!$HZ$2:$HZ$100=AW$1),0),$B137-1973)</f>
        <v>430937</v>
      </c>
      <c r="AX137" cm="1">
        <f t="array" ref="AX137">INDEX(GMW!$A$2:$HZ$100,MATCH(1,(GMW!$HY$2:$HY$100=AX$3)*(GMW!$HZ$2:$HZ$100=AX$1),0),$B137-1973)</f>
        <v>503396.8</v>
      </c>
      <c r="AY137" cm="1">
        <f t="array" ref="AY137">INDEX(GMW!$A$2:$HZ$100,MATCH(1,(GMW!$HY$2:$HY$100=AY$3)*(GMW!$HZ$2:$HZ$100=AY$1),0),$B137-1973)</f>
        <v>88.930180000000007</v>
      </c>
      <c r="AZ137" cm="1">
        <f t="array" ref="AZ137">INDEX(GMW!$A$2:$HZ$100,MATCH(1,(GMW!$HY$2:$HY$100=AZ$3)*(GMW!$HZ$2:$HZ$100=AZ$1),0),$B137-1973)</f>
        <v>96.066670000000002</v>
      </c>
      <c r="BA137" cm="1">
        <f t="array" ref="BA137">INDEX(GMW!$A$2:$HZ$100,MATCH(1,(GMW!$HY$2:$HY$100=BA$3)*(GMW!$HZ$2:$HZ$100=BA$1),0),$B137-1973)</f>
        <v>0.5</v>
      </c>
      <c r="BB137" cm="1">
        <f t="array" ref="BB137">INDEX(GMW!$A$2:$HZ$100,MATCH(1,(GMW!$HY$2:$HY$100=BB$3)*(GMW!$HZ$2:$HZ$100=BB$1),0),$B137-1973)</f>
        <v>43251</v>
      </c>
      <c r="BC137" cm="1">
        <f t="array" ref="BC137">INDEX(GMW!$A$2:$HZ$100,MATCH(1,(GMW!$HY$2:$HY$100=BC$3)*(GMW!$HZ$2:$HZ$100=BC$1),0),$B137-1973)</f>
        <v>87.4</v>
      </c>
      <c r="BD137" cm="1">
        <f t="array" ref="BD137">INDEX(GMW!$A$2:$HZ$100,MATCH(1,(GMW!$HY$2:$HY$100=BD$3)*(GMW!$HZ$2:$HZ$100=BD$1),0),$B137-1973)</f>
        <v>26738</v>
      </c>
      <c r="BE137" cm="1">
        <f t="array" ref="BE137">INDEX(GMW!$A$2:$HZ$100,MATCH(1,(GMW!$HY$2:$HY$100=BE$3)*(GMW!$HZ$2:$HZ$100=BE$1),0),$B137-1973)</f>
        <v>7.9</v>
      </c>
      <c r="BF137" cm="1">
        <f t="array" ref="BF137">INDEX(GMW!$A$2:$HZ$100,MATCH(1,(GMW!$HY$2:$HY$100=BF$3)*(GMW!$HZ$2:$HZ$100=BF$1),0),$B137-1973)</f>
        <v>-3.8098339999999999</v>
      </c>
      <c r="BG137" cm="1">
        <f t="array" ref="BG137">INDEX(GMW!$A$2:$HZ$100,MATCH(1,(GMW!$HY$2:$HY$100=BG$3)*(GMW!$HZ$2:$HZ$100=BG$1),0),$B137-1973)</f>
        <v>63805.25</v>
      </c>
      <c r="BJ137">
        <f t="shared" si="127"/>
        <v>2012</v>
      </c>
    </row>
    <row r="138" spans="1:63">
      <c r="B138">
        <f t="shared" si="143"/>
        <v>2111</v>
      </c>
      <c r="C138" cm="1">
        <f t="array" ref="C138">INDEX(GMW!$A$2:$HZ$100,MATCH(1,(GMW!$HY$2:$HY$100=C$3)*(GMW!$HZ$2:$HZ$100=C$1),0),$B138-1973)</f>
        <v>484039</v>
      </c>
      <c r="D138" cm="1">
        <f t="array" ref="D138">INDEX(GMW!$A$2:$HZ$100,MATCH(1,(GMW!$HY$2:$HY$100=D$3)*(GMW!$HZ$2:$HZ$100=D$1),0),$B138-1973)</f>
        <v>38152</v>
      </c>
      <c r="E138" cm="1">
        <f t="array" ref="E138">INDEX(GMW!$A$2:$HZ$100,MATCH(1,(GMW!$HY$2:$HY$100=E$3)*(GMW!$HZ$2:$HZ$100=E$1),0),$B138-1973)</f>
        <v>-32599</v>
      </c>
      <c r="F138" cm="1">
        <f t="array" ref="F138">INDEX(GMW!$A$2:$HZ$100,MATCH(1,(GMW!$HY$2:$HY$100=F$3)*(GMW!$HZ$2:$HZ$100=F$1),0),$B138-1973)</f>
        <v>173453</v>
      </c>
      <c r="G138" cm="1">
        <f t="array" ref="G138">INDEX(GMW!$A$2:$HZ$100,MATCH(1,(GMW!$HY$2:$HY$100=G$3)*(GMW!$HZ$2:$HZ$100=G$1),0),$B138-1973)</f>
        <v>5553</v>
      </c>
      <c r="H138" cm="1">
        <f t="array" ref="H138">INDEX(GMW!$A$2:$HZ$100,MATCH(1,(GMW!$HY$2:$HY$100=H$3)*(GMW!$HZ$2:$HZ$100=H$1),0),$B138-1973)</f>
        <v>11181</v>
      </c>
      <c r="I138" cm="1">
        <f t="array" ref="I138">INDEX(GMW!$A$2:$HZ$100,MATCH(1,(GMW!$HY$2:$HY$100=I$3)*(GMW!$HZ$2:$HZ$100=I$1),0),$B138-1973)</f>
        <v>152035</v>
      </c>
      <c r="J138" cm="1">
        <f t="array" ref="J138">INDEX(GMW!$A$2:$HZ$100,MATCH(1,(GMW!$HY$2:$HY$100=J$3)*(GMW!$HZ$2:$HZ$100=J$1),0),$B138-1973)</f>
        <v>1354300</v>
      </c>
      <c r="K138" cm="1">
        <f t="array" ref="K138">INDEX(GMW!$A$2:$HZ$100,MATCH(1,(GMW!$HY$2:$HY$100=K$3)*(GMW!$HZ$2:$HZ$100=K$1),0),$B138-1973)</f>
        <v>433067</v>
      </c>
      <c r="L138" cm="1">
        <f t="array" ref="L138">INDEX(GMW!$A$2:$HZ$100,MATCH(1,(GMW!$HY$2:$HY$100=L$3)*(GMW!$HZ$2:$HZ$100=L$1),0),$B138-1973)</f>
        <v>504652.79999999999</v>
      </c>
      <c r="M138" cm="1">
        <f t="array" ref="M138">INDEX(GMW!$A$2:$HZ$100,MATCH(1,(GMW!$HY$2:$HY$100=M$3)*(GMW!$HZ$2:$HZ$100=M$1),0),$B138-1973)</f>
        <v>89.469440000000006</v>
      </c>
      <c r="N138" cm="1">
        <f t="array" ref="N138">INDEX(GMW!$A$2:$HZ$100,MATCH(1,(GMW!$HY$2:$HY$100=N$3)*(GMW!$HZ$2:$HZ$100=N$1),0),$B138-1973)</f>
        <v>97.266670000000005</v>
      </c>
      <c r="O138" cm="1">
        <f t="array" ref="O138">INDEX(GMW!$A$2:$HZ$100,MATCH(1,(GMW!$HY$2:$HY$100=O$3)*(GMW!$HZ$2:$HZ$100=O$1),0),$B138-1973)</f>
        <v>0.5</v>
      </c>
      <c r="P138" cm="1">
        <f t="array" ref="P138">INDEX(GMW!$A$2:$HZ$100,MATCH(1,(GMW!$HY$2:$HY$100=P$3)*(GMW!$HZ$2:$HZ$100=P$1),0),$B138-1973)</f>
        <v>43455</v>
      </c>
      <c r="Q138" cm="1">
        <f t="array" ref="Q138">INDEX(GMW!$A$2:$HZ$100,MATCH(1,(GMW!$HY$2:$HY$100=Q$3)*(GMW!$HZ$2:$HZ$100=Q$1),0),$B138-1973)</f>
        <v>87.1</v>
      </c>
      <c r="R138" cm="1">
        <f t="array" ref="R138">INDEX(GMW!$A$2:$HZ$100,MATCH(1,(GMW!$HY$2:$HY$100=R$3)*(GMW!$HZ$2:$HZ$100=R$1),0),$B138-1973)</f>
        <v>27365</v>
      </c>
      <c r="S138" cm="1">
        <f t="array" ref="S138">INDEX(GMW!$A$2:$HZ$100,MATCH(1,(GMW!$HY$2:$HY$100=S$3)*(GMW!$HZ$2:$HZ$100=S$1),0),$B138-1973)</f>
        <v>7.8</v>
      </c>
      <c r="T138" cm="1">
        <f t="array" ref="T138">INDEX(GMW!$A$2:$HZ$100,MATCH(1,(GMW!$HY$2:$HY$100=T$3)*(GMW!$HZ$2:$HZ$100=T$1),0),$B138-1973)</f>
        <v>-4.1705129999999997</v>
      </c>
      <c r="U138" cm="1">
        <f t="array" ref="U138">INDEX(GMW!$A$2:$HZ$100,MATCH(1,(GMW!$HY$2:$HY$100=U$3)*(GMW!$HZ$2:$HZ$100=U$1),0),$B138-1973)</f>
        <v>63905.5</v>
      </c>
      <c r="V138" cm="1">
        <f t="array" ref="V138">INDEX(GMW!$A$2:$HZ$100,MATCH(1,(GMW!$HY$2:$HY$100=V$3)*(GMW!$HZ$2:$HZ$100=V$1),0),$B138-1973)</f>
        <v>484039</v>
      </c>
      <c r="W138" cm="1">
        <f t="array" ref="W138">INDEX(GMW!$A$2:$HZ$100,MATCH(1,(GMW!$HY$2:$HY$100=W$3)*(GMW!$HZ$2:$HZ$100=W$1),0),$B138-1973)</f>
        <v>38152</v>
      </c>
      <c r="X138" cm="1">
        <f t="array" ref="X138">INDEX(GMW!$A$2:$HZ$100,MATCH(1,(GMW!$HY$2:$HY$100=X$3)*(GMW!$HZ$2:$HZ$100=X$1),0),$B138-1973)</f>
        <v>-32599</v>
      </c>
      <c r="Y138" cm="1">
        <f t="array" ref="Y138">INDEX(GMW!$A$2:$HZ$100,MATCH(1,(GMW!$HY$2:$HY$100=Y$3)*(GMW!$HZ$2:$HZ$100=Y$1),0),$B138-1973)</f>
        <v>173453</v>
      </c>
      <c r="Z138" cm="1">
        <f t="array" ref="Z138">INDEX(GMW!$A$2:$HZ$100,MATCH(1,(GMW!$HY$2:$HY$100=Z$3)*(GMW!$HZ$2:$HZ$100=Z$1),0),$B138-1973)</f>
        <v>5553</v>
      </c>
      <c r="AA138" cm="1">
        <f t="array" ref="AA138">INDEX(GMW!$A$2:$HZ$100,MATCH(1,(GMW!$HY$2:$HY$100=AA$3)*(GMW!$HZ$2:$HZ$100=AA$1),0),$B138-1973)</f>
        <v>11181</v>
      </c>
      <c r="AB138" cm="1">
        <f t="array" ref="AB138">INDEX(GMW!$A$2:$HZ$100,MATCH(1,(GMW!$HY$2:$HY$100=AB$3)*(GMW!$HZ$2:$HZ$100=AB$1),0),$B138-1973)</f>
        <v>152035</v>
      </c>
      <c r="AC138" cm="1">
        <f t="array" ref="AC138">INDEX(GMW!$A$2:$HZ$100,MATCH(1,(GMW!$HY$2:$HY$100=AC$3)*(GMW!$HZ$2:$HZ$100=AC$1),0),$B138-1973)</f>
        <v>1354300</v>
      </c>
      <c r="AD138" cm="1">
        <f t="array" ref="AD138">INDEX(GMW!$A$2:$HZ$100,MATCH(1,(GMW!$HY$2:$HY$100=AD$3)*(GMW!$HZ$2:$HZ$100=AD$1),0),$B138-1973)</f>
        <v>433067</v>
      </c>
      <c r="AE138" cm="1">
        <f t="array" ref="AE138">INDEX(GMW!$A$2:$HZ$100,MATCH(1,(GMW!$HY$2:$HY$100=AE$3)*(GMW!$HZ$2:$HZ$100=AE$1),0),$B138-1973)</f>
        <v>504652.79999999999</v>
      </c>
      <c r="AF138" cm="1">
        <f t="array" ref="AF138">INDEX(GMW!$A$2:$HZ$100,MATCH(1,(GMW!$HY$2:$HY$100=AF$3)*(GMW!$HZ$2:$HZ$100=AF$1),0),$B138-1973)</f>
        <v>89.469440000000006</v>
      </c>
      <c r="AG138" cm="1">
        <f t="array" ref="AG138">INDEX(GMW!$A$2:$HZ$100,MATCH(1,(GMW!$HY$2:$HY$100=AG$3)*(GMW!$HZ$2:$HZ$100=AG$1),0),$B138-1973)</f>
        <v>97.266670000000005</v>
      </c>
      <c r="AH138" cm="1">
        <f t="array" ref="AH138">INDEX(GMW!$A$2:$HZ$100,MATCH(1,(GMW!$HY$2:$HY$100=AH$3)*(GMW!$HZ$2:$HZ$100=AH$1),0),$B138-1973)</f>
        <v>0.5</v>
      </c>
      <c r="AI138" cm="1">
        <f t="array" ref="AI138">INDEX(GMW!$A$2:$HZ$100,MATCH(1,(GMW!$HY$2:$HY$100=AI$3)*(GMW!$HZ$2:$HZ$100=AI$1),0),$B138-1973)</f>
        <v>43455</v>
      </c>
      <c r="AJ138" cm="1">
        <f t="array" ref="AJ138">INDEX(GMW!$A$2:$HZ$100,MATCH(1,(GMW!$HY$2:$HY$100=AJ$3)*(GMW!$HZ$2:$HZ$100=AJ$1),0),$B138-1973)</f>
        <v>87.1</v>
      </c>
      <c r="AK138" cm="1">
        <f t="array" ref="AK138">INDEX(GMW!$A$2:$HZ$100,MATCH(1,(GMW!$HY$2:$HY$100=AK$3)*(GMW!$HZ$2:$HZ$100=AK$1),0),$B138-1973)</f>
        <v>27365</v>
      </c>
      <c r="AL138" cm="1">
        <f t="array" ref="AL138">INDEX(GMW!$A$2:$HZ$100,MATCH(1,(GMW!$HY$2:$HY$100=AL$3)*(GMW!$HZ$2:$HZ$100=AL$1),0),$B138-1973)</f>
        <v>7.8</v>
      </c>
      <c r="AM138" cm="1">
        <f t="array" ref="AM138">INDEX(GMW!$A$2:$HZ$100,MATCH(1,(GMW!$HY$2:$HY$100=AM$3)*(GMW!$HZ$2:$HZ$100=AM$1),0),$B138-1973)</f>
        <v>-4.1705129999999997</v>
      </c>
      <c r="AN138" cm="1">
        <f t="array" ref="AN138">INDEX(GMW!$A$2:$HZ$100,MATCH(1,(GMW!$HY$2:$HY$100=AN$3)*(GMW!$HZ$2:$HZ$100=AN$1),0),$B138-1973)</f>
        <v>63905.5</v>
      </c>
      <c r="AO138" cm="1">
        <f t="array" ref="AO138">INDEX(GMW!$A$2:$HZ$100,MATCH(1,(GMW!$HY$2:$HY$100=AO$3)*(GMW!$HZ$2:$HZ$100=AO$1),0),$B138-1973)</f>
        <v>484039</v>
      </c>
      <c r="AP138" cm="1">
        <f t="array" ref="AP138">INDEX(GMW!$A$2:$HZ$100,MATCH(1,(GMW!$HY$2:$HY$100=AP$3)*(GMW!$HZ$2:$HZ$100=AP$1),0),$B138-1973)</f>
        <v>38152</v>
      </c>
      <c r="AQ138" cm="1">
        <f t="array" ref="AQ138">INDEX(GMW!$A$2:$HZ$100,MATCH(1,(GMW!$HY$2:$HY$100=AQ$3)*(GMW!$HZ$2:$HZ$100=AQ$1),0),$B138-1973)</f>
        <v>-32599</v>
      </c>
      <c r="AR138" cm="1">
        <f t="array" ref="AR138">INDEX(GMW!$A$2:$HZ$100,MATCH(1,(GMW!$HY$2:$HY$100=AR$3)*(GMW!$HZ$2:$HZ$100=AR$1),0),$B138-1973)</f>
        <v>173453</v>
      </c>
      <c r="AS138" cm="1">
        <f t="array" ref="AS138">INDEX(GMW!$A$2:$HZ$100,MATCH(1,(GMW!$HY$2:$HY$100=AS$3)*(GMW!$HZ$2:$HZ$100=AS$1),0),$B138-1973)</f>
        <v>5553</v>
      </c>
      <c r="AT138" cm="1">
        <f t="array" ref="AT138">INDEX(GMW!$A$2:$HZ$100,MATCH(1,(GMW!$HY$2:$HY$100=AT$3)*(GMW!$HZ$2:$HZ$100=AT$1),0),$B138-1973)</f>
        <v>11181</v>
      </c>
      <c r="AU138" cm="1">
        <f t="array" ref="AU138">INDEX(GMW!$A$2:$HZ$100,MATCH(1,(GMW!$HY$2:$HY$100=AU$3)*(GMW!$HZ$2:$HZ$100=AU$1),0),$B138-1973)</f>
        <v>152035</v>
      </c>
      <c r="AV138" cm="1">
        <f t="array" ref="AV138">INDEX(GMW!$A$2:$HZ$100,MATCH(1,(GMW!$HY$2:$HY$100=AV$3)*(GMW!$HZ$2:$HZ$100=AV$1),0),$B138-1973)</f>
        <v>1354300</v>
      </c>
      <c r="AW138" cm="1">
        <f t="array" ref="AW138">INDEX(GMW!$A$2:$HZ$100,MATCH(1,(GMW!$HY$2:$HY$100=AW$3)*(GMW!$HZ$2:$HZ$100=AW$1),0),$B138-1973)</f>
        <v>433067</v>
      </c>
      <c r="AX138" cm="1">
        <f t="array" ref="AX138">INDEX(GMW!$A$2:$HZ$100,MATCH(1,(GMW!$HY$2:$HY$100=AX$3)*(GMW!$HZ$2:$HZ$100=AX$1),0),$B138-1973)</f>
        <v>504652.79999999999</v>
      </c>
      <c r="AY138" cm="1">
        <f t="array" ref="AY138">INDEX(GMW!$A$2:$HZ$100,MATCH(1,(GMW!$HY$2:$HY$100=AY$3)*(GMW!$HZ$2:$HZ$100=AY$1),0),$B138-1973)</f>
        <v>89.469440000000006</v>
      </c>
      <c r="AZ138" cm="1">
        <f t="array" ref="AZ138">INDEX(GMW!$A$2:$HZ$100,MATCH(1,(GMW!$HY$2:$HY$100=AZ$3)*(GMW!$HZ$2:$HZ$100=AZ$1),0),$B138-1973)</f>
        <v>97.266670000000005</v>
      </c>
      <c r="BA138" cm="1">
        <f t="array" ref="BA138">INDEX(GMW!$A$2:$HZ$100,MATCH(1,(GMW!$HY$2:$HY$100=BA$3)*(GMW!$HZ$2:$HZ$100=BA$1),0),$B138-1973)</f>
        <v>0.5</v>
      </c>
      <c r="BB138" cm="1">
        <f t="array" ref="BB138">INDEX(GMW!$A$2:$HZ$100,MATCH(1,(GMW!$HY$2:$HY$100=BB$3)*(GMW!$HZ$2:$HZ$100=BB$1),0),$B138-1973)</f>
        <v>43455</v>
      </c>
      <c r="BC138" cm="1">
        <f t="array" ref="BC138">INDEX(GMW!$A$2:$HZ$100,MATCH(1,(GMW!$HY$2:$HY$100=BC$3)*(GMW!$HZ$2:$HZ$100=BC$1),0),$B138-1973)</f>
        <v>87.1</v>
      </c>
      <c r="BD138" cm="1">
        <f t="array" ref="BD138">INDEX(GMW!$A$2:$HZ$100,MATCH(1,(GMW!$HY$2:$HY$100=BD$3)*(GMW!$HZ$2:$HZ$100=BD$1),0),$B138-1973)</f>
        <v>27365</v>
      </c>
      <c r="BE138" cm="1">
        <f t="array" ref="BE138">INDEX(GMW!$A$2:$HZ$100,MATCH(1,(GMW!$HY$2:$HY$100=BE$3)*(GMW!$HZ$2:$HZ$100=BE$1),0),$B138-1973)</f>
        <v>7.8</v>
      </c>
      <c r="BF138" cm="1">
        <f t="array" ref="BF138">INDEX(GMW!$A$2:$HZ$100,MATCH(1,(GMW!$HY$2:$HY$100=BF$3)*(GMW!$HZ$2:$HZ$100=BF$1),0),$B138-1973)</f>
        <v>-4.1705129999999997</v>
      </c>
      <c r="BG138" cm="1">
        <f t="array" ref="BG138">INDEX(GMW!$A$2:$HZ$100,MATCH(1,(GMW!$HY$2:$HY$100=BG$3)*(GMW!$HZ$2:$HZ$100=BG$1),0),$B138-1973)</f>
        <v>63905.5</v>
      </c>
      <c r="BJ138">
        <f t="shared" si="127"/>
        <v>2012</v>
      </c>
    </row>
    <row r="139" spans="1:63">
      <c r="A139">
        <v>2013</v>
      </c>
      <c r="B139">
        <f t="shared" si="143"/>
        <v>2112</v>
      </c>
      <c r="C139" cm="1">
        <f t="array" ref="C139">INDEX(GMW!$A$2:$HZ$100,MATCH(1,(GMW!$HY$2:$HY$100=C$3)*(GMW!$HZ$2:$HZ$100=C$1),0),$B139-1973)</f>
        <v>485409</v>
      </c>
      <c r="D139" cm="1">
        <f t="array" ref="D139">INDEX(GMW!$A$2:$HZ$100,MATCH(1,(GMW!$HY$2:$HY$100=D$3)*(GMW!$HZ$2:$HZ$100=D$1),0),$B139-1973)</f>
        <v>17354</v>
      </c>
      <c r="E139" cm="1">
        <f t="array" ref="E139">INDEX(GMW!$A$2:$HZ$100,MATCH(1,(GMW!$HY$2:$HY$100=E$3)*(GMW!$HZ$2:$HZ$100=E$1),0),$B139-1973)</f>
        <v>-7789</v>
      </c>
      <c r="F139" cm="1">
        <f t="array" ref="F139">INDEX(GMW!$A$2:$HZ$100,MATCH(1,(GMW!$HY$2:$HY$100=F$3)*(GMW!$HZ$2:$HZ$100=F$1),0),$B139-1973)</f>
        <v>170781</v>
      </c>
      <c r="G139" cm="1">
        <f t="array" ref="G139">INDEX(GMW!$A$2:$HZ$100,MATCH(1,(GMW!$HY$2:$HY$100=G$3)*(GMW!$HZ$2:$HZ$100=G$1),0),$B139-1973)</f>
        <v>9565</v>
      </c>
      <c r="H139" cm="1">
        <f t="array" ref="H139">INDEX(GMW!$A$2:$HZ$100,MATCH(1,(GMW!$HY$2:$HY$100=H$3)*(GMW!$HZ$2:$HZ$100=H$1),0),$B139-1973)</f>
        <v>11330</v>
      </c>
      <c r="I139" cm="1">
        <f t="array" ref="I139">INDEX(GMW!$A$2:$HZ$100,MATCH(1,(GMW!$HY$2:$HY$100=I$3)*(GMW!$HZ$2:$HZ$100=I$1),0),$B139-1973)</f>
        <v>174322</v>
      </c>
      <c r="J139" cm="1">
        <f t="array" ref="J139">INDEX(GMW!$A$2:$HZ$100,MATCH(1,(GMW!$HY$2:$HY$100=J$3)*(GMW!$HZ$2:$HZ$100=J$1),0),$B139-1973)</f>
        <v>1366200</v>
      </c>
      <c r="K139" cm="1">
        <f t="array" ref="K139">INDEX(GMW!$A$2:$HZ$100,MATCH(1,(GMW!$HY$2:$HY$100=K$3)*(GMW!$HZ$2:$HZ$100=K$1),0),$B139-1973)</f>
        <v>438103</v>
      </c>
      <c r="L139" cm="1">
        <f t="array" ref="L139">INDEX(GMW!$A$2:$HZ$100,MATCH(1,(GMW!$HY$2:$HY$100=L$3)*(GMW!$HZ$2:$HZ$100=L$1),0),$B139-1973)</f>
        <v>505855.9</v>
      </c>
      <c r="M139" cm="1">
        <f t="array" ref="M139">INDEX(GMW!$A$2:$HZ$100,MATCH(1,(GMW!$HY$2:$HY$100=M$3)*(GMW!$HZ$2:$HZ$100=M$1),0),$B139-1973)</f>
        <v>90.254400000000004</v>
      </c>
      <c r="N139" cm="1">
        <f t="array" ref="N139">INDEX(GMW!$A$2:$HZ$100,MATCH(1,(GMW!$HY$2:$HY$100=N$3)*(GMW!$HZ$2:$HZ$100=N$1),0),$B139-1973)</f>
        <v>97.666659999999993</v>
      </c>
      <c r="O139" cm="1">
        <f t="array" ref="O139">INDEX(GMW!$A$2:$HZ$100,MATCH(1,(GMW!$HY$2:$HY$100=O$3)*(GMW!$HZ$2:$HZ$100=O$1),0),$B139-1973)</f>
        <v>0.5</v>
      </c>
      <c r="P139" cm="1">
        <f t="array" ref="P139">INDEX(GMW!$A$2:$HZ$100,MATCH(1,(GMW!$HY$2:$HY$100=P$3)*(GMW!$HZ$2:$HZ$100=P$1),0),$B139-1973)</f>
        <v>43538</v>
      </c>
      <c r="Q139" cm="1">
        <f t="array" ref="Q139">INDEX(GMW!$A$2:$HZ$100,MATCH(1,(GMW!$HY$2:$HY$100=Q$3)*(GMW!$HZ$2:$HZ$100=Q$1),0),$B139-1973)</f>
        <v>87.5</v>
      </c>
      <c r="R139" cm="1">
        <f t="array" ref="R139">INDEX(GMW!$A$2:$HZ$100,MATCH(1,(GMW!$HY$2:$HY$100=R$3)*(GMW!$HZ$2:$HZ$100=R$1),0),$B139-1973)</f>
        <v>27680</v>
      </c>
      <c r="S139" cm="1">
        <f t="array" ref="S139">INDEX(GMW!$A$2:$HZ$100,MATCH(1,(GMW!$HY$2:$HY$100=S$3)*(GMW!$HZ$2:$HZ$100=S$1),0),$B139-1973)</f>
        <v>7.9</v>
      </c>
      <c r="T139" cm="1">
        <f t="array" ref="T139">INDEX(GMW!$A$2:$HZ$100,MATCH(1,(GMW!$HY$2:$HY$100=T$3)*(GMW!$HZ$2:$HZ$100=T$1),0),$B139-1973)</f>
        <v>-4.1260719999999997</v>
      </c>
      <c r="U139" cm="1">
        <f t="array" ref="U139">INDEX(GMW!$A$2:$HZ$100,MATCH(1,(GMW!$HY$2:$HY$100=U$3)*(GMW!$HZ$2:$HZ$100=U$1),0),$B139-1973)</f>
        <v>64005.75</v>
      </c>
      <c r="V139" cm="1">
        <f t="array" ref="V139">INDEX(GMW!$A$2:$HZ$100,MATCH(1,(GMW!$HY$2:$HY$100=V$3)*(GMW!$HZ$2:$HZ$100=V$1),0),$B139-1973)</f>
        <v>485409</v>
      </c>
      <c r="W139" cm="1">
        <f t="array" ref="W139">INDEX(GMW!$A$2:$HZ$100,MATCH(1,(GMW!$HY$2:$HY$100=W$3)*(GMW!$HZ$2:$HZ$100=W$1),0),$B139-1973)</f>
        <v>17354</v>
      </c>
      <c r="X139" cm="1">
        <f t="array" ref="X139">INDEX(GMW!$A$2:$HZ$100,MATCH(1,(GMW!$HY$2:$HY$100=X$3)*(GMW!$HZ$2:$HZ$100=X$1),0),$B139-1973)</f>
        <v>-7789</v>
      </c>
      <c r="Y139" cm="1">
        <f t="array" ref="Y139">INDEX(GMW!$A$2:$HZ$100,MATCH(1,(GMW!$HY$2:$HY$100=Y$3)*(GMW!$HZ$2:$HZ$100=Y$1),0),$B139-1973)</f>
        <v>170781</v>
      </c>
      <c r="Z139" cm="1">
        <f t="array" ref="Z139">INDEX(GMW!$A$2:$HZ$100,MATCH(1,(GMW!$HY$2:$HY$100=Z$3)*(GMW!$HZ$2:$HZ$100=Z$1),0),$B139-1973)</f>
        <v>9565</v>
      </c>
      <c r="AA139" cm="1">
        <f t="array" ref="AA139">INDEX(GMW!$A$2:$HZ$100,MATCH(1,(GMW!$HY$2:$HY$100=AA$3)*(GMW!$HZ$2:$HZ$100=AA$1),0),$B139-1973)</f>
        <v>11330</v>
      </c>
      <c r="AB139" cm="1">
        <f t="array" ref="AB139">INDEX(GMW!$A$2:$HZ$100,MATCH(1,(GMW!$HY$2:$HY$100=AB$3)*(GMW!$HZ$2:$HZ$100=AB$1),0),$B139-1973)</f>
        <v>174322</v>
      </c>
      <c r="AC139" cm="1">
        <f t="array" ref="AC139">INDEX(GMW!$A$2:$HZ$100,MATCH(1,(GMW!$HY$2:$HY$100=AC$3)*(GMW!$HZ$2:$HZ$100=AC$1),0),$B139-1973)</f>
        <v>1366200</v>
      </c>
      <c r="AD139" cm="1">
        <f t="array" ref="AD139">INDEX(GMW!$A$2:$HZ$100,MATCH(1,(GMW!$HY$2:$HY$100=AD$3)*(GMW!$HZ$2:$HZ$100=AD$1),0),$B139-1973)</f>
        <v>438103</v>
      </c>
      <c r="AE139" cm="1">
        <f t="array" ref="AE139">INDEX(GMW!$A$2:$HZ$100,MATCH(1,(GMW!$HY$2:$HY$100=AE$3)*(GMW!$HZ$2:$HZ$100=AE$1),0),$B139-1973)</f>
        <v>505855.9</v>
      </c>
      <c r="AF139" cm="1">
        <f t="array" ref="AF139">INDEX(GMW!$A$2:$HZ$100,MATCH(1,(GMW!$HY$2:$HY$100=AF$3)*(GMW!$HZ$2:$HZ$100=AF$1),0),$B139-1973)</f>
        <v>90.254400000000004</v>
      </c>
      <c r="AG139" cm="1">
        <f t="array" ref="AG139">INDEX(GMW!$A$2:$HZ$100,MATCH(1,(GMW!$HY$2:$HY$100=AG$3)*(GMW!$HZ$2:$HZ$100=AG$1),0),$B139-1973)</f>
        <v>97.666659999999993</v>
      </c>
      <c r="AH139" cm="1">
        <f t="array" ref="AH139">INDEX(GMW!$A$2:$HZ$100,MATCH(1,(GMW!$HY$2:$HY$100=AH$3)*(GMW!$HZ$2:$HZ$100=AH$1),0),$B139-1973)</f>
        <v>0.5</v>
      </c>
      <c r="AI139" cm="1">
        <f t="array" ref="AI139">INDEX(GMW!$A$2:$HZ$100,MATCH(1,(GMW!$HY$2:$HY$100=AI$3)*(GMW!$HZ$2:$HZ$100=AI$1),0),$B139-1973)</f>
        <v>43538</v>
      </c>
      <c r="AJ139" cm="1">
        <f t="array" ref="AJ139">INDEX(GMW!$A$2:$HZ$100,MATCH(1,(GMW!$HY$2:$HY$100=AJ$3)*(GMW!$HZ$2:$HZ$100=AJ$1),0),$B139-1973)</f>
        <v>87.5</v>
      </c>
      <c r="AK139" cm="1">
        <f t="array" ref="AK139">INDEX(GMW!$A$2:$HZ$100,MATCH(1,(GMW!$HY$2:$HY$100=AK$3)*(GMW!$HZ$2:$HZ$100=AK$1),0),$B139-1973)</f>
        <v>27680</v>
      </c>
      <c r="AL139" cm="1">
        <f t="array" ref="AL139">INDEX(GMW!$A$2:$HZ$100,MATCH(1,(GMW!$HY$2:$HY$100=AL$3)*(GMW!$HZ$2:$HZ$100=AL$1),0),$B139-1973)</f>
        <v>7.9</v>
      </c>
      <c r="AM139" cm="1">
        <f t="array" ref="AM139">INDEX(GMW!$A$2:$HZ$100,MATCH(1,(GMW!$HY$2:$HY$100=AM$3)*(GMW!$HZ$2:$HZ$100=AM$1),0),$B139-1973)</f>
        <v>-4.1260719999999997</v>
      </c>
      <c r="AN139" cm="1">
        <f t="array" ref="AN139">INDEX(GMW!$A$2:$HZ$100,MATCH(1,(GMW!$HY$2:$HY$100=AN$3)*(GMW!$HZ$2:$HZ$100=AN$1),0),$B139-1973)</f>
        <v>64005.75</v>
      </c>
      <c r="AO139" cm="1">
        <f t="array" ref="AO139">INDEX(GMW!$A$2:$HZ$100,MATCH(1,(GMW!$HY$2:$HY$100=AO$3)*(GMW!$HZ$2:$HZ$100=AO$1),0),$B139-1973)</f>
        <v>485409</v>
      </c>
      <c r="AP139" cm="1">
        <f t="array" ref="AP139">INDEX(GMW!$A$2:$HZ$100,MATCH(1,(GMW!$HY$2:$HY$100=AP$3)*(GMW!$HZ$2:$HZ$100=AP$1),0),$B139-1973)</f>
        <v>17354</v>
      </c>
      <c r="AQ139" cm="1">
        <f t="array" ref="AQ139">INDEX(GMW!$A$2:$HZ$100,MATCH(1,(GMW!$HY$2:$HY$100=AQ$3)*(GMW!$HZ$2:$HZ$100=AQ$1),0),$B139-1973)</f>
        <v>-7789</v>
      </c>
      <c r="AR139" cm="1">
        <f t="array" ref="AR139">INDEX(GMW!$A$2:$HZ$100,MATCH(1,(GMW!$HY$2:$HY$100=AR$3)*(GMW!$HZ$2:$HZ$100=AR$1),0),$B139-1973)</f>
        <v>170781</v>
      </c>
      <c r="AS139" cm="1">
        <f t="array" ref="AS139">INDEX(GMW!$A$2:$HZ$100,MATCH(1,(GMW!$HY$2:$HY$100=AS$3)*(GMW!$HZ$2:$HZ$100=AS$1),0),$B139-1973)</f>
        <v>9565</v>
      </c>
      <c r="AT139" cm="1">
        <f t="array" ref="AT139">INDEX(GMW!$A$2:$HZ$100,MATCH(1,(GMW!$HY$2:$HY$100=AT$3)*(GMW!$HZ$2:$HZ$100=AT$1),0),$B139-1973)</f>
        <v>11330</v>
      </c>
      <c r="AU139" cm="1">
        <f t="array" ref="AU139">INDEX(GMW!$A$2:$HZ$100,MATCH(1,(GMW!$HY$2:$HY$100=AU$3)*(GMW!$HZ$2:$HZ$100=AU$1),0),$B139-1973)</f>
        <v>174322</v>
      </c>
      <c r="AV139" cm="1">
        <f t="array" ref="AV139">INDEX(GMW!$A$2:$HZ$100,MATCH(1,(GMW!$HY$2:$HY$100=AV$3)*(GMW!$HZ$2:$HZ$100=AV$1),0),$B139-1973)</f>
        <v>1366200</v>
      </c>
      <c r="AW139" cm="1">
        <f t="array" ref="AW139">INDEX(GMW!$A$2:$HZ$100,MATCH(1,(GMW!$HY$2:$HY$100=AW$3)*(GMW!$HZ$2:$HZ$100=AW$1),0),$B139-1973)</f>
        <v>438103</v>
      </c>
      <c r="AX139" cm="1">
        <f t="array" ref="AX139">INDEX(GMW!$A$2:$HZ$100,MATCH(1,(GMW!$HY$2:$HY$100=AX$3)*(GMW!$HZ$2:$HZ$100=AX$1),0),$B139-1973)</f>
        <v>505855.9</v>
      </c>
      <c r="AY139" cm="1">
        <f t="array" ref="AY139">INDEX(GMW!$A$2:$HZ$100,MATCH(1,(GMW!$HY$2:$HY$100=AY$3)*(GMW!$HZ$2:$HZ$100=AY$1),0),$B139-1973)</f>
        <v>90.254400000000004</v>
      </c>
      <c r="AZ139" cm="1">
        <f t="array" ref="AZ139">INDEX(GMW!$A$2:$HZ$100,MATCH(1,(GMW!$HY$2:$HY$100=AZ$3)*(GMW!$HZ$2:$HZ$100=AZ$1),0),$B139-1973)</f>
        <v>97.666659999999993</v>
      </c>
      <c r="BA139" cm="1">
        <f t="array" ref="BA139">INDEX(GMW!$A$2:$HZ$100,MATCH(1,(GMW!$HY$2:$HY$100=BA$3)*(GMW!$HZ$2:$HZ$100=BA$1),0),$B139-1973)</f>
        <v>0.5</v>
      </c>
      <c r="BB139" cm="1">
        <f t="array" ref="BB139">INDEX(GMW!$A$2:$HZ$100,MATCH(1,(GMW!$HY$2:$HY$100=BB$3)*(GMW!$HZ$2:$HZ$100=BB$1),0),$B139-1973)</f>
        <v>43538</v>
      </c>
      <c r="BC139" cm="1">
        <f t="array" ref="BC139">INDEX(GMW!$A$2:$HZ$100,MATCH(1,(GMW!$HY$2:$HY$100=BC$3)*(GMW!$HZ$2:$HZ$100=BC$1),0),$B139-1973)</f>
        <v>87.5</v>
      </c>
      <c r="BD139" cm="1">
        <f t="array" ref="BD139">INDEX(GMW!$A$2:$HZ$100,MATCH(1,(GMW!$HY$2:$HY$100=BD$3)*(GMW!$HZ$2:$HZ$100=BD$1),0),$B139-1973)</f>
        <v>27680</v>
      </c>
      <c r="BE139" cm="1">
        <f t="array" ref="BE139">INDEX(GMW!$A$2:$HZ$100,MATCH(1,(GMW!$HY$2:$HY$100=BE$3)*(GMW!$HZ$2:$HZ$100=BE$1),0),$B139-1973)</f>
        <v>7.9</v>
      </c>
      <c r="BF139" cm="1">
        <f t="array" ref="BF139">INDEX(GMW!$A$2:$HZ$100,MATCH(1,(GMW!$HY$2:$HY$100=BF$3)*(GMW!$HZ$2:$HZ$100=BF$1),0),$B139-1973)</f>
        <v>-4.1260719999999997</v>
      </c>
      <c r="BG139" cm="1">
        <f t="array" ref="BG139">INDEX(GMW!$A$2:$HZ$100,MATCH(1,(GMW!$HY$2:$HY$100=BG$3)*(GMW!$HZ$2:$HZ$100=BG$1),0),$B139-1973)</f>
        <v>64005.75</v>
      </c>
      <c r="BJ139">
        <f t="shared" si="127"/>
        <v>2012</v>
      </c>
      <c r="BK139" t="str">
        <f t="shared" ref="BK139" si="144">BJ139&amp;"01"</f>
        <v>201201</v>
      </c>
    </row>
    <row r="140" spans="1:63">
      <c r="B140">
        <f t="shared" si="143"/>
        <v>2113</v>
      </c>
      <c r="C140" cm="1">
        <f t="array" ref="C140">INDEX(GMW!$A$2:$HZ$100,MATCH(1,(GMW!$HY$2:$HY$100=C$3)*(GMW!$HZ$2:$HZ$100=C$1),0),$B140-1973)</f>
        <v>488930</v>
      </c>
      <c r="D140" cm="1">
        <f t="array" ref="D140">INDEX(GMW!$A$2:$HZ$100,MATCH(1,(GMW!$HY$2:$HY$100=D$3)*(GMW!$HZ$2:$HZ$100=D$1),0),$B140-1973)</f>
        <v>29284</v>
      </c>
      <c r="E140" cm="1">
        <f t="array" ref="E140">INDEX(GMW!$A$2:$HZ$100,MATCH(1,(GMW!$HY$2:$HY$100=E$3)*(GMW!$HZ$2:$HZ$100=E$1),0),$B140-1973)</f>
        <v>-25702</v>
      </c>
      <c r="F140" cm="1">
        <f t="array" ref="F140">INDEX(GMW!$A$2:$HZ$100,MATCH(1,(GMW!$HY$2:$HY$100=F$3)*(GMW!$HZ$2:$HZ$100=F$1),0),$B140-1973)</f>
        <v>173261</v>
      </c>
      <c r="G140" cm="1">
        <f t="array" ref="G140">INDEX(GMW!$A$2:$HZ$100,MATCH(1,(GMW!$HY$2:$HY$100=G$3)*(GMW!$HZ$2:$HZ$100=G$1),0),$B140-1973)</f>
        <v>3582</v>
      </c>
      <c r="H140" cm="1">
        <f t="array" ref="H140">INDEX(GMW!$A$2:$HZ$100,MATCH(1,(GMW!$HY$2:$HY$100=H$3)*(GMW!$HZ$2:$HZ$100=H$1),0),$B140-1973)</f>
        <v>11388</v>
      </c>
      <c r="I140" cm="1">
        <f t="array" ref="I140">INDEX(GMW!$A$2:$HZ$100,MATCH(1,(GMW!$HY$2:$HY$100=I$3)*(GMW!$HZ$2:$HZ$100=I$1),0),$B140-1973)</f>
        <v>158947</v>
      </c>
      <c r="J140" cm="1">
        <f t="array" ref="J140">INDEX(GMW!$A$2:$HZ$100,MATCH(1,(GMW!$HY$2:$HY$100=J$3)*(GMW!$HZ$2:$HZ$100=J$1),0),$B140-1973)</f>
        <v>1397700</v>
      </c>
      <c r="K140" cm="1">
        <f t="array" ref="K140">INDEX(GMW!$A$2:$HZ$100,MATCH(1,(GMW!$HY$2:$HY$100=K$3)*(GMW!$HZ$2:$HZ$100=K$1),0),$B140-1973)</f>
        <v>442283</v>
      </c>
      <c r="L140" cm="1">
        <f t="array" ref="L140">INDEX(GMW!$A$2:$HZ$100,MATCH(1,(GMW!$HY$2:$HY$100=L$3)*(GMW!$HZ$2:$HZ$100=L$1),0),$B140-1973)</f>
        <v>507633.1</v>
      </c>
      <c r="M140" cm="1">
        <f t="array" ref="M140">INDEX(GMW!$A$2:$HZ$100,MATCH(1,(GMW!$HY$2:$HY$100=M$3)*(GMW!$HZ$2:$HZ$100=M$1),0),$B140-1973)</f>
        <v>90.459370000000007</v>
      </c>
      <c r="N140" cm="1">
        <f t="array" ref="N140">INDEX(GMW!$A$2:$HZ$100,MATCH(1,(GMW!$HY$2:$HY$100=N$3)*(GMW!$HZ$2:$HZ$100=N$1),0),$B140-1973)</f>
        <v>98.366669999999999</v>
      </c>
      <c r="O140" cm="1">
        <f t="array" ref="O140">INDEX(GMW!$A$2:$HZ$100,MATCH(1,(GMW!$HY$2:$HY$100=O$3)*(GMW!$HZ$2:$HZ$100=O$1),0),$B140-1973)</f>
        <v>0.5</v>
      </c>
      <c r="P140" cm="1">
        <f t="array" ref="P140">INDEX(GMW!$A$2:$HZ$100,MATCH(1,(GMW!$HY$2:$HY$100=P$3)*(GMW!$HZ$2:$HZ$100=P$1),0),$B140-1973)</f>
        <v>44483</v>
      </c>
      <c r="Q140" cm="1">
        <f t="array" ref="Q140">INDEX(GMW!$A$2:$HZ$100,MATCH(1,(GMW!$HY$2:$HY$100=Q$3)*(GMW!$HZ$2:$HZ$100=Q$1),0),$B140-1973)</f>
        <v>88.7</v>
      </c>
      <c r="R140" cm="1">
        <f t="array" ref="R140">INDEX(GMW!$A$2:$HZ$100,MATCH(1,(GMW!$HY$2:$HY$100=R$3)*(GMW!$HZ$2:$HZ$100=R$1),0),$B140-1973)</f>
        <v>28300</v>
      </c>
      <c r="S140" cm="1">
        <f t="array" ref="S140">INDEX(GMW!$A$2:$HZ$100,MATCH(1,(GMW!$HY$2:$HY$100=S$3)*(GMW!$HZ$2:$HZ$100=S$1),0),$B140-1973)</f>
        <v>7.8</v>
      </c>
      <c r="T140" cm="1">
        <f t="array" ref="T140">INDEX(GMW!$A$2:$HZ$100,MATCH(1,(GMW!$HY$2:$HY$100=T$3)*(GMW!$HZ$2:$HZ$100=T$1),0),$B140-1973)</f>
        <v>-3.7539479999999998</v>
      </c>
      <c r="U140" cm="1">
        <f t="array" ref="U140">INDEX(GMW!$A$2:$HZ$100,MATCH(1,(GMW!$HY$2:$HY$100=U$3)*(GMW!$HZ$2:$HZ$100=U$1),0),$B140-1973)</f>
        <v>64106</v>
      </c>
      <c r="V140" cm="1">
        <f t="array" ref="V140">INDEX(GMW!$A$2:$HZ$100,MATCH(1,(GMW!$HY$2:$HY$100=V$3)*(GMW!$HZ$2:$HZ$100=V$1),0),$B140-1973)</f>
        <v>488930</v>
      </c>
      <c r="W140" cm="1">
        <f t="array" ref="W140">INDEX(GMW!$A$2:$HZ$100,MATCH(1,(GMW!$HY$2:$HY$100=W$3)*(GMW!$HZ$2:$HZ$100=W$1),0),$B140-1973)</f>
        <v>29284</v>
      </c>
      <c r="X140" cm="1">
        <f t="array" ref="X140">INDEX(GMW!$A$2:$HZ$100,MATCH(1,(GMW!$HY$2:$HY$100=X$3)*(GMW!$HZ$2:$HZ$100=X$1),0),$B140-1973)</f>
        <v>-25702</v>
      </c>
      <c r="Y140" cm="1">
        <f t="array" ref="Y140">INDEX(GMW!$A$2:$HZ$100,MATCH(1,(GMW!$HY$2:$HY$100=Y$3)*(GMW!$HZ$2:$HZ$100=Y$1),0),$B140-1973)</f>
        <v>173261</v>
      </c>
      <c r="Z140" cm="1">
        <f t="array" ref="Z140">INDEX(GMW!$A$2:$HZ$100,MATCH(1,(GMW!$HY$2:$HY$100=Z$3)*(GMW!$HZ$2:$HZ$100=Z$1),0),$B140-1973)</f>
        <v>3582</v>
      </c>
      <c r="AA140" cm="1">
        <f t="array" ref="AA140">INDEX(GMW!$A$2:$HZ$100,MATCH(1,(GMW!$HY$2:$HY$100=AA$3)*(GMW!$HZ$2:$HZ$100=AA$1),0),$B140-1973)</f>
        <v>11388</v>
      </c>
      <c r="AB140" cm="1">
        <f t="array" ref="AB140">INDEX(GMW!$A$2:$HZ$100,MATCH(1,(GMW!$HY$2:$HY$100=AB$3)*(GMW!$HZ$2:$HZ$100=AB$1),0),$B140-1973)</f>
        <v>158947</v>
      </c>
      <c r="AC140" cm="1">
        <f t="array" ref="AC140">INDEX(GMW!$A$2:$HZ$100,MATCH(1,(GMW!$HY$2:$HY$100=AC$3)*(GMW!$HZ$2:$HZ$100=AC$1),0),$B140-1973)</f>
        <v>1397700</v>
      </c>
      <c r="AD140" cm="1">
        <f t="array" ref="AD140">INDEX(GMW!$A$2:$HZ$100,MATCH(1,(GMW!$HY$2:$HY$100=AD$3)*(GMW!$HZ$2:$HZ$100=AD$1),0),$B140-1973)</f>
        <v>442283</v>
      </c>
      <c r="AE140" cm="1">
        <f t="array" ref="AE140">INDEX(GMW!$A$2:$HZ$100,MATCH(1,(GMW!$HY$2:$HY$100=AE$3)*(GMW!$HZ$2:$HZ$100=AE$1),0),$B140-1973)</f>
        <v>507633.1</v>
      </c>
      <c r="AF140" cm="1">
        <f t="array" ref="AF140">INDEX(GMW!$A$2:$HZ$100,MATCH(1,(GMW!$HY$2:$HY$100=AF$3)*(GMW!$HZ$2:$HZ$100=AF$1),0),$B140-1973)</f>
        <v>90.459370000000007</v>
      </c>
      <c r="AG140" cm="1">
        <f t="array" ref="AG140">INDEX(GMW!$A$2:$HZ$100,MATCH(1,(GMW!$HY$2:$HY$100=AG$3)*(GMW!$HZ$2:$HZ$100=AG$1),0),$B140-1973)</f>
        <v>98.366669999999999</v>
      </c>
      <c r="AH140" cm="1">
        <f t="array" ref="AH140">INDEX(GMW!$A$2:$HZ$100,MATCH(1,(GMW!$HY$2:$HY$100=AH$3)*(GMW!$HZ$2:$HZ$100=AH$1),0),$B140-1973)</f>
        <v>0.5</v>
      </c>
      <c r="AI140" cm="1">
        <f t="array" ref="AI140">INDEX(GMW!$A$2:$HZ$100,MATCH(1,(GMW!$HY$2:$HY$100=AI$3)*(GMW!$HZ$2:$HZ$100=AI$1),0),$B140-1973)</f>
        <v>44483</v>
      </c>
      <c r="AJ140" cm="1">
        <f t="array" ref="AJ140">INDEX(GMW!$A$2:$HZ$100,MATCH(1,(GMW!$HY$2:$HY$100=AJ$3)*(GMW!$HZ$2:$HZ$100=AJ$1),0),$B140-1973)</f>
        <v>88.7</v>
      </c>
      <c r="AK140" cm="1">
        <f t="array" ref="AK140">INDEX(GMW!$A$2:$HZ$100,MATCH(1,(GMW!$HY$2:$HY$100=AK$3)*(GMW!$HZ$2:$HZ$100=AK$1),0),$B140-1973)</f>
        <v>28300</v>
      </c>
      <c r="AL140" cm="1">
        <f t="array" ref="AL140">INDEX(GMW!$A$2:$HZ$100,MATCH(1,(GMW!$HY$2:$HY$100=AL$3)*(GMW!$HZ$2:$HZ$100=AL$1),0),$B140-1973)</f>
        <v>7.8</v>
      </c>
      <c r="AM140" cm="1">
        <f t="array" ref="AM140">INDEX(GMW!$A$2:$HZ$100,MATCH(1,(GMW!$HY$2:$HY$100=AM$3)*(GMW!$HZ$2:$HZ$100=AM$1),0),$B140-1973)</f>
        <v>-3.7539479999999998</v>
      </c>
      <c r="AN140" cm="1">
        <f t="array" ref="AN140">INDEX(GMW!$A$2:$HZ$100,MATCH(1,(GMW!$HY$2:$HY$100=AN$3)*(GMW!$HZ$2:$HZ$100=AN$1),0),$B140-1973)</f>
        <v>64106</v>
      </c>
      <c r="AO140" cm="1">
        <f t="array" ref="AO140">INDEX(GMW!$A$2:$HZ$100,MATCH(1,(GMW!$HY$2:$HY$100=AO$3)*(GMW!$HZ$2:$HZ$100=AO$1),0),$B140-1973)</f>
        <v>488930</v>
      </c>
      <c r="AP140" cm="1">
        <f t="array" ref="AP140">INDEX(GMW!$A$2:$HZ$100,MATCH(1,(GMW!$HY$2:$HY$100=AP$3)*(GMW!$HZ$2:$HZ$100=AP$1),0),$B140-1973)</f>
        <v>29284</v>
      </c>
      <c r="AQ140" cm="1">
        <f t="array" ref="AQ140">INDEX(GMW!$A$2:$HZ$100,MATCH(1,(GMW!$HY$2:$HY$100=AQ$3)*(GMW!$HZ$2:$HZ$100=AQ$1),0),$B140-1973)</f>
        <v>-25702</v>
      </c>
      <c r="AR140" cm="1">
        <f t="array" ref="AR140">INDEX(GMW!$A$2:$HZ$100,MATCH(1,(GMW!$HY$2:$HY$100=AR$3)*(GMW!$HZ$2:$HZ$100=AR$1),0),$B140-1973)</f>
        <v>173261</v>
      </c>
      <c r="AS140" cm="1">
        <f t="array" ref="AS140">INDEX(GMW!$A$2:$HZ$100,MATCH(1,(GMW!$HY$2:$HY$100=AS$3)*(GMW!$HZ$2:$HZ$100=AS$1),0),$B140-1973)</f>
        <v>3582</v>
      </c>
      <c r="AT140" cm="1">
        <f t="array" ref="AT140">INDEX(GMW!$A$2:$HZ$100,MATCH(1,(GMW!$HY$2:$HY$100=AT$3)*(GMW!$HZ$2:$HZ$100=AT$1),0),$B140-1973)</f>
        <v>11388</v>
      </c>
      <c r="AU140" cm="1">
        <f t="array" ref="AU140">INDEX(GMW!$A$2:$HZ$100,MATCH(1,(GMW!$HY$2:$HY$100=AU$3)*(GMW!$HZ$2:$HZ$100=AU$1),0),$B140-1973)</f>
        <v>158947</v>
      </c>
      <c r="AV140" cm="1">
        <f t="array" ref="AV140">INDEX(GMW!$A$2:$HZ$100,MATCH(1,(GMW!$HY$2:$HY$100=AV$3)*(GMW!$HZ$2:$HZ$100=AV$1),0),$B140-1973)</f>
        <v>1397700</v>
      </c>
      <c r="AW140" cm="1">
        <f t="array" ref="AW140">INDEX(GMW!$A$2:$HZ$100,MATCH(1,(GMW!$HY$2:$HY$100=AW$3)*(GMW!$HZ$2:$HZ$100=AW$1),0),$B140-1973)</f>
        <v>442283</v>
      </c>
      <c r="AX140" cm="1">
        <f t="array" ref="AX140">INDEX(GMW!$A$2:$HZ$100,MATCH(1,(GMW!$HY$2:$HY$100=AX$3)*(GMW!$HZ$2:$HZ$100=AX$1),0),$B140-1973)</f>
        <v>507633.1</v>
      </c>
      <c r="AY140" cm="1">
        <f t="array" ref="AY140">INDEX(GMW!$A$2:$HZ$100,MATCH(1,(GMW!$HY$2:$HY$100=AY$3)*(GMW!$HZ$2:$HZ$100=AY$1),0),$B140-1973)</f>
        <v>90.459370000000007</v>
      </c>
      <c r="AZ140" cm="1">
        <f t="array" ref="AZ140">INDEX(GMW!$A$2:$HZ$100,MATCH(1,(GMW!$HY$2:$HY$100=AZ$3)*(GMW!$HZ$2:$HZ$100=AZ$1),0),$B140-1973)</f>
        <v>98.366669999999999</v>
      </c>
      <c r="BA140" cm="1">
        <f t="array" ref="BA140">INDEX(GMW!$A$2:$HZ$100,MATCH(1,(GMW!$HY$2:$HY$100=BA$3)*(GMW!$HZ$2:$HZ$100=BA$1),0),$B140-1973)</f>
        <v>0.5</v>
      </c>
      <c r="BB140" cm="1">
        <f t="array" ref="BB140">INDEX(GMW!$A$2:$HZ$100,MATCH(1,(GMW!$HY$2:$HY$100=BB$3)*(GMW!$HZ$2:$HZ$100=BB$1),0),$B140-1973)</f>
        <v>44483</v>
      </c>
      <c r="BC140" cm="1">
        <f t="array" ref="BC140">INDEX(GMW!$A$2:$HZ$100,MATCH(1,(GMW!$HY$2:$HY$100=BC$3)*(GMW!$HZ$2:$HZ$100=BC$1),0),$B140-1973)</f>
        <v>88.7</v>
      </c>
      <c r="BD140" cm="1">
        <f t="array" ref="BD140">INDEX(GMW!$A$2:$HZ$100,MATCH(1,(GMW!$HY$2:$HY$100=BD$3)*(GMW!$HZ$2:$HZ$100=BD$1),0),$B140-1973)</f>
        <v>28300</v>
      </c>
      <c r="BE140" cm="1">
        <f t="array" ref="BE140">INDEX(GMW!$A$2:$HZ$100,MATCH(1,(GMW!$HY$2:$HY$100=BE$3)*(GMW!$HZ$2:$HZ$100=BE$1),0),$B140-1973)</f>
        <v>7.8</v>
      </c>
      <c r="BF140" cm="1">
        <f t="array" ref="BF140">INDEX(GMW!$A$2:$HZ$100,MATCH(1,(GMW!$HY$2:$HY$100=BF$3)*(GMW!$HZ$2:$HZ$100=BF$1),0),$B140-1973)</f>
        <v>-3.7539479999999998</v>
      </c>
      <c r="BG140" cm="1">
        <f t="array" ref="BG140">INDEX(GMW!$A$2:$HZ$100,MATCH(1,(GMW!$HY$2:$HY$100=BG$3)*(GMW!$HZ$2:$HZ$100=BG$1),0),$B140-1973)</f>
        <v>64106</v>
      </c>
      <c r="BJ140">
        <f t="shared" si="127"/>
        <v>2013</v>
      </c>
    </row>
    <row r="141" spans="1:63">
      <c r="B141">
        <f t="shared" si="143"/>
        <v>2114</v>
      </c>
      <c r="C141" cm="1">
        <f t="array" ref="C141">INDEX(GMW!$A$2:$HZ$100,MATCH(1,(GMW!$HY$2:$HY$100=C$3)*(GMW!$HZ$2:$HZ$100=C$1),0),$B141-1973)</f>
        <v>493002</v>
      </c>
      <c r="D141" cm="1">
        <f t="array" ref="D141">INDEX(GMW!$A$2:$HZ$100,MATCH(1,(GMW!$HY$2:$HY$100=D$3)*(GMW!$HZ$2:$HZ$100=D$1),0),$B141-1973)</f>
        <v>24559</v>
      </c>
      <c r="E141" cm="1">
        <f t="array" ref="E141">INDEX(GMW!$A$2:$HZ$100,MATCH(1,(GMW!$HY$2:$HY$100=E$3)*(GMW!$HZ$2:$HZ$100=E$1),0),$B141-1973)</f>
        <v>-19799</v>
      </c>
      <c r="F141" cm="1">
        <f t="array" ref="F141">INDEX(GMW!$A$2:$HZ$100,MATCH(1,(GMW!$HY$2:$HY$100=F$3)*(GMW!$HZ$2:$HZ$100=F$1),0),$B141-1973)</f>
        <v>172168</v>
      </c>
      <c r="G141" cm="1">
        <f t="array" ref="G141">INDEX(GMW!$A$2:$HZ$100,MATCH(1,(GMW!$HY$2:$HY$100=G$3)*(GMW!$HZ$2:$HZ$100=G$1),0),$B141-1973)</f>
        <v>4760</v>
      </c>
      <c r="H141" cm="1">
        <f t="array" ref="H141">INDEX(GMW!$A$2:$HZ$100,MATCH(1,(GMW!$HY$2:$HY$100=H$3)*(GMW!$HZ$2:$HZ$100=H$1),0),$B141-1973)</f>
        <v>11398</v>
      </c>
      <c r="I141" cm="1">
        <f t="array" ref="I141">INDEX(GMW!$A$2:$HZ$100,MATCH(1,(GMW!$HY$2:$HY$100=I$3)*(GMW!$HZ$2:$HZ$100=I$1),0),$B141-1973)</f>
        <v>163767</v>
      </c>
      <c r="J141" cm="1">
        <f t="array" ref="J141">INDEX(GMW!$A$2:$HZ$100,MATCH(1,(GMW!$HY$2:$HY$100=J$3)*(GMW!$HZ$2:$HZ$100=J$1),0),$B141-1973)</f>
        <v>1415400</v>
      </c>
      <c r="K141" cm="1">
        <f t="array" ref="K141">INDEX(GMW!$A$2:$HZ$100,MATCH(1,(GMW!$HY$2:$HY$100=K$3)*(GMW!$HZ$2:$HZ$100=K$1),0),$B141-1973)</f>
        <v>448727</v>
      </c>
      <c r="L141" cm="1">
        <f t="array" ref="L141">INDEX(GMW!$A$2:$HZ$100,MATCH(1,(GMW!$HY$2:$HY$100=L$3)*(GMW!$HZ$2:$HZ$100=L$1),0),$B141-1973)</f>
        <v>512068.4</v>
      </c>
      <c r="M141" cm="1">
        <f t="array" ref="M141">INDEX(GMW!$A$2:$HZ$100,MATCH(1,(GMW!$HY$2:$HY$100=M$3)*(GMW!$HZ$2:$HZ$100=M$1),0),$B141-1973)</f>
        <v>91.019310000000004</v>
      </c>
      <c r="N141" cm="1">
        <f t="array" ref="N141">INDEX(GMW!$A$2:$HZ$100,MATCH(1,(GMW!$HY$2:$HY$100=N$3)*(GMW!$HZ$2:$HZ$100=N$1),0),$B141-1973)</f>
        <v>98.7</v>
      </c>
      <c r="O141" cm="1">
        <f t="array" ref="O141">INDEX(GMW!$A$2:$HZ$100,MATCH(1,(GMW!$HY$2:$HY$100=O$3)*(GMW!$HZ$2:$HZ$100=O$1),0),$B141-1973)</f>
        <v>0.5</v>
      </c>
      <c r="P141" cm="1">
        <f t="array" ref="P141">INDEX(GMW!$A$2:$HZ$100,MATCH(1,(GMW!$HY$2:$HY$100=P$3)*(GMW!$HZ$2:$HZ$100=P$1),0),$B141-1973)</f>
        <v>45420</v>
      </c>
      <c r="Q141" cm="1">
        <f t="array" ref="Q141">INDEX(GMW!$A$2:$HZ$100,MATCH(1,(GMW!$HY$2:$HY$100=Q$3)*(GMW!$HZ$2:$HZ$100=Q$1),0),$B141-1973)</f>
        <v>89.6</v>
      </c>
      <c r="R141" cm="1">
        <f t="array" ref="R141">INDEX(GMW!$A$2:$HZ$100,MATCH(1,(GMW!$HY$2:$HY$100=R$3)*(GMW!$HZ$2:$HZ$100=R$1),0),$B141-1973)</f>
        <v>28879</v>
      </c>
      <c r="S141" cm="1">
        <f t="array" ref="S141">INDEX(GMW!$A$2:$HZ$100,MATCH(1,(GMW!$HY$2:$HY$100=S$3)*(GMW!$HZ$2:$HZ$100=S$1),0),$B141-1973)</f>
        <v>7.6</v>
      </c>
      <c r="T141" cm="1">
        <f t="array" ref="T141">INDEX(GMW!$A$2:$HZ$100,MATCH(1,(GMW!$HY$2:$HY$100=T$3)*(GMW!$HZ$2:$HZ$100=T$1),0),$B141-1973)</f>
        <v>-3.7944789999999999</v>
      </c>
      <c r="U141" cm="1">
        <f t="array" ref="U141">INDEX(GMW!$A$2:$HZ$100,MATCH(1,(GMW!$HY$2:$HY$100=U$3)*(GMW!$HZ$2:$HZ$100=U$1),0),$B141-1973)</f>
        <v>64228.75</v>
      </c>
      <c r="V141" cm="1">
        <f t="array" ref="V141">INDEX(GMW!$A$2:$HZ$100,MATCH(1,(GMW!$HY$2:$HY$100=V$3)*(GMW!$HZ$2:$HZ$100=V$1),0),$B141-1973)</f>
        <v>493002</v>
      </c>
      <c r="W141" cm="1">
        <f t="array" ref="W141">INDEX(GMW!$A$2:$HZ$100,MATCH(1,(GMW!$HY$2:$HY$100=W$3)*(GMW!$HZ$2:$HZ$100=W$1),0),$B141-1973)</f>
        <v>24559</v>
      </c>
      <c r="X141" cm="1">
        <f t="array" ref="X141">INDEX(GMW!$A$2:$HZ$100,MATCH(1,(GMW!$HY$2:$HY$100=X$3)*(GMW!$HZ$2:$HZ$100=X$1),0),$B141-1973)</f>
        <v>-19799</v>
      </c>
      <c r="Y141" cm="1">
        <f t="array" ref="Y141">INDEX(GMW!$A$2:$HZ$100,MATCH(1,(GMW!$HY$2:$HY$100=Y$3)*(GMW!$HZ$2:$HZ$100=Y$1),0),$B141-1973)</f>
        <v>172168</v>
      </c>
      <c r="Z141" cm="1">
        <f t="array" ref="Z141">INDEX(GMW!$A$2:$HZ$100,MATCH(1,(GMW!$HY$2:$HY$100=Z$3)*(GMW!$HZ$2:$HZ$100=Z$1),0),$B141-1973)</f>
        <v>4760</v>
      </c>
      <c r="AA141" cm="1">
        <f t="array" ref="AA141">INDEX(GMW!$A$2:$HZ$100,MATCH(1,(GMW!$HY$2:$HY$100=AA$3)*(GMW!$HZ$2:$HZ$100=AA$1),0),$B141-1973)</f>
        <v>11398</v>
      </c>
      <c r="AB141" cm="1">
        <f t="array" ref="AB141">INDEX(GMW!$A$2:$HZ$100,MATCH(1,(GMW!$HY$2:$HY$100=AB$3)*(GMW!$HZ$2:$HZ$100=AB$1),0),$B141-1973)</f>
        <v>163767</v>
      </c>
      <c r="AC141" cm="1">
        <f t="array" ref="AC141">INDEX(GMW!$A$2:$HZ$100,MATCH(1,(GMW!$HY$2:$HY$100=AC$3)*(GMW!$HZ$2:$HZ$100=AC$1),0),$B141-1973)</f>
        <v>1415400</v>
      </c>
      <c r="AD141" cm="1">
        <f t="array" ref="AD141">INDEX(GMW!$A$2:$HZ$100,MATCH(1,(GMW!$HY$2:$HY$100=AD$3)*(GMW!$HZ$2:$HZ$100=AD$1),0),$B141-1973)</f>
        <v>448727</v>
      </c>
      <c r="AE141" cm="1">
        <f t="array" ref="AE141">INDEX(GMW!$A$2:$HZ$100,MATCH(1,(GMW!$HY$2:$HY$100=AE$3)*(GMW!$HZ$2:$HZ$100=AE$1),0),$B141-1973)</f>
        <v>512068.4</v>
      </c>
      <c r="AF141" cm="1">
        <f t="array" ref="AF141">INDEX(GMW!$A$2:$HZ$100,MATCH(1,(GMW!$HY$2:$HY$100=AF$3)*(GMW!$HZ$2:$HZ$100=AF$1),0),$B141-1973)</f>
        <v>91.019310000000004</v>
      </c>
      <c r="AG141" cm="1">
        <f t="array" ref="AG141">INDEX(GMW!$A$2:$HZ$100,MATCH(1,(GMW!$HY$2:$HY$100=AG$3)*(GMW!$HZ$2:$HZ$100=AG$1),0),$B141-1973)</f>
        <v>98.7</v>
      </c>
      <c r="AH141" cm="1">
        <f t="array" ref="AH141">INDEX(GMW!$A$2:$HZ$100,MATCH(1,(GMW!$HY$2:$HY$100=AH$3)*(GMW!$HZ$2:$HZ$100=AH$1),0),$B141-1973)</f>
        <v>0.5</v>
      </c>
      <c r="AI141" cm="1">
        <f t="array" ref="AI141">INDEX(GMW!$A$2:$HZ$100,MATCH(1,(GMW!$HY$2:$HY$100=AI$3)*(GMW!$HZ$2:$HZ$100=AI$1),0),$B141-1973)</f>
        <v>45420</v>
      </c>
      <c r="AJ141" cm="1">
        <f t="array" ref="AJ141">INDEX(GMW!$A$2:$HZ$100,MATCH(1,(GMW!$HY$2:$HY$100=AJ$3)*(GMW!$HZ$2:$HZ$100=AJ$1),0),$B141-1973)</f>
        <v>89.6</v>
      </c>
      <c r="AK141" cm="1">
        <f t="array" ref="AK141">INDEX(GMW!$A$2:$HZ$100,MATCH(1,(GMW!$HY$2:$HY$100=AK$3)*(GMW!$HZ$2:$HZ$100=AK$1),0),$B141-1973)</f>
        <v>28879</v>
      </c>
      <c r="AL141" cm="1">
        <f t="array" ref="AL141">INDEX(GMW!$A$2:$HZ$100,MATCH(1,(GMW!$HY$2:$HY$100=AL$3)*(GMW!$HZ$2:$HZ$100=AL$1),0),$B141-1973)</f>
        <v>7.6</v>
      </c>
      <c r="AM141" cm="1">
        <f t="array" ref="AM141">INDEX(GMW!$A$2:$HZ$100,MATCH(1,(GMW!$HY$2:$HY$100=AM$3)*(GMW!$HZ$2:$HZ$100=AM$1),0),$B141-1973)</f>
        <v>-3.7944789999999999</v>
      </c>
      <c r="AN141" cm="1">
        <f t="array" ref="AN141">INDEX(GMW!$A$2:$HZ$100,MATCH(1,(GMW!$HY$2:$HY$100=AN$3)*(GMW!$HZ$2:$HZ$100=AN$1),0),$B141-1973)</f>
        <v>64228.75</v>
      </c>
      <c r="AO141" cm="1">
        <f t="array" ref="AO141">INDEX(GMW!$A$2:$HZ$100,MATCH(1,(GMW!$HY$2:$HY$100=AO$3)*(GMW!$HZ$2:$HZ$100=AO$1),0),$B141-1973)</f>
        <v>493002</v>
      </c>
      <c r="AP141" cm="1">
        <f t="array" ref="AP141">INDEX(GMW!$A$2:$HZ$100,MATCH(1,(GMW!$HY$2:$HY$100=AP$3)*(GMW!$HZ$2:$HZ$100=AP$1),0),$B141-1973)</f>
        <v>24559</v>
      </c>
      <c r="AQ141" cm="1">
        <f t="array" ref="AQ141">INDEX(GMW!$A$2:$HZ$100,MATCH(1,(GMW!$HY$2:$HY$100=AQ$3)*(GMW!$HZ$2:$HZ$100=AQ$1),0),$B141-1973)</f>
        <v>-19799</v>
      </c>
      <c r="AR141" cm="1">
        <f t="array" ref="AR141">INDEX(GMW!$A$2:$HZ$100,MATCH(1,(GMW!$HY$2:$HY$100=AR$3)*(GMW!$HZ$2:$HZ$100=AR$1),0),$B141-1973)</f>
        <v>172168</v>
      </c>
      <c r="AS141" cm="1">
        <f t="array" ref="AS141">INDEX(GMW!$A$2:$HZ$100,MATCH(1,(GMW!$HY$2:$HY$100=AS$3)*(GMW!$HZ$2:$HZ$100=AS$1),0),$B141-1973)</f>
        <v>4760</v>
      </c>
      <c r="AT141" cm="1">
        <f t="array" ref="AT141">INDEX(GMW!$A$2:$HZ$100,MATCH(1,(GMW!$HY$2:$HY$100=AT$3)*(GMW!$HZ$2:$HZ$100=AT$1),0),$B141-1973)</f>
        <v>11398</v>
      </c>
      <c r="AU141" cm="1">
        <f t="array" ref="AU141">INDEX(GMW!$A$2:$HZ$100,MATCH(1,(GMW!$HY$2:$HY$100=AU$3)*(GMW!$HZ$2:$HZ$100=AU$1),0),$B141-1973)</f>
        <v>163767</v>
      </c>
      <c r="AV141" cm="1">
        <f t="array" ref="AV141">INDEX(GMW!$A$2:$HZ$100,MATCH(1,(GMW!$HY$2:$HY$100=AV$3)*(GMW!$HZ$2:$HZ$100=AV$1),0),$B141-1973)</f>
        <v>1415400</v>
      </c>
      <c r="AW141" cm="1">
        <f t="array" ref="AW141">INDEX(GMW!$A$2:$HZ$100,MATCH(1,(GMW!$HY$2:$HY$100=AW$3)*(GMW!$HZ$2:$HZ$100=AW$1),0),$B141-1973)</f>
        <v>448727</v>
      </c>
      <c r="AX141" cm="1">
        <f t="array" ref="AX141">INDEX(GMW!$A$2:$HZ$100,MATCH(1,(GMW!$HY$2:$HY$100=AX$3)*(GMW!$HZ$2:$HZ$100=AX$1),0),$B141-1973)</f>
        <v>512068.4</v>
      </c>
      <c r="AY141" cm="1">
        <f t="array" ref="AY141">INDEX(GMW!$A$2:$HZ$100,MATCH(1,(GMW!$HY$2:$HY$100=AY$3)*(GMW!$HZ$2:$HZ$100=AY$1),0),$B141-1973)</f>
        <v>91.019310000000004</v>
      </c>
      <c r="AZ141" cm="1">
        <f t="array" ref="AZ141">INDEX(GMW!$A$2:$HZ$100,MATCH(1,(GMW!$HY$2:$HY$100=AZ$3)*(GMW!$HZ$2:$HZ$100=AZ$1),0),$B141-1973)</f>
        <v>98.7</v>
      </c>
      <c r="BA141" cm="1">
        <f t="array" ref="BA141">INDEX(GMW!$A$2:$HZ$100,MATCH(1,(GMW!$HY$2:$HY$100=BA$3)*(GMW!$HZ$2:$HZ$100=BA$1),0),$B141-1973)</f>
        <v>0.5</v>
      </c>
      <c r="BB141" cm="1">
        <f t="array" ref="BB141">INDEX(GMW!$A$2:$HZ$100,MATCH(1,(GMW!$HY$2:$HY$100=BB$3)*(GMW!$HZ$2:$HZ$100=BB$1),0),$B141-1973)</f>
        <v>45420</v>
      </c>
      <c r="BC141" cm="1">
        <f t="array" ref="BC141">INDEX(GMW!$A$2:$HZ$100,MATCH(1,(GMW!$HY$2:$HY$100=BC$3)*(GMW!$HZ$2:$HZ$100=BC$1),0),$B141-1973)</f>
        <v>89.6</v>
      </c>
      <c r="BD141" cm="1">
        <f t="array" ref="BD141">INDEX(GMW!$A$2:$HZ$100,MATCH(1,(GMW!$HY$2:$HY$100=BD$3)*(GMW!$HZ$2:$HZ$100=BD$1),0),$B141-1973)</f>
        <v>28879</v>
      </c>
      <c r="BE141" cm="1">
        <f t="array" ref="BE141">INDEX(GMW!$A$2:$HZ$100,MATCH(1,(GMW!$HY$2:$HY$100=BE$3)*(GMW!$HZ$2:$HZ$100=BE$1),0),$B141-1973)</f>
        <v>7.6</v>
      </c>
      <c r="BF141" cm="1">
        <f t="array" ref="BF141">INDEX(GMW!$A$2:$HZ$100,MATCH(1,(GMW!$HY$2:$HY$100=BF$3)*(GMW!$HZ$2:$HZ$100=BF$1),0),$B141-1973)</f>
        <v>-3.7944789999999999</v>
      </c>
      <c r="BG141" cm="1">
        <f t="array" ref="BG141">INDEX(GMW!$A$2:$HZ$100,MATCH(1,(GMW!$HY$2:$HY$100=BG$3)*(GMW!$HZ$2:$HZ$100=BG$1),0),$B141-1973)</f>
        <v>64228.75</v>
      </c>
      <c r="BJ141">
        <f t="shared" ref="BJ141:BJ204" si="145">+BJ137+1</f>
        <v>2013</v>
      </c>
    </row>
    <row r="142" spans="1:63">
      <c r="B142">
        <f t="shared" si="143"/>
        <v>2115</v>
      </c>
      <c r="C142" cm="1">
        <f t="array" ref="C142">INDEX(GMW!$A$2:$HZ$100,MATCH(1,(GMW!$HY$2:$HY$100=C$3)*(GMW!$HZ$2:$HZ$100=C$1),0),$B142-1973)</f>
        <v>496466</v>
      </c>
      <c r="D142" cm="1">
        <f t="array" ref="D142">INDEX(GMW!$A$2:$HZ$100,MATCH(1,(GMW!$HY$2:$HY$100=D$3)*(GMW!$HZ$2:$HZ$100=D$1),0),$B142-1973)</f>
        <v>34035</v>
      </c>
      <c r="E142" cm="1">
        <f t="array" ref="E142">INDEX(GMW!$A$2:$HZ$100,MATCH(1,(GMW!$HY$2:$HY$100=E$3)*(GMW!$HZ$2:$HZ$100=E$1),0),$B142-1973)</f>
        <v>-28468</v>
      </c>
      <c r="F142" cm="1">
        <f t="array" ref="F142">INDEX(GMW!$A$2:$HZ$100,MATCH(1,(GMW!$HY$2:$HY$100=F$3)*(GMW!$HZ$2:$HZ$100=F$1),0),$B142-1973)</f>
        <v>175507</v>
      </c>
      <c r="G142" cm="1">
        <f t="array" ref="G142">INDEX(GMW!$A$2:$HZ$100,MATCH(1,(GMW!$HY$2:$HY$100=G$3)*(GMW!$HZ$2:$HZ$100=G$1),0),$B142-1973)</f>
        <v>5567</v>
      </c>
      <c r="H142" cm="1">
        <f t="array" ref="H142">INDEX(GMW!$A$2:$HZ$100,MATCH(1,(GMW!$HY$2:$HY$100=H$3)*(GMW!$HZ$2:$HZ$100=H$1),0),$B142-1973)</f>
        <v>11464</v>
      </c>
      <c r="I142" cm="1">
        <f t="array" ref="I142">INDEX(GMW!$A$2:$HZ$100,MATCH(1,(GMW!$HY$2:$HY$100=I$3)*(GMW!$HZ$2:$HZ$100=I$1),0),$B142-1973)</f>
        <v>158503</v>
      </c>
      <c r="J142" cm="1">
        <f t="array" ref="J142">INDEX(GMW!$A$2:$HZ$100,MATCH(1,(GMW!$HY$2:$HY$100=J$3)*(GMW!$HZ$2:$HZ$100=J$1),0),$B142-1973)</f>
        <v>1452600</v>
      </c>
      <c r="K142" cm="1">
        <f t="array" ref="K142">INDEX(GMW!$A$2:$HZ$100,MATCH(1,(GMW!$HY$2:$HY$100=K$3)*(GMW!$HZ$2:$HZ$100=K$1),0),$B142-1973)</f>
        <v>452248</v>
      </c>
      <c r="L142" cm="1">
        <f t="array" ref="L142">INDEX(GMW!$A$2:$HZ$100,MATCH(1,(GMW!$HY$2:$HY$100=L$3)*(GMW!$HZ$2:$HZ$100=L$1),0),$B142-1973)</f>
        <v>511581.5</v>
      </c>
      <c r="M142" cm="1">
        <f t="array" ref="M142">INDEX(GMW!$A$2:$HZ$100,MATCH(1,(GMW!$HY$2:$HY$100=M$3)*(GMW!$HZ$2:$HZ$100=M$1),0),$B142-1973)</f>
        <v>91.093440000000001</v>
      </c>
      <c r="N142" cm="1">
        <f t="array" ref="N142">INDEX(GMW!$A$2:$HZ$100,MATCH(1,(GMW!$HY$2:$HY$100=N$3)*(GMW!$HZ$2:$HZ$100=N$1),0),$B142-1973)</f>
        <v>99.3</v>
      </c>
      <c r="O142" cm="1">
        <f t="array" ref="O142">INDEX(GMW!$A$2:$HZ$100,MATCH(1,(GMW!$HY$2:$HY$100=O$3)*(GMW!$HZ$2:$HZ$100=O$1),0),$B142-1973)</f>
        <v>0.5</v>
      </c>
      <c r="P142" cm="1">
        <f t="array" ref="P142">INDEX(GMW!$A$2:$HZ$100,MATCH(1,(GMW!$HY$2:$HY$100=P$3)*(GMW!$HZ$2:$HZ$100=P$1),0),$B142-1973)</f>
        <v>45636</v>
      </c>
      <c r="Q142" cm="1">
        <f t="array" ref="Q142">INDEX(GMW!$A$2:$HZ$100,MATCH(1,(GMW!$HY$2:$HY$100=Q$3)*(GMW!$HZ$2:$HZ$100=Q$1),0),$B142-1973)</f>
        <v>89.8</v>
      </c>
      <c r="R142" cm="1">
        <f t="array" ref="R142">INDEX(GMW!$A$2:$HZ$100,MATCH(1,(GMW!$HY$2:$HY$100=R$3)*(GMW!$HZ$2:$HZ$100=R$1),0),$B142-1973)</f>
        <v>28915</v>
      </c>
      <c r="S142" cm="1">
        <f t="array" ref="S142">INDEX(GMW!$A$2:$HZ$100,MATCH(1,(GMW!$HY$2:$HY$100=S$3)*(GMW!$HZ$2:$HZ$100=S$1),0),$B142-1973)</f>
        <v>7.2</v>
      </c>
      <c r="T142" cm="1">
        <f t="array" ref="T142">INDEX(GMW!$A$2:$HZ$100,MATCH(1,(GMW!$HY$2:$HY$100=T$3)*(GMW!$HZ$2:$HZ$100=T$1),0),$B142-1973)</f>
        <v>-2.9991150000000002</v>
      </c>
      <c r="U142" cm="1">
        <f t="array" ref="U142">INDEX(GMW!$A$2:$HZ$100,MATCH(1,(GMW!$HY$2:$HY$100=U$3)*(GMW!$HZ$2:$HZ$100=U$1),0),$B142-1973)</f>
        <v>64351.5</v>
      </c>
      <c r="V142" cm="1">
        <f t="array" ref="V142">INDEX(GMW!$A$2:$HZ$100,MATCH(1,(GMW!$HY$2:$HY$100=V$3)*(GMW!$HZ$2:$HZ$100=V$1),0),$B142-1973)</f>
        <v>496466</v>
      </c>
      <c r="W142" cm="1">
        <f t="array" ref="W142">INDEX(GMW!$A$2:$HZ$100,MATCH(1,(GMW!$HY$2:$HY$100=W$3)*(GMW!$HZ$2:$HZ$100=W$1),0),$B142-1973)</f>
        <v>34035</v>
      </c>
      <c r="X142" cm="1">
        <f t="array" ref="X142">INDEX(GMW!$A$2:$HZ$100,MATCH(1,(GMW!$HY$2:$HY$100=X$3)*(GMW!$HZ$2:$HZ$100=X$1),0),$B142-1973)</f>
        <v>-28468</v>
      </c>
      <c r="Y142" cm="1">
        <f t="array" ref="Y142">INDEX(GMW!$A$2:$HZ$100,MATCH(1,(GMW!$HY$2:$HY$100=Y$3)*(GMW!$HZ$2:$HZ$100=Y$1),0),$B142-1973)</f>
        <v>175507</v>
      </c>
      <c r="Z142" cm="1">
        <f t="array" ref="Z142">INDEX(GMW!$A$2:$HZ$100,MATCH(1,(GMW!$HY$2:$HY$100=Z$3)*(GMW!$HZ$2:$HZ$100=Z$1),0),$B142-1973)</f>
        <v>5567</v>
      </c>
      <c r="AA142" cm="1">
        <f t="array" ref="AA142">INDEX(GMW!$A$2:$HZ$100,MATCH(1,(GMW!$HY$2:$HY$100=AA$3)*(GMW!$HZ$2:$HZ$100=AA$1),0),$B142-1973)</f>
        <v>11464</v>
      </c>
      <c r="AB142" cm="1">
        <f t="array" ref="AB142">INDEX(GMW!$A$2:$HZ$100,MATCH(1,(GMW!$HY$2:$HY$100=AB$3)*(GMW!$HZ$2:$HZ$100=AB$1),0),$B142-1973)</f>
        <v>158503</v>
      </c>
      <c r="AC142" cm="1">
        <f t="array" ref="AC142">INDEX(GMW!$A$2:$HZ$100,MATCH(1,(GMW!$HY$2:$HY$100=AC$3)*(GMW!$HZ$2:$HZ$100=AC$1),0),$B142-1973)</f>
        <v>1452600</v>
      </c>
      <c r="AD142" cm="1">
        <f t="array" ref="AD142">INDEX(GMW!$A$2:$HZ$100,MATCH(1,(GMW!$HY$2:$HY$100=AD$3)*(GMW!$HZ$2:$HZ$100=AD$1),0),$B142-1973)</f>
        <v>452248</v>
      </c>
      <c r="AE142" cm="1">
        <f t="array" ref="AE142">INDEX(GMW!$A$2:$HZ$100,MATCH(1,(GMW!$HY$2:$HY$100=AE$3)*(GMW!$HZ$2:$HZ$100=AE$1),0),$B142-1973)</f>
        <v>511581.5</v>
      </c>
      <c r="AF142" cm="1">
        <f t="array" ref="AF142">INDEX(GMW!$A$2:$HZ$100,MATCH(1,(GMW!$HY$2:$HY$100=AF$3)*(GMW!$HZ$2:$HZ$100=AF$1),0),$B142-1973)</f>
        <v>91.093440000000001</v>
      </c>
      <c r="AG142" cm="1">
        <f t="array" ref="AG142">INDEX(GMW!$A$2:$HZ$100,MATCH(1,(GMW!$HY$2:$HY$100=AG$3)*(GMW!$HZ$2:$HZ$100=AG$1),0),$B142-1973)</f>
        <v>99.3</v>
      </c>
      <c r="AH142" cm="1">
        <f t="array" ref="AH142">INDEX(GMW!$A$2:$HZ$100,MATCH(1,(GMW!$HY$2:$HY$100=AH$3)*(GMW!$HZ$2:$HZ$100=AH$1),0),$B142-1973)</f>
        <v>0.5</v>
      </c>
      <c r="AI142" cm="1">
        <f t="array" ref="AI142">INDEX(GMW!$A$2:$HZ$100,MATCH(1,(GMW!$HY$2:$HY$100=AI$3)*(GMW!$HZ$2:$HZ$100=AI$1),0),$B142-1973)</f>
        <v>45636</v>
      </c>
      <c r="AJ142" cm="1">
        <f t="array" ref="AJ142">INDEX(GMW!$A$2:$HZ$100,MATCH(1,(GMW!$HY$2:$HY$100=AJ$3)*(GMW!$HZ$2:$HZ$100=AJ$1),0),$B142-1973)</f>
        <v>89.8</v>
      </c>
      <c r="AK142" cm="1">
        <f t="array" ref="AK142">INDEX(GMW!$A$2:$HZ$100,MATCH(1,(GMW!$HY$2:$HY$100=AK$3)*(GMW!$HZ$2:$HZ$100=AK$1),0),$B142-1973)</f>
        <v>28915</v>
      </c>
      <c r="AL142" cm="1">
        <f t="array" ref="AL142">INDEX(GMW!$A$2:$HZ$100,MATCH(1,(GMW!$HY$2:$HY$100=AL$3)*(GMW!$HZ$2:$HZ$100=AL$1),0),$B142-1973)</f>
        <v>7.2</v>
      </c>
      <c r="AM142" cm="1">
        <f t="array" ref="AM142">INDEX(GMW!$A$2:$HZ$100,MATCH(1,(GMW!$HY$2:$HY$100=AM$3)*(GMW!$HZ$2:$HZ$100=AM$1),0),$B142-1973)</f>
        <v>-2.9991150000000002</v>
      </c>
      <c r="AN142" cm="1">
        <f t="array" ref="AN142">INDEX(GMW!$A$2:$HZ$100,MATCH(1,(GMW!$HY$2:$HY$100=AN$3)*(GMW!$HZ$2:$HZ$100=AN$1),0),$B142-1973)</f>
        <v>64351.5</v>
      </c>
      <c r="AO142" cm="1">
        <f t="array" ref="AO142">INDEX(GMW!$A$2:$HZ$100,MATCH(1,(GMW!$HY$2:$HY$100=AO$3)*(GMW!$HZ$2:$HZ$100=AO$1),0),$B142-1973)</f>
        <v>496466</v>
      </c>
      <c r="AP142" cm="1">
        <f t="array" ref="AP142">INDEX(GMW!$A$2:$HZ$100,MATCH(1,(GMW!$HY$2:$HY$100=AP$3)*(GMW!$HZ$2:$HZ$100=AP$1),0),$B142-1973)</f>
        <v>34035</v>
      </c>
      <c r="AQ142" cm="1">
        <f t="array" ref="AQ142">INDEX(GMW!$A$2:$HZ$100,MATCH(1,(GMW!$HY$2:$HY$100=AQ$3)*(GMW!$HZ$2:$HZ$100=AQ$1),0),$B142-1973)</f>
        <v>-28468</v>
      </c>
      <c r="AR142" cm="1">
        <f t="array" ref="AR142">INDEX(GMW!$A$2:$HZ$100,MATCH(1,(GMW!$HY$2:$HY$100=AR$3)*(GMW!$HZ$2:$HZ$100=AR$1),0),$B142-1973)</f>
        <v>175507</v>
      </c>
      <c r="AS142" cm="1">
        <f t="array" ref="AS142">INDEX(GMW!$A$2:$HZ$100,MATCH(1,(GMW!$HY$2:$HY$100=AS$3)*(GMW!$HZ$2:$HZ$100=AS$1),0),$B142-1973)</f>
        <v>5567</v>
      </c>
      <c r="AT142" cm="1">
        <f t="array" ref="AT142">INDEX(GMW!$A$2:$HZ$100,MATCH(1,(GMW!$HY$2:$HY$100=AT$3)*(GMW!$HZ$2:$HZ$100=AT$1),0),$B142-1973)</f>
        <v>11464</v>
      </c>
      <c r="AU142" cm="1">
        <f t="array" ref="AU142">INDEX(GMW!$A$2:$HZ$100,MATCH(1,(GMW!$HY$2:$HY$100=AU$3)*(GMW!$HZ$2:$HZ$100=AU$1),0),$B142-1973)</f>
        <v>158503</v>
      </c>
      <c r="AV142" cm="1">
        <f t="array" ref="AV142">INDEX(GMW!$A$2:$HZ$100,MATCH(1,(GMW!$HY$2:$HY$100=AV$3)*(GMW!$HZ$2:$HZ$100=AV$1),0),$B142-1973)</f>
        <v>1452600</v>
      </c>
      <c r="AW142" cm="1">
        <f t="array" ref="AW142">INDEX(GMW!$A$2:$HZ$100,MATCH(1,(GMW!$HY$2:$HY$100=AW$3)*(GMW!$HZ$2:$HZ$100=AW$1),0),$B142-1973)</f>
        <v>452248</v>
      </c>
      <c r="AX142" cm="1">
        <f t="array" ref="AX142">INDEX(GMW!$A$2:$HZ$100,MATCH(1,(GMW!$HY$2:$HY$100=AX$3)*(GMW!$HZ$2:$HZ$100=AX$1),0),$B142-1973)</f>
        <v>511581.5</v>
      </c>
      <c r="AY142" cm="1">
        <f t="array" ref="AY142">INDEX(GMW!$A$2:$HZ$100,MATCH(1,(GMW!$HY$2:$HY$100=AY$3)*(GMW!$HZ$2:$HZ$100=AY$1),0),$B142-1973)</f>
        <v>91.093440000000001</v>
      </c>
      <c r="AZ142" cm="1">
        <f t="array" ref="AZ142">INDEX(GMW!$A$2:$HZ$100,MATCH(1,(GMW!$HY$2:$HY$100=AZ$3)*(GMW!$HZ$2:$HZ$100=AZ$1),0),$B142-1973)</f>
        <v>99.3</v>
      </c>
      <c r="BA142" cm="1">
        <f t="array" ref="BA142">INDEX(GMW!$A$2:$HZ$100,MATCH(1,(GMW!$HY$2:$HY$100=BA$3)*(GMW!$HZ$2:$HZ$100=BA$1),0),$B142-1973)</f>
        <v>0.5</v>
      </c>
      <c r="BB142" cm="1">
        <f t="array" ref="BB142">INDEX(GMW!$A$2:$HZ$100,MATCH(1,(GMW!$HY$2:$HY$100=BB$3)*(GMW!$HZ$2:$HZ$100=BB$1),0),$B142-1973)</f>
        <v>45636</v>
      </c>
      <c r="BC142" cm="1">
        <f t="array" ref="BC142">INDEX(GMW!$A$2:$HZ$100,MATCH(1,(GMW!$HY$2:$HY$100=BC$3)*(GMW!$HZ$2:$HZ$100=BC$1),0),$B142-1973)</f>
        <v>89.8</v>
      </c>
      <c r="BD142" cm="1">
        <f t="array" ref="BD142">INDEX(GMW!$A$2:$HZ$100,MATCH(1,(GMW!$HY$2:$HY$100=BD$3)*(GMW!$HZ$2:$HZ$100=BD$1),0),$B142-1973)</f>
        <v>28915</v>
      </c>
      <c r="BE142" cm="1">
        <f t="array" ref="BE142">INDEX(GMW!$A$2:$HZ$100,MATCH(1,(GMW!$HY$2:$HY$100=BE$3)*(GMW!$HZ$2:$HZ$100=BE$1),0),$B142-1973)</f>
        <v>7.2</v>
      </c>
      <c r="BF142" cm="1">
        <f t="array" ref="BF142">INDEX(GMW!$A$2:$HZ$100,MATCH(1,(GMW!$HY$2:$HY$100=BF$3)*(GMW!$HZ$2:$HZ$100=BF$1),0),$B142-1973)</f>
        <v>-2.9991150000000002</v>
      </c>
      <c r="BG142" cm="1">
        <f t="array" ref="BG142">INDEX(GMW!$A$2:$HZ$100,MATCH(1,(GMW!$HY$2:$HY$100=BG$3)*(GMW!$HZ$2:$HZ$100=BG$1),0),$B142-1973)</f>
        <v>64351.5</v>
      </c>
      <c r="BJ142">
        <f t="shared" si="145"/>
        <v>2013</v>
      </c>
    </row>
    <row r="143" spans="1:63">
      <c r="A143">
        <v>2014</v>
      </c>
      <c r="B143">
        <f t="shared" si="143"/>
        <v>2116</v>
      </c>
      <c r="C143" cm="1">
        <f t="array" ref="C143">INDEX(GMW!$A$2:$HZ$100,MATCH(1,(GMW!$HY$2:$HY$100=C$3)*(GMW!$HZ$2:$HZ$100=C$1),0),$B143-1973)</f>
        <v>500552</v>
      </c>
      <c r="D143" cm="1">
        <f t="array" ref="D143">INDEX(GMW!$A$2:$HZ$100,MATCH(1,(GMW!$HY$2:$HY$100=D$3)*(GMW!$HZ$2:$HZ$100=D$1),0),$B143-1973)</f>
        <v>16311</v>
      </c>
      <c r="E143" cm="1">
        <f t="array" ref="E143">INDEX(GMW!$A$2:$HZ$100,MATCH(1,(GMW!$HY$2:$HY$100=E$3)*(GMW!$HZ$2:$HZ$100=E$1),0),$B143-1973)</f>
        <v>-4016</v>
      </c>
      <c r="F143" cm="1">
        <f t="array" ref="F143">INDEX(GMW!$A$2:$HZ$100,MATCH(1,(GMW!$HY$2:$HY$100=F$3)*(GMW!$HZ$2:$HZ$100=F$1),0),$B143-1973)</f>
        <v>173688</v>
      </c>
      <c r="G143" cm="1">
        <f t="array" ref="G143">INDEX(GMW!$A$2:$HZ$100,MATCH(1,(GMW!$HY$2:$HY$100=G$3)*(GMW!$HZ$2:$HZ$100=G$1),0),$B143-1973)</f>
        <v>12295</v>
      </c>
      <c r="H143" cm="1">
        <f t="array" ref="H143">INDEX(GMW!$A$2:$HZ$100,MATCH(1,(GMW!$HY$2:$HY$100=H$3)*(GMW!$HZ$2:$HZ$100=H$1),0),$B143-1973)</f>
        <v>11681</v>
      </c>
      <c r="I143" cm="1">
        <f t="array" ref="I143">INDEX(GMW!$A$2:$HZ$100,MATCH(1,(GMW!$HY$2:$HY$100=I$3)*(GMW!$HZ$2:$HZ$100=I$1),0),$B143-1973)</f>
        <v>181353</v>
      </c>
      <c r="J143" cm="1">
        <f t="array" ref="J143">INDEX(GMW!$A$2:$HZ$100,MATCH(1,(GMW!$HY$2:$HY$100=J$3)*(GMW!$HZ$2:$HZ$100=J$1),0),$B143-1973)</f>
        <v>1461100</v>
      </c>
      <c r="K143" cm="1">
        <f t="array" ref="K143">INDEX(GMW!$A$2:$HZ$100,MATCH(1,(GMW!$HY$2:$HY$100=K$3)*(GMW!$HZ$2:$HZ$100=K$1),0),$B143-1973)</f>
        <v>457992</v>
      </c>
      <c r="L143" cm="1">
        <f t="array" ref="L143">INDEX(GMW!$A$2:$HZ$100,MATCH(1,(GMW!$HY$2:$HY$100=L$3)*(GMW!$HZ$2:$HZ$100=L$1),0),$B143-1973)</f>
        <v>514571.8</v>
      </c>
      <c r="M143" cm="1">
        <f t="array" ref="M143">INDEX(GMW!$A$2:$HZ$100,MATCH(1,(GMW!$HY$2:$HY$100=M$3)*(GMW!$HZ$2:$HZ$100=M$1),0),$B143-1973)</f>
        <v>91.497380000000007</v>
      </c>
      <c r="N143" cm="1">
        <f t="array" ref="N143">INDEX(GMW!$A$2:$HZ$100,MATCH(1,(GMW!$HY$2:$HY$100=N$3)*(GMW!$HZ$2:$HZ$100=N$1),0),$B143-1973)</f>
        <v>99.4</v>
      </c>
      <c r="O143" cm="1">
        <f t="array" ref="O143">INDEX(GMW!$A$2:$HZ$100,MATCH(1,(GMW!$HY$2:$HY$100=O$3)*(GMW!$HZ$2:$HZ$100=O$1),0),$B143-1973)</f>
        <v>0.5</v>
      </c>
      <c r="P143" cm="1">
        <f t="array" ref="P143">INDEX(GMW!$A$2:$HZ$100,MATCH(1,(GMW!$HY$2:$HY$100=P$3)*(GMW!$HZ$2:$HZ$100=P$1),0),$B143-1973)</f>
        <v>46238</v>
      </c>
      <c r="Q143" cm="1">
        <f t="array" ref="Q143">INDEX(GMW!$A$2:$HZ$100,MATCH(1,(GMW!$HY$2:$HY$100=Q$3)*(GMW!$HZ$2:$HZ$100=Q$1),0),$B143-1973)</f>
        <v>90.1</v>
      </c>
      <c r="R143" cm="1">
        <f t="array" ref="R143">INDEX(GMW!$A$2:$HZ$100,MATCH(1,(GMW!$HY$2:$HY$100=R$3)*(GMW!$HZ$2:$HZ$100=R$1),0),$B143-1973)</f>
        <v>29051</v>
      </c>
      <c r="S143" cm="1">
        <f t="array" ref="S143">INDEX(GMW!$A$2:$HZ$100,MATCH(1,(GMW!$HY$2:$HY$100=S$3)*(GMW!$HZ$2:$HZ$100=S$1),0),$B143-1973)</f>
        <v>6.8</v>
      </c>
      <c r="T143" cm="1">
        <f t="array" ref="T143">INDEX(GMW!$A$2:$HZ$100,MATCH(1,(GMW!$HY$2:$HY$100=T$3)*(GMW!$HZ$2:$HZ$100=T$1),0),$B143-1973)</f>
        <v>-2.762413</v>
      </c>
      <c r="U143" cm="1">
        <f t="array" ref="U143">INDEX(GMW!$A$2:$HZ$100,MATCH(1,(GMW!$HY$2:$HY$100=U$3)*(GMW!$HZ$2:$HZ$100=U$1),0),$B143-1973)</f>
        <v>64474.25</v>
      </c>
      <c r="V143" cm="1">
        <f t="array" ref="V143">INDEX(GMW!$A$2:$HZ$100,MATCH(1,(GMW!$HY$2:$HY$100=V$3)*(GMW!$HZ$2:$HZ$100=V$1),0),$B143-1973)</f>
        <v>500552</v>
      </c>
      <c r="W143" cm="1">
        <f t="array" ref="W143">INDEX(GMW!$A$2:$HZ$100,MATCH(1,(GMW!$HY$2:$HY$100=W$3)*(GMW!$HZ$2:$HZ$100=W$1),0),$B143-1973)</f>
        <v>16311</v>
      </c>
      <c r="X143" cm="1">
        <f t="array" ref="X143">INDEX(GMW!$A$2:$HZ$100,MATCH(1,(GMW!$HY$2:$HY$100=X$3)*(GMW!$HZ$2:$HZ$100=X$1),0),$B143-1973)</f>
        <v>-4016</v>
      </c>
      <c r="Y143" cm="1">
        <f t="array" ref="Y143">INDEX(GMW!$A$2:$HZ$100,MATCH(1,(GMW!$HY$2:$HY$100=Y$3)*(GMW!$HZ$2:$HZ$100=Y$1),0),$B143-1973)</f>
        <v>173688</v>
      </c>
      <c r="Z143" cm="1">
        <f t="array" ref="Z143">INDEX(GMW!$A$2:$HZ$100,MATCH(1,(GMW!$HY$2:$HY$100=Z$3)*(GMW!$HZ$2:$HZ$100=Z$1),0),$B143-1973)</f>
        <v>12295</v>
      </c>
      <c r="AA143" cm="1">
        <f t="array" ref="AA143">INDEX(GMW!$A$2:$HZ$100,MATCH(1,(GMW!$HY$2:$HY$100=AA$3)*(GMW!$HZ$2:$HZ$100=AA$1),0),$B143-1973)</f>
        <v>11681</v>
      </c>
      <c r="AB143" cm="1">
        <f t="array" ref="AB143">INDEX(GMW!$A$2:$HZ$100,MATCH(1,(GMW!$HY$2:$HY$100=AB$3)*(GMW!$HZ$2:$HZ$100=AB$1),0),$B143-1973)</f>
        <v>181353</v>
      </c>
      <c r="AC143" cm="1">
        <f t="array" ref="AC143">INDEX(GMW!$A$2:$HZ$100,MATCH(1,(GMW!$HY$2:$HY$100=AC$3)*(GMW!$HZ$2:$HZ$100=AC$1),0),$B143-1973)</f>
        <v>1461100</v>
      </c>
      <c r="AD143" cm="1">
        <f t="array" ref="AD143">INDEX(GMW!$A$2:$HZ$100,MATCH(1,(GMW!$HY$2:$HY$100=AD$3)*(GMW!$HZ$2:$HZ$100=AD$1),0),$B143-1973)</f>
        <v>457992</v>
      </c>
      <c r="AE143" cm="1">
        <f t="array" ref="AE143">INDEX(GMW!$A$2:$HZ$100,MATCH(1,(GMW!$HY$2:$HY$100=AE$3)*(GMW!$HZ$2:$HZ$100=AE$1),0),$B143-1973)</f>
        <v>514571.8</v>
      </c>
      <c r="AF143" cm="1">
        <f t="array" ref="AF143">INDEX(GMW!$A$2:$HZ$100,MATCH(1,(GMW!$HY$2:$HY$100=AF$3)*(GMW!$HZ$2:$HZ$100=AF$1),0),$B143-1973)</f>
        <v>91.497380000000007</v>
      </c>
      <c r="AG143" cm="1">
        <f t="array" ref="AG143">INDEX(GMW!$A$2:$HZ$100,MATCH(1,(GMW!$HY$2:$HY$100=AG$3)*(GMW!$HZ$2:$HZ$100=AG$1),0),$B143-1973)</f>
        <v>99.4</v>
      </c>
      <c r="AH143" cm="1">
        <f t="array" ref="AH143">INDEX(GMW!$A$2:$HZ$100,MATCH(1,(GMW!$HY$2:$HY$100=AH$3)*(GMW!$HZ$2:$HZ$100=AH$1),0),$B143-1973)</f>
        <v>0.5</v>
      </c>
      <c r="AI143" cm="1">
        <f t="array" ref="AI143">INDEX(GMW!$A$2:$HZ$100,MATCH(1,(GMW!$HY$2:$HY$100=AI$3)*(GMW!$HZ$2:$HZ$100=AI$1),0),$B143-1973)</f>
        <v>46238</v>
      </c>
      <c r="AJ143" cm="1">
        <f t="array" ref="AJ143">INDEX(GMW!$A$2:$HZ$100,MATCH(1,(GMW!$HY$2:$HY$100=AJ$3)*(GMW!$HZ$2:$HZ$100=AJ$1),0),$B143-1973)</f>
        <v>90.1</v>
      </c>
      <c r="AK143" cm="1">
        <f t="array" ref="AK143">INDEX(GMW!$A$2:$HZ$100,MATCH(1,(GMW!$HY$2:$HY$100=AK$3)*(GMW!$HZ$2:$HZ$100=AK$1),0),$B143-1973)</f>
        <v>29051</v>
      </c>
      <c r="AL143" cm="1">
        <f t="array" ref="AL143">INDEX(GMW!$A$2:$HZ$100,MATCH(1,(GMW!$HY$2:$HY$100=AL$3)*(GMW!$HZ$2:$HZ$100=AL$1),0),$B143-1973)</f>
        <v>6.8</v>
      </c>
      <c r="AM143" cm="1">
        <f t="array" ref="AM143">INDEX(GMW!$A$2:$HZ$100,MATCH(1,(GMW!$HY$2:$HY$100=AM$3)*(GMW!$HZ$2:$HZ$100=AM$1),0),$B143-1973)</f>
        <v>-2.762413</v>
      </c>
      <c r="AN143" cm="1">
        <f t="array" ref="AN143">INDEX(GMW!$A$2:$HZ$100,MATCH(1,(GMW!$HY$2:$HY$100=AN$3)*(GMW!$HZ$2:$HZ$100=AN$1),0),$B143-1973)</f>
        <v>64474.25</v>
      </c>
      <c r="AO143" cm="1">
        <f t="array" ref="AO143">INDEX(GMW!$A$2:$HZ$100,MATCH(1,(GMW!$HY$2:$HY$100=AO$3)*(GMW!$HZ$2:$HZ$100=AO$1),0),$B143-1973)</f>
        <v>500552</v>
      </c>
      <c r="AP143" cm="1">
        <f t="array" ref="AP143">INDEX(GMW!$A$2:$HZ$100,MATCH(1,(GMW!$HY$2:$HY$100=AP$3)*(GMW!$HZ$2:$HZ$100=AP$1),0),$B143-1973)</f>
        <v>16311</v>
      </c>
      <c r="AQ143" cm="1">
        <f t="array" ref="AQ143">INDEX(GMW!$A$2:$HZ$100,MATCH(1,(GMW!$HY$2:$HY$100=AQ$3)*(GMW!$HZ$2:$HZ$100=AQ$1),0),$B143-1973)</f>
        <v>-4016</v>
      </c>
      <c r="AR143" cm="1">
        <f t="array" ref="AR143">INDEX(GMW!$A$2:$HZ$100,MATCH(1,(GMW!$HY$2:$HY$100=AR$3)*(GMW!$HZ$2:$HZ$100=AR$1),0),$B143-1973)</f>
        <v>173688</v>
      </c>
      <c r="AS143" cm="1">
        <f t="array" ref="AS143">INDEX(GMW!$A$2:$HZ$100,MATCH(1,(GMW!$HY$2:$HY$100=AS$3)*(GMW!$HZ$2:$HZ$100=AS$1),0),$B143-1973)</f>
        <v>12295</v>
      </c>
      <c r="AT143" cm="1">
        <f t="array" ref="AT143">INDEX(GMW!$A$2:$HZ$100,MATCH(1,(GMW!$HY$2:$HY$100=AT$3)*(GMW!$HZ$2:$HZ$100=AT$1),0),$B143-1973)</f>
        <v>11681</v>
      </c>
      <c r="AU143" cm="1">
        <f t="array" ref="AU143">INDEX(GMW!$A$2:$HZ$100,MATCH(1,(GMW!$HY$2:$HY$100=AU$3)*(GMW!$HZ$2:$HZ$100=AU$1),0),$B143-1973)</f>
        <v>181353</v>
      </c>
      <c r="AV143" cm="1">
        <f t="array" ref="AV143">INDEX(GMW!$A$2:$HZ$100,MATCH(1,(GMW!$HY$2:$HY$100=AV$3)*(GMW!$HZ$2:$HZ$100=AV$1),0),$B143-1973)</f>
        <v>1461100</v>
      </c>
      <c r="AW143" cm="1">
        <f t="array" ref="AW143">INDEX(GMW!$A$2:$HZ$100,MATCH(1,(GMW!$HY$2:$HY$100=AW$3)*(GMW!$HZ$2:$HZ$100=AW$1),0),$B143-1973)</f>
        <v>457992</v>
      </c>
      <c r="AX143" cm="1">
        <f t="array" ref="AX143">INDEX(GMW!$A$2:$HZ$100,MATCH(1,(GMW!$HY$2:$HY$100=AX$3)*(GMW!$HZ$2:$HZ$100=AX$1),0),$B143-1973)</f>
        <v>514571.8</v>
      </c>
      <c r="AY143" cm="1">
        <f t="array" ref="AY143">INDEX(GMW!$A$2:$HZ$100,MATCH(1,(GMW!$HY$2:$HY$100=AY$3)*(GMW!$HZ$2:$HZ$100=AY$1),0),$B143-1973)</f>
        <v>91.497380000000007</v>
      </c>
      <c r="AZ143" cm="1">
        <f t="array" ref="AZ143">INDEX(GMW!$A$2:$HZ$100,MATCH(1,(GMW!$HY$2:$HY$100=AZ$3)*(GMW!$HZ$2:$HZ$100=AZ$1),0),$B143-1973)</f>
        <v>99.4</v>
      </c>
      <c r="BA143" cm="1">
        <f t="array" ref="BA143">INDEX(GMW!$A$2:$HZ$100,MATCH(1,(GMW!$HY$2:$HY$100=BA$3)*(GMW!$HZ$2:$HZ$100=BA$1),0),$B143-1973)</f>
        <v>0.5</v>
      </c>
      <c r="BB143" cm="1">
        <f t="array" ref="BB143">INDEX(GMW!$A$2:$HZ$100,MATCH(1,(GMW!$HY$2:$HY$100=BB$3)*(GMW!$HZ$2:$HZ$100=BB$1),0),$B143-1973)</f>
        <v>46238</v>
      </c>
      <c r="BC143" cm="1">
        <f t="array" ref="BC143">INDEX(GMW!$A$2:$HZ$100,MATCH(1,(GMW!$HY$2:$HY$100=BC$3)*(GMW!$HZ$2:$HZ$100=BC$1),0),$B143-1973)</f>
        <v>90.1</v>
      </c>
      <c r="BD143" cm="1">
        <f t="array" ref="BD143">INDEX(GMW!$A$2:$HZ$100,MATCH(1,(GMW!$HY$2:$HY$100=BD$3)*(GMW!$HZ$2:$HZ$100=BD$1),0),$B143-1973)</f>
        <v>29051</v>
      </c>
      <c r="BE143" cm="1">
        <f t="array" ref="BE143">INDEX(GMW!$A$2:$HZ$100,MATCH(1,(GMW!$HY$2:$HY$100=BE$3)*(GMW!$HZ$2:$HZ$100=BE$1),0),$B143-1973)</f>
        <v>6.8</v>
      </c>
      <c r="BF143" cm="1">
        <f t="array" ref="BF143">INDEX(GMW!$A$2:$HZ$100,MATCH(1,(GMW!$HY$2:$HY$100=BF$3)*(GMW!$HZ$2:$HZ$100=BF$1),0),$B143-1973)</f>
        <v>-2.762413</v>
      </c>
      <c r="BG143" cm="1">
        <f t="array" ref="BG143">INDEX(GMW!$A$2:$HZ$100,MATCH(1,(GMW!$HY$2:$HY$100=BG$3)*(GMW!$HZ$2:$HZ$100=BG$1),0),$B143-1973)</f>
        <v>64474.25</v>
      </c>
      <c r="BJ143">
        <f t="shared" si="145"/>
        <v>2013</v>
      </c>
      <c r="BK143" t="str">
        <f t="shared" ref="BK143" si="146">BJ143&amp;"01"</f>
        <v>201301</v>
      </c>
    </row>
    <row r="144" spans="1:63">
      <c r="B144">
        <f t="shared" si="143"/>
        <v>2117</v>
      </c>
      <c r="C144" cm="1">
        <f t="array" ref="C144">INDEX(GMW!$A$2:$HZ$100,MATCH(1,(GMW!$HY$2:$HY$100=C$3)*(GMW!$HZ$2:$HZ$100=C$1),0),$B144-1973)</f>
        <v>504939</v>
      </c>
      <c r="D144" cm="1">
        <f t="array" ref="D144">INDEX(GMW!$A$2:$HZ$100,MATCH(1,(GMW!$HY$2:$HY$100=D$3)*(GMW!$HZ$2:$HZ$100=D$1),0),$B144-1973)</f>
        <v>31093</v>
      </c>
      <c r="E144" cm="1">
        <f t="array" ref="E144">INDEX(GMW!$A$2:$HZ$100,MATCH(1,(GMW!$HY$2:$HY$100=E$3)*(GMW!$HZ$2:$HZ$100=E$1),0),$B144-1973)</f>
        <v>-25671</v>
      </c>
      <c r="F144" cm="1">
        <f t="array" ref="F144">INDEX(GMW!$A$2:$HZ$100,MATCH(1,(GMW!$HY$2:$HY$100=F$3)*(GMW!$HZ$2:$HZ$100=F$1),0),$B144-1973)</f>
        <v>175400</v>
      </c>
      <c r="G144" cm="1">
        <f t="array" ref="G144">INDEX(GMW!$A$2:$HZ$100,MATCH(1,(GMW!$HY$2:$HY$100=G$3)*(GMW!$HZ$2:$HZ$100=G$1),0),$B144-1973)</f>
        <v>5422</v>
      </c>
      <c r="H144" cm="1">
        <f t="array" ref="H144">INDEX(GMW!$A$2:$HZ$100,MATCH(1,(GMW!$HY$2:$HY$100=H$3)*(GMW!$HZ$2:$HZ$100=H$1),0),$B144-1973)</f>
        <v>11722</v>
      </c>
      <c r="I144" cm="1">
        <f t="array" ref="I144">INDEX(GMW!$A$2:$HZ$100,MATCH(1,(GMW!$HY$2:$HY$100=I$3)*(GMW!$HZ$2:$HZ$100=I$1),0),$B144-1973)</f>
        <v>161451</v>
      </c>
      <c r="J144" cm="1">
        <f t="array" ref="J144">INDEX(GMW!$A$2:$HZ$100,MATCH(1,(GMW!$HY$2:$HY$100=J$3)*(GMW!$HZ$2:$HZ$100=J$1),0),$B144-1973)</f>
        <v>1497900</v>
      </c>
      <c r="K144" cm="1">
        <f t="array" ref="K144">INDEX(GMW!$A$2:$HZ$100,MATCH(1,(GMW!$HY$2:$HY$100=K$3)*(GMW!$HZ$2:$HZ$100=K$1),0),$B144-1973)</f>
        <v>461616</v>
      </c>
      <c r="L144" cm="1">
        <f t="array" ref="L144">INDEX(GMW!$A$2:$HZ$100,MATCH(1,(GMW!$HY$2:$HY$100=L$3)*(GMW!$HZ$2:$HZ$100=L$1),0),$B144-1973)</f>
        <v>516954.8</v>
      </c>
      <c r="M144" cm="1">
        <f t="array" ref="M144">INDEX(GMW!$A$2:$HZ$100,MATCH(1,(GMW!$HY$2:$HY$100=M$3)*(GMW!$HZ$2:$HZ$100=M$1),0),$B144-1973)</f>
        <v>91.420150000000007</v>
      </c>
      <c r="N144" cm="1">
        <f t="array" ref="N144">INDEX(GMW!$A$2:$HZ$100,MATCH(1,(GMW!$HY$2:$HY$100=N$3)*(GMW!$HZ$2:$HZ$100=N$1),0),$B144-1973)</f>
        <v>100.1</v>
      </c>
      <c r="O144" cm="1">
        <f t="array" ref="O144">INDEX(GMW!$A$2:$HZ$100,MATCH(1,(GMW!$HY$2:$HY$100=O$3)*(GMW!$HZ$2:$HZ$100=O$1),0),$B144-1973)</f>
        <v>0.5</v>
      </c>
      <c r="P144" cm="1">
        <f t="array" ref="P144">INDEX(GMW!$A$2:$HZ$100,MATCH(1,(GMW!$HY$2:$HY$100=P$3)*(GMW!$HZ$2:$HZ$100=P$1),0),$B144-1973)</f>
        <v>46264</v>
      </c>
      <c r="Q144" cm="1">
        <f t="array" ref="Q144">INDEX(GMW!$A$2:$HZ$100,MATCH(1,(GMW!$HY$2:$HY$100=Q$3)*(GMW!$HZ$2:$HZ$100=Q$1),0),$B144-1973)</f>
        <v>90</v>
      </c>
      <c r="R144" cm="1">
        <f t="array" ref="R144">INDEX(GMW!$A$2:$HZ$100,MATCH(1,(GMW!$HY$2:$HY$100=R$3)*(GMW!$HZ$2:$HZ$100=R$1),0),$B144-1973)</f>
        <v>29379</v>
      </c>
      <c r="S144" cm="1">
        <f t="array" ref="S144">INDEX(GMW!$A$2:$HZ$100,MATCH(1,(GMW!$HY$2:$HY$100=S$3)*(GMW!$HZ$2:$HZ$100=S$1),0),$B144-1973)</f>
        <v>6.3</v>
      </c>
      <c r="T144" cm="1">
        <f t="array" ref="T144">INDEX(GMW!$A$2:$HZ$100,MATCH(1,(GMW!$HY$2:$HY$100=T$3)*(GMW!$HZ$2:$HZ$100=T$1),0),$B144-1973)</f>
        <v>-2.3518560000000002</v>
      </c>
      <c r="U144" cm="1">
        <f t="array" ref="U144">INDEX(GMW!$A$2:$HZ$100,MATCH(1,(GMW!$HY$2:$HY$100=U$3)*(GMW!$HZ$2:$HZ$100=U$1),0),$B144-1973)</f>
        <v>64597</v>
      </c>
      <c r="V144" cm="1">
        <f t="array" ref="V144">INDEX(GMW!$A$2:$HZ$100,MATCH(1,(GMW!$HY$2:$HY$100=V$3)*(GMW!$HZ$2:$HZ$100=V$1),0),$B144-1973)</f>
        <v>504939</v>
      </c>
      <c r="W144" cm="1">
        <f t="array" ref="W144">INDEX(GMW!$A$2:$HZ$100,MATCH(1,(GMW!$HY$2:$HY$100=W$3)*(GMW!$HZ$2:$HZ$100=W$1),0),$B144-1973)</f>
        <v>31093</v>
      </c>
      <c r="X144" cm="1">
        <f t="array" ref="X144">INDEX(GMW!$A$2:$HZ$100,MATCH(1,(GMW!$HY$2:$HY$100=X$3)*(GMW!$HZ$2:$HZ$100=X$1),0),$B144-1973)</f>
        <v>-25671</v>
      </c>
      <c r="Y144" cm="1">
        <f t="array" ref="Y144">INDEX(GMW!$A$2:$HZ$100,MATCH(1,(GMW!$HY$2:$HY$100=Y$3)*(GMW!$HZ$2:$HZ$100=Y$1),0),$B144-1973)</f>
        <v>175400</v>
      </c>
      <c r="Z144" cm="1">
        <f t="array" ref="Z144">INDEX(GMW!$A$2:$HZ$100,MATCH(1,(GMW!$HY$2:$HY$100=Z$3)*(GMW!$HZ$2:$HZ$100=Z$1),0),$B144-1973)</f>
        <v>5422</v>
      </c>
      <c r="AA144" cm="1">
        <f t="array" ref="AA144">INDEX(GMW!$A$2:$HZ$100,MATCH(1,(GMW!$HY$2:$HY$100=AA$3)*(GMW!$HZ$2:$HZ$100=AA$1),0),$B144-1973)</f>
        <v>11722</v>
      </c>
      <c r="AB144" cm="1">
        <f t="array" ref="AB144">INDEX(GMW!$A$2:$HZ$100,MATCH(1,(GMW!$HY$2:$HY$100=AB$3)*(GMW!$HZ$2:$HZ$100=AB$1),0),$B144-1973)</f>
        <v>161451</v>
      </c>
      <c r="AC144" cm="1">
        <f t="array" ref="AC144">INDEX(GMW!$A$2:$HZ$100,MATCH(1,(GMW!$HY$2:$HY$100=AC$3)*(GMW!$HZ$2:$HZ$100=AC$1),0),$B144-1973)</f>
        <v>1497900</v>
      </c>
      <c r="AD144" cm="1">
        <f t="array" ref="AD144">INDEX(GMW!$A$2:$HZ$100,MATCH(1,(GMW!$HY$2:$HY$100=AD$3)*(GMW!$HZ$2:$HZ$100=AD$1),0),$B144-1973)</f>
        <v>461616</v>
      </c>
      <c r="AE144" cm="1">
        <f t="array" ref="AE144">INDEX(GMW!$A$2:$HZ$100,MATCH(1,(GMW!$HY$2:$HY$100=AE$3)*(GMW!$HZ$2:$HZ$100=AE$1),0),$B144-1973)</f>
        <v>516954.8</v>
      </c>
      <c r="AF144" cm="1">
        <f t="array" ref="AF144">INDEX(GMW!$A$2:$HZ$100,MATCH(1,(GMW!$HY$2:$HY$100=AF$3)*(GMW!$HZ$2:$HZ$100=AF$1),0),$B144-1973)</f>
        <v>91.420150000000007</v>
      </c>
      <c r="AG144" cm="1">
        <f t="array" ref="AG144">INDEX(GMW!$A$2:$HZ$100,MATCH(1,(GMW!$HY$2:$HY$100=AG$3)*(GMW!$HZ$2:$HZ$100=AG$1),0),$B144-1973)</f>
        <v>100.1</v>
      </c>
      <c r="AH144" cm="1">
        <f t="array" ref="AH144">INDEX(GMW!$A$2:$HZ$100,MATCH(1,(GMW!$HY$2:$HY$100=AH$3)*(GMW!$HZ$2:$HZ$100=AH$1),0),$B144-1973)</f>
        <v>0.5</v>
      </c>
      <c r="AI144" cm="1">
        <f t="array" ref="AI144">INDEX(GMW!$A$2:$HZ$100,MATCH(1,(GMW!$HY$2:$HY$100=AI$3)*(GMW!$HZ$2:$HZ$100=AI$1),0),$B144-1973)</f>
        <v>46264</v>
      </c>
      <c r="AJ144" cm="1">
        <f t="array" ref="AJ144">INDEX(GMW!$A$2:$HZ$100,MATCH(1,(GMW!$HY$2:$HY$100=AJ$3)*(GMW!$HZ$2:$HZ$100=AJ$1),0),$B144-1973)</f>
        <v>90</v>
      </c>
      <c r="AK144" cm="1">
        <f t="array" ref="AK144">INDEX(GMW!$A$2:$HZ$100,MATCH(1,(GMW!$HY$2:$HY$100=AK$3)*(GMW!$HZ$2:$HZ$100=AK$1),0),$B144-1973)</f>
        <v>29379</v>
      </c>
      <c r="AL144" cm="1">
        <f t="array" ref="AL144">INDEX(GMW!$A$2:$HZ$100,MATCH(1,(GMW!$HY$2:$HY$100=AL$3)*(GMW!$HZ$2:$HZ$100=AL$1),0),$B144-1973)</f>
        <v>6.3</v>
      </c>
      <c r="AM144" cm="1">
        <f t="array" ref="AM144">INDEX(GMW!$A$2:$HZ$100,MATCH(1,(GMW!$HY$2:$HY$100=AM$3)*(GMW!$HZ$2:$HZ$100=AM$1),0),$B144-1973)</f>
        <v>-2.3518560000000002</v>
      </c>
      <c r="AN144" cm="1">
        <f t="array" ref="AN144">INDEX(GMW!$A$2:$HZ$100,MATCH(1,(GMW!$HY$2:$HY$100=AN$3)*(GMW!$HZ$2:$HZ$100=AN$1),0),$B144-1973)</f>
        <v>64597</v>
      </c>
      <c r="AO144" cm="1">
        <f t="array" ref="AO144">INDEX(GMW!$A$2:$HZ$100,MATCH(1,(GMW!$HY$2:$HY$100=AO$3)*(GMW!$HZ$2:$HZ$100=AO$1),0),$B144-1973)</f>
        <v>504939</v>
      </c>
      <c r="AP144" cm="1">
        <f t="array" ref="AP144">INDEX(GMW!$A$2:$HZ$100,MATCH(1,(GMW!$HY$2:$HY$100=AP$3)*(GMW!$HZ$2:$HZ$100=AP$1),0),$B144-1973)</f>
        <v>31093</v>
      </c>
      <c r="AQ144" cm="1">
        <f t="array" ref="AQ144">INDEX(GMW!$A$2:$HZ$100,MATCH(1,(GMW!$HY$2:$HY$100=AQ$3)*(GMW!$HZ$2:$HZ$100=AQ$1),0),$B144-1973)</f>
        <v>-25671</v>
      </c>
      <c r="AR144" cm="1">
        <f t="array" ref="AR144">INDEX(GMW!$A$2:$HZ$100,MATCH(1,(GMW!$HY$2:$HY$100=AR$3)*(GMW!$HZ$2:$HZ$100=AR$1),0),$B144-1973)</f>
        <v>175400</v>
      </c>
      <c r="AS144" cm="1">
        <f t="array" ref="AS144">INDEX(GMW!$A$2:$HZ$100,MATCH(1,(GMW!$HY$2:$HY$100=AS$3)*(GMW!$HZ$2:$HZ$100=AS$1),0),$B144-1973)</f>
        <v>5422</v>
      </c>
      <c r="AT144" cm="1">
        <f t="array" ref="AT144">INDEX(GMW!$A$2:$HZ$100,MATCH(1,(GMW!$HY$2:$HY$100=AT$3)*(GMW!$HZ$2:$HZ$100=AT$1),0),$B144-1973)</f>
        <v>11722</v>
      </c>
      <c r="AU144" cm="1">
        <f t="array" ref="AU144">INDEX(GMW!$A$2:$HZ$100,MATCH(1,(GMW!$HY$2:$HY$100=AU$3)*(GMW!$HZ$2:$HZ$100=AU$1),0),$B144-1973)</f>
        <v>161451</v>
      </c>
      <c r="AV144" cm="1">
        <f t="array" ref="AV144">INDEX(GMW!$A$2:$HZ$100,MATCH(1,(GMW!$HY$2:$HY$100=AV$3)*(GMW!$HZ$2:$HZ$100=AV$1),0),$B144-1973)</f>
        <v>1497900</v>
      </c>
      <c r="AW144" cm="1">
        <f t="array" ref="AW144">INDEX(GMW!$A$2:$HZ$100,MATCH(1,(GMW!$HY$2:$HY$100=AW$3)*(GMW!$HZ$2:$HZ$100=AW$1),0),$B144-1973)</f>
        <v>461616</v>
      </c>
      <c r="AX144" cm="1">
        <f t="array" ref="AX144">INDEX(GMW!$A$2:$HZ$100,MATCH(1,(GMW!$HY$2:$HY$100=AX$3)*(GMW!$HZ$2:$HZ$100=AX$1),0),$B144-1973)</f>
        <v>516954.8</v>
      </c>
      <c r="AY144" cm="1">
        <f t="array" ref="AY144">INDEX(GMW!$A$2:$HZ$100,MATCH(1,(GMW!$HY$2:$HY$100=AY$3)*(GMW!$HZ$2:$HZ$100=AY$1),0),$B144-1973)</f>
        <v>91.420150000000007</v>
      </c>
      <c r="AZ144" cm="1">
        <f t="array" ref="AZ144">INDEX(GMW!$A$2:$HZ$100,MATCH(1,(GMW!$HY$2:$HY$100=AZ$3)*(GMW!$HZ$2:$HZ$100=AZ$1),0),$B144-1973)</f>
        <v>100.1</v>
      </c>
      <c r="BA144" cm="1">
        <f t="array" ref="BA144">INDEX(GMW!$A$2:$HZ$100,MATCH(1,(GMW!$HY$2:$HY$100=BA$3)*(GMW!$HZ$2:$HZ$100=BA$1),0),$B144-1973)</f>
        <v>0.5</v>
      </c>
      <c r="BB144" cm="1">
        <f t="array" ref="BB144">INDEX(GMW!$A$2:$HZ$100,MATCH(1,(GMW!$HY$2:$HY$100=BB$3)*(GMW!$HZ$2:$HZ$100=BB$1),0),$B144-1973)</f>
        <v>46264</v>
      </c>
      <c r="BC144" cm="1">
        <f t="array" ref="BC144">INDEX(GMW!$A$2:$HZ$100,MATCH(1,(GMW!$HY$2:$HY$100=BC$3)*(GMW!$HZ$2:$HZ$100=BC$1),0),$B144-1973)</f>
        <v>90</v>
      </c>
      <c r="BD144" cm="1">
        <f t="array" ref="BD144">INDEX(GMW!$A$2:$HZ$100,MATCH(1,(GMW!$HY$2:$HY$100=BD$3)*(GMW!$HZ$2:$HZ$100=BD$1),0),$B144-1973)</f>
        <v>29379</v>
      </c>
      <c r="BE144" cm="1">
        <f t="array" ref="BE144">INDEX(GMW!$A$2:$HZ$100,MATCH(1,(GMW!$HY$2:$HY$100=BE$3)*(GMW!$HZ$2:$HZ$100=BE$1),0),$B144-1973)</f>
        <v>6.3</v>
      </c>
      <c r="BF144" cm="1">
        <f t="array" ref="BF144">INDEX(GMW!$A$2:$HZ$100,MATCH(1,(GMW!$HY$2:$HY$100=BF$3)*(GMW!$HZ$2:$HZ$100=BF$1),0),$B144-1973)</f>
        <v>-2.3518560000000002</v>
      </c>
      <c r="BG144" cm="1">
        <f t="array" ref="BG144">INDEX(GMW!$A$2:$HZ$100,MATCH(1,(GMW!$HY$2:$HY$100=BG$3)*(GMW!$HZ$2:$HZ$100=BG$1),0),$B144-1973)</f>
        <v>64597</v>
      </c>
      <c r="BJ144">
        <f t="shared" si="145"/>
        <v>2014</v>
      </c>
    </row>
    <row r="145" spans="1:63">
      <c r="B145">
        <f t="shared" si="143"/>
        <v>2118</v>
      </c>
      <c r="C145" cm="1">
        <f t="array" ref="C145">INDEX(GMW!$A$2:$HZ$100,MATCH(1,(GMW!$HY$2:$HY$100=C$3)*(GMW!$HZ$2:$HZ$100=C$1),0),$B145-1973)</f>
        <v>508741</v>
      </c>
      <c r="D145" cm="1">
        <f t="array" ref="D145">INDEX(GMW!$A$2:$HZ$100,MATCH(1,(GMW!$HY$2:$HY$100=D$3)*(GMW!$HZ$2:$HZ$100=D$1),0),$B145-1973)</f>
        <v>25393</v>
      </c>
      <c r="E145" cm="1">
        <f t="array" ref="E145">INDEX(GMW!$A$2:$HZ$100,MATCH(1,(GMW!$HY$2:$HY$100=E$3)*(GMW!$HZ$2:$HZ$100=E$1),0),$B145-1973)</f>
        <v>-18162</v>
      </c>
      <c r="F145" cm="1">
        <f t="array" ref="F145">INDEX(GMW!$A$2:$HZ$100,MATCH(1,(GMW!$HY$2:$HY$100=F$3)*(GMW!$HZ$2:$HZ$100=F$1),0),$B145-1973)</f>
        <v>176946</v>
      </c>
      <c r="G145" cm="1">
        <f t="array" ref="G145">INDEX(GMW!$A$2:$HZ$100,MATCH(1,(GMW!$HY$2:$HY$100=G$3)*(GMW!$HZ$2:$HZ$100=G$1),0),$B145-1973)</f>
        <v>7231</v>
      </c>
      <c r="H145" cm="1">
        <f t="array" ref="H145">INDEX(GMW!$A$2:$HZ$100,MATCH(1,(GMW!$HY$2:$HY$100=H$3)*(GMW!$HZ$2:$HZ$100=H$1),0),$B145-1973)</f>
        <v>11693</v>
      </c>
      <c r="I145" cm="1">
        <f t="array" ref="I145">INDEX(GMW!$A$2:$HZ$100,MATCH(1,(GMW!$HY$2:$HY$100=I$3)*(GMW!$HZ$2:$HZ$100=I$1),0),$B145-1973)</f>
        <v>170477</v>
      </c>
      <c r="J145" cm="1">
        <f t="array" ref="J145">INDEX(GMW!$A$2:$HZ$100,MATCH(1,(GMW!$HY$2:$HY$100=J$3)*(GMW!$HZ$2:$HZ$100=J$1),0),$B145-1973)</f>
        <v>1513900</v>
      </c>
      <c r="K145" cm="1">
        <f t="array" ref="K145">INDEX(GMW!$A$2:$HZ$100,MATCH(1,(GMW!$HY$2:$HY$100=K$3)*(GMW!$HZ$2:$HZ$100=K$1),0),$B145-1973)</f>
        <v>470454</v>
      </c>
      <c r="L145" cm="1">
        <f t="array" ref="L145">INDEX(GMW!$A$2:$HZ$100,MATCH(1,(GMW!$HY$2:$HY$100=L$3)*(GMW!$HZ$2:$HZ$100=L$1),0),$B145-1973)</f>
        <v>518502.2</v>
      </c>
      <c r="M145" cm="1">
        <f t="array" ref="M145">INDEX(GMW!$A$2:$HZ$100,MATCH(1,(GMW!$HY$2:$HY$100=M$3)*(GMW!$HZ$2:$HZ$100=M$1),0),$B145-1973)</f>
        <v>92.474170000000001</v>
      </c>
      <c r="N145" cm="1">
        <f t="array" ref="N145">INDEX(GMW!$A$2:$HZ$100,MATCH(1,(GMW!$HY$2:$HY$100=N$3)*(GMW!$HZ$2:$HZ$100=N$1),0),$B145-1973)</f>
        <v>100.13330000000001</v>
      </c>
      <c r="O145" cm="1">
        <f t="array" ref="O145">INDEX(GMW!$A$2:$HZ$100,MATCH(1,(GMW!$HY$2:$HY$100=O$3)*(GMW!$HZ$2:$HZ$100=O$1),0),$B145-1973)</f>
        <v>0.5</v>
      </c>
      <c r="P145" cm="1">
        <f t="array" ref="P145">INDEX(GMW!$A$2:$HZ$100,MATCH(1,(GMW!$HY$2:$HY$100=P$3)*(GMW!$HZ$2:$HZ$100=P$1),0),$B145-1973)</f>
        <v>46588</v>
      </c>
      <c r="Q145" cm="1">
        <f t="array" ref="Q145">INDEX(GMW!$A$2:$HZ$100,MATCH(1,(GMW!$HY$2:$HY$100=Q$3)*(GMW!$HZ$2:$HZ$100=Q$1),0),$B145-1973)</f>
        <v>90.8</v>
      </c>
      <c r="R145" cm="1">
        <f t="array" ref="R145">INDEX(GMW!$A$2:$HZ$100,MATCH(1,(GMW!$HY$2:$HY$100=R$3)*(GMW!$HZ$2:$HZ$100=R$1),0),$B145-1973)</f>
        <v>29562</v>
      </c>
      <c r="S145" cm="1">
        <f t="array" ref="S145">INDEX(GMW!$A$2:$HZ$100,MATCH(1,(GMW!$HY$2:$HY$100=S$3)*(GMW!$HZ$2:$HZ$100=S$1),0),$B145-1973)</f>
        <v>6</v>
      </c>
      <c r="T145" cm="1">
        <f t="array" ref="T145">INDEX(GMW!$A$2:$HZ$100,MATCH(1,(GMW!$HY$2:$HY$100=T$3)*(GMW!$HZ$2:$HZ$100=T$1),0),$B145-1973)</f>
        <v>-1.9005780000000001</v>
      </c>
      <c r="U145" cm="1">
        <f t="array" ref="U145">INDEX(GMW!$A$2:$HZ$100,MATCH(1,(GMW!$HY$2:$HY$100=U$3)*(GMW!$HZ$2:$HZ$100=U$1),0),$B145-1973)</f>
        <v>64725.25</v>
      </c>
      <c r="V145" cm="1">
        <f t="array" ref="V145">INDEX(GMW!$A$2:$HZ$100,MATCH(1,(GMW!$HY$2:$HY$100=V$3)*(GMW!$HZ$2:$HZ$100=V$1),0),$B145-1973)</f>
        <v>508741</v>
      </c>
      <c r="W145" cm="1">
        <f t="array" ref="W145">INDEX(GMW!$A$2:$HZ$100,MATCH(1,(GMW!$HY$2:$HY$100=W$3)*(GMW!$HZ$2:$HZ$100=W$1),0),$B145-1973)</f>
        <v>25393</v>
      </c>
      <c r="X145" cm="1">
        <f t="array" ref="X145">INDEX(GMW!$A$2:$HZ$100,MATCH(1,(GMW!$HY$2:$HY$100=X$3)*(GMW!$HZ$2:$HZ$100=X$1),0),$B145-1973)</f>
        <v>-18162</v>
      </c>
      <c r="Y145" cm="1">
        <f t="array" ref="Y145">INDEX(GMW!$A$2:$HZ$100,MATCH(1,(GMW!$HY$2:$HY$100=Y$3)*(GMW!$HZ$2:$HZ$100=Y$1),0),$B145-1973)</f>
        <v>176946</v>
      </c>
      <c r="Z145" cm="1">
        <f t="array" ref="Z145">INDEX(GMW!$A$2:$HZ$100,MATCH(1,(GMW!$HY$2:$HY$100=Z$3)*(GMW!$HZ$2:$HZ$100=Z$1),0),$B145-1973)</f>
        <v>7231</v>
      </c>
      <c r="AA145" cm="1">
        <f t="array" ref="AA145">INDEX(GMW!$A$2:$HZ$100,MATCH(1,(GMW!$HY$2:$HY$100=AA$3)*(GMW!$HZ$2:$HZ$100=AA$1),0),$B145-1973)</f>
        <v>11693</v>
      </c>
      <c r="AB145" cm="1">
        <f t="array" ref="AB145">INDEX(GMW!$A$2:$HZ$100,MATCH(1,(GMW!$HY$2:$HY$100=AB$3)*(GMW!$HZ$2:$HZ$100=AB$1),0),$B145-1973)</f>
        <v>170477</v>
      </c>
      <c r="AC145" cm="1">
        <f t="array" ref="AC145">INDEX(GMW!$A$2:$HZ$100,MATCH(1,(GMW!$HY$2:$HY$100=AC$3)*(GMW!$HZ$2:$HZ$100=AC$1),0),$B145-1973)</f>
        <v>1513900</v>
      </c>
      <c r="AD145" cm="1">
        <f t="array" ref="AD145">INDEX(GMW!$A$2:$HZ$100,MATCH(1,(GMW!$HY$2:$HY$100=AD$3)*(GMW!$HZ$2:$HZ$100=AD$1),0),$B145-1973)</f>
        <v>470454</v>
      </c>
      <c r="AE145" cm="1">
        <f t="array" ref="AE145">INDEX(GMW!$A$2:$HZ$100,MATCH(1,(GMW!$HY$2:$HY$100=AE$3)*(GMW!$HZ$2:$HZ$100=AE$1),0),$B145-1973)</f>
        <v>518502.2</v>
      </c>
      <c r="AF145" cm="1">
        <f t="array" ref="AF145">INDEX(GMW!$A$2:$HZ$100,MATCH(1,(GMW!$HY$2:$HY$100=AF$3)*(GMW!$HZ$2:$HZ$100=AF$1),0),$B145-1973)</f>
        <v>92.474170000000001</v>
      </c>
      <c r="AG145" cm="1">
        <f t="array" ref="AG145">INDEX(GMW!$A$2:$HZ$100,MATCH(1,(GMW!$HY$2:$HY$100=AG$3)*(GMW!$HZ$2:$HZ$100=AG$1),0),$B145-1973)</f>
        <v>100.13330000000001</v>
      </c>
      <c r="AH145" cm="1">
        <f t="array" ref="AH145">INDEX(GMW!$A$2:$HZ$100,MATCH(1,(GMW!$HY$2:$HY$100=AH$3)*(GMW!$HZ$2:$HZ$100=AH$1),0),$B145-1973)</f>
        <v>0.5</v>
      </c>
      <c r="AI145" cm="1">
        <f t="array" ref="AI145">INDEX(GMW!$A$2:$HZ$100,MATCH(1,(GMW!$HY$2:$HY$100=AI$3)*(GMW!$HZ$2:$HZ$100=AI$1),0),$B145-1973)</f>
        <v>46588</v>
      </c>
      <c r="AJ145" cm="1">
        <f t="array" ref="AJ145">INDEX(GMW!$A$2:$HZ$100,MATCH(1,(GMW!$HY$2:$HY$100=AJ$3)*(GMW!$HZ$2:$HZ$100=AJ$1),0),$B145-1973)</f>
        <v>90.8</v>
      </c>
      <c r="AK145" cm="1">
        <f t="array" ref="AK145">INDEX(GMW!$A$2:$HZ$100,MATCH(1,(GMW!$HY$2:$HY$100=AK$3)*(GMW!$HZ$2:$HZ$100=AK$1),0),$B145-1973)</f>
        <v>29562</v>
      </c>
      <c r="AL145" cm="1">
        <f t="array" ref="AL145">INDEX(GMW!$A$2:$HZ$100,MATCH(1,(GMW!$HY$2:$HY$100=AL$3)*(GMW!$HZ$2:$HZ$100=AL$1),0),$B145-1973)</f>
        <v>6</v>
      </c>
      <c r="AM145" cm="1">
        <f t="array" ref="AM145">INDEX(GMW!$A$2:$HZ$100,MATCH(1,(GMW!$HY$2:$HY$100=AM$3)*(GMW!$HZ$2:$HZ$100=AM$1),0),$B145-1973)</f>
        <v>-1.9005780000000001</v>
      </c>
      <c r="AN145" cm="1">
        <f t="array" ref="AN145">INDEX(GMW!$A$2:$HZ$100,MATCH(1,(GMW!$HY$2:$HY$100=AN$3)*(GMW!$HZ$2:$HZ$100=AN$1),0),$B145-1973)</f>
        <v>64725.25</v>
      </c>
      <c r="AO145" cm="1">
        <f t="array" ref="AO145">INDEX(GMW!$A$2:$HZ$100,MATCH(1,(GMW!$HY$2:$HY$100=AO$3)*(GMW!$HZ$2:$HZ$100=AO$1),0),$B145-1973)</f>
        <v>508741</v>
      </c>
      <c r="AP145" cm="1">
        <f t="array" ref="AP145">INDEX(GMW!$A$2:$HZ$100,MATCH(1,(GMW!$HY$2:$HY$100=AP$3)*(GMW!$HZ$2:$HZ$100=AP$1),0),$B145-1973)</f>
        <v>25393</v>
      </c>
      <c r="AQ145" cm="1">
        <f t="array" ref="AQ145">INDEX(GMW!$A$2:$HZ$100,MATCH(1,(GMW!$HY$2:$HY$100=AQ$3)*(GMW!$HZ$2:$HZ$100=AQ$1),0),$B145-1973)</f>
        <v>-18162</v>
      </c>
      <c r="AR145" cm="1">
        <f t="array" ref="AR145">INDEX(GMW!$A$2:$HZ$100,MATCH(1,(GMW!$HY$2:$HY$100=AR$3)*(GMW!$HZ$2:$HZ$100=AR$1),0),$B145-1973)</f>
        <v>176946</v>
      </c>
      <c r="AS145" cm="1">
        <f t="array" ref="AS145">INDEX(GMW!$A$2:$HZ$100,MATCH(1,(GMW!$HY$2:$HY$100=AS$3)*(GMW!$HZ$2:$HZ$100=AS$1),0),$B145-1973)</f>
        <v>7231</v>
      </c>
      <c r="AT145" cm="1">
        <f t="array" ref="AT145">INDEX(GMW!$A$2:$HZ$100,MATCH(1,(GMW!$HY$2:$HY$100=AT$3)*(GMW!$HZ$2:$HZ$100=AT$1),0),$B145-1973)</f>
        <v>11693</v>
      </c>
      <c r="AU145" cm="1">
        <f t="array" ref="AU145">INDEX(GMW!$A$2:$HZ$100,MATCH(1,(GMW!$HY$2:$HY$100=AU$3)*(GMW!$HZ$2:$HZ$100=AU$1),0),$B145-1973)</f>
        <v>170477</v>
      </c>
      <c r="AV145" cm="1">
        <f t="array" ref="AV145">INDEX(GMW!$A$2:$HZ$100,MATCH(1,(GMW!$HY$2:$HY$100=AV$3)*(GMW!$HZ$2:$HZ$100=AV$1),0),$B145-1973)</f>
        <v>1513900</v>
      </c>
      <c r="AW145" cm="1">
        <f t="array" ref="AW145">INDEX(GMW!$A$2:$HZ$100,MATCH(1,(GMW!$HY$2:$HY$100=AW$3)*(GMW!$HZ$2:$HZ$100=AW$1),0),$B145-1973)</f>
        <v>470454</v>
      </c>
      <c r="AX145" cm="1">
        <f t="array" ref="AX145">INDEX(GMW!$A$2:$HZ$100,MATCH(1,(GMW!$HY$2:$HY$100=AX$3)*(GMW!$HZ$2:$HZ$100=AX$1),0),$B145-1973)</f>
        <v>518502.2</v>
      </c>
      <c r="AY145" cm="1">
        <f t="array" ref="AY145">INDEX(GMW!$A$2:$HZ$100,MATCH(1,(GMW!$HY$2:$HY$100=AY$3)*(GMW!$HZ$2:$HZ$100=AY$1),0),$B145-1973)</f>
        <v>92.474170000000001</v>
      </c>
      <c r="AZ145" cm="1">
        <f t="array" ref="AZ145">INDEX(GMW!$A$2:$HZ$100,MATCH(1,(GMW!$HY$2:$HY$100=AZ$3)*(GMW!$HZ$2:$HZ$100=AZ$1),0),$B145-1973)</f>
        <v>100.13330000000001</v>
      </c>
      <c r="BA145" cm="1">
        <f t="array" ref="BA145">INDEX(GMW!$A$2:$HZ$100,MATCH(1,(GMW!$HY$2:$HY$100=BA$3)*(GMW!$HZ$2:$HZ$100=BA$1),0),$B145-1973)</f>
        <v>0.5</v>
      </c>
      <c r="BB145" cm="1">
        <f t="array" ref="BB145">INDEX(GMW!$A$2:$HZ$100,MATCH(1,(GMW!$HY$2:$HY$100=BB$3)*(GMW!$HZ$2:$HZ$100=BB$1),0),$B145-1973)</f>
        <v>46588</v>
      </c>
      <c r="BC145" cm="1">
        <f t="array" ref="BC145">INDEX(GMW!$A$2:$HZ$100,MATCH(1,(GMW!$HY$2:$HY$100=BC$3)*(GMW!$HZ$2:$HZ$100=BC$1),0),$B145-1973)</f>
        <v>90.8</v>
      </c>
      <c r="BD145" cm="1">
        <f t="array" ref="BD145">INDEX(GMW!$A$2:$HZ$100,MATCH(1,(GMW!$HY$2:$HY$100=BD$3)*(GMW!$HZ$2:$HZ$100=BD$1),0),$B145-1973)</f>
        <v>29562</v>
      </c>
      <c r="BE145" cm="1">
        <f t="array" ref="BE145">INDEX(GMW!$A$2:$HZ$100,MATCH(1,(GMW!$HY$2:$HY$100=BE$3)*(GMW!$HZ$2:$HZ$100=BE$1),0),$B145-1973)</f>
        <v>6</v>
      </c>
      <c r="BF145" cm="1">
        <f t="array" ref="BF145">INDEX(GMW!$A$2:$HZ$100,MATCH(1,(GMW!$HY$2:$HY$100=BF$3)*(GMW!$HZ$2:$HZ$100=BF$1),0),$B145-1973)</f>
        <v>-1.9005780000000001</v>
      </c>
      <c r="BG145" cm="1">
        <f t="array" ref="BG145">INDEX(GMW!$A$2:$HZ$100,MATCH(1,(GMW!$HY$2:$HY$100=BG$3)*(GMW!$HZ$2:$HZ$100=BG$1),0),$B145-1973)</f>
        <v>64725.25</v>
      </c>
      <c r="BJ145">
        <f t="shared" si="145"/>
        <v>2014</v>
      </c>
    </row>
    <row r="146" spans="1:63">
      <c r="B146">
        <f t="shared" si="143"/>
        <v>2119</v>
      </c>
      <c r="C146" cm="1">
        <f t="array" ref="C146">INDEX(GMW!$A$2:$HZ$100,MATCH(1,(GMW!$HY$2:$HY$100=C$3)*(GMW!$HZ$2:$HZ$100=C$1),0),$B146-1973)</f>
        <v>512334</v>
      </c>
      <c r="D146" cm="1">
        <f t="array" ref="D146">INDEX(GMW!$A$2:$HZ$100,MATCH(1,(GMW!$HY$2:$HY$100=D$3)*(GMW!$HZ$2:$HZ$100=D$1),0),$B146-1973)</f>
        <v>32845</v>
      </c>
      <c r="E146" cm="1">
        <f t="array" ref="E146">INDEX(GMW!$A$2:$HZ$100,MATCH(1,(GMW!$HY$2:$HY$100=E$3)*(GMW!$HZ$2:$HZ$100=E$1),0),$B146-1973)</f>
        <v>-24091</v>
      </c>
      <c r="F146" cm="1">
        <f t="array" ref="F146">INDEX(GMW!$A$2:$HZ$100,MATCH(1,(GMW!$HY$2:$HY$100=F$3)*(GMW!$HZ$2:$HZ$100=F$1),0),$B146-1973)</f>
        <v>179147</v>
      </c>
      <c r="G146" cm="1">
        <f t="array" ref="G146">INDEX(GMW!$A$2:$HZ$100,MATCH(1,(GMW!$HY$2:$HY$100=G$3)*(GMW!$HZ$2:$HZ$100=G$1),0),$B146-1973)</f>
        <v>8754</v>
      </c>
      <c r="H146" cm="1">
        <f t="array" ref="H146">INDEX(GMW!$A$2:$HZ$100,MATCH(1,(GMW!$HY$2:$HY$100=H$3)*(GMW!$HZ$2:$HZ$100=H$1),0),$B146-1973)</f>
        <v>11754</v>
      </c>
      <c r="I146" cm="1">
        <f t="array" ref="I146">INDEX(GMW!$A$2:$HZ$100,MATCH(1,(GMW!$HY$2:$HY$100=I$3)*(GMW!$HZ$2:$HZ$100=I$1),0),$B146-1973)</f>
        <v>166810</v>
      </c>
      <c r="J146" cm="1">
        <f t="array" ref="J146">INDEX(GMW!$A$2:$HZ$100,MATCH(1,(GMW!$HY$2:$HY$100=J$3)*(GMW!$HZ$2:$HZ$100=J$1),0),$B146-1973)</f>
        <v>1550800</v>
      </c>
      <c r="K146" cm="1">
        <f t="array" ref="K146">INDEX(GMW!$A$2:$HZ$100,MATCH(1,(GMW!$HY$2:$HY$100=K$3)*(GMW!$HZ$2:$HZ$100=K$1),0),$B146-1973)</f>
        <v>472452</v>
      </c>
      <c r="L146" cm="1">
        <f t="array" ref="L146">INDEX(GMW!$A$2:$HZ$100,MATCH(1,(GMW!$HY$2:$HY$100=L$3)*(GMW!$HZ$2:$HZ$100=L$1),0),$B146-1973)</f>
        <v>519944.8</v>
      </c>
      <c r="M146" cm="1">
        <f t="array" ref="M146">INDEX(GMW!$A$2:$HZ$100,MATCH(1,(GMW!$HY$2:$HY$100=M$3)*(GMW!$HZ$2:$HZ$100=M$1),0),$B146-1973)</f>
        <v>92.215620000000001</v>
      </c>
      <c r="N146" cm="1">
        <f t="array" ref="N146">INDEX(GMW!$A$2:$HZ$100,MATCH(1,(GMW!$HY$2:$HY$100=N$3)*(GMW!$HZ$2:$HZ$100=N$1),0),$B146-1973)</f>
        <v>100.2</v>
      </c>
      <c r="O146" cm="1">
        <f t="array" ref="O146">INDEX(GMW!$A$2:$HZ$100,MATCH(1,(GMW!$HY$2:$HY$100=O$3)*(GMW!$HZ$2:$HZ$100=O$1),0),$B146-1973)</f>
        <v>0.5</v>
      </c>
      <c r="P146" cm="1">
        <f t="array" ref="P146">INDEX(GMW!$A$2:$HZ$100,MATCH(1,(GMW!$HY$2:$HY$100=P$3)*(GMW!$HZ$2:$HZ$100=P$1),0),$B146-1973)</f>
        <v>46713</v>
      </c>
      <c r="Q146" cm="1">
        <f t="array" ref="Q146">INDEX(GMW!$A$2:$HZ$100,MATCH(1,(GMW!$HY$2:$HY$100=Q$3)*(GMW!$HZ$2:$HZ$100=Q$1),0),$B146-1973)</f>
        <v>91.9</v>
      </c>
      <c r="R146" cm="1">
        <f t="array" ref="R146">INDEX(GMW!$A$2:$HZ$100,MATCH(1,(GMW!$HY$2:$HY$100=R$3)*(GMW!$HZ$2:$HZ$100=R$1),0),$B146-1973)</f>
        <v>29812</v>
      </c>
      <c r="S146" cm="1">
        <f t="array" ref="S146">INDEX(GMW!$A$2:$HZ$100,MATCH(1,(GMW!$HY$2:$HY$100=S$3)*(GMW!$HZ$2:$HZ$100=S$1),0),$B146-1973)</f>
        <v>5.7</v>
      </c>
      <c r="T146" cm="1">
        <f t="array" ref="T146">INDEX(GMW!$A$2:$HZ$100,MATCH(1,(GMW!$HY$2:$HY$100=T$3)*(GMW!$HZ$2:$HZ$100=T$1),0),$B146-1973)</f>
        <v>-1.4745710000000001</v>
      </c>
      <c r="U146" cm="1">
        <f t="array" ref="U146">INDEX(GMW!$A$2:$HZ$100,MATCH(1,(GMW!$HY$2:$HY$100=U$3)*(GMW!$HZ$2:$HZ$100=U$1),0),$B146-1973)</f>
        <v>64853.5</v>
      </c>
      <c r="V146" cm="1">
        <f t="array" ref="V146">INDEX(GMW!$A$2:$HZ$100,MATCH(1,(GMW!$HY$2:$HY$100=V$3)*(GMW!$HZ$2:$HZ$100=V$1),0),$B146-1973)</f>
        <v>512334</v>
      </c>
      <c r="W146" cm="1">
        <f t="array" ref="W146">INDEX(GMW!$A$2:$HZ$100,MATCH(1,(GMW!$HY$2:$HY$100=W$3)*(GMW!$HZ$2:$HZ$100=W$1),0),$B146-1973)</f>
        <v>32845</v>
      </c>
      <c r="X146" cm="1">
        <f t="array" ref="X146">INDEX(GMW!$A$2:$HZ$100,MATCH(1,(GMW!$HY$2:$HY$100=X$3)*(GMW!$HZ$2:$HZ$100=X$1),0),$B146-1973)</f>
        <v>-24091</v>
      </c>
      <c r="Y146" cm="1">
        <f t="array" ref="Y146">INDEX(GMW!$A$2:$HZ$100,MATCH(1,(GMW!$HY$2:$HY$100=Y$3)*(GMW!$HZ$2:$HZ$100=Y$1),0),$B146-1973)</f>
        <v>179147</v>
      </c>
      <c r="Z146" cm="1">
        <f t="array" ref="Z146">INDEX(GMW!$A$2:$HZ$100,MATCH(1,(GMW!$HY$2:$HY$100=Z$3)*(GMW!$HZ$2:$HZ$100=Z$1),0),$B146-1973)</f>
        <v>8754</v>
      </c>
      <c r="AA146" cm="1">
        <f t="array" ref="AA146">INDEX(GMW!$A$2:$HZ$100,MATCH(1,(GMW!$HY$2:$HY$100=AA$3)*(GMW!$HZ$2:$HZ$100=AA$1),0),$B146-1973)</f>
        <v>11754</v>
      </c>
      <c r="AB146" cm="1">
        <f t="array" ref="AB146">INDEX(GMW!$A$2:$HZ$100,MATCH(1,(GMW!$HY$2:$HY$100=AB$3)*(GMW!$HZ$2:$HZ$100=AB$1),0),$B146-1973)</f>
        <v>166810</v>
      </c>
      <c r="AC146" cm="1">
        <f t="array" ref="AC146">INDEX(GMW!$A$2:$HZ$100,MATCH(1,(GMW!$HY$2:$HY$100=AC$3)*(GMW!$HZ$2:$HZ$100=AC$1),0),$B146-1973)</f>
        <v>1550800</v>
      </c>
      <c r="AD146" cm="1">
        <f t="array" ref="AD146">INDEX(GMW!$A$2:$HZ$100,MATCH(1,(GMW!$HY$2:$HY$100=AD$3)*(GMW!$HZ$2:$HZ$100=AD$1),0),$B146-1973)</f>
        <v>472452</v>
      </c>
      <c r="AE146" cm="1">
        <f t="array" ref="AE146">INDEX(GMW!$A$2:$HZ$100,MATCH(1,(GMW!$HY$2:$HY$100=AE$3)*(GMW!$HZ$2:$HZ$100=AE$1),0),$B146-1973)</f>
        <v>519944.8</v>
      </c>
      <c r="AF146" cm="1">
        <f t="array" ref="AF146">INDEX(GMW!$A$2:$HZ$100,MATCH(1,(GMW!$HY$2:$HY$100=AF$3)*(GMW!$HZ$2:$HZ$100=AF$1),0),$B146-1973)</f>
        <v>92.215620000000001</v>
      </c>
      <c r="AG146" cm="1">
        <f t="array" ref="AG146">INDEX(GMW!$A$2:$HZ$100,MATCH(1,(GMW!$HY$2:$HY$100=AG$3)*(GMW!$HZ$2:$HZ$100=AG$1),0),$B146-1973)</f>
        <v>100.2</v>
      </c>
      <c r="AH146" cm="1">
        <f t="array" ref="AH146">INDEX(GMW!$A$2:$HZ$100,MATCH(1,(GMW!$HY$2:$HY$100=AH$3)*(GMW!$HZ$2:$HZ$100=AH$1),0),$B146-1973)</f>
        <v>0.5</v>
      </c>
      <c r="AI146" cm="1">
        <f t="array" ref="AI146">INDEX(GMW!$A$2:$HZ$100,MATCH(1,(GMW!$HY$2:$HY$100=AI$3)*(GMW!$HZ$2:$HZ$100=AI$1),0),$B146-1973)</f>
        <v>46713</v>
      </c>
      <c r="AJ146" cm="1">
        <f t="array" ref="AJ146">INDEX(GMW!$A$2:$HZ$100,MATCH(1,(GMW!$HY$2:$HY$100=AJ$3)*(GMW!$HZ$2:$HZ$100=AJ$1),0),$B146-1973)</f>
        <v>91.9</v>
      </c>
      <c r="AK146" cm="1">
        <f t="array" ref="AK146">INDEX(GMW!$A$2:$HZ$100,MATCH(1,(GMW!$HY$2:$HY$100=AK$3)*(GMW!$HZ$2:$HZ$100=AK$1),0),$B146-1973)</f>
        <v>29812</v>
      </c>
      <c r="AL146" cm="1">
        <f t="array" ref="AL146">INDEX(GMW!$A$2:$HZ$100,MATCH(1,(GMW!$HY$2:$HY$100=AL$3)*(GMW!$HZ$2:$HZ$100=AL$1),0),$B146-1973)</f>
        <v>5.7</v>
      </c>
      <c r="AM146" cm="1">
        <f t="array" ref="AM146">INDEX(GMW!$A$2:$HZ$100,MATCH(1,(GMW!$HY$2:$HY$100=AM$3)*(GMW!$HZ$2:$HZ$100=AM$1),0),$B146-1973)</f>
        <v>-1.4745710000000001</v>
      </c>
      <c r="AN146" cm="1">
        <f t="array" ref="AN146">INDEX(GMW!$A$2:$HZ$100,MATCH(1,(GMW!$HY$2:$HY$100=AN$3)*(GMW!$HZ$2:$HZ$100=AN$1),0),$B146-1973)</f>
        <v>64853.5</v>
      </c>
      <c r="AO146" cm="1">
        <f t="array" ref="AO146">INDEX(GMW!$A$2:$HZ$100,MATCH(1,(GMW!$HY$2:$HY$100=AO$3)*(GMW!$HZ$2:$HZ$100=AO$1),0),$B146-1973)</f>
        <v>512334</v>
      </c>
      <c r="AP146" cm="1">
        <f t="array" ref="AP146">INDEX(GMW!$A$2:$HZ$100,MATCH(1,(GMW!$HY$2:$HY$100=AP$3)*(GMW!$HZ$2:$HZ$100=AP$1),0),$B146-1973)</f>
        <v>32845</v>
      </c>
      <c r="AQ146" cm="1">
        <f t="array" ref="AQ146">INDEX(GMW!$A$2:$HZ$100,MATCH(1,(GMW!$HY$2:$HY$100=AQ$3)*(GMW!$HZ$2:$HZ$100=AQ$1),0),$B146-1973)</f>
        <v>-24091</v>
      </c>
      <c r="AR146" cm="1">
        <f t="array" ref="AR146">INDEX(GMW!$A$2:$HZ$100,MATCH(1,(GMW!$HY$2:$HY$100=AR$3)*(GMW!$HZ$2:$HZ$100=AR$1),0),$B146-1973)</f>
        <v>179147</v>
      </c>
      <c r="AS146" cm="1">
        <f t="array" ref="AS146">INDEX(GMW!$A$2:$HZ$100,MATCH(1,(GMW!$HY$2:$HY$100=AS$3)*(GMW!$HZ$2:$HZ$100=AS$1),0),$B146-1973)</f>
        <v>8754</v>
      </c>
      <c r="AT146" cm="1">
        <f t="array" ref="AT146">INDEX(GMW!$A$2:$HZ$100,MATCH(1,(GMW!$HY$2:$HY$100=AT$3)*(GMW!$HZ$2:$HZ$100=AT$1),0),$B146-1973)</f>
        <v>11754</v>
      </c>
      <c r="AU146" cm="1">
        <f t="array" ref="AU146">INDEX(GMW!$A$2:$HZ$100,MATCH(1,(GMW!$HY$2:$HY$100=AU$3)*(GMW!$HZ$2:$HZ$100=AU$1),0),$B146-1973)</f>
        <v>166810</v>
      </c>
      <c r="AV146" cm="1">
        <f t="array" ref="AV146">INDEX(GMW!$A$2:$HZ$100,MATCH(1,(GMW!$HY$2:$HY$100=AV$3)*(GMW!$HZ$2:$HZ$100=AV$1),0),$B146-1973)</f>
        <v>1550800</v>
      </c>
      <c r="AW146" cm="1">
        <f t="array" ref="AW146">INDEX(GMW!$A$2:$HZ$100,MATCH(1,(GMW!$HY$2:$HY$100=AW$3)*(GMW!$HZ$2:$HZ$100=AW$1),0),$B146-1973)</f>
        <v>472452</v>
      </c>
      <c r="AX146" cm="1">
        <f t="array" ref="AX146">INDEX(GMW!$A$2:$HZ$100,MATCH(1,(GMW!$HY$2:$HY$100=AX$3)*(GMW!$HZ$2:$HZ$100=AX$1),0),$B146-1973)</f>
        <v>519944.8</v>
      </c>
      <c r="AY146" cm="1">
        <f t="array" ref="AY146">INDEX(GMW!$A$2:$HZ$100,MATCH(1,(GMW!$HY$2:$HY$100=AY$3)*(GMW!$HZ$2:$HZ$100=AY$1),0),$B146-1973)</f>
        <v>92.215620000000001</v>
      </c>
      <c r="AZ146" cm="1">
        <f t="array" ref="AZ146">INDEX(GMW!$A$2:$HZ$100,MATCH(1,(GMW!$HY$2:$HY$100=AZ$3)*(GMW!$HZ$2:$HZ$100=AZ$1),0),$B146-1973)</f>
        <v>100.2</v>
      </c>
      <c r="BA146" cm="1">
        <f t="array" ref="BA146">INDEX(GMW!$A$2:$HZ$100,MATCH(1,(GMW!$HY$2:$HY$100=BA$3)*(GMW!$HZ$2:$HZ$100=BA$1),0),$B146-1973)</f>
        <v>0.5</v>
      </c>
      <c r="BB146" cm="1">
        <f t="array" ref="BB146">INDEX(GMW!$A$2:$HZ$100,MATCH(1,(GMW!$HY$2:$HY$100=BB$3)*(GMW!$HZ$2:$HZ$100=BB$1),0),$B146-1973)</f>
        <v>46713</v>
      </c>
      <c r="BC146" cm="1">
        <f t="array" ref="BC146">INDEX(GMW!$A$2:$HZ$100,MATCH(1,(GMW!$HY$2:$HY$100=BC$3)*(GMW!$HZ$2:$HZ$100=BC$1),0),$B146-1973)</f>
        <v>91.9</v>
      </c>
      <c r="BD146" cm="1">
        <f t="array" ref="BD146">INDEX(GMW!$A$2:$HZ$100,MATCH(1,(GMW!$HY$2:$HY$100=BD$3)*(GMW!$HZ$2:$HZ$100=BD$1),0),$B146-1973)</f>
        <v>29812</v>
      </c>
      <c r="BE146" cm="1">
        <f t="array" ref="BE146">INDEX(GMW!$A$2:$HZ$100,MATCH(1,(GMW!$HY$2:$HY$100=BE$3)*(GMW!$HZ$2:$HZ$100=BE$1),0),$B146-1973)</f>
        <v>5.7</v>
      </c>
      <c r="BF146" cm="1">
        <f t="array" ref="BF146">INDEX(GMW!$A$2:$HZ$100,MATCH(1,(GMW!$HY$2:$HY$100=BF$3)*(GMW!$HZ$2:$HZ$100=BF$1),0),$B146-1973)</f>
        <v>-1.4745710000000001</v>
      </c>
      <c r="BG146" cm="1">
        <f t="array" ref="BG146">INDEX(GMW!$A$2:$HZ$100,MATCH(1,(GMW!$HY$2:$HY$100=BG$3)*(GMW!$HZ$2:$HZ$100=BG$1),0),$B146-1973)</f>
        <v>64853.5</v>
      </c>
      <c r="BJ146">
        <f t="shared" si="145"/>
        <v>2014</v>
      </c>
    </row>
    <row r="147" spans="1:63">
      <c r="A147">
        <v>2015</v>
      </c>
      <c r="B147">
        <f t="shared" si="143"/>
        <v>2120</v>
      </c>
      <c r="C147" cm="1">
        <f t="array" ref="C147">INDEX(GMW!$A$2:$HZ$100,MATCH(1,(GMW!$HY$2:$HY$100=C$3)*(GMW!$HZ$2:$HZ$100=C$1),0),$B147-1973)</f>
        <v>513850</v>
      </c>
      <c r="D147" cm="1">
        <f t="array" ref="D147">INDEX(GMW!$A$2:$HZ$100,MATCH(1,(GMW!$HY$2:$HY$100=D$3)*(GMW!$HZ$2:$HZ$100=D$1),0),$B147-1973)</f>
        <v>9777</v>
      </c>
      <c r="E147" cm="1">
        <f t="array" ref="E147">INDEX(GMW!$A$2:$HZ$100,MATCH(1,(GMW!$HY$2:$HY$100=E$3)*(GMW!$HZ$2:$HZ$100=E$1),0),$B147-1973)</f>
        <v>4995</v>
      </c>
      <c r="F147" cm="1">
        <f t="array" ref="F147">INDEX(GMW!$A$2:$HZ$100,MATCH(1,(GMW!$HY$2:$HY$100=F$3)*(GMW!$HZ$2:$HZ$100=F$1),0),$B147-1973)</f>
        <v>173655</v>
      </c>
      <c r="G147" cm="1">
        <f t="array" ref="G147">INDEX(GMW!$A$2:$HZ$100,MATCH(1,(GMW!$HY$2:$HY$100=G$3)*(GMW!$HZ$2:$HZ$100=G$1),0),$B147-1973)</f>
        <v>14772</v>
      </c>
      <c r="H147" cm="1">
        <f t="array" ref="H147">INDEX(GMW!$A$2:$HZ$100,MATCH(1,(GMW!$HY$2:$HY$100=H$3)*(GMW!$HZ$2:$HZ$100=H$1),0),$B147-1973)</f>
        <v>11896</v>
      </c>
      <c r="I147" cm="1">
        <f t="array" ref="I147">INDEX(GMW!$A$2:$HZ$100,MATCH(1,(GMW!$HY$2:$HY$100=I$3)*(GMW!$HZ$2:$HZ$100=I$1),0),$B147-1973)</f>
        <v>190546</v>
      </c>
      <c r="J147" cm="1">
        <f t="array" ref="J147">INDEX(GMW!$A$2:$HZ$100,MATCH(1,(GMW!$HY$2:$HY$100=J$3)*(GMW!$HZ$2:$HZ$100=J$1),0),$B147-1973)</f>
        <v>1552900</v>
      </c>
      <c r="K147" cm="1">
        <f t="array" ref="K147">INDEX(GMW!$A$2:$HZ$100,MATCH(1,(GMW!$HY$2:$HY$100=K$3)*(GMW!$HZ$2:$HZ$100=K$1),0),$B147-1973)</f>
        <v>474738</v>
      </c>
      <c r="L147" cm="1">
        <f t="array" ref="L147">INDEX(GMW!$A$2:$HZ$100,MATCH(1,(GMW!$HY$2:$HY$100=L$3)*(GMW!$HZ$2:$HZ$100=L$1),0),$B147-1973)</f>
        <v>522021.7</v>
      </c>
      <c r="M147" cm="1">
        <f t="array" ref="M147">INDEX(GMW!$A$2:$HZ$100,MATCH(1,(GMW!$HY$2:$HY$100=M$3)*(GMW!$HZ$2:$HZ$100=M$1),0),$B147-1973)</f>
        <v>92.388440000000003</v>
      </c>
      <c r="N147" cm="1">
        <f t="array" ref="N147">INDEX(GMW!$A$2:$HZ$100,MATCH(1,(GMW!$HY$2:$HY$100=N$3)*(GMW!$HZ$2:$HZ$100=N$1),0),$B147-1973)</f>
        <v>99.5</v>
      </c>
      <c r="O147" cm="1">
        <f t="array" ref="O147">INDEX(GMW!$A$2:$HZ$100,MATCH(1,(GMW!$HY$2:$HY$100=O$3)*(GMW!$HZ$2:$HZ$100=O$1),0),$B147-1973)</f>
        <v>0.5</v>
      </c>
      <c r="P147" cm="1">
        <f t="array" ref="P147">INDEX(GMW!$A$2:$HZ$100,MATCH(1,(GMW!$HY$2:$HY$100=P$3)*(GMW!$HZ$2:$HZ$100=P$1),0),$B147-1973)</f>
        <v>46805</v>
      </c>
      <c r="Q147" cm="1">
        <f t="array" ref="Q147">INDEX(GMW!$A$2:$HZ$100,MATCH(1,(GMW!$HY$2:$HY$100=Q$3)*(GMW!$HZ$2:$HZ$100=Q$1),0),$B147-1973)</f>
        <v>93.4</v>
      </c>
      <c r="R147" cm="1">
        <f t="array" ref="R147">INDEX(GMW!$A$2:$HZ$100,MATCH(1,(GMW!$HY$2:$HY$100=R$3)*(GMW!$HZ$2:$HZ$100=R$1),0),$B147-1973)</f>
        <v>30486</v>
      </c>
      <c r="S147" cm="1">
        <f t="array" ref="S147">INDEX(GMW!$A$2:$HZ$100,MATCH(1,(GMW!$HY$2:$HY$100=S$3)*(GMW!$HZ$2:$HZ$100=S$1),0),$B147-1973)</f>
        <v>5.6</v>
      </c>
      <c r="T147" cm="1">
        <f t="array" ref="T147">INDEX(GMW!$A$2:$HZ$100,MATCH(1,(GMW!$HY$2:$HY$100=T$3)*(GMW!$HZ$2:$HZ$100=T$1),0),$B147-1973)</f>
        <v>-1.5777589999999999</v>
      </c>
      <c r="U147" cm="1">
        <f t="array" ref="U147">INDEX(GMW!$A$2:$HZ$100,MATCH(1,(GMW!$HY$2:$HY$100=U$3)*(GMW!$HZ$2:$HZ$100=U$1),0),$B147-1973)</f>
        <v>64981.75</v>
      </c>
      <c r="V147" cm="1">
        <f t="array" ref="V147">INDEX(GMW!$A$2:$HZ$100,MATCH(1,(GMW!$HY$2:$HY$100=V$3)*(GMW!$HZ$2:$HZ$100=V$1),0),$B147-1973)</f>
        <v>513850</v>
      </c>
      <c r="W147" cm="1">
        <f t="array" ref="W147">INDEX(GMW!$A$2:$HZ$100,MATCH(1,(GMW!$HY$2:$HY$100=W$3)*(GMW!$HZ$2:$HZ$100=W$1),0),$B147-1973)</f>
        <v>9777</v>
      </c>
      <c r="X147" cm="1">
        <f t="array" ref="X147">INDEX(GMW!$A$2:$HZ$100,MATCH(1,(GMW!$HY$2:$HY$100=X$3)*(GMW!$HZ$2:$HZ$100=X$1),0),$B147-1973)</f>
        <v>4995</v>
      </c>
      <c r="Y147" cm="1">
        <f t="array" ref="Y147">INDEX(GMW!$A$2:$HZ$100,MATCH(1,(GMW!$HY$2:$HY$100=Y$3)*(GMW!$HZ$2:$HZ$100=Y$1),0),$B147-1973)</f>
        <v>173655</v>
      </c>
      <c r="Z147" cm="1">
        <f t="array" ref="Z147">INDEX(GMW!$A$2:$HZ$100,MATCH(1,(GMW!$HY$2:$HY$100=Z$3)*(GMW!$HZ$2:$HZ$100=Z$1),0),$B147-1973)</f>
        <v>14772</v>
      </c>
      <c r="AA147" cm="1">
        <f t="array" ref="AA147">INDEX(GMW!$A$2:$HZ$100,MATCH(1,(GMW!$HY$2:$HY$100=AA$3)*(GMW!$HZ$2:$HZ$100=AA$1),0),$B147-1973)</f>
        <v>11896</v>
      </c>
      <c r="AB147" cm="1">
        <f t="array" ref="AB147">INDEX(GMW!$A$2:$HZ$100,MATCH(1,(GMW!$HY$2:$HY$100=AB$3)*(GMW!$HZ$2:$HZ$100=AB$1),0),$B147-1973)</f>
        <v>190546</v>
      </c>
      <c r="AC147" cm="1">
        <f t="array" ref="AC147">INDEX(GMW!$A$2:$HZ$100,MATCH(1,(GMW!$HY$2:$HY$100=AC$3)*(GMW!$HZ$2:$HZ$100=AC$1),0),$B147-1973)</f>
        <v>1552900</v>
      </c>
      <c r="AD147" cm="1">
        <f t="array" ref="AD147">INDEX(GMW!$A$2:$HZ$100,MATCH(1,(GMW!$HY$2:$HY$100=AD$3)*(GMW!$HZ$2:$HZ$100=AD$1),0),$B147-1973)</f>
        <v>474738</v>
      </c>
      <c r="AE147" cm="1">
        <f t="array" ref="AE147">INDEX(GMW!$A$2:$HZ$100,MATCH(1,(GMW!$HY$2:$HY$100=AE$3)*(GMW!$HZ$2:$HZ$100=AE$1),0),$B147-1973)</f>
        <v>522021.7</v>
      </c>
      <c r="AF147" cm="1">
        <f t="array" ref="AF147">INDEX(GMW!$A$2:$HZ$100,MATCH(1,(GMW!$HY$2:$HY$100=AF$3)*(GMW!$HZ$2:$HZ$100=AF$1),0),$B147-1973)</f>
        <v>92.388440000000003</v>
      </c>
      <c r="AG147" cm="1">
        <f t="array" ref="AG147">INDEX(GMW!$A$2:$HZ$100,MATCH(1,(GMW!$HY$2:$HY$100=AG$3)*(GMW!$HZ$2:$HZ$100=AG$1),0),$B147-1973)</f>
        <v>99.5</v>
      </c>
      <c r="AH147" cm="1">
        <f t="array" ref="AH147">INDEX(GMW!$A$2:$HZ$100,MATCH(1,(GMW!$HY$2:$HY$100=AH$3)*(GMW!$HZ$2:$HZ$100=AH$1),0),$B147-1973)</f>
        <v>0.5</v>
      </c>
      <c r="AI147" cm="1">
        <f t="array" ref="AI147">INDEX(GMW!$A$2:$HZ$100,MATCH(1,(GMW!$HY$2:$HY$100=AI$3)*(GMW!$HZ$2:$HZ$100=AI$1),0),$B147-1973)</f>
        <v>46805</v>
      </c>
      <c r="AJ147" cm="1">
        <f t="array" ref="AJ147">INDEX(GMW!$A$2:$HZ$100,MATCH(1,(GMW!$HY$2:$HY$100=AJ$3)*(GMW!$HZ$2:$HZ$100=AJ$1),0),$B147-1973)</f>
        <v>93.4</v>
      </c>
      <c r="AK147" cm="1">
        <f t="array" ref="AK147">INDEX(GMW!$A$2:$HZ$100,MATCH(1,(GMW!$HY$2:$HY$100=AK$3)*(GMW!$HZ$2:$HZ$100=AK$1),0),$B147-1973)</f>
        <v>30486</v>
      </c>
      <c r="AL147" cm="1">
        <f t="array" ref="AL147">INDEX(GMW!$A$2:$HZ$100,MATCH(1,(GMW!$HY$2:$HY$100=AL$3)*(GMW!$HZ$2:$HZ$100=AL$1),0),$B147-1973)</f>
        <v>5.6</v>
      </c>
      <c r="AM147" cm="1">
        <f t="array" ref="AM147">INDEX(GMW!$A$2:$HZ$100,MATCH(1,(GMW!$HY$2:$HY$100=AM$3)*(GMW!$HZ$2:$HZ$100=AM$1),0),$B147-1973)</f>
        <v>-1.5777589999999999</v>
      </c>
      <c r="AN147" cm="1">
        <f t="array" ref="AN147">INDEX(GMW!$A$2:$HZ$100,MATCH(1,(GMW!$HY$2:$HY$100=AN$3)*(GMW!$HZ$2:$HZ$100=AN$1),0),$B147-1973)</f>
        <v>64981.75</v>
      </c>
      <c r="AO147" cm="1">
        <f t="array" ref="AO147">INDEX(GMW!$A$2:$HZ$100,MATCH(1,(GMW!$HY$2:$HY$100=AO$3)*(GMW!$HZ$2:$HZ$100=AO$1),0),$B147-1973)</f>
        <v>513850</v>
      </c>
      <c r="AP147" cm="1">
        <f t="array" ref="AP147">INDEX(GMW!$A$2:$HZ$100,MATCH(1,(GMW!$HY$2:$HY$100=AP$3)*(GMW!$HZ$2:$HZ$100=AP$1),0),$B147-1973)</f>
        <v>9777</v>
      </c>
      <c r="AQ147" cm="1">
        <f t="array" ref="AQ147">INDEX(GMW!$A$2:$HZ$100,MATCH(1,(GMW!$HY$2:$HY$100=AQ$3)*(GMW!$HZ$2:$HZ$100=AQ$1),0),$B147-1973)</f>
        <v>4995</v>
      </c>
      <c r="AR147" cm="1">
        <f t="array" ref="AR147">INDEX(GMW!$A$2:$HZ$100,MATCH(1,(GMW!$HY$2:$HY$100=AR$3)*(GMW!$HZ$2:$HZ$100=AR$1),0),$B147-1973)</f>
        <v>173655</v>
      </c>
      <c r="AS147" cm="1">
        <f t="array" ref="AS147">INDEX(GMW!$A$2:$HZ$100,MATCH(1,(GMW!$HY$2:$HY$100=AS$3)*(GMW!$HZ$2:$HZ$100=AS$1),0),$B147-1973)</f>
        <v>14772</v>
      </c>
      <c r="AT147" cm="1">
        <f t="array" ref="AT147">INDEX(GMW!$A$2:$HZ$100,MATCH(1,(GMW!$HY$2:$HY$100=AT$3)*(GMW!$HZ$2:$HZ$100=AT$1),0),$B147-1973)</f>
        <v>11896</v>
      </c>
      <c r="AU147" cm="1">
        <f t="array" ref="AU147">INDEX(GMW!$A$2:$HZ$100,MATCH(1,(GMW!$HY$2:$HY$100=AU$3)*(GMW!$HZ$2:$HZ$100=AU$1),0),$B147-1973)</f>
        <v>190546</v>
      </c>
      <c r="AV147" cm="1">
        <f t="array" ref="AV147">INDEX(GMW!$A$2:$HZ$100,MATCH(1,(GMW!$HY$2:$HY$100=AV$3)*(GMW!$HZ$2:$HZ$100=AV$1),0),$B147-1973)</f>
        <v>1552900</v>
      </c>
      <c r="AW147" cm="1">
        <f t="array" ref="AW147">INDEX(GMW!$A$2:$HZ$100,MATCH(1,(GMW!$HY$2:$HY$100=AW$3)*(GMW!$HZ$2:$HZ$100=AW$1),0),$B147-1973)</f>
        <v>474738</v>
      </c>
      <c r="AX147" cm="1">
        <f t="array" ref="AX147">INDEX(GMW!$A$2:$HZ$100,MATCH(1,(GMW!$HY$2:$HY$100=AX$3)*(GMW!$HZ$2:$HZ$100=AX$1),0),$B147-1973)</f>
        <v>522021.7</v>
      </c>
      <c r="AY147" cm="1">
        <f t="array" ref="AY147">INDEX(GMW!$A$2:$HZ$100,MATCH(1,(GMW!$HY$2:$HY$100=AY$3)*(GMW!$HZ$2:$HZ$100=AY$1),0),$B147-1973)</f>
        <v>92.388440000000003</v>
      </c>
      <c r="AZ147" cm="1">
        <f t="array" ref="AZ147">INDEX(GMW!$A$2:$HZ$100,MATCH(1,(GMW!$HY$2:$HY$100=AZ$3)*(GMW!$HZ$2:$HZ$100=AZ$1),0),$B147-1973)</f>
        <v>99.5</v>
      </c>
      <c r="BA147" cm="1">
        <f t="array" ref="BA147">INDEX(GMW!$A$2:$HZ$100,MATCH(1,(GMW!$HY$2:$HY$100=BA$3)*(GMW!$HZ$2:$HZ$100=BA$1),0),$B147-1973)</f>
        <v>0.5</v>
      </c>
      <c r="BB147" cm="1">
        <f t="array" ref="BB147">INDEX(GMW!$A$2:$HZ$100,MATCH(1,(GMW!$HY$2:$HY$100=BB$3)*(GMW!$HZ$2:$HZ$100=BB$1),0),$B147-1973)</f>
        <v>46805</v>
      </c>
      <c r="BC147" cm="1">
        <f t="array" ref="BC147">INDEX(GMW!$A$2:$HZ$100,MATCH(1,(GMW!$HY$2:$HY$100=BC$3)*(GMW!$HZ$2:$HZ$100=BC$1),0),$B147-1973)</f>
        <v>93.4</v>
      </c>
      <c r="BD147" cm="1">
        <f t="array" ref="BD147">INDEX(GMW!$A$2:$HZ$100,MATCH(1,(GMW!$HY$2:$HY$100=BD$3)*(GMW!$HZ$2:$HZ$100=BD$1),0),$B147-1973)</f>
        <v>30486</v>
      </c>
      <c r="BE147" cm="1">
        <f t="array" ref="BE147">INDEX(GMW!$A$2:$HZ$100,MATCH(1,(GMW!$HY$2:$HY$100=BE$3)*(GMW!$HZ$2:$HZ$100=BE$1),0),$B147-1973)</f>
        <v>5.6</v>
      </c>
      <c r="BF147" cm="1">
        <f t="array" ref="BF147">INDEX(GMW!$A$2:$HZ$100,MATCH(1,(GMW!$HY$2:$HY$100=BF$3)*(GMW!$HZ$2:$HZ$100=BF$1),0),$B147-1973)</f>
        <v>-1.5777589999999999</v>
      </c>
      <c r="BG147" cm="1">
        <f t="array" ref="BG147">INDEX(GMW!$A$2:$HZ$100,MATCH(1,(GMW!$HY$2:$HY$100=BG$3)*(GMW!$HZ$2:$HZ$100=BG$1),0),$B147-1973)</f>
        <v>64981.75</v>
      </c>
      <c r="BJ147">
        <f t="shared" si="145"/>
        <v>2014</v>
      </c>
      <c r="BK147" t="str">
        <f t="shared" ref="BK147" si="147">BJ147&amp;"01"</f>
        <v>201401</v>
      </c>
    </row>
    <row r="148" spans="1:63">
      <c r="B148">
        <f t="shared" si="143"/>
        <v>2121</v>
      </c>
      <c r="C148" cm="1">
        <f t="array" ref="C148">INDEX(GMW!$A$2:$HZ$100,MATCH(1,(GMW!$HY$2:$HY$100=C$3)*(GMW!$HZ$2:$HZ$100=C$1),0),$B148-1973)</f>
        <v>516876</v>
      </c>
      <c r="D148" cm="1">
        <f t="array" ref="D148">INDEX(GMW!$A$2:$HZ$100,MATCH(1,(GMW!$HY$2:$HY$100=D$3)*(GMW!$HZ$2:$HZ$100=D$1),0),$B148-1973)</f>
        <v>27665</v>
      </c>
      <c r="E148" cm="1">
        <f t="array" ref="E148">INDEX(GMW!$A$2:$HZ$100,MATCH(1,(GMW!$HY$2:$HY$100=E$3)*(GMW!$HZ$2:$HZ$100=E$1),0),$B148-1973)</f>
        <v>-20922</v>
      </c>
      <c r="F148" cm="1">
        <f t="array" ref="F148">INDEX(GMW!$A$2:$HZ$100,MATCH(1,(GMW!$HY$2:$HY$100=F$3)*(GMW!$HZ$2:$HZ$100=F$1),0),$B148-1973)</f>
        <v>177942</v>
      </c>
      <c r="G148" cm="1">
        <f t="array" ref="G148">INDEX(GMW!$A$2:$HZ$100,MATCH(1,(GMW!$HY$2:$HY$100=G$3)*(GMW!$HZ$2:$HZ$100=G$1),0),$B148-1973)</f>
        <v>6743</v>
      </c>
      <c r="H148" cm="1">
        <f t="array" ref="H148">INDEX(GMW!$A$2:$HZ$100,MATCH(1,(GMW!$HY$2:$HY$100=H$3)*(GMW!$HZ$2:$HZ$100=H$1),0),$B148-1973)</f>
        <v>11958</v>
      </c>
      <c r="I148" cm="1">
        <f t="array" ref="I148">INDEX(GMW!$A$2:$HZ$100,MATCH(1,(GMW!$HY$2:$HY$100=I$3)*(GMW!$HZ$2:$HZ$100=I$1),0),$B148-1973)</f>
        <v>168978</v>
      </c>
      <c r="J148" cm="1">
        <f t="array" ref="J148">INDEX(GMW!$A$2:$HZ$100,MATCH(1,(GMW!$HY$2:$HY$100=J$3)*(GMW!$HZ$2:$HZ$100=J$1),0),$B148-1973)</f>
        <v>1584600</v>
      </c>
      <c r="K148" cm="1">
        <f t="array" ref="K148">INDEX(GMW!$A$2:$HZ$100,MATCH(1,(GMW!$HY$2:$HY$100=K$3)*(GMW!$HZ$2:$HZ$100=K$1),0),$B148-1973)</f>
        <v>476582</v>
      </c>
      <c r="L148" cm="1">
        <f t="array" ref="L148">INDEX(GMW!$A$2:$HZ$100,MATCH(1,(GMW!$HY$2:$HY$100=L$3)*(GMW!$HZ$2:$HZ$100=L$1),0),$B148-1973)</f>
        <v>523438.9</v>
      </c>
      <c r="M148" cm="1">
        <f t="array" ref="M148">INDEX(GMW!$A$2:$HZ$100,MATCH(1,(GMW!$HY$2:$HY$100=M$3)*(GMW!$HZ$2:$HZ$100=M$1),0),$B148-1973)</f>
        <v>92.204319999999996</v>
      </c>
      <c r="N148" cm="1">
        <f t="array" ref="N148">INDEX(GMW!$A$2:$HZ$100,MATCH(1,(GMW!$HY$2:$HY$100=N$3)*(GMW!$HZ$2:$HZ$100=N$1),0),$B148-1973)</f>
        <v>100.0667</v>
      </c>
      <c r="O148" cm="1">
        <f t="array" ref="O148">INDEX(GMW!$A$2:$HZ$100,MATCH(1,(GMW!$HY$2:$HY$100=O$3)*(GMW!$HZ$2:$HZ$100=O$1),0),$B148-1973)</f>
        <v>0.5</v>
      </c>
      <c r="P148" cm="1">
        <f t="array" ref="P148">INDEX(GMW!$A$2:$HZ$100,MATCH(1,(GMW!$HY$2:$HY$100=P$3)*(GMW!$HZ$2:$HZ$100=P$1),0),$B148-1973)</f>
        <v>46802</v>
      </c>
      <c r="Q148" cm="1">
        <f t="array" ref="Q148">INDEX(GMW!$A$2:$HZ$100,MATCH(1,(GMW!$HY$2:$HY$100=Q$3)*(GMW!$HZ$2:$HZ$100=Q$1),0),$B148-1973)</f>
        <v>95.3</v>
      </c>
      <c r="R148" cm="1">
        <f t="array" ref="R148">INDEX(GMW!$A$2:$HZ$100,MATCH(1,(GMW!$HY$2:$HY$100=R$3)*(GMW!$HZ$2:$HZ$100=R$1),0),$B148-1973)</f>
        <v>31040</v>
      </c>
      <c r="S148" cm="1">
        <f t="array" ref="S148">INDEX(GMW!$A$2:$HZ$100,MATCH(1,(GMW!$HY$2:$HY$100=S$3)*(GMW!$HZ$2:$HZ$100=S$1),0),$B148-1973)</f>
        <v>5.6</v>
      </c>
      <c r="T148" cm="1">
        <f t="array" ref="T148">INDEX(GMW!$A$2:$HZ$100,MATCH(1,(GMW!$HY$2:$HY$100=T$3)*(GMW!$HZ$2:$HZ$100=T$1),0),$B148-1973)</f>
        <v>-1.261711</v>
      </c>
      <c r="U148" cm="1">
        <f t="array" ref="U148">INDEX(GMW!$A$2:$HZ$100,MATCH(1,(GMW!$HY$2:$HY$100=U$3)*(GMW!$HZ$2:$HZ$100=U$1),0),$B148-1973)</f>
        <v>65110</v>
      </c>
      <c r="V148" cm="1">
        <f t="array" ref="V148">INDEX(GMW!$A$2:$HZ$100,MATCH(1,(GMW!$HY$2:$HY$100=V$3)*(GMW!$HZ$2:$HZ$100=V$1),0),$B148-1973)</f>
        <v>516876</v>
      </c>
      <c r="W148" cm="1">
        <f t="array" ref="W148">INDEX(GMW!$A$2:$HZ$100,MATCH(1,(GMW!$HY$2:$HY$100=W$3)*(GMW!$HZ$2:$HZ$100=W$1),0),$B148-1973)</f>
        <v>27665</v>
      </c>
      <c r="X148" cm="1">
        <f t="array" ref="X148">INDEX(GMW!$A$2:$HZ$100,MATCH(1,(GMW!$HY$2:$HY$100=X$3)*(GMW!$HZ$2:$HZ$100=X$1),0),$B148-1973)</f>
        <v>-20922</v>
      </c>
      <c r="Y148" cm="1">
        <f t="array" ref="Y148">INDEX(GMW!$A$2:$HZ$100,MATCH(1,(GMW!$HY$2:$HY$100=Y$3)*(GMW!$HZ$2:$HZ$100=Y$1),0),$B148-1973)</f>
        <v>177942</v>
      </c>
      <c r="Z148" cm="1">
        <f t="array" ref="Z148">INDEX(GMW!$A$2:$HZ$100,MATCH(1,(GMW!$HY$2:$HY$100=Z$3)*(GMW!$HZ$2:$HZ$100=Z$1),0),$B148-1973)</f>
        <v>6743</v>
      </c>
      <c r="AA148" cm="1">
        <f t="array" ref="AA148">INDEX(GMW!$A$2:$HZ$100,MATCH(1,(GMW!$HY$2:$HY$100=AA$3)*(GMW!$HZ$2:$HZ$100=AA$1),0),$B148-1973)</f>
        <v>11958</v>
      </c>
      <c r="AB148" cm="1">
        <f t="array" ref="AB148">INDEX(GMW!$A$2:$HZ$100,MATCH(1,(GMW!$HY$2:$HY$100=AB$3)*(GMW!$HZ$2:$HZ$100=AB$1),0),$B148-1973)</f>
        <v>168978</v>
      </c>
      <c r="AC148" cm="1">
        <f t="array" ref="AC148">INDEX(GMW!$A$2:$HZ$100,MATCH(1,(GMW!$HY$2:$HY$100=AC$3)*(GMW!$HZ$2:$HZ$100=AC$1),0),$B148-1973)</f>
        <v>1584600</v>
      </c>
      <c r="AD148" cm="1">
        <f t="array" ref="AD148">INDEX(GMW!$A$2:$HZ$100,MATCH(1,(GMW!$HY$2:$HY$100=AD$3)*(GMW!$HZ$2:$HZ$100=AD$1),0),$B148-1973)</f>
        <v>476582</v>
      </c>
      <c r="AE148" cm="1">
        <f t="array" ref="AE148">INDEX(GMW!$A$2:$HZ$100,MATCH(1,(GMW!$HY$2:$HY$100=AE$3)*(GMW!$HZ$2:$HZ$100=AE$1),0),$B148-1973)</f>
        <v>523438.9</v>
      </c>
      <c r="AF148" cm="1">
        <f t="array" ref="AF148">INDEX(GMW!$A$2:$HZ$100,MATCH(1,(GMW!$HY$2:$HY$100=AF$3)*(GMW!$HZ$2:$HZ$100=AF$1),0),$B148-1973)</f>
        <v>92.204319999999996</v>
      </c>
      <c r="AG148" cm="1">
        <f t="array" ref="AG148">INDEX(GMW!$A$2:$HZ$100,MATCH(1,(GMW!$HY$2:$HY$100=AG$3)*(GMW!$HZ$2:$HZ$100=AG$1),0),$B148-1973)</f>
        <v>100.0667</v>
      </c>
      <c r="AH148" cm="1">
        <f t="array" ref="AH148">INDEX(GMW!$A$2:$HZ$100,MATCH(1,(GMW!$HY$2:$HY$100=AH$3)*(GMW!$HZ$2:$HZ$100=AH$1),0),$B148-1973)</f>
        <v>0.5</v>
      </c>
      <c r="AI148" cm="1">
        <f t="array" ref="AI148">INDEX(GMW!$A$2:$HZ$100,MATCH(1,(GMW!$HY$2:$HY$100=AI$3)*(GMW!$HZ$2:$HZ$100=AI$1),0),$B148-1973)</f>
        <v>46802</v>
      </c>
      <c r="AJ148" cm="1">
        <f t="array" ref="AJ148">INDEX(GMW!$A$2:$HZ$100,MATCH(1,(GMW!$HY$2:$HY$100=AJ$3)*(GMW!$HZ$2:$HZ$100=AJ$1),0),$B148-1973)</f>
        <v>95.3</v>
      </c>
      <c r="AK148" cm="1">
        <f t="array" ref="AK148">INDEX(GMW!$A$2:$HZ$100,MATCH(1,(GMW!$HY$2:$HY$100=AK$3)*(GMW!$HZ$2:$HZ$100=AK$1),0),$B148-1973)</f>
        <v>31040</v>
      </c>
      <c r="AL148" cm="1">
        <f t="array" ref="AL148">INDEX(GMW!$A$2:$HZ$100,MATCH(1,(GMW!$HY$2:$HY$100=AL$3)*(GMW!$HZ$2:$HZ$100=AL$1),0),$B148-1973)</f>
        <v>5.6</v>
      </c>
      <c r="AM148" cm="1">
        <f t="array" ref="AM148">INDEX(GMW!$A$2:$HZ$100,MATCH(1,(GMW!$HY$2:$HY$100=AM$3)*(GMW!$HZ$2:$HZ$100=AM$1),0),$B148-1973)</f>
        <v>-1.261711</v>
      </c>
      <c r="AN148" cm="1">
        <f t="array" ref="AN148">INDEX(GMW!$A$2:$HZ$100,MATCH(1,(GMW!$HY$2:$HY$100=AN$3)*(GMW!$HZ$2:$HZ$100=AN$1),0),$B148-1973)</f>
        <v>65110</v>
      </c>
      <c r="AO148" cm="1">
        <f t="array" ref="AO148">INDEX(GMW!$A$2:$HZ$100,MATCH(1,(GMW!$HY$2:$HY$100=AO$3)*(GMW!$HZ$2:$HZ$100=AO$1),0),$B148-1973)</f>
        <v>516876</v>
      </c>
      <c r="AP148" cm="1">
        <f t="array" ref="AP148">INDEX(GMW!$A$2:$HZ$100,MATCH(1,(GMW!$HY$2:$HY$100=AP$3)*(GMW!$HZ$2:$HZ$100=AP$1),0),$B148-1973)</f>
        <v>27665</v>
      </c>
      <c r="AQ148" cm="1">
        <f t="array" ref="AQ148">INDEX(GMW!$A$2:$HZ$100,MATCH(1,(GMW!$HY$2:$HY$100=AQ$3)*(GMW!$HZ$2:$HZ$100=AQ$1),0),$B148-1973)</f>
        <v>-20922</v>
      </c>
      <c r="AR148" cm="1">
        <f t="array" ref="AR148">INDEX(GMW!$A$2:$HZ$100,MATCH(1,(GMW!$HY$2:$HY$100=AR$3)*(GMW!$HZ$2:$HZ$100=AR$1),0),$B148-1973)</f>
        <v>177942</v>
      </c>
      <c r="AS148" cm="1">
        <f t="array" ref="AS148">INDEX(GMW!$A$2:$HZ$100,MATCH(1,(GMW!$HY$2:$HY$100=AS$3)*(GMW!$HZ$2:$HZ$100=AS$1),0),$B148-1973)</f>
        <v>6743</v>
      </c>
      <c r="AT148" cm="1">
        <f t="array" ref="AT148">INDEX(GMW!$A$2:$HZ$100,MATCH(1,(GMW!$HY$2:$HY$100=AT$3)*(GMW!$HZ$2:$HZ$100=AT$1),0),$B148-1973)</f>
        <v>11958</v>
      </c>
      <c r="AU148" cm="1">
        <f t="array" ref="AU148">INDEX(GMW!$A$2:$HZ$100,MATCH(1,(GMW!$HY$2:$HY$100=AU$3)*(GMW!$HZ$2:$HZ$100=AU$1),0),$B148-1973)</f>
        <v>168978</v>
      </c>
      <c r="AV148" cm="1">
        <f t="array" ref="AV148">INDEX(GMW!$A$2:$HZ$100,MATCH(1,(GMW!$HY$2:$HY$100=AV$3)*(GMW!$HZ$2:$HZ$100=AV$1),0),$B148-1973)</f>
        <v>1584600</v>
      </c>
      <c r="AW148" cm="1">
        <f t="array" ref="AW148">INDEX(GMW!$A$2:$HZ$100,MATCH(1,(GMW!$HY$2:$HY$100=AW$3)*(GMW!$HZ$2:$HZ$100=AW$1),0),$B148-1973)</f>
        <v>476582</v>
      </c>
      <c r="AX148" cm="1">
        <f t="array" ref="AX148">INDEX(GMW!$A$2:$HZ$100,MATCH(1,(GMW!$HY$2:$HY$100=AX$3)*(GMW!$HZ$2:$HZ$100=AX$1),0),$B148-1973)</f>
        <v>523438.9</v>
      </c>
      <c r="AY148" cm="1">
        <f t="array" ref="AY148">INDEX(GMW!$A$2:$HZ$100,MATCH(1,(GMW!$HY$2:$HY$100=AY$3)*(GMW!$HZ$2:$HZ$100=AY$1),0),$B148-1973)</f>
        <v>92.204319999999996</v>
      </c>
      <c r="AZ148" cm="1">
        <f t="array" ref="AZ148">INDEX(GMW!$A$2:$HZ$100,MATCH(1,(GMW!$HY$2:$HY$100=AZ$3)*(GMW!$HZ$2:$HZ$100=AZ$1),0),$B148-1973)</f>
        <v>100.0667</v>
      </c>
      <c r="BA148" cm="1">
        <f t="array" ref="BA148">INDEX(GMW!$A$2:$HZ$100,MATCH(1,(GMW!$HY$2:$HY$100=BA$3)*(GMW!$HZ$2:$HZ$100=BA$1),0),$B148-1973)</f>
        <v>0.5</v>
      </c>
      <c r="BB148" cm="1">
        <f t="array" ref="BB148">INDEX(GMW!$A$2:$HZ$100,MATCH(1,(GMW!$HY$2:$HY$100=BB$3)*(GMW!$HZ$2:$HZ$100=BB$1),0),$B148-1973)</f>
        <v>46802</v>
      </c>
      <c r="BC148" cm="1">
        <f t="array" ref="BC148">INDEX(GMW!$A$2:$HZ$100,MATCH(1,(GMW!$HY$2:$HY$100=BC$3)*(GMW!$HZ$2:$HZ$100=BC$1),0),$B148-1973)</f>
        <v>95.3</v>
      </c>
      <c r="BD148" cm="1">
        <f t="array" ref="BD148">INDEX(GMW!$A$2:$HZ$100,MATCH(1,(GMW!$HY$2:$HY$100=BD$3)*(GMW!$HZ$2:$HZ$100=BD$1),0),$B148-1973)</f>
        <v>31040</v>
      </c>
      <c r="BE148" cm="1">
        <f t="array" ref="BE148">INDEX(GMW!$A$2:$HZ$100,MATCH(1,(GMW!$HY$2:$HY$100=BE$3)*(GMW!$HZ$2:$HZ$100=BE$1),0),$B148-1973)</f>
        <v>5.6</v>
      </c>
      <c r="BF148" cm="1">
        <f t="array" ref="BF148">INDEX(GMW!$A$2:$HZ$100,MATCH(1,(GMW!$HY$2:$HY$100=BF$3)*(GMW!$HZ$2:$HZ$100=BF$1),0),$B148-1973)</f>
        <v>-1.261711</v>
      </c>
      <c r="BG148" cm="1">
        <f t="array" ref="BG148">INDEX(GMW!$A$2:$HZ$100,MATCH(1,(GMW!$HY$2:$HY$100=BG$3)*(GMW!$HZ$2:$HZ$100=BG$1),0),$B148-1973)</f>
        <v>65110</v>
      </c>
      <c r="BJ148">
        <f t="shared" si="145"/>
        <v>2015</v>
      </c>
    </row>
    <row r="149" spans="1:63">
      <c r="B149">
        <f t="shared" si="143"/>
        <v>2122</v>
      </c>
      <c r="C149" cm="1">
        <f t="array" ref="C149">INDEX(GMW!$A$2:$HZ$100,MATCH(1,(GMW!$HY$2:$HY$100=C$3)*(GMW!$HZ$2:$HZ$100=C$1),0),$B149-1973)</f>
        <v>518915</v>
      </c>
      <c r="D149" cm="1">
        <f t="array" ref="D149">INDEX(GMW!$A$2:$HZ$100,MATCH(1,(GMW!$HY$2:$HY$100=D$3)*(GMW!$HZ$2:$HZ$100=D$1),0),$B149-1973)</f>
        <v>22458</v>
      </c>
      <c r="E149" cm="1">
        <f t="array" ref="E149">INDEX(GMW!$A$2:$HZ$100,MATCH(1,(GMW!$HY$2:$HY$100=E$3)*(GMW!$HZ$2:$HZ$100=E$1),0),$B149-1973)</f>
        <v>-15147</v>
      </c>
      <c r="F149" cm="1">
        <f t="array" ref="F149">INDEX(GMW!$A$2:$HZ$100,MATCH(1,(GMW!$HY$2:$HY$100=F$3)*(GMW!$HZ$2:$HZ$100=F$1),0),$B149-1973)</f>
        <v>179267</v>
      </c>
      <c r="G149" cm="1">
        <f t="array" ref="G149">INDEX(GMW!$A$2:$HZ$100,MATCH(1,(GMW!$HY$2:$HY$100=G$3)*(GMW!$HZ$2:$HZ$100=G$1),0),$B149-1973)</f>
        <v>7311</v>
      </c>
      <c r="H149" cm="1">
        <f t="array" ref="H149">INDEX(GMW!$A$2:$HZ$100,MATCH(1,(GMW!$HY$2:$HY$100=H$3)*(GMW!$HZ$2:$HZ$100=H$1),0),$B149-1973)</f>
        <v>11966</v>
      </c>
      <c r="I149" cm="1">
        <f t="array" ref="I149">INDEX(GMW!$A$2:$HZ$100,MATCH(1,(GMW!$HY$2:$HY$100=I$3)*(GMW!$HZ$2:$HZ$100=I$1),0),$B149-1973)</f>
        <v>176086</v>
      </c>
      <c r="J149" cm="1">
        <f t="array" ref="J149">INDEX(GMW!$A$2:$HZ$100,MATCH(1,(GMW!$HY$2:$HY$100=J$3)*(GMW!$HZ$2:$HZ$100=J$1),0),$B149-1973)</f>
        <v>1589300</v>
      </c>
      <c r="K149" cm="1">
        <f t="array" ref="K149">INDEX(GMW!$A$2:$HZ$100,MATCH(1,(GMW!$HY$2:$HY$100=K$3)*(GMW!$HZ$2:$HZ$100=K$1),0),$B149-1973)</f>
        <v>479885</v>
      </c>
      <c r="L149" cm="1">
        <f t="array" ref="L149">INDEX(GMW!$A$2:$HZ$100,MATCH(1,(GMW!$HY$2:$HY$100=L$3)*(GMW!$HZ$2:$HZ$100=L$1),0),$B149-1973)</f>
        <v>524180.8</v>
      </c>
      <c r="M149" cm="1">
        <f t="array" ref="M149">INDEX(GMW!$A$2:$HZ$100,MATCH(1,(GMW!$HY$2:$HY$100=M$3)*(GMW!$HZ$2:$HZ$100=M$1),0),$B149-1973)</f>
        <v>92.478539999999995</v>
      </c>
      <c r="N149" cm="1">
        <f t="array" ref="N149">INDEX(GMW!$A$2:$HZ$100,MATCH(1,(GMW!$HY$2:$HY$100=N$3)*(GMW!$HZ$2:$HZ$100=N$1),0),$B149-1973)</f>
        <v>100.16670000000001</v>
      </c>
      <c r="O149" cm="1">
        <f t="array" ref="O149">INDEX(GMW!$A$2:$HZ$100,MATCH(1,(GMW!$HY$2:$HY$100=O$3)*(GMW!$HZ$2:$HZ$100=O$1),0),$B149-1973)</f>
        <v>0.5</v>
      </c>
      <c r="P149" cm="1">
        <f t="array" ref="P149">INDEX(GMW!$A$2:$HZ$100,MATCH(1,(GMW!$HY$2:$HY$100=P$3)*(GMW!$HZ$2:$HZ$100=P$1),0),$B149-1973)</f>
        <v>46731</v>
      </c>
      <c r="Q149" cm="1">
        <f t="array" ref="Q149">INDEX(GMW!$A$2:$HZ$100,MATCH(1,(GMW!$HY$2:$HY$100=Q$3)*(GMW!$HZ$2:$HZ$100=Q$1),0),$B149-1973)</f>
        <v>95.6</v>
      </c>
      <c r="R149" cm="1">
        <f t="array" ref="R149">INDEX(GMW!$A$2:$HZ$100,MATCH(1,(GMW!$HY$2:$HY$100=R$3)*(GMW!$HZ$2:$HZ$100=R$1),0),$B149-1973)</f>
        <v>30520</v>
      </c>
      <c r="S149" cm="1">
        <f t="array" ref="S149">INDEX(GMW!$A$2:$HZ$100,MATCH(1,(GMW!$HY$2:$HY$100=S$3)*(GMW!$HZ$2:$HZ$100=S$1),0),$B149-1973)</f>
        <v>5.4</v>
      </c>
      <c r="T149" cm="1">
        <f t="array" ref="T149">INDEX(GMW!$A$2:$HZ$100,MATCH(1,(GMW!$HY$2:$HY$100=T$3)*(GMW!$HZ$2:$HZ$100=T$1),0),$B149-1973)</f>
        <v>-1.009655</v>
      </c>
      <c r="U149" cm="1">
        <f t="array" ref="U149">INDEX(GMW!$A$2:$HZ$100,MATCH(1,(GMW!$HY$2:$HY$100=U$3)*(GMW!$HZ$2:$HZ$100=U$1),0),$B149-1973)</f>
        <v>65244.5</v>
      </c>
      <c r="V149" cm="1">
        <f t="array" ref="V149">INDEX(GMW!$A$2:$HZ$100,MATCH(1,(GMW!$HY$2:$HY$100=V$3)*(GMW!$HZ$2:$HZ$100=V$1),0),$B149-1973)</f>
        <v>518915</v>
      </c>
      <c r="W149" cm="1">
        <f t="array" ref="W149">INDEX(GMW!$A$2:$HZ$100,MATCH(1,(GMW!$HY$2:$HY$100=W$3)*(GMW!$HZ$2:$HZ$100=W$1),0),$B149-1973)</f>
        <v>22458</v>
      </c>
      <c r="X149" cm="1">
        <f t="array" ref="X149">INDEX(GMW!$A$2:$HZ$100,MATCH(1,(GMW!$HY$2:$HY$100=X$3)*(GMW!$HZ$2:$HZ$100=X$1),0),$B149-1973)</f>
        <v>-15147</v>
      </c>
      <c r="Y149" cm="1">
        <f t="array" ref="Y149">INDEX(GMW!$A$2:$HZ$100,MATCH(1,(GMW!$HY$2:$HY$100=Y$3)*(GMW!$HZ$2:$HZ$100=Y$1),0),$B149-1973)</f>
        <v>179267</v>
      </c>
      <c r="Z149" cm="1">
        <f t="array" ref="Z149">INDEX(GMW!$A$2:$HZ$100,MATCH(1,(GMW!$HY$2:$HY$100=Z$3)*(GMW!$HZ$2:$HZ$100=Z$1),0),$B149-1973)</f>
        <v>7311</v>
      </c>
      <c r="AA149" cm="1">
        <f t="array" ref="AA149">INDEX(GMW!$A$2:$HZ$100,MATCH(1,(GMW!$HY$2:$HY$100=AA$3)*(GMW!$HZ$2:$HZ$100=AA$1),0),$B149-1973)</f>
        <v>11966</v>
      </c>
      <c r="AB149" cm="1">
        <f t="array" ref="AB149">INDEX(GMW!$A$2:$HZ$100,MATCH(1,(GMW!$HY$2:$HY$100=AB$3)*(GMW!$HZ$2:$HZ$100=AB$1),0),$B149-1973)</f>
        <v>176086</v>
      </c>
      <c r="AC149" cm="1">
        <f t="array" ref="AC149">INDEX(GMW!$A$2:$HZ$100,MATCH(1,(GMW!$HY$2:$HY$100=AC$3)*(GMW!$HZ$2:$HZ$100=AC$1),0),$B149-1973)</f>
        <v>1589300</v>
      </c>
      <c r="AD149" cm="1">
        <f t="array" ref="AD149">INDEX(GMW!$A$2:$HZ$100,MATCH(1,(GMW!$HY$2:$HY$100=AD$3)*(GMW!$HZ$2:$HZ$100=AD$1),0),$B149-1973)</f>
        <v>479885</v>
      </c>
      <c r="AE149" cm="1">
        <f t="array" ref="AE149">INDEX(GMW!$A$2:$HZ$100,MATCH(1,(GMW!$HY$2:$HY$100=AE$3)*(GMW!$HZ$2:$HZ$100=AE$1),0),$B149-1973)</f>
        <v>524180.8</v>
      </c>
      <c r="AF149" cm="1">
        <f t="array" ref="AF149">INDEX(GMW!$A$2:$HZ$100,MATCH(1,(GMW!$HY$2:$HY$100=AF$3)*(GMW!$HZ$2:$HZ$100=AF$1),0),$B149-1973)</f>
        <v>92.478539999999995</v>
      </c>
      <c r="AG149" cm="1">
        <f t="array" ref="AG149">INDEX(GMW!$A$2:$HZ$100,MATCH(1,(GMW!$HY$2:$HY$100=AG$3)*(GMW!$HZ$2:$HZ$100=AG$1),0),$B149-1973)</f>
        <v>100.16670000000001</v>
      </c>
      <c r="AH149" cm="1">
        <f t="array" ref="AH149">INDEX(GMW!$A$2:$HZ$100,MATCH(1,(GMW!$HY$2:$HY$100=AH$3)*(GMW!$HZ$2:$HZ$100=AH$1),0),$B149-1973)</f>
        <v>0.5</v>
      </c>
      <c r="AI149" cm="1">
        <f t="array" ref="AI149">INDEX(GMW!$A$2:$HZ$100,MATCH(1,(GMW!$HY$2:$HY$100=AI$3)*(GMW!$HZ$2:$HZ$100=AI$1),0),$B149-1973)</f>
        <v>46731</v>
      </c>
      <c r="AJ149" cm="1">
        <f t="array" ref="AJ149">INDEX(GMW!$A$2:$HZ$100,MATCH(1,(GMW!$HY$2:$HY$100=AJ$3)*(GMW!$HZ$2:$HZ$100=AJ$1),0),$B149-1973)</f>
        <v>95.6</v>
      </c>
      <c r="AK149" cm="1">
        <f t="array" ref="AK149">INDEX(GMW!$A$2:$HZ$100,MATCH(1,(GMW!$HY$2:$HY$100=AK$3)*(GMW!$HZ$2:$HZ$100=AK$1),0),$B149-1973)</f>
        <v>30520</v>
      </c>
      <c r="AL149" cm="1">
        <f t="array" ref="AL149">INDEX(GMW!$A$2:$HZ$100,MATCH(1,(GMW!$HY$2:$HY$100=AL$3)*(GMW!$HZ$2:$HZ$100=AL$1),0),$B149-1973)</f>
        <v>5.4</v>
      </c>
      <c r="AM149" cm="1">
        <f t="array" ref="AM149">INDEX(GMW!$A$2:$HZ$100,MATCH(1,(GMW!$HY$2:$HY$100=AM$3)*(GMW!$HZ$2:$HZ$100=AM$1),0),$B149-1973)</f>
        <v>-1.009655</v>
      </c>
      <c r="AN149" cm="1">
        <f t="array" ref="AN149">INDEX(GMW!$A$2:$HZ$100,MATCH(1,(GMW!$HY$2:$HY$100=AN$3)*(GMW!$HZ$2:$HZ$100=AN$1),0),$B149-1973)</f>
        <v>65244.5</v>
      </c>
      <c r="AO149" cm="1">
        <f t="array" ref="AO149">INDEX(GMW!$A$2:$HZ$100,MATCH(1,(GMW!$HY$2:$HY$100=AO$3)*(GMW!$HZ$2:$HZ$100=AO$1),0),$B149-1973)</f>
        <v>518915</v>
      </c>
      <c r="AP149" cm="1">
        <f t="array" ref="AP149">INDEX(GMW!$A$2:$HZ$100,MATCH(1,(GMW!$HY$2:$HY$100=AP$3)*(GMW!$HZ$2:$HZ$100=AP$1),0),$B149-1973)</f>
        <v>22458</v>
      </c>
      <c r="AQ149" cm="1">
        <f t="array" ref="AQ149">INDEX(GMW!$A$2:$HZ$100,MATCH(1,(GMW!$HY$2:$HY$100=AQ$3)*(GMW!$HZ$2:$HZ$100=AQ$1),0),$B149-1973)</f>
        <v>-15147</v>
      </c>
      <c r="AR149" cm="1">
        <f t="array" ref="AR149">INDEX(GMW!$A$2:$HZ$100,MATCH(1,(GMW!$HY$2:$HY$100=AR$3)*(GMW!$HZ$2:$HZ$100=AR$1),0),$B149-1973)</f>
        <v>179267</v>
      </c>
      <c r="AS149" cm="1">
        <f t="array" ref="AS149">INDEX(GMW!$A$2:$HZ$100,MATCH(1,(GMW!$HY$2:$HY$100=AS$3)*(GMW!$HZ$2:$HZ$100=AS$1),0),$B149-1973)</f>
        <v>7311</v>
      </c>
      <c r="AT149" cm="1">
        <f t="array" ref="AT149">INDEX(GMW!$A$2:$HZ$100,MATCH(1,(GMW!$HY$2:$HY$100=AT$3)*(GMW!$HZ$2:$HZ$100=AT$1),0),$B149-1973)</f>
        <v>11966</v>
      </c>
      <c r="AU149" cm="1">
        <f t="array" ref="AU149">INDEX(GMW!$A$2:$HZ$100,MATCH(1,(GMW!$HY$2:$HY$100=AU$3)*(GMW!$HZ$2:$HZ$100=AU$1),0),$B149-1973)</f>
        <v>176086</v>
      </c>
      <c r="AV149" cm="1">
        <f t="array" ref="AV149">INDEX(GMW!$A$2:$HZ$100,MATCH(1,(GMW!$HY$2:$HY$100=AV$3)*(GMW!$HZ$2:$HZ$100=AV$1),0),$B149-1973)</f>
        <v>1589300</v>
      </c>
      <c r="AW149" cm="1">
        <f t="array" ref="AW149">INDEX(GMW!$A$2:$HZ$100,MATCH(1,(GMW!$HY$2:$HY$100=AW$3)*(GMW!$HZ$2:$HZ$100=AW$1),0),$B149-1973)</f>
        <v>479885</v>
      </c>
      <c r="AX149" cm="1">
        <f t="array" ref="AX149">INDEX(GMW!$A$2:$HZ$100,MATCH(1,(GMW!$HY$2:$HY$100=AX$3)*(GMW!$HZ$2:$HZ$100=AX$1),0),$B149-1973)</f>
        <v>524180.8</v>
      </c>
      <c r="AY149" cm="1">
        <f t="array" ref="AY149">INDEX(GMW!$A$2:$HZ$100,MATCH(1,(GMW!$HY$2:$HY$100=AY$3)*(GMW!$HZ$2:$HZ$100=AY$1),0),$B149-1973)</f>
        <v>92.478539999999995</v>
      </c>
      <c r="AZ149" cm="1">
        <f t="array" ref="AZ149">INDEX(GMW!$A$2:$HZ$100,MATCH(1,(GMW!$HY$2:$HY$100=AZ$3)*(GMW!$HZ$2:$HZ$100=AZ$1),0),$B149-1973)</f>
        <v>100.16670000000001</v>
      </c>
      <c r="BA149" cm="1">
        <f t="array" ref="BA149">INDEX(GMW!$A$2:$HZ$100,MATCH(1,(GMW!$HY$2:$HY$100=BA$3)*(GMW!$HZ$2:$HZ$100=BA$1),0),$B149-1973)</f>
        <v>0.5</v>
      </c>
      <c r="BB149" cm="1">
        <f t="array" ref="BB149">INDEX(GMW!$A$2:$HZ$100,MATCH(1,(GMW!$HY$2:$HY$100=BB$3)*(GMW!$HZ$2:$HZ$100=BB$1),0),$B149-1973)</f>
        <v>46731</v>
      </c>
      <c r="BC149" cm="1">
        <f t="array" ref="BC149">INDEX(GMW!$A$2:$HZ$100,MATCH(1,(GMW!$HY$2:$HY$100=BC$3)*(GMW!$HZ$2:$HZ$100=BC$1),0),$B149-1973)</f>
        <v>95.6</v>
      </c>
      <c r="BD149" cm="1">
        <f t="array" ref="BD149">INDEX(GMW!$A$2:$HZ$100,MATCH(1,(GMW!$HY$2:$HY$100=BD$3)*(GMW!$HZ$2:$HZ$100=BD$1),0),$B149-1973)</f>
        <v>30520</v>
      </c>
      <c r="BE149" cm="1">
        <f t="array" ref="BE149">INDEX(GMW!$A$2:$HZ$100,MATCH(1,(GMW!$HY$2:$HY$100=BE$3)*(GMW!$HZ$2:$HZ$100=BE$1),0),$B149-1973)</f>
        <v>5.4</v>
      </c>
      <c r="BF149" cm="1">
        <f t="array" ref="BF149">INDEX(GMW!$A$2:$HZ$100,MATCH(1,(GMW!$HY$2:$HY$100=BF$3)*(GMW!$HZ$2:$HZ$100=BF$1),0),$B149-1973)</f>
        <v>-1.009655</v>
      </c>
      <c r="BG149" cm="1">
        <f t="array" ref="BG149">INDEX(GMW!$A$2:$HZ$100,MATCH(1,(GMW!$HY$2:$HY$100=BG$3)*(GMW!$HZ$2:$HZ$100=BG$1),0),$B149-1973)</f>
        <v>65244.5</v>
      </c>
      <c r="BJ149">
        <f t="shared" si="145"/>
        <v>2015</v>
      </c>
    </row>
    <row r="150" spans="1:63">
      <c r="B150">
        <f t="shared" si="143"/>
        <v>2123</v>
      </c>
      <c r="C150" cm="1">
        <f t="array" ref="C150">INDEX(GMW!$A$2:$HZ$100,MATCH(1,(GMW!$HY$2:$HY$100=C$3)*(GMW!$HZ$2:$HZ$100=C$1),0),$B150-1973)</f>
        <v>521920</v>
      </c>
      <c r="D150" cm="1">
        <f t="array" ref="D150">INDEX(GMW!$A$2:$HZ$100,MATCH(1,(GMW!$HY$2:$HY$100=D$3)*(GMW!$HZ$2:$HZ$100=D$1),0),$B150-1973)</f>
        <v>27422</v>
      </c>
      <c r="E150" cm="1">
        <f t="array" ref="E150">INDEX(GMW!$A$2:$HZ$100,MATCH(1,(GMW!$HY$2:$HY$100=E$3)*(GMW!$HZ$2:$HZ$100=E$1),0),$B150-1973)</f>
        <v>-21377</v>
      </c>
      <c r="F150" cm="1">
        <f t="array" ref="F150">INDEX(GMW!$A$2:$HZ$100,MATCH(1,(GMW!$HY$2:$HY$100=F$3)*(GMW!$HZ$2:$HZ$100=F$1),0),$B150-1973)</f>
        <v>179616</v>
      </c>
      <c r="G150" cm="1">
        <f t="array" ref="G150">INDEX(GMW!$A$2:$HZ$100,MATCH(1,(GMW!$HY$2:$HY$100=G$3)*(GMW!$HZ$2:$HZ$100=G$1),0),$B150-1973)</f>
        <v>6045</v>
      </c>
      <c r="H150" cm="1">
        <f t="array" ref="H150">INDEX(GMW!$A$2:$HZ$100,MATCH(1,(GMW!$HY$2:$HY$100=H$3)*(GMW!$HZ$2:$HZ$100=H$1),0),$B150-1973)</f>
        <v>12004</v>
      </c>
      <c r="I150" cm="1">
        <f t="array" ref="I150">INDEX(GMW!$A$2:$HZ$100,MATCH(1,(GMW!$HY$2:$HY$100=I$3)*(GMW!$HZ$2:$HZ$100=I$1),0),$B150-1973)</f>
        <v>170243</v>
      </c>
      <c r="J150" cm="1">
        <f t="array" ref="J150">INDEX(GMW!$A$2:$HZ$100,MATCH(1,(GMW!$HY$2:$HY$100=J$3)*(GMW!$HZ$2:$HZ$100=J$1),0),$B150-1973)</f>
        <v>1605100</v>
      </c>
      <c r="K150" cm="1">
        <f t="array" ref="K150">INDEX(GMW!$A$2:$HZ$100,MATCH(1,(GMW!$HY$2:$HY$100=K$3)*(GMW!$HZ$2:$HZ$100=K$1),0),$B150-1973)</f>
        <v>485246</v>
      </c>
      <c r="L150" cm="1">
        <f t="array" ref="L150">INDEX(GMW!$A$2:$HZ$100,MATCH(1,(GMW!$HY$2:$HY$100=L$3)*(GMW!$HZ$2:$HZ$100=L$1),0),$B150-1973)</f>
        <v>531364.1</v>
      </c>
      <c r="M150" cm="1">
        <f t="array" ref="M150">INDEX(GMW!$A$2:$HZ$100,MATCH(1,(GMW!$HY$2:$HY$100=M$3)*(GMW!$HZ$2:$HZ$100=M$1),0),$B150-1973)</f>
        <v>92.973249999999993</v>
      </c>
      <c r="N150" cm="1">
        <f t="array" ref="N150">INDEX(GMW!$A$2:$HZ$100,MATCH(1,(GMW!$HY$2:$HY$100=N$3)*(GMW!$HZ$2:$HZ$100=N$1),0),$B150-1973)</f>
        <v>100.3</v>
      </c>
      <c r="O150" cm="1">
        <f t="array" ref="O150">INDEX(GMW!$A$2:$HZ$100,MATCH(1,(GMW!$HY$2:$HY$100=O$3)*(GMW!$HZ$2:$HZ$100=O$1),0),$B150-1973)</f>
        <v>0.5</v>
      </c>
      <c r="P150" cm="1">
        <f t="array" ref="P150">INDEX(GMW!$A$2:$HZ$100,MATCH(1,(GMW!$HY$2:$HY$100=P$3)*(GMW!$HZ$2:$HZ$100=P$1),0),$B150-1973)</f>
        <v>46702</v>
      </c>
      <c r="Q150" cm="1">
        <f t="array" ref="Q150">INDEX(GMW!$A$2:$HZ$100,MATCH(1,(GMW!$HY$2:$HY$100=Q$3)*(GMW!$HZ$2:$HZ$100=Q$1),0),$B150-1973)</f>
        <v>95.5</v>
      </c>
      <c r="R150" cm="1">
        <f t="array" ref="R150">INDEX(GMW!$A$2:$HZ$100,MATCH(1,(GMW!$HY$2:$HY$100=R$3)*(GMW!$HZ$2:$HZ$100=R$1),0),$B150-1973)</f>
        <v>30838</v>
      </c>
      <c r="S150" cm="1">
        <f t="array" ref="S150">INDEX(GMW!$A$2:$HZ$100,MATCH(1,(GMW!$HY$2:$HY$100=S$3)*(GMW!$HZ$2:$HZ$100=S$1),0),$B150-1973)</f>
        <v>5.0999999999999996</v>
      </c>
      <c r="T150" cm="1">
        <f t="array" ref="T150">INDEX(GMW!$A$2:$HZ$100,MATCH(1,(GMW!$HY$2:$HY$100=T$3)*(GMW!$HZ$2:$HZ$100=T$1),0),$B150-1973)</f>
        <v>-1.7932889999999999</v>
      </c>
      <c r="U150" cm="1">
        <f t="array" ref="U150">INDEX(GMW!$A$2:$HZ$100,MATCH(1,(GMW!$HY$2:$HY$100=U$3)*(GMW!$HZ$2:$HZ$100=U$1),0),$B150-1973)</f>
        <v>65379</v>
      </c>
      <c r="V150" cm="1">
        <f t="array" ref="V150">INDEX(GMW!$A$2:$HZ$100,MATCH(1,(GMW!$HY$2:$HY$100=V$3)*(GMW!$HZ$2:$HZ$100=V$1),0),$B150-1973)</f>
        <v>521920</v>
      </c>
      <c r="W150" cm="1">
        <f t="array" ref="W150">INDEX(GMW!$A$2:$HZ$100,MATCH(1,(GMW!$HY$2:$HY$100=W$3)*(GMW!$HZ$2:$HZ$100=W$1),0),$B150-1973)</f>
        <v>27422</v>
      </c>
      <c r="X150" cm="1">
        <f t="array" ref="X150">INDEX(GMW!$A$2:$HZ$100,MATCH(1,(GMW!$HY$2:$HY$100=X$3)*(GMW!$HZ$2:$HZ$100=X$1),0),$B150-1973)</f>
        <v>-21377</v>
      </c>
      <c r="Y150" cm="1">
        <f t="array" ref="Y150">INDEX(GMW!$A$2:$HZ$100,MATCH(1,(GMW!$HY$2:$HY$100=Y$3)*(GMW!$HZ$2:$HZ$100=Y$1),0),$B150-1973)</f>
        <v>179616</v>
      </c>
      <c r="Z150" cm="1">
        <f t="array" ref="Z150">INDEX(GMW!$A$2:$HZ$100,MATCH(1,(GMW!$HY$2:$HY$100=Z$3)*(GMW!$HZ$2:$HZ$100=Z$1),0),$B150-1973)</f>
        <v>6045</v>
      </c>
      <c r="AA150" cm="1">
        <f t="array" ref="AA150">INDEX(GMW!$A$2:$HZ$100,MATCH(1,(GMW!$HY$2:$HY$100=AA$3)*(GMW!$HZ$2:$HZ$100=AA$1),0),$B150-1973)</f>
        <v>12004</v>
      </c>
      <c r="AB150" cm="1">
        <f t="array" ref="AB150">INDEX(GMW!$A$2:$HZ$100,MATCH(1,(GMW!$HY$2:$HY$100=AB$3)*(GMW!$HZ$2:$HZ$100=AB$1),0),$B150-1973)</f>
        <v>170243</v>
      </c>
      <c r="AC150" cm="1">
        <f t="array" ref="AC150">INDEX(GMW!$A$2:$HZ$100,MATCH(1,(GMW!$HY$2:$HY$100=AC$3)*(GMW!$HZ$2:$HZ$100=AC$1),0),$B150-1973)</f>
        <v>1605100</v>
      </c>
      <c r="AD150" cm="1">
        <f t="array" ref="AD150">INDEX(GMW!$A$2:$HZ$100,MATCH(1,(GMW!$HY$2:$HY$100=AD$3)*(GMW!$HZ$2:$HZ$100=AD$1),0),$B150-1973)</f>
        <v>485246</v>
      </c>
      <c r="AE150" cm="1">
        <f t="array" ref="AE150">INDEX(GMW!$A$2:$HZ$100,MATCH(1,(GMW!$HY$2:$HY$100=AE$3)*(GMW!$HZ$2:$HZ$100=AE$1),0),$B150-1973)</f>
        <v>531364.1</v>
      </c>
      <c r="AF150" cm="1">
        <f t="array" ref="AF150">INDEX(GMW!$A$2:$HZ$100,MATCH(1,(GMW!$HY$2:$HY$100=AF$3)*(GMW!$HZ$2:$HZ$100=AF$1),0),$B150-1973)</f>
        <v>92.973249999999993</v>
      </c>
      <c r="AG150" cm="1">
        <f t="array" ref="AG150">INDEX(GMW!$A$2:$HZ$100,MATCH(1,(GMW!$HY$2:$HY$100=AG$3)*(GMW!$HZ$2:$HZ$100=AG$1),0),$B150-1973)</f>
        <v>100.3</v>
      </c>
      <c r="AH150" cm="1">
        <f t="array" ref="AH150">INDEX(GMW!$A$2:$HZ$100,MATCH(1,(GMW!$HY$2:$HY$100=AH$3)*(GMW!$HZ$2:$HZ$100=AH$1),0),$B150-1973)</f>
        <v>0.5</v>
      </c>
      <c r="AI150" cm="1">
        <f t="array" ref="AI150">INDEX(GMW!$A$2:$HZ$100,MATCH(1,(GMW!$HY$2:$HY$100=AI$3)*(GMW!$HZ$2:$HZ$100=AI$1),0),$B150-1973)</f>
        <v>46702</v>
      </c>
      <c r="AJ150" cm="1">
        <f t="array" ref="AJ150">INDEX(GMW!$A$2:$HZ$100,MATCH(1,(GMW!$HY$2:$HY$100=AJ$3)*(GMW!$HZ$2:$HZ$100=AJ$1),0),$B150-1973)</f>
        <v>95.5</v>
      </c>
      <c r="AK150" cm="1">
        <f t="array" ref="AK150">INDEX(GMW!$A$2:$HZ$100,MATCH(1,(GMW!$HY$2:$HY$100=AK$3)*(GMW!$HZ$2:$HZ$100=AK$1),0),$B150-1973)</f>
        <v>30838</v>
      </c>
      <c r="AL150" cm="1">
        <f t="array" ref="AL150">INDEX(GMW!$A$2:$HZ$100,MATCH(1,(GMW!$HY$2:$HY$100=AL$3)*(GMW!$HZ$2:$HZ$100=AL$1),0),$B150-1973)</f>
        <v>5.0999999999999996</v>
      </c>
      <c r="AM150" cm="1">
        <f t="array" ref="AM150">INDEX(GMW!$A$2:$HZ$100,MATCH(1,(GMW!$HY$2:$HY$100=AM$3)*(GMW!$HZ$2:$HZ$100=AM$1),0),$B150-1973)</f>
        <v>-1.7932889999999999</v>
      </c>
      <c r="AN150" cm="1">
        <f t="array" ref="AN150">INDEX(GMW!$A$2:$HZ$100,MATCH(1,(GMW!$HY$2:$HY$100=AN$3)*(GMW!$HZ$2:$HZ$100=AN$1),0),$B150-1973)</f>
        <v>65379</v>
      </c>
      <c r="AO150" cm="1">
        <f t="array" ref="AO150">INDEX(GMW!$A$2:$HZ$100,MATCH(1,(GMW!$HY$2:$HY$100=AO$3)*(GMW!$HZ$2:$HZ$100=AO$1),0),$B150-1973)</f>
        <v>521920</v>
      </c>
      <c r="AP150" cm="1">
        <f t="array" ref="AP150">INDEX(GMW!$A$2:$HZ$100,MATCH(1,(GMW!$HY$2:$HY$100=AP$3)*(GMW!$HZ$2:$HZ$100=AP$1),0),$B150-1973)</f>
        <v>27422</v>
      </c>
      <c r="AQ150" cm="1">
        <f t="array" ref="AQ150">INDEX(GMW!$A$2:$HZ$100,MATCH(1,(GMW!$HY$2:$HY$100=AQ$3)*(GMW!$HZ$2:$HZ$100=AQ$1),0),$B150-1973)</f>
        <v>-21377</v>
      </c>
      <c r="AR150" cm="1">
        <f t="array" ref="AR150">INDEX(GMW!$A$2:$HZ$100,MATCH(1,(GMW!$HY$2:$HY$100=AR$3)*(GMW!$HZ$2:$HZ$100=AR$1),0),$B150-1973)</f>
        <v>179616</v>
      </c>
      <c r="AS150" cm="1">
        <f t="array" ref="AS150">INDEX(GMW!$A$2:$HZ$100,MATCH(1,(GMW!$HY$2:$HY$100=AS$3)*(GMW!$HZ$2:$HZ$100=AS$1),0),$B150-1973)</f>
        <v>6045</v>
      </c>
      <c r="AT150" cm="1">
        <f t="array" ref="AT150">INDEX(GMW!$A$2:$HZ$100,MATCH(1,(GMW!$HY$2:$HY$100=AT$3)*(GMW!$HZ$2:$HZ$100=AT$1),0),$B150-1973)</f>
        <v>12004</v>
      </c>
      <c r="AU150" cm="1">
        <f t="array" ref="AU150">INDEX(GMW!$A$2:$HZ$100,MATCH(1,(GMW!$HY$2:$HY$100=AU$3)*(GMW!$HZ$2:$HZ$100=AU$1),0),$B150-1973)</f>
        <v>170243</v>
      </c>
      <c r="AV150" cm="1">
        <f t="array" ref="AV150">INDEX(GMW!$A$2:$HZ$100,MATCH(1,(GMW!$HY$2:$HY$100=AV$3)*(GMW!$HZ$2:$HZ$100=AV$1),0),$B150-1973)</f>
        <v>1605100</v>
      </c>
      <c r="AW150" cm="1">
        <f t="array" ref="AW150">INDEX(GMW!$A$2:$HZ$100,MATCH(1,(GMW!$HY$2:$HY$100=AW$3)*(GMW!$HZ$2:$HZ$100=AW$1),0),$B150-1973)</f>
        <v>485246</v>
      </c>
      <c r="AX150" cm="1">
        <f t="array" ref="AX150">INDEX(GMW!$A$2:$HZ$100,MATCH(1,(GMW!$HY$2:$HY$100=AX$3)*(GMW!$HZ$2:$HZ$100=AX$1),0),$B150-1973)</f>
        <v>531364.1</v>
      </c>
      <c r="AY150" cm="1">
        <f t="array" ref="AY150">INDEX(GMW!$A$2:$HZ$100,MATCH(1,(GMW!$HY$2:$HY$100=AY$3)*(GMW!$HZ$2:$HZ$100=AY$1),0),$B150-1973)</f>
        <v>92.973249999999993</v>
      </c>
      <c r="AZ150" cm="1">
        <f t="array" ref="AZ150">INDEX(GMW!$A$2:$HZ$100,MATCH(1,(GMW!$HY$2:$HY$100=AZ$3)*(GMW!$HZ$2:$HZ$100=AZ$1),0),$B150-1973)</f>
        <v>100.3</v>
      </c>
      <c r="BA150" cm="1">
        <f t="array" ref="BA150">INDEX(GMW!$A$2:$HZ$100,MATCH(1,(GMW!$HY$2:$HY$100=BA$3)*(GMW!$HZ$2:$HZ$100=BA$1),0),$B150-1973)</f>
        <v>0.5</v>
      </c>
      <c r="BB150" cm="1">
        <f t="array" ref="BB150">INDEX(GMW!$A$2:$HZ$100,MATCH(1,(GMW!$HY$2:$HY$100=BB$3)*(GMW!$HZ$2:$HZ$100=BB$1),0),$B150-1973)</f>
        <v>46702</v>
      </c>
      <c r="BC150" cm="1">
        <f t="array" ref="BC150">INDEX(GMW!$A$2:$HZ$100,MATCH(1,(GMW!$HY$2:$HY$100=BC$3)*(GMW!$HZ$2:$HZ$100=BC$1),0),$B150-1973)</f>
        <v>95.5</v>
      </c>
      <c r="BD150" cm="1">
        <f t="array" ref="BD150">INDEX(GMW!$A$2:$HZ$100,MATCH(1,(GMW!$HY$2:$HY$100=BD$3)*(GMW!$HZ$2:$HZ$100=BD$1),0),$B150-1973)</f>
        <v>30838</v>
      </c>
      <c r="BE150" cm="1">
        <f t="array" ref="BE150">INDEX(GMW!$A$2:$HZ$100,MATCH(1,(GMW!$HY$2:$HY$100=BE$3)*(GMW!$HZ$2:$HZ$100=BE$1),0),$B150-1973)</f>
        <v>5.0999999999999996</v>
      </c>
      <c r="BF150" cm="1">
        <f t="array" ref="BF150">INDEX(GMW!$A$2:$HZ$100,MATCH(1,(GMW!$HY$2:$HY$100=BF$3)*(GMW!$HZ$2:$HZ$100=BF$1),0),$B150-1973)</f>
        <v>-1.7932889999999999</v>
      </c>
      <c r="BG150" cm="1">
        <f t="array" ref="BG150">INDEX(GMW!$A$2:$HZ$100,MATCH(1,(GMW!$HY$2:$HY$100=BG$3)*(GMW!$HZ$2:$HZ$100=BG$1),0),$B150-1973)</f>
        <v>65379</v>
      </c>
      <c r="BJ150">
        <f t="shared" si="145"/>
        <v>2015</v>
      </c>
    </row>
    <row r="151" spans="1:63">
      <c r="A151">
        <v>2016</v>
      </c>
      <c r="B151">
        <f t="shared" si="143"/>
        <v>2124</v>
      </c>
      <c r="C151" cm="1">
        <f t="array" ref="C151">INDEX(GMW!$A$2:$HZ$100,MATCH(1,(GMW!$HY$2:$HY$100=C$3)*(GMW!$HZ$2:$HZ$100=C$1),0),$B151-1973)</f>
        <v>523813</v>
      </c>
      <c r="D151" cm="1">
        <f t="array" ref="D151">INDEX(GMW!$A$2:$HZ$100,MATCH(1,(GMW!$HY$2:$HY$100=D$3)*(GMW!$HZ$2:$HZ$100=D$1),0),$B151-1973)</f>
        <v>4705</v>
      </c>
      <c r="E151" cm="1">
        <f t="array" ref="E151">INDEX(GMW!$A$2:$HZ$100,MATCH(1,(GMW!$HY$2:$HY$100=E$3)*(GMW!$HZ$2:$HZ$100=E$1),0),$B151-1973)</f>
        <v>7446</v>
      </c>
      <c r="F151" cm="1">
        <f t="array" ref="F151">INDEX(GMW!$A$2:$HZ$100,MATCH(1,(GMW!$HY$2:$HY$100=F$3)*(GMW!$HZ$2:$HZ$100=F$1),0),$B151-1973)</f>
        <v>179117</v>
      </c>
      <c r="G151" cm="1">
        <f t="array" ref="G151">INDEX(GMW!$A$2:$HZ$100,MATCH(1,(GMW!$HY$2:$HY$100=G$3)*(GMW!$HZ$2:$HZ$100=G$1),0),$B151-1973)</f>
        <v>12151</v>
      </c>
      <c r="H151" cm="1">
        <f t="array" ref="H151">INDEX(GMW!$A$2:$HZ$100,MATCH(1,(GMW!$HY$2:$HY$100=H$3)*(GMW!$HZ$2:$HZ$100=H$1),0),$B151-1973)</f>
        <v>12149</v>
      </c>
      <c r="I151" cm="1">
        <f t="array" ref="I151">INDEX(GMW!$A$2:$HZ$100,MATCH(1,(GMW!$HY$2:$HY$100=I$3)*(GMW!$HZ$2:$HZ$100=I$1),0),$B151-1973)</f>
        <v>198712</v>
      </c>
      <c r="J151" cm="1">
        <f t="array" ref="J151">INDEX(GMW!$A$2:$HZ$100,MATCH(1,(GMW!$HY$2:$HY$100=J$3)*(GMW!$HZ$2:$HZ$100=J$1),0),$B151-1973)</f>
        <v>1599700</v>
      </c>
      <c r="K151" cm="1">
        <f t="array" ref="K151">INDEX(GMW!$A$2:$HZ$100,MATCH(1,(GMW!$HY$2:$HY$100=K$3)*(GMW!$HZ$2:$HZ$100=K$1),0),$B151-1973)</f>
        <v>489730</v>
      </c>
      <c r="L151" cm="1">
        <f t="array" ref="L151">INDEX(GMW!$A$2:$HZ$100,MATCH(1,(GMW!$HY$2:$HY$100=L$3)*(GMW!$HZ$2:$HZ$100=L$1),0),$B151-1973)</f>
        <v>531067.1</v>
      </c>
      <c r="M151" cm="1">
        <f t="array" ref="M151">INDEX(GMW!$A$2:$HZ$100,MATCH(1,(GMW!$HY$2:$HY$100=M$3)*(GMW!$HZ$2:$HZ$100=M$1),0),$B151-1973)</f>
        <v>93.493290000000002</v>
      </c>
      <c r="N151" cm="1">
        <f t="array" ref="N151">INDEX(GMW!$A$2:$HZ$100,MATCH(1,(GMW!$HY$2:$HY$100=N$3)*(GMW!$HZ$2:$HZ$100=N$1),0),$B151-1973)</f>
        <v>99.833340000000007</v>
      </c>
      <c r="O151" cm="1">
        <f t="array" ref="O151">INDEX(GMW!$A$2:$HZ$100,MATCH(1,(GMW!$HY$2:$HY$100=O$3)*(GMW!$HZ$2:$HZ$100=O$1),0),$B151-1973)</f>
        <v>0.5</v>
      </c>
      <c r="P151" cm="1">
        <f t="array" ref="P151">INDEX(GMW!$A$2:$HZ$100,MATCH(1,(GMW!$HY$2:$HY$100=P$3)*(GMW!$HZ$2:$HZ$100=P$1),0),$B151-1973)</f>
        <v>46163</v>
      </c>
      <c r="Q151" cm="1">
        <f t="array" ref="Q151">INDEX(GMW!$A$2:$HZ$100,MATCH(1,(GMW!$HY$2:$HY$100=Q$3)*(GMW!$HZ$2:$HZ$100=Q$1),0),$B151-1973)</f>
        <v>95</v>
      </c>
      <c r="R151" cm="1">
        <f t="array" ref="R151">INDEX(GMW!$A$2:$HZ$100,MATCH(1,(GMW!$HY$2:$HY$100=R$3)*(GMW!$HZ$2:$HZ$100=R$1),0),$B151-1973)</f>
        <v>30495</v>
      </c>
      <c r="S151" cm="1">
        <f t="array" ref="S151">INDEX(GMW!$A$2:$HZ$100,MATCH(1,(GMW!$HY$2:$HY$100=S$3)*(GMW!$HZ$2:$HZ$100=S$1),0),$B151-1973)</f>
        <v>5.0999999999999996</v>
      </c>
      <c r="T151" cm="1">
        <f t="array" ref="T151">INDEX(GMW!$A$2:$HZ$100,MATCH(1,(GMW!$HY$2:$HY$100=T$3)*(GMW!$HZ$2:$HZ$100=T$1),0),$B151-1973)</f>
        <v>-1.375389</v>
      </c>
      <c r="U151" cm="1">
        <f t="array" ref="U151">INDEX(GMW!$A$2:$HZ$100,MATCH(1,(GMW!$HY$2:$HY$100=U$3)*(GMW!$HZ$2:$HZ$100=U$1),0),$B151-1973)</f>
        <v>65513.5</v>
      </c>
      <c r="V151" cm="1">
        <f t="array" ref="V151">INDEX(GMW!$A$2:$HZ$100,MATCH(1,(GMW!$HY$2:$HY$100=V$3)*(GMW!$HZ$2:$HZ$100=V$1),0),$B151-1973)</f>
        <v>523813</v>
      </c>
      <c r="W151" cm="1">
        <f t="array" ref="W151">INDEX(GMW!$A$2:$HZ$100,MATCH(1,(GMW!$HY$2:$HY$100=W$3)*(GMW!$HZ$2:$HZ$100=W$1),0),$B151-1973)</f>
        <v>4705</v>
      </c>
      <c r="X151" cm="1">
        <f t="array" ref="X151">INDEX(GMW!$A$2:$HZ$100,MATCH(1,(GMW!$HY$2:$HY$100=X$3)*(GMW!$HZ$2:$HZ$100=X$1),0),$B151-1973)</f>
        <v>7446</v>
      </c>
      <c r="Y151" cm="1">
        <f t="array" ref="Y151">INDEX(GMW!$A$2:$HZ$100,MATCH(1,(GMW!$HY$2:$HY$100=Y$3)*(GMW!$HZ$2:$HZ$100=Y$1),0),$B151-1973)</f>
        <v>179117</v>
      </c>
      <c r="Z151" cm="1">
        <f t="array" ref="Z151">INDEX(GMW!$A$2:$HZ$100,MATCH(1,(GMW!$HY$2:$HY$100=Z$3)*(GMW!$HZ$2:$HZ$100=Z$1),0),$B151-1973)</f>
        <v>12151</v>
      </c>
      <c r="AA151" cm="1">
        <f t="array" ref="AA151">INDEX(GMW!$A$2:$HZ$100,MATCH(1,(GMW!$HY$2:$HY$100=AA$3)*(GMW!$HZ$2:$HZ$100=AA$1),0),$B151-1973)</f>
        <v>12149</v>
      </c>
      <c r="AB151" cm="1">
        <f t="array" ref="AB151">INDEX(GMW!$A$2:$HZ$100,MATCH(1,(GMW!$HY$2:$HY$100=AB$3)*(GMW!$HZ$2:$HZ$100=AB$1),0),$B151-1973)</f>
        <v>198712</v>
      </c>
      <c r="AC151" cm="1">
        <f t="array" ref="AC151">INDEX(GMW!$A$2:$HZ$100,MATCH(1,(GMW!$HY$2:$HY$100=AC$3)*(GMW!$HZ$2:$HZ$100=AC$1),0),$B151-1973)</f>
        <v>1599700</v>
      </c>
      <c r="AD151" cm="1">
        <f t="array" ref="AD151">INDEX(GMW!$A$2:$HZ$100,MATCH(1,(GMW!$HY$2:$HY$100=AD$3)*(GMW!$HZ$2:$HZ$100=AD$1),0),$B151-1973)</f>
        <v>489730</v>
      </c>
      <c r="AE151" cm="1">
        <f t="array" ref="AE151">INDEX(GMW!$A$2:$HZ$100,MATCH(1,(GMW!$HY$2:$HY$100=AE$3)*(GMW!$HZ$2:$HZ$100=AE$1),0),$B151-1973)</f>
        <v>531067.1</v>
      </c>
      <c r="AF151" cm="1">
        <f t="array" ref="AF151">INDEX(GMW!$A$2:$HZ$100,MATCH(1,(GMW!$HY$2:$HY$100=AF$3)*(GMW!$HZ$2:$HZ$100=AF$1),0),$B151-1973)</f>
        <v>93.493290000000002</v>
      </c>
      <c r="AG151" cm="1">
        <f t="array" ref="AG151">INDEX(GMW!$A$2:$HZ$100,MATCH(1,(GMW!$HY$2:$HY$100=AG$3)*(GMW!$HZ$2:$HZ$100=AG$1),0),$B151-1973)</f>
        <v>99.833340000000007</v>
      </c>
      <c r="AH151" cm="1">
        <f t="array" ref="AH151">INDEX(GMW!$A$2:$HZ$100,MATCH(1,(GMW!$HY$2:$HY$100=AH$3)*(GMW!$HZ$2:$HZ$100=AH$1),0),$B151-1973)</f>
        <v>0.5</v>
      </c>
      <c r="AI151" cm="1">
        <f t="array" ref="AI151">INDEX(GMW!$A$2:$HZ$100,MATCH(1,(GMW!$HY$2:$HY$100=AI$3)*(GMW!$HZ$2:$HZ$100=AI$1),0),$B151-1973)</f>
        <v>46163</v>
      </c>
      <c r="AJ151" cm="1">
        <f t="array" ref="AJ151">INDEX(GMW!$A$2:$HZ$100,MATCH(1,(GMW!$HY$2:$HY$100=AJ$3)*(GMW!$HZ$2:$HZ$100=AJ$1),0),$B151-1973)</f>
        <v>95</v>
      </c>
      <c r="AK151" cm="1">
        <f t="array" ref="AK151">INDEX(GMW!$A$2:$HZ$100,MATCH(1,(GMW!$HY$2:$HY$100=AK$3)*(GMW!$HZ$2:$HZ$100=AK$1),0),$B151-1973)</f>
        <v>30495</v>
      </c>
      <c r="AL151" cm="1">
        <f t="array" ref="AL151">INDEX(GMW!$A$2:$HZ$100,MATCH(1,(GMW!$HY$2:$HY$100=AL$3)*(GMW!$HZ$2:$HZ$100=AL$1),0),$B151-1973)</f>
        <v>5.0999999999999996</v>
      </c>
      <c r="AM151" cm="1">
        <f t="array" ref="AM151">INDEX(GMW!$A$2:$HZ$100,MATCH(1,(GMW!$HY$2:$HY$100=AM$3)*(GMW!$HZ$2:$HZ$100=AM$1),0),$B151-1973)</f>
        <v>-1.375389</v>
      </c>
      <c r="AN151" cm="1">
        <f t="array" ref="AN151">INDEX(GMW!$A$2:$HZ$100,MATCH(1,(GMW!$HY$2:$HY$100=AN$3)*(GMW!$HZ$2:$HZ$100=AN$1),0),$B151-1973)</f>
        <v>65513.5</v>
      </c>
      <c r="AO151" cm="1">
        <f t="array" ref="AO151">INDEX(GMW!$A$2:$HZ$100,MATCH(1,(GMW!$HY$2:$HY$100=AO$3)*(GMW!$HZ$2:$HZ$100=AO$1),0),$B151-1973)</f>
        <v>523813</v>
      </c>
      <c r="AP151" cm="1">
        <f t="array" ref="AP151">INDEX(GMW!$A$2:$HZ$100,MATCH(1,(GMW!$HY$2:$HY$100=AP$3)*(GMW!$HZ$2:$HZ$100=AP$1),0),$B151-1973)</f>
        <v>4705</v>
      </c>
      <c r="AQ151" cm="1">
        <f t="array" ref="AQ151">INDEX(GMW!$A$2:$HZ$100,MATCH(1,(GMW!$HY$2:$HY$100=AQ$3)*(GMW!$HZ$2:$HZ$100=AQ$1),0),$B151-1973)</f>
        <v>7446</v>
      </c>
      <c r="AR151" cm="1">
        <f t="array" ref="AR151">INDEX(GMW!$A$2:$HZ$100,MATCH(1,(GMW!$HY$2:$HY$100=AR$3)*(GMW!$HZ$2:$HZ$100=AR$1),0),$B151-1973)</f>
        <v>179117</v>
      </c>
      <c r="AS151" cm="1">
        <f t="array" ref="AS151">INDEX(GMW!$A$2:$HZ$100,MATCH(1,(GMW!$HY$2:$HY$100=AS$3)*(GMW!$HZ$2:$HZ$100=AS$1),0),$B151-1973)</f>
        <v>12151</v>
      </c>
      <c r="AT151" cm="1">
        <f t="array" ref="AT151">INDEX(GMW!$A$2:$HZ$100,MATCH(1,(GMW!$HY$2:$HY$100=AT$3)*(GMW!$HZ$2:$HZ$100=AT$1),0),$B151-1973)</f>
        <v>12149</v>
      </c>
      <c r="AU151" cm="1">
        <f t="array" ref="AU151">INDEX(GMW!$A$2:$HZ$100,MATCH(1,(GMW!$HY$2:$HY$100=AU$3)*(GMW!$HZ$2:$HZ$100=AU$1),0),$B151-1973)</f>
        <v>198712</v>
      </c>
      <c r="AV151" cm="1">
        <f t="array" ref="AV151">INDEX(GMW!$A$2:$HZ$100,MATCH(1,(GMW!$HY$2:$HY$100=AV$3)*(GMW!$HZ$2:$HZ$100=AV$1),0),$B151-1973)</f>
        <v>1599700</v>
      </c>
      <c r="AW151" cm="1">
        <f t="array" ref="AW151">INDEX(GMW!$A$2:$HZ$100,MATCH(1,(GMW!$HY$2:$HY$100=AW$3)*(GMW!$HZ$2:$HZ$100=AW$1),0),$B151-1973)</f>
        <v>489730</v>
      </c>
      <c r="AX151" cm="1">
        <f t="array" ref="AX151">INDEX(GMW!$A$2:$HZ$100,MATCH(1,(GMW!$HY$2:$HY$100=AX$3)*(GMW!$HZ$2:$HZ$100=AX$1),0),$B151-1973)</f>
        <v>531067.1</v>
      </c>
      <c r="AY151" cm="1">
        <f t="array" ref="AY151">INDEX(GMW!$A$2:$HZ$100,MATCH(1,(GMW!$HY$2:$HY$100=AY$3)*(GMW!$HZ$2:$HZ$100=AY$1),0),$B151-1973)</f>
        <v>93.493290000000002</v>
      </c>
      <c r="AZ151" cm="1">
        <f t="array" ref="AZ151">INDEX(GMW!$A$2:$HZ$100,MATCH(1,(GMW!$HY$2:$HY$100=AZ$3)*(GMW!$HZ$2:$HZ$100=AZ$1),0),$B151-1973)</f>
        <v>99.833340000000007</v>
      </c>
      <c r="BA151" cm="1">
        <f t="array" ref="BA151">INDEX(GMW!$A$2:$HZ$100,MATCH(1,(GMW!$HY$2:$HY$100=BA$3)*(GMW!$HZ$2:$HZ$100=BA$1),0),$B151-1973)</f>
        <v>0.5</v>
      </c>
      <c r="BB151" cm="1">
        <f t="array" ref="BB151">INDEX(GMW!$A$2:$HZ$100,MATCH(1,(GMW!$HY$2:$HY$100=BB$3)*(GMW!$HZ$2:$HZ$100=BB$1),0),$B151-1973)</f>
        <v>46163</v>
      </c>
      <c r="BC151" cm="1">
        <f t="array" ref="BC151">INDEX(GMW!$A$2:$HZ$100,MATCH(1,(GMW!$HY$2:$HY$100=BC$3)*(GMW!$HZ$2:$HZ$100=BC$1),0),$B151-1973)</f>
        <v>95</v>
      </c>
      <c r="BD151" cm="1">
        <f t="array" ref="BD151">INDEX(GMW!$A$2:$HZ$100,MATCH(1,(GMW!$HY$2:$HY$100=BD$3)*(GMW!$HZ$2:$HZ$100=BD$1),0),$B151-1973)</f>
        <v>30495</v>
      </c>
      <c r="BE151" cm="1">
        <f t="array" ref="BE151">INDEX(GMW!$A$2:$HZ$100,MATCH(1,(GMW!$HY$2:$HY$100=BE$3)*(GMW!$HZ$2:$HZ$100=BE$1),0),$B151-1973)</f>
        <v>5.0999999999999996</v>
      </c>
      <c r="BF151" cm="1">
        <f t="array" ref="BF151">INDEX(GMW!$A$2:$HZ$100,MATCH(1,(GMW!$HY$2:$HY$100=BF$3)*(GMW!$HZ$2:$HZ$100=BF$1),0),$B151-1973)</f>
        <v>-1.375389</v>
      </c>
      <c r="BG151" cm="1">
        <f t="array" ref="BG151">INDEX(GMW!$A$2:$HZ$100,MATCH(1,(GMW!$HY$2:$HY$100=BG$3)*(GMW!$HZ$2:$HZ$100=BG$1),0),$B151-1973)</f>
        <v>65513.5</v>
      </c>
      <c r="BJ151">
        <f t="shared" si="145"/>
        <v>2015</v>
      </c>
      <c r="BK151" t="str">
        <f t="shared" ref="BK151" si="148">BJ151&amp;"01"</f>
        <v>201501</v>
      </c>
    </row>
    <row r="152" spans="1:63">
      <c r="B152">
        <f t="shared" si="143"/>
        <v>2125</v>
      </c>
      <c r="C152" cm="1">
        <f t="array" ref="C152">INDEX(GMW!$A$2:$HZ$100,MATCH(1,(GMW!$HY$2:$HY$100=C$3)*(GMW!$HZ$2:$HZ$100=C$1),0),$B152-1973)</f>
        <v>526750</v>
      </c>
      <c r="D152" cm="1">
        <f t="array" ref="D152">INDEX(GMW!$A$2:$HZ$100,MATCH(1,(GMW!$HY$2:$HY$100=D$3)*(GMW!$HZ$2:$HZ$100=D$1),0),$B152-1973)</f>
        <v>24783</v>
      </c>
      <c r="E152" cm="1">
        <f t="array" ref="E152">INDEX(GMW!$A$2:$HZ$100,MATCH(1,(GMW!$HY$2:$HY$100=E$3)*(GMW!$HZ$2:$HZ$100=E$1),0),$B152-1973)</f>
        <v>-17734</v>
      </c>
      <c r="F152" cm="1">
        <f t="array" ref="F152">INDEX(GMW!$A$2:$HZ$100,MATCH(1,(GMW!$HY$2:$HY$100=F$3)*(GMW!$HZ$2:$HZ$100=F$1),0),$B152-1973)</f>
        <v>181333</v>
      </c>
      <c r="G152" cm="1">
        <f t="array" ref="G152">INDEX(GMW!$A$2:$HZ$100,MATCH(1,(GMW!$HY$2:$HY$100=G$3)*(GMW!$HZ$2:$HZ$100=G$1),0),$B152-1973)</f>
        <v>7049</v>
      </c>
      <c r="H152" cm="1">
        <f t="array" ref="H152">INDEX(GMW!$A$2:$HZ$100,MATCH(1,(GMW!$HY$2:$HY$100=H$3)*(GMW!$HZ$2:$HZ$100=H$1),0),$B152-1973)</f>
        <v>12252</v>
      </c>
      <c r="I152" cm="1">
        <f t="array" ref="I152">INDEX(GMW!$A$2:$HZ$100,MATCH(1,(GMW!$HY$2:$HY$100=I$3)*(GMW!$HZ$2:$HZ$100=I$1),0),$B152-1973)</f>
        <v>175851</v>
      </c>
      <c r="J152" cm="1">
        <f t="array" ref="J152">INDEX(GMW!$A$2:$HZ$100,MATCH(1,(GMW!$HY$2:$HY$100=J$3)*(GMW!$HZ$2:$HZ$100=J$1),0),$B152-1973)</f>
        <v>1627600</v>
      </c>
      <c r="K152" cm="1">
        <f t="array" ref="K152">INDEX(GMW!$A$2:$HZ$100,MATCH(1,(GMW!$HY$2:$HY$100=K$3)*(GMW!$HZ$2:$HZ$100=K$1),0),$B152-1973)</f>
        <v>493941</v>
      </c>
      <c r="L152" cm="1">
        <f t="array" ref="L152">INDEX(GMW!$A$2:$HZ$100,MATCH(1,(GMW!$HY$2:$HY$100=L$3)*(GMW!$HZ$2:$HZ$100=L$1),0),$B152-1973)</f>
        <v>532997.1</v>
      </c>
      <c r="M152" cm="1">
        <f t="array" ref="M152">INDEX(GMW!$A$2:$HZ$100,MATCH(1,(GMW!$HY$2:$HY$100=M$3)*(GMW!$HZ$2:$HZ$100=M$1),0),$B152-1973)</f>
        <v>93.771429999999995</v>
      </c>
      <c r="N152" cm="1">
        <f t="array" ref="N152">INDEX(GMW!$A$2:$HZ$100,MATCH(1,(GMW!$HY$2:$HY$100=N$3)*(GMW!$HZ$2:$HZ$100=N$1),0),$B152-1973)</f>
        <v>100.4</v>
      </c>
      <c r="O152" cm="1">
        <f t="array" ref="O152">INDEX(GMW!$A$2:$HZ$100,MATCH(1,(GMW!$HY$2:$HY$100=O$3)*(GMW!$HZ$2:$HZ$100=O$1),0),$B152-1973)</f>
        <v>0.5</v>
      </c>
      <c r="P152" cm="1">
        <f t="array" ref="P152">INDEX(GMW!$A$2:$HZ$100,MATCH(1,(GMW!$HY$2:$HY$100=P$3)*(GMW!$HZ$2:$HZ$100=P$1),0),$B152-1973)</f>
        <v>46641</v>
      </c>
      <c r="Q152" cm="1">
        <f t="array" ref="Q152">INDEX(GMW!$A$2:$HZ$100,MATCH(1,(GMW!$HY$2:$HY$100=Q$3)*(GMW!$HZ$2:$HZ$100=Q$1),0),$B152-1973)</f>
        <v>96</v>
      </c>
      <c r="R152" cm="1">
        <f t="array" ref="R152">INDEX(GMW!$A$2:$HZ$100,MATCH(1,(GMW!$HY$2:$HY$100=R$3)*(GMW!$HZ$2:$HZ$100=R$1),0),$B152-1973)</f>
        <v>30270</v>
      </c>
      <c r="S152" cm="1">
        <f t="array" ref="S152">INDEX(GMW!$A$2:$HZ$100,MATCH(1,(GMW!$HY$2:$HY$100=S$3)*(GMW!$HZ$2:$HZ$100=S$1),0),$B152-1973)</f>
        <v>4.9000000000000004</v>
      </c>
      <c r="T152" cm="1">
        <f t="array" ref="T152">INDEX(GMW!$A$2:$HZ$100,MATCH(1,(GMW!$HY$2:$HY$100=T$3)*(GMW!$HZ$2:$HZ$100=T$1),0),$B152-1973)</f>
        <v>-1.179028</v>
      </c>
      <c r="U152" cm="1">
        <f t="array" ref="U152">INDEX(GMW!$A$2:$HZ$100,MATCH(1,(GMW!$HY$2:$HY$100=U$3)*(GMW!$HZ$2:$HZ$100=U$1),0),$B152-1973)</f>
        <v>65648</v>
      </c>
      <c r="V152" cm="1">
        <f t="array" ref="V152">INDEX(GMW!$A$2:$HZ$100,MATCH(1,(GMW!$HY$2:$HY$100=V$3)*(GMW!$HZ$2:$HZ$100=V$1),0),$B152-1973)</f>
        <v>526750</v>
      </c>
      <c r="W152" cm="1">
        <f t="array" ref="W152">INDEX(GMW!$A$2:$HZ$100,MATCH(1,(GMW!$HY$2:$HY$100=W$3)*(GMW!$HZ$2:$HZ$100=W$1),0),$B152-1973)</f>
        <v>24783</v>
      </c>
      <c r="X152" cm="1">
        <f t="array" ref="X152">INDEX(GMW!$A$2:$HZ$100,MATCH(1,(GMW!$HY$2:$HY$100=X$3)*(GMW!$HZ$2:$HZ$100=X$1),0),$B152-1973)</f>
        <v>-17734</v>
      </c>
      <c r="Y152" cm="1">
        <f t="array" ref="Y152">INDEX(GMW!$A$2:$HZ$100,MATCH(1,(GMW!$HY$2:$HY$100=Y$3)*(GMW!$HZ$2:$HZ$100=Y$1),0),$B152-1973)</f>
        <v>181333</v>
      </c>
      <c r="Z152" cm="1">
        <f t="array" ref="Z152">INDEX(GMW!$A$2:$HZ$100,MATCH(1,(GMW!$HY$2:$HY$100=Z$3)*(GMW!$HZ$2:$HZ$100=Z$1),0),$B152-1973)</f>
        <v>7049</v>
      </c>
      <c r="AA152" cm="1">
        <f t="array" ref="AA152">INDEX(GMW!$A$2:$HZ$100,MATCH(1,(GMW!$HY$2:$HY$100=AA$3)*(GMW!$HZ$2:$HZ$100=AA$1),0),$B152-1973)</f>
        <v>12252</v>
      </c>
      <c r="AB152" cm="1">
        <f t="array" ref="AB152">INDEX(GMW!$A$2:$HZ$100,MATCH(1,(GMW!$HY$2:$HY$100=AB$3)*(GMW!$HZ$2:$HZ$100=AB$1),0),$B152-1973)</f>
        <v>175851</v>
      </c>
      <c r="AC152" cm="1">
        <f t="array" ref="AC152">INDEX(GMW!$A$2:$HZ$100,MATCH(1,(GMW!$HY$2:$HY$100=AC$3)*(GMW!$HZ$2:$HZ$100=AC$1),0),$B152-1973)</f>
        <v>1627600</v>
      </c>
      <c r="AD152" cm="1">
        <f t="array" ref="AD152">INDEX(GMW!$A$2:$HZ$100,MATCH(1,(GMW!$HY$2:$HY$100=AD$3)*(GMW!$HZ$2:$HZ$100=AD$1),0),$B152-1973)</f>
        <v>493941</v>
      </c>
      <c r="AE152" cm="1">
        <f t="array" ref="AE152">INDEX(GMW!$A$2:$HZ$100,MATCH(1,(GMW!$HY$2:$HY$100=AE$3)*(GMW!$HZ$2:$HZ$100=AE$1),0),$B152-1973)</f>
        <v>532997.1</v>
      </c>
      <c r="AF152" cm="1">
        <f t="array" ref="AF152">INDEX(GMW!$A$2:$HZ$100,MATCH(1,(GMW!$HY$2:$HY$100=AF$3)*(GMW!$HZ$2:$HZ$100=AF$1),0),$B152-1973)</f>
        <v>93.771429999999995</v>
      </c>
      <c r="AG152" cm="1">
        <f t="array" ref="AG152">INDEX(GMW!$A$2:$HZ$100,MATCH(1,(GMW!$HY$2:$HY$100=AG$3)*(GMW!$HZ$2:$HZ$100=AG$1),0),$B152-1973)</f>
        <v>100.4</v>
      </c>
      <c r="AH152" cm="1">
        <f t="array" ref="AH152">INDEX(GMW!$A$2:$HZ$100,MATCH(1,(GMW!$HY$2:$HY$100=AH$3)*(GMW!$HZ$2:$HZ$100=AH$1),0),$B152-1973)</f>
        <v>0.5</v>
      </c>
      <c r="AI152" cm="1">
        <f t="array" ref="AI152">INDEX(GMW!$A$2:$HZ$100,MATCH(1,(GMW!$HY$2:$HY$100=AI$3)*(GMW!$HZ$2:$HZ$100=AI$1),0),$B152-1973)</f>
        <v>46641</v>
      </c>
      <c r="AJ152" cm="1">
        <f t="array" ref="AJ152">INDEX(GMW!$A$2:$HZ$100,MATCH(1,(GMW!$HY$2:$HY$100=AJ$3)*(GMW!$HZ$2:$HZ$100=AJ$1),0),$B152-1973)</f>
        <v>96</v>
      </c>
      <c r="AK152" cm="1">
        <f t="array" ref="AK152">INDEX(GMW!$A$2:$HZ$100,MATCH(1,(GMW!$HY$2:$HY$100=AK$3)*(GMW!$HZ$2:$HZ$100=AK$1),0),$B152-1973)</f>
        <v>30270</v>
      </c>
      <c r="AL152" cm="1">
        <f t="array" ref="AL152">INDEX(GMW!$A$2:$HZ$100,MATCH(1,(GMW!$HY$2:$HY$100=AL$3)*(GMW!$HZ$2:$HZ$100=AL$1),0),$B152-1973)</f>
        <v>4.9000000000000004</v>
      </c>
      <c r="AM152" cm="1">
        <f t="array" ref="AM152">INDEX(GMW!$A$2:$HZ$100,MATCH(1,(GMW!$HY$2:$HY$100=AM$3)*(GMW!$HZ$2:$HZ$100=AM$1),0),$B152-1973)</f>
        <v>-1.179028</v>
      </c>
      <c r="AN152" cm="1">
        <f t="array" ref="AN152">INDEX(GMW!$A$2:$HZ$100,MATCH(1,(GMW!$HY$2:$HY$100=AN$3)*(GMW!$HZ$2:$HZ$100=AN$1),0),$B152-1973)</f>
        <v>65648</v>
      </c>
      <c r="AO152" cm="1">
        <f t="array" ref="AO152">INDEX(GMW!$A$2:$HZ$100,MATCH(1,(GMW!$HY$2:$HY$100=AO$3)*(GMW!$HZ$2:$HZ$100=AO$1),0),$B152-1973)</f>
        <v>526750</v>
      </c>
      <c r="AP152" cm="1">
        <f t="array" ref="AP152">INDEX(GMW!$A$2:$HZ$100,MATCH(1,(GMW!$HY$2:$HY$100=AP$3)*(GMW!$HZ$2:$HZ$100=AP$1),0),$B152-1973)</f>
        <v>24783</v>
      </c>
      <c r="AQ152" cm="1">
        <f t="array" ref="AQ152">INDEX(GMW!$A$2:$HZ$100,MATCH(1,(GMW!$HY$2:$HY$100=AQ$3)*(GMW!$HZ$2:$HZ$100=AQ$1),0),$B152-1973)</f>
        <v>-17734</v>
      </c>
      <c r="AR152" cm="1">
        <f t="array" ref="AR152">INDEX(GMW!$A$2:$HZ$100,MATCH(1,(GMW!$HY$2:$HY$100=AR$3)*(GMW!$HZ$2:$HZ$100=AR$1),0),$B152-1973)</f>
        <v>181333</v>
      </c>
      <c r="AS152" cm="1">
        <f t="array" ref="AS152">INDEX(GMW!$A$2:$HZ$100,MATCH(1,(GMW!$HY$2:$HY$100=AS$3)*(GMW!$HZ$2:$HZ$100=AS$1),0),$B152-1973)</f>
        <v>7049</v>
      </c>
      <c r="AT152" cm="1">
        <f t="array" ref="AT152">INDEX(GMW!$A$2:$HZ$100,MATCH(1,(GMW!$HY$2:$HY$100=AT$3)*(GMW!$HZ$2:$HZ$100=AT$1),0),$B152-1973)</f>
        <v>12252</v>
      </c>
      <c r="AU152" cm="1">
        <f t="array" ref="AU152">INDEX(GMW!$A$2:$HZ$100,MATCH(1,(GMW!$HY$2:$HY$100=AU$3)*(GMW!$HZ$2:$HZ$100=AU$1),0),$B152-1973)</f>
        <v>175851</v>
      </c>
      <c r="AV152" cm="1">
        <f t="array" ref="AV152">INDEX(GMW!$A$2:$HZ$100,MATCH(1,(GMW!$HY$2:$HY$100=AV$3)*(GMW!$HZ$2:$HZ$100=AV$1),0),$B152-1973)</f>
        <v>1627600</v>
      </c>
      <c r="AW152" cm="1">
        <f t="array" ref="AW152">INDEX(GMW!$A$2:$HZ$100,MATCH(1,(GMW!$HY$2:$HY$100=AW$3)*(GMW!$HZ$2:$HZ$100=AW$1),0),$B152-1973)</f>
        <v>493941</v>
      </c>
      <c r="AX152" cm="1">
        <f t="array" ref="AX152">INDEX(GMW!$A$2:$HZ$100,MATCH(1,(GMW!$HY$2:$HY$100=AX$3)*(GMW!$HZ$2:$HZ$100=AX$1),0),$B152-1973)</f>
        <v>532997.1</v>
      </c>
      <c r="AY152" cm="1">
        <f t="array" ref="AY152">INDEX(GMW!$A$2:$HZ$100,MATCH(1,(GMW!$HY$2:$HY$100=AY$3)*(GMW!$HZ$2:$HZ$100=AY$1),0),$B152-1973)</f>
        <v>93.771429999999995</v>
      </c>
      <c r="AZ152" cm="1">
        <f t="array" ref="AZ152">INDEX(GMW!$A$2:$HZ$100,MATCH(1,(GMW!$HY$2:$HY$100=AZ$3)*(GMW!$HZ$2:$HZ$100=AZ$1),0),$B152-1973)</f>
        <v>100.4</v>
      </c>
      <c r="BA152" cm="1">
        <f t="array" ref="BA152">INDEX(GMW!$A$2:$HZ$100,MATCH(1,(GMW!$HY$2:$HY$100=BA$3)*(GMW!$HZ$2:$HZ$100=BA$1),0),$B152-1973)</f>
        <v>0.5</v>
      </c>
      <c r="BB152" cm="1">
        <f t="array" ref="BB152">INDEX(GMW!$A$2:$HZ$100,MATCH(1,(GMW!$HY$2:$HY$100=BB$3)*(GMW!$HZ$2:$HZ$100=BB$1),0),$B152-1973)</f>
        <v>46641</v>
      </c>
      <c r="BC152" cm="1">
        <f t="array" ref="BC152">INDEX(GMW!$A$2:$HZ$100,MATCH(1,(GMW!$HY$2:$HY$100=BC$3)*(GMW!$HZ$2:$HZ$100=BC$1),0),$B152-1973)</f>
        <v>96</v>
      </c>
      <c r="BD152" cm="1">
        <f t="array" ref="BD152">INDEX(GMW!$A$2:$HZ$100,MATCH(1,(GMW!$HY$2:$HY$100=BD$3)*(GMW!$HZ$2:$HZ$100=BD$1),0),$B152-1973)</f>
        <v>30270</v>
      </c>
      <c r="BE152" cm="1">
        <f t="array" ref="BE152">INDEX(GMW!$A$2:$HZ$100,MATCH(1,(GMW!$HY$2:$HY$100=BE$3)*(GMW!$HZ$2:$HZ$100=BE$1),0),$B152-1973)</f>
        <v>4.9000000000000004</v>
      </c>
      <c r="BF152" cm="1">
        <f t="array" ref="BF152">INDEX(GMW!$A$2:$HZ$100,MATCH(1,(GMW!$HY$2:$HY$100=BF$3)*(GMW!$HZ$2:$HZ$100=BF$1),0),$B152-1973)</f>
        <v>-1.179028</v>
      </c>
      <c r="BG152" cm="1">
        <f t="array" ref="BG152">INDEX(GMW!$A$2:$HZ$100,MATCH(1,(GMW!$HY$2:$HY$100=BG$3)*(GMW!$HZ$2:$HZ$100=BG$1),0),$B152-1973)</f>
        <v>65648</v>
      </c>
      <c r="BJ152">
        <f t="shared" si="145"/>
        <v>2016</v>
      </c>
    </row>
    <row r="153" spans="1:63">
      <c r="B153">
        <f t="shared" si="143"/>
        <v>2126</v>
      </c>
      <c r="C153" cm="1">
        <f t="array" ref="C153">INDEX(GMW!$A$2:$HZ$100,MATCH(1,(GMW!$HY$2:$HY$100=C$3)*(GMW!$HZ$2:$HZ$100=C$1),0),$B153-1973)</f>
        <v>528712</v>
      </c>
      <c r="D153" cm="1">
        <f t="array" ref="D153">INDEX(GMW!$A$2:$HZ$100,MATCH(1,(GMW!$HY$2:$HY$100=D$3)*(GMW!$HZ$2:$HZ$100=D$1),0),$B153-1973)</f>
        <v>19132</v>
      </c>
      <c r="E153" cm="1">
        <f t="array" ref="E153">INDEX(GMW!$A$2:$HZ$100,MATCH(1,(GMW!$HY$2:$HY$100=E$3)*(GMW!$HZ$2:$HZ$100=E$1),0),$B153-1973)</f>
        <v>-10631</v>
      </c>
      <c r="F153" cm="1">
        <f t="array" ref="F153">INDEX(GMW!$A$2:$HZ$100,MATCH(1,(GMW!$HY$2:$HY$100=F$3)*(GMW!$HZ$2:$HZ$100=F$1),0),$B153-1973)</f>
        <v>184200</v>
      </c>
      <c r="G153" cm="1">
        <f t="array" ref="G153">INDEX(GMW!$A$2:$HZ$100,MATCH(1,(GMW!$HY$2:$HY$100=G$3)*(GMW!$HZ$2:$HZ$100=G$1),0),$B153-1973)</f>
        <v>8501</v>
      </c>
      <c r="H153" cm="1">
        <f t="array" ref="H153">INDEX(GMW!$A$2:$HZ$100,MATCH(1,(GMW!$HY$2:$HY$100=H$3)*(GMW!$HZ$2:$HZ$100=H$1),0),$B153-1973)</f>
        <v>12298</v>
      </c>
      <c r="I153" cm="1">
        <f t="array" ref="I153">INDEX(GMW!$A$2:$HZ$100,MATCH(1,(GMW!$HY$2:$HY$100=I$3)*(GMW!$HZ$2:$HZ$100=I$1),0),$B153-1973)</f>
        <v>185867</v>
      </c>
      <c r="J153" cm="1">
        <f t="array" ref="J153">INDEX(GMW!$A$2:$HZ$100,MATCH(1,(GMW!$HY$2:$HY$100=J$3)*(GMW!$HZ$2:$HZ$100=J$1),0),$B153-1973)</f>
        <v>1632900</v>
      </c>
      <c r="K153" cm="1">
        <f t="array" ref="K153">INDEX(GMW!$A$2:$HZ$100,MATCH(1,(GMW!$HY$2:$HY$100=K$3)*(GMW!$HZ$2:$HZ$100=K$1),0),$B153-1973)</f>
        <v>500650</v>
      </c>
      <c r="L153" cm="1">
        <f t="array" ref="L153">INDEX(GMW!$A$2:$HZ$100,MATCH(1,(GMW!$HY$2:$HY$100=L$3)*(GMW!$HZ$2:$HZ$100=L$1),0),$B153-1973)</f>
        <v>535039.80000000005</v>
      </c>
      <c r="M153" cm="1">
        <f t="array" ref="M153">INDEX(GMW!$A$2:$HZ$100,MATCH(1,(GMW!$HY$2:$HY$100=M$3)*(GMW!$HZ$2:$HZ$100=M$1),0),$B153-1973)</f>
        <v>94.69238</v>
      </c>
      <c r="N153" cm="1">
        <f t="array" ref="N153">INDEX(GMW!$A$2:$HZ$100,MATCH(1,(GMW!$HY$2:$HY$100=N$3)*(GMW!$HZ$2:$HZ$100=N$1),0),$B153-1973)</f>
        <v>100.86669999999999</v>
      </c>
      <c r="O153" cm="1">
        <f t="array" ref="O153">INDEX(GMW!$A$2:$HZ$100,MATCH(1,(GMW!$HY$2:$HY$100=O$3)*(GMW!$HZ$2:$HZ$100=O$1),0),$B153-1973)</f>
        <v>0.25</v>
      </c>
      <c r="P153" cm="1">
        <f t="array" ref="P153">INDEX(GMW!$A$2:$HZ$100,MATCH(1,(GMW!$HY$2:$HY$100=P$3)*(GMW!$HZ$2:$HZ$100=P$1),0),$B153-1973)</f>
        <v>45855</v>
      </c>
      <c r="Q153" cm="1">
        <f t="array" ref="Q153">INDEX(GMW!$A$2:$HZ$100,MATCH(1,(GMW!$HY$2:$HY$100=Q$3)*(GMW!$HZ$2:$HZ$100=Q$1),0),$B153-1973)</f>
        <v>94.7</v>
      </c>
      <c r="R153" cm="1">
        <f t="array" ref="R153">INDEX(GMW!$A$2:$HZ$100,MATCH(1,(GMW!$HY$2:$HY$100=R$3)*(GMW!$HZ$2:$HZ$100=R$1),0),$B153-1973)</f>
        <v>30083</v>
      </c>
      <c r="S153" cm="1">
        <f t="array" ref="S153">INDEX(GMW!$A$2:$HZ$100,MATCH(1,(GMW!$HY$2:$HY$100=S$3)*(GMW!$HZ$2:$HZ$100=S$1),0),$B153-1973)</f>
        <v>4.9000000000000004</v>
      </c>
      <c r="T153" cm="1">
        <f t="array" ref="T153">INDEX(GMW!$A$2:$HZ$100,MATCH(1,(GMW!$HY$2:$HY$100=T$3)*(GMW!$HZ$2:$HZ$100=T$1),0),$B153-1973)</f>
        <v>-1.1898040000000001</v>
      </c>
      <c r="U153" cm="1">
        <f t="array" ref="U153">INDEX(GMW!$A$2:$HZ$100,MATCH(1,(GMW!$HY$2:$HY$100=U$3)*(GMW!$HZ$2:$HZ$100=U$1),0),$B153-1973)</f>
        <v>65746</v>
      </c>
      <c r="V153" cm="1">
        <f t="array" ref="V153">INDEX(GMW!$A$2:$HZ$100,MATCH(1,(GMW!$HY$2:$HY$100=V$3)*(GMW!$HZ$2:$HZ$100=V$1),0),$B153-1973)</f>
        <v>528712</v>
      </c>
      <c r="W153" cm="1">
        <f t="array" ref="W153">INDEX(GMW!$A$2:$HZ$100,MATCH(1,(GMW!$HY$2:$HY$100=W$3)*(GMW!$HZ$2:$HZ$100=W$1),0),$B153-1973)</f>
        <v>19132</v>
      </c>
      <c r="X153" cm="1">
        <f t="array" ref="X153">INDEX(GMW!$A$2:$HZ$100,MATCH(1,(GMW!$HY$2:$HY$100=X$3)*(GMW!$HZ$2:$HZ$100=X$1),0),$B153-1973)</f>
        <v>-10631</v>
      </c>
      <c r="Y153" cm="1">
        <f t="array" ref="Y153">INDEX(GMW!$A$2:$HZ$100,MATCH(1,(GMW!$HY$2:$HY$100=Y$3)*(GMW!$HZ$2:$HZ$100=Y$1),0),$B153-1973)</f>
        <v>184200</v>
      </c>
      <c r="Z153" cm="1">
        <f t="array" ref="Z153">INDEX(GMW!$A$2:$HZ$100,MATCH(1,(GMW!$HY$2:$HY$100=Z$3)*(GMW!$HZ$2:$HZ$100=Z$1),0),$B153-1973)</f>
        <v>8501</v>
      </c>
      <c r="AA153" cm="1">
        <f t="array" ref="AA153">INDEX(GMW!$A$2:$HZ$100,MATCH(1,(GMW!$HY$2:$HY$100=AA$3)*(GMW!$HZ$2:$HZ$100=AA$1),0),$B153-1973)</f>
        <v>12298</v>
      </c>
      <c r="AB153" cm="1">
        <f t="array" ref="AB153">INDEX(GMW!$A$2:$HZ$100,MATCH(1,(GMW!$HY$2:$HY$100=AB$3)*(GMW!$HZ$2:$HZ$100=AB$1),0),$B153-1973)</f>
        <v>185867</v>
      </c>
      <c r="AC153" cm="1">
        <f t="array" ref="AC153">INDEX(GMW!$A$2:$HZ$100,MATCH(1,(GMW!$HY$2:$HY$100=AC$3)*(GMW!$HZ$2:$HZ$100=AC$1),0),$B153-1973)</f>
        <v>1632900</v>
      </c>
      <c r="AD153" cm="1">
        <f t="array" ref="AD153">INDEX(GMW!$A$2:$HZ$100,MATCH(1,(GMW!$HY$2:$HY$100=AD$3)*(GMW!$HZ$2:$HZ$100=AD$1),0),$B153-1973)</f>
        <v>500650</v>
      </c>
      <c r="AE153" cm="1">
        <f t="array" ref="AE153">INDEX(GMW!$A$2:$HZ$100,MATCH(1,(GMW!$HY$2:$HY$100=AE$3)*(GMW!$HZ$2:$HZ$100=AE$1),0),$B153-1973)</f>
        <v>535039.80000000005</v>
      </c>
      <c r="AF153" cm="1">
        <f t="array" ref="AF153">INDEX(GMW!$A$2:$HZ$100,MATCH(1,(GMW!$HY$2:$HY$100=AF$3)*(GMW!$HZ$2:$HZ$100=AF$1),0),$B153-1973)</f>
        <v>94.69238</v>
      </c>
      <c r="AG153" cm="1">
        <f t="array" ref="AG153">INDEX(GMW!$A$2:$HZ$100,MATCH(1,(GMW!$HY$2:$HY$100=AG$3)*(GMW!$HZ$2:$HZ$100=AG$1),0),$B153-1973)</f>
        <v>100.86669999999999</v>
      </c>
      <c r="AH153" cm="1">
        <f t="array" ref="AH153">INDEX(GMW!$A$2:$HZ$100,MATCH(1,(GMW!$HY$2:$HY$100=AH$3)*(GMW!$HZ$2:$HZ$100=AH$1),0),$B153-1973)</f>
        <v>0.25</v>
      </c>
      <c r="AI153" cm="1">
        <f t="array" ref="AI153">INDEX(GMW!$A$2:$HZ$100,MATCH(1,(GMW!$HY$2:$HY$100=AI$3)*(GMW!$HZ$2:$HZ$100=AI$1),0),$B153-1973)</f>
        <v>45855</v>
      </c>
      <c r="AJ153" cm="1">
        <f t="array" ref="AJ153">INDEX(GMW!$A$2:$HZ$100,MATCH(1,(GMW!$HY$2:$HY$100=AJ$3)*(GMW!$HZ$2:$HZ$100=AJ$1),0),$B153-1973)</f>
        <v>94.7</v>
      </c>
      <c r="AK153" cm="1">
        <f t="array" ref="AK153">INDEX(GMW!$A$2:$HZ$100,MATCH(1,(GMW!$HY$2:$HY$100=AK$3)*(GMW!$HZ$2:$HZ$100=AK$1),0),$B153-1973)</f>
        <v>30083</v>
      </c>
      <c r="AL153" cm="1">
        <f t="array" ref="AL153">INDEX(GMW!$A$2:$HZ$100,MATCH(1,(GMW!$HY$2:$HY$100=AL$3)*(GMW!$HZ$2:$HZ$100=AL$1),0),$B153-1973)</f>
        <v>4.9000000000000004</v>
      </c>
      <c r="AM153" cm="1">
        <f t="array" ref="AM153">INDEX(GMW!$A$2:$HZ$100,MATCH(1,(GMW!$HY$2:$HY$100=AM$3)*(GMW!$HZ$2:$HZ$100=AM$1),0),$B153-1973)</f>
        <v>-1.1898040000000001</v>
      </c>
      <c r="AN153" cm="1">
        <f t="array" ref="AN153">INDEX(GMW!$A$2:$HZ$100,MATCH(1,(GMW!$HY$2:$HY$100=AN$3)*(GMW!$HZ$2:$HZ$100=AN$1),0),$B153-1973)</f>
        <v>65746</v>
      </c>
      <c r="AO153" cm="1">
        <f t="array" ref="AO153">INDEX(GMW!$A$2:$HZ$100,MATCH(1,(GMW!$HY$2:$HY$100=AO$3)*(GMW!$HZ$2:$HZ$100=AO$1),0),$B153-1973)</f>
        <v>528712</v>
      </c>
      <c r="AP153" cm="1">
        <f t="array" ref="AP153">INDEX(GMW!$A$2:$HZ$100,MATCH(1,(GMW!$HY$2:$HY$100=AP$3)*(GMW!$HZ$2:$HZ$100=AP$1),0),$B153-1973)</f>
        <v>19132</v>
      </c>
      <c r="AQ153" cm="1">
        <f t="array" ref="AQ153">INDEX(GMW!$A$2:$HZ$100,MATCH(1,(GMW!$HY$2:$HY$100=AQ$3)*(GMW!$HZ$2:$HZ$100=AQ$1),0),$B153-1973)</f>
        <v>-10631</v>
      </c>
      <c r="AR153" cm="1">
        <f t="array" ref="AR153">INDEX(GMW!$A$2:$HZ$100,MATCH(1,(GMW!$HY$2:$HY$100=AR$3)*(GMW!$HZ$2:$HZ$100=AR$1),0),$B153-1973)</f>
        <v>184200</v>
      </c>
      <c r="AS153" cm="1">
        <f t="array" ref="AS153">INDEX(GMW!$A$2:$HZ$100,MATCH(1,(GMW!$HY$2:$HY$100=AS$3)*(GMW!$HZ$2:$HZ$100=AS$1),0),$B153-1973)</f>
        <v>8501</v>
      </c>
      <c r="AT153" cm="1">
        <f t="array" ref="AT153">INDEX(GMW!$A$2:$HZ$100,MATCH(1,(GMW!$HY$2:$HY$100=AT$3)*(GMW!$HZ$2:$HZ$100=AT$1),0),$B153-1973)</f>
        <v>12298</v>
      </c>
      <c r="AU153" cm="1">
        <f t="array" ref="AU153">INDEX(GMW!$A$2:$HZ$100,MATCH(1,(GMW!$HY$2:$HY$100=AU$3)*(GMW!$HZ$2:$HZ$100=AU$1),0),$B153-1973)</f>
        <v>185867</v>
      </c>
      <c r="AV153" cm="1">
        <f t="array" ref="AV153">INDEX(GMW!$A$2:$HZ$100,MATCH(1,(GMW!$HY$2:$HY$100=AV$3)*(GMW!$HZ$2:$HZ$100=AV$1),0),$B153-1973)</f>
        <v>1632900</v>
      </c>
      <c r="AW153" cm="1">
        <f t="array" ref="AW153">INDEX(GMW!$A$2:$HZ$100,MATCH(1,(GMW!$HY$2:$HY$100=AW$3)*(GMW!$HZ$2:$HZ$100=AW$1),0),$B153-1973)</f>
        <v>500650</v>
      </c>
      <c r="AX153" cm="1">
        <f t="array" ref="AX153">INDEX(GMW!$A$2:$HZ$100,MATCH(1,(GMW!$HY$2:$HY$100=AX$3)*(GMW!$HZ$2:$HZ$100=AX$1),0),$B153-1973)</f>
        <v>535039.80000000005</v>
      </c>
      <c r="AY153" cm="1">
        <f t="array" ref="AY153">INDEX(GMW!$A$2:$HZ$100,MATCH(1,(GMW!$HY$2:$HY$100=AY$3)*(GMW!$HZ$2:$HZ$100=AY$1),0),$B153-1973)</f>
        <v>94.69238</v>
      </c>
      <c r="AZ153" cm="1">
        <f t="array" ref="AZ153">INDEX(GMW!$A$2:$HZ$100,MATCH(1,(GMW!$HY$2:$HY$100=AZ$3)*(GMW!$HZ$2:$HZ$100=AZ$1),0),$B153-1973)</f>
        <v>100.86669999999999</v>
      </c>
      <c r="BA153" cm="1">
        <f t="array" ref="BA153">INDEX(GMW!$A$2:$HZ$100,MATCH(1,(GMW!$HY$2:$HY$100=BA$3)*(GMW!$HZ$2:$HZ$100=BA$1),0),$B153-1973)</f>
        <v>0.25</v>
      </c>
      <c r="BB153" cm="1">
        <f t="array" ref="BB153">INDEX(GMW!$A$2:$HZ$100,MATCH(1,(GMW!$HY$2:$HY$100=BB$3)*(GMW!$HZ$2:$HZ$100=BB$1),0),$B153-1973)</f>
        <v>45855</v>
      </c>
      <c r="BC153" cm="1">
        <f t="array" ref="BC153">INDEX(GMW!$A$2:$HZ$100,MATCH(1,(GMW!$HY$2:$HY$100=BC$3)*(GMW!$HZ$2:$HZ$100=BC$1),0),$B153-1973)</f>
        <v>94.7</v>
      </c>
      <c r="BD153" cm="1">
        <f t="array" ref="BD153">INDEX(GMW!$A$2:$HZ$100,MATCH(1,(GMW!$HY$2:$HY$100=BD$3)*(GMW!$HZ$2:$HZ$100=BD$1),0),$B153-1973)</f>
        <v>30083</v>
      </c>
      <c r="BE153" cm="1">
        <f t="array" ref="BE153">INDEX(GMW!$A$2:$HZ$100,MATCH(1,(GMW!$HY$2:$HY$100=BE$3)*(GMW!$HZ$2:$HZ$100=BE$1),0),$B153-1973)</f>
        <v>4.9000000000000004</v>
      </c>
      <c r="BF153" cm="1">
        <f t="array" ref="BF153">INDEX(GMW!$A$2:$HZ$100,MATCH(1,(GMW!$HY$2:$HY$100=BF$3)*(GMW!$HZ$2:$HZ$100=BF$1),0),$B153-1973)</f>
        <v>-1.1898040000000001</v>
      </c>
      <c r="BG153" cm="1">
        <f t="array" ref="BG153">INDEX(GMW!$A$2:$HZ$100,MATCH(1,(GMW!$HY$2:$HY$100=BG$3)*(GMW!$HZ$2:$HZ$100=BG$1),0),$B153-1973)</f>
        <v>65746</v>
      </c>
      <c r="BJ153">
        <f t="shared" si="145"/>
        <v>2016</v>
      </c>
    </row>
    <row r="154" spans="1:63">
      <c r="B154">
        <f t="shared" si="143"/>
        <v>2127</v>
      </c>
      <c r="C154" cm="1">
        <f t="array" ref="C154">INDEX(GMW!$A$2:$HZ$100,MATCH(1,(GMW!$HY$2:$HY$100=C$3)*(GMW!$HZ$2:$HZ$100=C$1),0),$B154-1973)</f>
        <v>532082</v>
      </c>
      <c r="D154" cm="1">
        <f t="array" ref="D154">INDEX(GMW!$A$2:$HZ$100,MATCH(1,(GMW!$HY$2:$HY$100=D$3)*(GMW!$HZ$2:$HZ$100=D$1),0),$B154-1973)</f>
        <v>20422</v>
      </c>
      <c r="E154" cm="1">
        <f t="array" ref="E154">INDEX(GMW!$A$2:$HZ$100,MATCH(1,(GMW!$HY$2:$HY$100=E$3)*(GMW!$HZ$2:$HZ$100=E$1),0),$B154-1973)</f>
        <v>-14025</v>
      </c>
      <c r="F154" cm="1">
        <f t="array" ref="F154">INDEX(GMW!$A$2:$HZ$100,MATCH(1,(GMW!$HY$2:$HY$100=F$3)*(GMW!$HZ$2:$HZ$100=F$1),0),$B154-1973)</f>
        <v>181589</v>
      </c>
      <c r="G154" cm="1">
        <f t="array" ref="G154">INDEX(GMW!$A$2:$HZ$100,MATCH(1,(GMW!$HY$2:$HY$100=G$3)*(GMW!$HZ$2:$HZ$100=G$1),0),$B154-1973)</f>
        <v>6397</v>
      </c>
      <c r="H154" cm="1">
        <f t="array" ref="H154">INDEX(GMW!$A$2:$HZ$100,MATCH(1,(GMW!$HY$2:$HY$100=H$3)*(GMW!$HZ$2:$HZ$100=H$1),0),$B154-1973)</f>
        <v>12445</v>
      </c>
      <c r="I154" cm="1">
        <f t="array" ref="I154">INDEX(GMW!$A$2:$HZ$100,MATCH(1,(GMW!$HY$2:$HY$100=I$3)*(GMW!$HZ$2:$HZ$100=I$1),0),$B154-1973)</f>
        <v>180009</v>
      </c>
      <c r="J154" cm="1">
        <f t="array" ref="J154">INDEX(GMW!$A$2:$HZ$100,MATCH(1,(GMW!$HY$2:$HY$100=J$3)*(GMW!$HZ$2:$HZ$100=J$1),0),$B154-1973)</f>
        <v>1688100</v>
      </c>
      <c r="K154" cm="1">
        <f t="array" ref="K154">INDEX(GMW!$A$2:$HZ$100,MATCH(1,(GMW!$HY$2:$HY$100=K$3)*(GMW!$HZ$2:$HZ$100=K$1),0),$B154-1973)</f>
        <v>507324</v>
      </c>
      <c r="L154" cm="1">
        <f t="array" ref="L154">INDEX(GMW!$A$2:$HZ$100,MATCH(1,(GMW!$HY$2:$HY$100=L$3)*(GMW!$HZ$2:$HZ$100=L$1),0),$B154-1973)</f>
        <v>537784.5</v>
      </c>
      <c r="M154" cm="1">
        <f t="array" ref="M154">INDEX(GMW!$A$2:$HZ$100,MATCH(1,(GMW!$HY$2:$HY$100=M$3)*(GMW!$HZ$2:$HZ$100=M$1),0),$B154-1973)</f>
        <v>95.346950000000007</v>
      </c>
      <c r="N154" cm="1">
        <f t="array" ref="N154">INDEX(GMW!$A$2:$HZ$100,MATCH(1,(GMW!$HY$2:$HY$100=N$3)*(GMW!$HZ$2:$HZ$100=N$1),0),$B154-1973)</f>
        <v>101.5</v>
      </c>
      <c r="O154" cm="1">
        <f t="array" ref="O154">INDEX(GMW!$A$2:$HZ$100,MATCH(1,(GMW!$HY$2:$HY$100=O$3)*(GMW!$HZ$2:$HZ$100=O$1),0),$B154-1973)</f>
        <v>0.25</v>
      </c>
      <c r="P154" cm="1">
        <f t="array" ref="P154">INDEX(GMW!$A$2:$HZ$100,MATCH(1,(GMW!$HY$2:$HY$100=P$3)*(GMW!$HZ$2:$HZ$100=P$1),0),$B154-1973)</f>
        <v>45684</v>
      </c>
      <c r="Q154" cm="1">
        <f t="array" ref="Q154">INDEX(GMW!$A$2:$HZ$100,MATCH(1,(GMW!$HY$2:$HY$100=Q$3)*(GMW!$HZ$2:$HZ$100=Q$1),0),$B154-1973)</f>
        <v>94.2</v>
      </c>
      <c r="R154" cm="1">
        <f t="array" ref="R154">INDEX(GMW!$A$2:$HZ$100,MATCH(1,(GMW!$HY$2:$HY$100=R$3)*(GMW!$HZ$2:$HZ$100=R$1),0),$B154-1973)</f>
        <v>30040</v>
      </c>
      <c r="S154" cm="1">
        <f t="array" ref="S154">INDEX(GMW!$A$2:$HZ$100,MATCH(1,(GMW!$HY$2:$HY$100=S$3)*(GMW!$HZ$2:$HZ$100=S$1),0),$B154-1973)</f>
        <v>4.8</v>
      </c>
      <c r="T154" cm="1">
        <f t="array" ref="T154">INDEX(GMW!$A$2:$HZ$100,MATCH(1,(GMW!$HY$2:$HY$100=T$3)*(GMW!$HZ$2:$HZ$100=T$1),0),$B154-1973)</f>
        <v>-1.066017</v>
      </c>
      <c r="U154" cm="1">
        <f t="array" ref="U154">INDEX(GMW!$A$2:$HZ$100,MATCH(1,(GMW!$HY$2:$HY$100=U$3)*(GMW!$HZ$2:$HZ$100=U$1),0),$B154-1973)</f>
        <v>65844</v>
      </c>
      <c r="V154" cm="1">
        <f t="array" ref="V154">INDEX(GMW!$A$2:$HZ$100,MATCH(1,(GMW!$HY$2:$HY$100=V$3)*(GMW!$HZ$2:$HZ$100=V$1),0),$B154-1973)</f>
        <v>532082</v>
      </c>
      <c r="W154" cm="1">
        <f t="array" ref="W154">INDEX(GMW!$A$2:$HZ$100,MATCH(1,(GMW!$HY$2:$HY$100=W$3)*(GMW!$HZ$2:$HZ$100=W$1),0),$B154-1973)</f>
        <v>20422</v>
      </c>
      <c r="X154" cm="1">
        <f t="array" ref="X154">INDEX(GMW!$A$2:$HZ$100,MATCH(1,(GMW!$HY$2:$HY$100=X$3)*(GMW!$HZ$2:$HZ$100=X$1),0),$B154-1973)</f>
        <v>-14025</v>
      </c>
      <c r="Y154" cm="1">
        <f t="array" ref="Y154">INDEX(GMW!$A$2:$HZ$100,MATCH(1,(GMW!$HY$2:$HY$100=Y$3)*(GMW!$HZ$2:$HZ$100=Y$1),0),$B154-1973)</f>
        <v>181589</v>
      </c>
      <c r="Z154" cm="1">
        <f t="array" ref="Z154">INDEX(GMW!$A$2:$HZ$100,MATCH(1,(GMW!$HY$2:$HY$100=Z$3)*(GMW!$HZ$2:$HZ$100=Z$1),0),$B154-1973)</f>
        <v>6397</v>
      </c>
      <c r="AA154" cm="1">
        <f t="array" ref="AA154">INDEX(GMW!$A$2:$HZ$100,MATCH(1,(GMW!$HY$2:$HY$100=AA$3)*(GMW!$HZ$2:$HZ$100=AA$1),0),$B154-1973)</f>
        <v>12445</v>
      </c>
      <c r="AB154" cm="1">
        <f t="array" ref="AB154">INDEX(GMW!$A$2:$HZ$100,MATCH(1,(GMW!$HY$2:$HY$100=AB$3)*(GMW!$HZ$2:$HZ$100=AB$1),0),$B154-1973)</f>
        <v>180009</v>
      </c>
      <c r="AC154" cm="1">
        <f t="array" ref="AC154">INDEX(GMW!$A$2:$HZ$100,MATCH(1,(GMW!$HY$2:$HY$100=AC$3)*(GMW!$HZ$2:$HZ$100=AC$1),0),$B154-1973)</f>
        <v>1688100</v>
      </c>
      <c r="AD154" cm="1">
        <f t="array" ref="AD154">INDEX(GMW!$A$2:$HZ$100,MATCH(1,(GMW!$HY$2:$HY$100=AD$3)*(GMW!$HZ$2:$HZ$100=AD$1),0),$B154-1973)</f>
        <v>507324</v>
      </c>
      <c r="AE154" cm="1">
        <f t="array" ref="AE154">INDEX(GMW!$A$2:$HZ$100,MATCH(1,(GMW!$HY$2:$HY$100=AE$3)*(GMW!$HZ$2:$HZ$100=AE$1),0),$B154-1973)</f>
        <v>537784.5</v>
      </c>
      <c r="AF154" cm="1">
        <f t="array" ref="AF154">INDEX(GMW!$A$2:$HZ$100,MATCH(1,(GMW!$HY$2:$HY$100=AF$3)*(GMW!$HZ$2:$HZ$100=AF$1),0),$B154-1973)</f>
        <v>95.346950000000007</v>
      </c>
      <c r="AG154" cm="1">
        <f t="array" ref="AG154">INDEX(GMW!$A$2:$HZ$100,MATCH(1,(GMW!$HY$2:$HY$100=AG$3)*(GMW!$HZ$2:$HZ$100=AG$1),0),$B154-1973)</f>
        <v>101.5</v>
      </c>
      <c r="AH154" cm="1">
        <f t="array" ref="AH154">INDEX(GMW!$A$2:$HZ$100,MATCH(1,(GMW!$HY$2:$HY$100=AH$3)*(GMW!$HZ$2:$HZ$100=AH$1),0),$B154-1973)</f>
        <v>0.25</v>
      </c>
      <c r="AI154" cm="1">
        <f t="array" ref="AI154">INDEX(GMW!$A$2:$HZ$100,MATCH(1,(GMW!$HY$2:$HY$100=AI$3)*(GMW!$HZ$2:$HZ$100=AI$1),0),$B154-1973)</f>
        <v>45684</v>
      </c>
      <c r="AJ154" cm="1">
        <f t="array" ref="AJ154">INDEX(GMW!$A$2:$HZ$100,MATCH(1,(GMW!$HY$2:$HY$100=AJ$3)*(GMW!$HZ$2:$HZ$100=AJ$1),0),$B154-1973)</f>
        <v>94.2</v>
      </c>
      <c r="AK154" cm="1">
        <f t="array" ref="AK154">INDEX(GMW!$A$2:$HZ$100,MATCH(1,(GMW!$HY$2:$HY$100=AK$3)*(GMW!$HZ$2:$HZ$100=AK$1),0),$B154-1973)</f>
        <v>30040</v>
      </c>
      <c r="AL154" cm="1">
        <f t="array" ref="AL154">INDEX(GMW!$A$2:$HZ$100,MATCH(1,(GMW!$HY$2:$HY$100=AL$3)*(GMW!$HZ$2:$HZ$100=AL$1),0),$B154-1973)</f>
        <v>4.8</v>
      </c>
      <c r="AM154" cm="1">
        <f t="array" ref="AM154">INDEX(GMW!$A$2:$HZ$100,MATCH(1,(GMW!$HY$2:$HY$100=AM$3)*(GMW!$HZ$2:$HZ$100=AM$1),0),$B154-1973)</f>
        <v>-1.066017</v>
      </c>
      <c r="AN154" cm="1">
        <f t="array" ref="AN154">INDEX(GMW!$A$2:$HZ$100,MATCH(1,(GMW!$HY$2:$HY$100=AN$3)*(GMW!$HZ$2:$HZ$100=AN$1),0),$B154-1973)</f>
        <v>65844</v>
      </c>
      <c r="AO154" cm="1">
        <f t="array" ref="AO154">INDEX(GMW!$A$2:$HZ$100,MATCH(1,(GMW!$HY$2:$HY$100=AO$3)*(GMW!$HZ$2:$HZ$100=AO$1),0),$B154-1973)</f>
        <v>532082</v>
      </c>
      <c r="AP154" cm="1">
        <f t="array" ref="AP154">INDEX(GMW!$A$2:$HZ$100,MATCH(1,(GMW!$HY$2:$HY$100=AP$3)*(GMW!$HZ$2:$HZ$100=AP$1),0),$B154-1973)</f>
        <v>20422</v>
      </c>
      <c r="AQ154" cm="1">
        <f t="array" ref="AQ154">INDEX(GMW!$A$2:$HZ$100,MATCH(1,(GMW!$HY$2:$HY$100=AQ$3)*(GMW!$HZ$2:$HZ$100=AQ$1),0),$B154-1973)</f>
        <v>-14025</v>
      </c>
      <c r="AR154" cm="1">
        <f t="array" ref="AR154">INDEX(GMW!$A$2:$HZ$100,MATCH(1,(GMW!$HY$2:$HY$100=AR$3)*(GMW!$HZ$2:$HZ$100=AR$1),0),$B154-1973)</f>
        <v>181589</v>
      </c>
      <c r="AS154" cm="1">
        <f t="array" ref="AS154">INDEX(GMW!$A$2:$HZ$100,MATCH(1,(GMW!$HY$2:$HY$100=AS$3)*(GMW!$HZ$2:$HZ$100=AS$1),0),$B154-1973)</f>
        <v>6397</v>
      </c>
      <c r="AT154" cm="1">
        <f t="array" ref="AT154">INDEX(GMW!$A$2:$HZ$100,MATCH(1,(GMW!$HY$2:$HY$100=AT$3)*(GMW!$HZ$2:$HZ$100=AT$1),0),$B154-1973)</f>
        <v>12445</v>
      </c>
      <c r="AU154" cm="1">
        <f t="array" ref="AU154">INDEX(GMW!$A$2:$HZ$100,MATCH(1,(GMW!$HY$2:$HY$100=AU$3)*(GMW!$HZ$2:$HZ$100=AU$1),0),$B154-1973)</f>
        <v>180009</v>
      </c>
      <c r="AV154" cm="1">
        <f t="array" ref="AV154">INDEX(GMW!$A$2:$HZ$100,MATCH(1,(GMW!$HY$2:$HY$100=AV$3)*(GMW!$HZ$2:$HZ$100=AV$1),0),$B154-1973)</f>
        <v>1688100</v>
      </c>
      <c r="AW154" cm="1">
        <f t="array" ref="AW154">INDEX(GMW!$A$2:$HZ$100,MATCH(1,(GMW!$HY$2:$HY$100=AW$3)*(GMW!$HZ$2:$HZ$100=AW$1),0),$B154-1973)</f>
        <v>507324</v>
      </c>
      <c r="AX154" cm="1">
        <f t="array" ref="AX154">INDEX(GMW!$A$2:$HZ$100,MATCH(1,(GMW!$HY$2:$HY$100=AX$3)*(GMW!$HZ$2:$HZ$100=AX$1),0),$B154-1973)</f>
        <v>537784.5</v>
      </c>
      <c r="AY154" cm="1">
        <f t="array" ref="AY154">INDEX(GMW!$A$2:$HZ$100,MATCH(1,(GMW!$HY$2:$HY$100=AY$3)*(GMW!$HZ$2:$HZ$100=AY$1),0),$B154-1973)</f>
        <v>95.346950000000007</v>
      </c>
      <c r="AZ154" cm="1">
        <f t="array" ref="AZ154">INDEX(GMW!$A$2:$HZ$100,MATCH(1,(GMW!$HY$2:$HY$100=AZ$3)*(GMW!$HZ$2:$HZ$100=AZ$1),0),$B154-1973)</f>
        <v>101.5</v>
      </c>
      <c r="BA154" cm="1">
        <f t="array" ref="BA154">INDEX(GMW!$A$2:$HZ$100,MATCH(1,(GMW!$HY$2:$HY$100=BA$3)*(GMW!$HZ$2:$HZ$100=BA$1),0),$B154-1973)</f>
        <v>0.25</v>
      </c>
      <c r="BB154" cm="1">
        <f t="array" ref="BB154">INDEX(GMW!$A$2:$HZ$100,MATCH(1,(GMW!$HY$2:$HY$100=BB$3)*(GMW!$HZ$2:$HZ$100=BB$1),0),$B154-1973)</f>
        <v>45684</v>
      </c>
      <c r="BC154" cm="1">
        <f t="array" ref="BC154">INDEX(GMW!$A$2:$HZ$100,MATCH(1,(GMW!$HY$2:$HY$100=BC$3)*(GMW!$HZ$2:$HZ$100=BC$1),0),$B154-1973)</f>
        <v>94.2</v>
      </c>
      <c r="BD154" cm="1">
        <f t="array" ref="BD154">INDEX(GMW!$A$2:$HZ$100,MATCH(1,(GMW!$HY$2:$HY$100=BD$3)*(GMW!$HZ$2:$HZ$100=BD$1),0),$B154-1973)</f>
        <v>30040</v>
      </c>
      <c r="BE154" cm="1">
        <f t="array" ref="BE154">INDEX(GMW!$A$2:$HZ$100,MATCH(1,(GMW!$HY$2:$HY$100=BE$3)*(GMW!$HZ$2:$HZ$100=BE$1),0),$B154-1973)</f>
        <v>4.8</v>
      </c>
      <c r="BF154" cm="1">
        <f t="array" ref="BF154">INDEX(GMW!$A$2:$HZ$100,MATCH(1,(GMW!$HY$2:$HY$100=BF$3)*(GMW!$HZ$2:$HZ$100=BF$1),0),$B154-1973)</f>
        <v>-1.066017</v>
      </c>
      <c r="BG154" cm="1">
        <f t="array" ref="BG154">INDEX(GMW!$A$2:$HZ$100,MATCH(1,(GMW!$HY$2:$HY$100=BG$3)*(GMW!$HZ$2:$HZ$100=BG$1),0),$B154-1973)</f>
        <v>65844</v>
      </c>
      <c r="BJ154">
        <f t="shared" si="145"/>
        <v>2016</v>
      </c>
    </row>
    <row r="155" spans="1:63">
      <c r="A155">
        <v>2017</v>
      </c>
      <c r="B155">
        <f t="shared" si="143"/>
        <v>2128</v>
      </c>
      <c r="C155" cm="1">
        <f t="array" ref="C155">INDEX(GMW!$A$2:$HZ$100,MATCH(1,(GMW!$HY$2:$HY$100=C$3)*(GMW!$HZ$2:$HZ$100=C$1),0),$B155-1973)</f>
        <v>536566</v>
      </c>
      <c r="D155" cm="1">
        <f t="array" ref="D155">INDEX(GMW!$A$2:$HZ$100,MATCH(1,(GMW!$HY$2:$HY$100=D$3)*(GMW!$HZ$2:$HZ$100=D$1),0),$B155-1973)</f>
        <v>-6127.0010000000002</v>
      </c>
      <c r="E155" cm="1">
        <f t="array" ref="E155">INDEX(GMW!$A$2:$HZ$100,MATCH(1,(GMW!$HY$2:$HY$100=E$3)*(GMW!$HZ$2:$HZ$100=E$1),0),$B155-1973)</f>
        <v>20630</v>
      </c>
      <c r="F155" cm="1">
        <f t="array" ref="F155">INDEX(GMW!$A$2:$HZ$100,MATCH(1,(GMW!$HY$2:$HY$100=F$3)*(GMW!$HZ$2:$HZ$100=F$1),0),$B155-1973)</f>
        <v>180339</v>
      </c>
      <c r="G155" cm="1">
        <f t="array" ref="G155">INDEX(GMW!$A$2:$HZ$100,MATCH(1,(GMW!$HY$2:$HY$100=G$3)*(GMW!$HZ$2:$HZ$100=G$1),0),$B155-1973)</f>
        <v>14503</v>
      </c>
      <c r="H155" cm="1">
        <f t="array" ref="H155">INDEX(GMW!$A$2:$HZ$100,MATCH(1,(GMW!$HY$2:$HY$100=H$3)*(GMW!$HZ$2:$HZ$100=H$1),0),$B155-1973)</f>
        <v>12605</v>
      </c>
      <c r="I155" cm="1">
        <f t="array" ref="I155">INDEX(GMW!$A$2:$HZ$100,MATCH(1,(GMW!$HY$2:$HY$100=I$3)*(GMW!$HZ$2:$HZ$100=I$1),0),$B155-1973)</f>
        <v>213574</v>
      </c>
      <c r="J155" cm="1">
        <f t="array" ref="J155">INDEX(GMW!$A$2:$HZ$100,MATCH(1,(GMW!$HY$2:$HY$100=J$3)*(GMW!$HZ$2:$HZ$100=J$1),0),$B155-1973)</f>
        <v>1718000</v>
      </c>
      <c r="K155" cm="1">
        <f t="array" ref="K155">INDEX(GMW!$A$2:$HZ$100,MATCH(1,(GMW!$HY$2:$HY$100=K$3)*(GMW!$HZ$2:$HZ$100=K$1),0),$B155-1973)</f>
        <v>513926</v>
      </c>
      <c r="L155" cm="1">
        <f t="array" ref="L155">INDEX(GMW!$A$2:$HZ$100,MATCH(1,(GMW!$HY$2:$HY$100=L$3)*(GMW!$HZ$2:$HZ$100=L$1),0),$B155-1973)</f>
        <v>540971.19999999995</v>
      </c>
      <c r="M155" cm="1">
        <f t="array" ref="M155">INDEX(GMW!$A$2:$HZ$100,MATCH(1,(GMW!$HY$2:$HY$100=M$3)*(GMW!$HZ$2:$HZ$100=M$1),0),$B155-1973)</f>
        <v>95.78058</v>
      </c>
      <c r="N155" cm="1">
        <f t="array" ref="N155">INDEX(GMW!$A$2:$HZ$100,MATCH(1,(GMW!$HY$2:$HY$100=N$3)*(GMW!$HZ$2:$HZ$100=N$1),0),$B155-1973)</f>
        <v>102</v>
      </c>
      <c r="O155" cm="1">
        <f t="array" ref="O155">INDEX(GMW!$A$2:$HZ$100,MATCH(1,(GMW!$HY$2:$HY$100=O$3)*(GMW!$HZ$2:$HZ$100=O$1),0),$B155-1973)</f>
        <v>0.25</v>
      </c>
      <c r="P155" cm="1">
        <f t="array" ref="P155">INDEX(GMW!$A$2:$HZ$100,MATCH(1,(GMW!$HY$2:$HY$100=P$3)*(GMW!$HZ$2:$HZ$100=P$1),0),$B155-1973)</f>
        <v>45951</v>
      </c>
      <c r="Q155" cm="1">
        <f t="array" ref="Q155">INDEX(GMW!$A$2:$HZ$100,MATCH(1,(GMW!$HY$2:$HY$100=Q$3)*(GMW!$HZ$2:$HZ$100=Q$1),0),$B155-1973)</f>
        <v>94.3</v>
      </c>
      <c r="R155" cm="1">
        <f t="array" ref="R155">INDEX(GMW!$A$2:$HZ$100,MATCH(1,(GMW!$HY$2:$HY$100=R$3)*(GMW!$HZ$2:$HZ$100=R$1),0),$B155-1973)</f>
        <v>31262</v>
      </c>
      <c r="S155" cm="1">
        <f t="array" ref="S155">INDEX(GMW!$A$2:$HZ$100,MATCH(1,(GMW!$HY$2:$HY$100=S$3)*(GMW!$HZ$2:$HZ$100=S$1),0),$B155-1973)</f>
        <v>4.5999999999999996</v>
      </c>
      <c r="T155" cm="1">
        <f t="array" ref="T155">INDEX(GMW!$A$2:$HZ$100,MATCH(1,(GMW!$HY$2:$HY$100=T$3)*(GMW!$HZ$2:$HZ$100=T$1),0),$B155-1973)</f>
        <v>-0.81768039999999997</v>
      </c>
      <c r="U155" cm="1">
        <f t="array" ref="U155">INDEX(GMW!$A$2:$HZ$100,MATCH(1,(GMW!$HY$2:$HY$100=U$3)*(GMW!$HZ$2:$HZ$100=U$1),0),$B155-1973)</f>
        <v>65942</v>
      </c>
      <c r="V155" cm="1">
        <f t="array" ref="V155">INDEX(GMW!$A$2:$HZ$100,MATCH(1,(GMW!$HY$2:$HY$100=V$3)*(GMW!$HZ$2:$HZ$100=V$1),0),$B155-1973)</f>
        <v>536566</v>
      </c>
      <c r="W155" cm="1">
        <f t="array" ref="W155">INDEX(GMW!$A$2:$HZ$100,MATCH(1,(GMW!$HY$2:$HY$100=W$3)*(GMW!$HZ$2:$HZ$100=W$1),0),$B155-1973)</f>
        <v>-6127.0010000000002</v>
      </c>
      <c r="X155" cm="1">
        <f t="array" ref="X155">INDEX(GMW!$A$2:$HZ$100,MATCH(1,(GMW!$HY$2:$HY$100=X$3)*(GMW!$HZ$2:$HZ$100=X$1),0),$B155-1973)</f>
        <v>20630</v>
      </c>
      <c r="Y155" cm="1">
        <f t="array" ref="Y155">INDEX(GMW!$A$2:$HZ$100,MATCH(1,(GMW!$HY$2:$HY$100=Y$3)*(GMW!$HZ$2:$HZ$100=Y$1),0),$B155-1973)</f>
        <v>180339</v>
      </c>
      <c r="Z155" cm="1">
        <f t="array" ref="Z155">INDEX(GMW!$A$2:$HZ$100,MATCH(1,(GMW!$HY$2:$HY$100=Z$3)*(GMW!$HZ$2:$HZ$100=Z$1),0),$B155-1973)</f>
        <v>14503</v>
      </c>
      <c r="AA155" cm="1">
        <f t="array" ref="AA155">INDEX(GMW!$A$2:$HZ$100,MATCH(1,(GMW!$HY$2:$HY$100=AA$3)*(GMW!$HZ$2:$HZ$100=AA$1),0),$B155-1973)</f>
        <v>12605</v>
      </c>
      <c r="AB155" cm="1">
        <f t="array" ref="AB155">INDEX(GMW!$A$2:$HZ$100,MATCH(1,(GMW!$HY$2:$HY$100=AB$3)*(GMW!$HZ$2:$HZ$100=AB$1),0),$B155-1973)</f>
        <v>213574</v>
      </c>
      <c r="AC155" cm="1">
        <f t="array" ref="AC155">INDEX(GMW!$A$2:$HZ$100,MATCH(1,(GMW!$HY$2:$HY$100=AC$3)*(GMW!$HZ$2:$HZ$100=AC$1),0),$B155-1973)</f>
        <v>1718000</v>
      </c>
      <c r="AD155" cm="1">
        <f t="array" ref="AD155">INDEX(GMW!$A$2:$HZ$100,MATCH(1,(GMW!$HY$2:$HY$100=AD$3)*(GMW!$HZ$2:$HZ$100=AD$1),0),$B155-1973)</f>
        <v>513926</v>
      </c>
      <c r="AE155" cm="1">
        <f t="array" ref="AE155">INDEX(GMW!$A$2:$HZ$100,MATCH(1,(GMW!$HY$2:$HY$100=AE$3)*(GMW!$HZ$2:$HZ$100=AE$1),0),$B155-1973)</f>
        <v>540971.19999999995</v>
      </c>
      <c r="AF155" cm="1">
        <f t="array" ref="AF155">INDEX(GMW!$A$2:$HZ$100,MATCH(1,(GMW!$HY$2:$HY$100=AF$3)*(GMW!$HZ$2:$HZ$100=AF$1),0),$B155-1973)</f>
        <v>95.78058</v>
      </c>
      <c r="AG155" cm="1">
        <f t="array" ref="AG155">INDEX(GMW!$A$2:$HZ$100,MATCH(1,(GMW!$HY$2:$HY$100=AG$3)*(GMW!$HZ$2:$HZ$100=AG$1),0),$B155-1973)</f>
        <v>102</v>
      </c>
      <c r="AH155" cm="1">
        <f t="array" ref="AH155">INDEX(GMW!$A$2:$HZ$100,MATCH(1,(GMW!$HY$2:$HY$100=AH$3)*(GMW!$HZ$2:$HZ$100=AH$1),0),$B155-1973)</f>
        <v>0.25</v>
      </c>
      <c r="AI155" cm="1">
        <f t="array" ref="AI155">INDEX(GMW!$A$2:$HZ$100,MATCH(1,(GMW!$HY$2:$HY$100=AI$3)*(GMW!$HZ$2:$HZ$100=AI$1),0),$B155-1973)</f>
        <v>45951</v>
      </c>
      <c r="AJ155" cm="1">
        <f t="array" ref="AJ155">INDEX(GMW!$A$2:$HZ$100,MATCH(1,(GMW!$HY$2:$HY$100=AJ$3)*(GMW!$HZ$2:$HZ$100=AJ$1),0),$B155-1973)</f>
        <v>94.3</v>
      </c>
      <c r="AK155" cm="1">
        <f t="array" ref="AK155">INDEX(GMW!$A$2:$HZ$100,MATCH(1,(GMW!$HY$2:$HY$100=AK$3)*(GMW!$HZ$2:$HZ$100=AK$1),0),$B155-1973)</f>
        <v>31262</v>
      </c>
      <c r="AL155" cm="1">
        <f t="array" ref="AL155">INDEX(GMW!$A$2:$HZ$100,MATCH(1,(GMW!$HY$2:$HY$100=AL$3)*(GMW!$HZ$2:$HZ$100=AL$1),0),$B155-1973)</f>
        <v>4.5999999999999996</v>
      </c>
      <c r="AM155" cm="1">
        <f t="array" ref="AM155">INDEX(GMW!$A$2:$HZ$100,MATCH(1,(GMW!$HY$2:$HY$100=AM$3)*(GMW!$HZ$2:$HZ$100=AM$1),0),$B155-1973)</f>
        <v>-0.81768039999999997</v>
      </c>
      <c r="AN155" cm="1">
        <f t="array" ref="AN155">INDEX(GMW!$A$2:$HZ$100,MATCH(1,(GMW!$HY$2:$HY$100=AN$3)*(GMW!$HZ$2:$HZ$100=AN$1),0),$B155-1973)</f>
        <v>65942</v>
      </c>
      <c r="AO155" cm="1">
        <f t="array" ref="AO155">INDEX(GMW!$A$2:$HZ$100,MATCH(1,(GMW!$HY$2:$HY$100=AO$3)*(GMW!$HZ$2:$HZ$100=AO$1),0),$B155-1973)</f>
        <v>536566</v>
      </c>
      <c r="AP155" cm="1">
        <f t="array" ref="AP155">INDEX(GMW!$A$2:$HZ$100,MATCH(1,(GMW!$HY$2:$HY$100=AP$3)*(GMW!$HZ$2:$HZ$100=AP$1),0),$B155-1973)</f>
        <v>-6127.0010000000002</v>
      </c>
      <c r="AQ155" cm="1">
        <f t="array" ref="AQ155">INDEX(GMW!$A$2:$HZ$100,MATCH(1,(GMW!$HY$2:$HY$100=AQ$3)*(GMW!$HZ$2:$HZ$100=AQ$1),0),$B155-1973)</f>
        <v>20630</v>
      </c>
      <c r="AR155" cm="1">
        <f t="array" ref="AR155">INDEX(GMW!$A$2:$HZ$100,MATCH(1,(GMW!$HY$2:$HY$100=AR$3)*(GMW!$HZ$2:$HZ$100=AR$1),0),$B155-1973)</f>
        <v>180339</v>
      </c>
      <c r="AS155" cm="1">
        <f t="array" ref="AS155">INDEX(GMW!$A$2:$HZ$100,MATCH(1,(GMW!$HY$2:$HY$100=AS$3)*(GMW!$HZ$2:$HZ$100=AS$1),0),$B155-1973)</f>
        <v>14503</v>
      </c>
      <c r="AT155" cm="1">
        <f t="array" ref="AT155">INDEX(GMW!$A$2:$HZ$100,MATCH(1,(GMW!$HY$2:$HY$100=AT$3)*(GMW!$HZ$2:$HZ$100=AT$1),0),$B155-1973)</f>
        <v>12605</v>
      </c>
      <c r="AU155" cm="1">
        <f t="array" ref="AU155">INDEX(GMW!$A$2:$HZ$100,MATCH(1,(GMW!$HY$2:$HY$100=AU$3)*(GMW!$HZ$2:$HZ$100=AU$1),0),$B155-1973)</f>
        <v>213574</v>
      </c>
      <c r="AV155" cm="1">
        <f t="array" ref="AV155">INDEX(GMW!$A$2:$HZ$100,MATCH(1,(GMW!$HY$2:$HY$100=AV$3)*(GMW!$HZ$2:$HZ$100=AV$1),0),$B155-1973)</f>
        <v>1718000</v>
      </c>
      <c r="AW155" cm="1">
        <f t="array" ref="AW155">INDEX(GMW!$A$2:$HZ$100,MATCH(1,(GMW!$HY$2:$HY$100=AW$3)*(GMW!$HZ$2:$HZ$100=AW$1),0),$B155-1973)</f>
        <v>513926</v>
      </c>
      <c r="AX155" cm="1">
        <f t="array" ref="AX155">INDEX(GMW!$A$2:$HZ$100,MATCH(1,(GMW!$HY$2:$HY$100=AX$3)*(GMW!$HZ$2:$HZ$100=AX$1),0),$B155-1973)</f>
        <v>540971.19999999995</v>
      </c>
      <c r="AY155" cm="1">
        <f t="array" ref="AY155">INDEX(GMW!$A$2:$HZ$100,MATCH(1,(GMW!$HY$2:$HY$100=AY$3)*(GMW!$HZ$2:$HZ$100=AY$1),0),$B155-1973)</f>
        <v>95.78058</v>
      </c>
      <c r="AZ155" cm="1">
        <f t="array" ref="AZ155">INDEX(GMW!$A$2:$HZ$100,MATCH(1,(GMW!$HY$2:$HY$100=AZ$3)*(GMW!$HZ$2:$HZ$100=AZ$1),0),$B155-1973)</f>
        <v>102</v>
      </c>
      <c r="BA155" cm="1">
        <f t="array" ref="BA155">INDEX(GMW!$A$2:$HZ$100,MATCH(1,(GMW!$HY$2:$HY$100=BA$3)*(GMW!$HZ$2:$HZ$100=BA$1),0),$B155-1973)</f>
        <v>0.25</v>
      </c>
      <c r="BB155" cm="1">
        <f t="array" ref="BB155">INDEX(GMW!$A$2:$HZ$100,MATCH(1,(GMW!$HY$2:$HY$100=BB$3)*(GMW!$HZ$2:$HZ$100=BB$1),0),$B155-1973)</f>
        <v>45951</v>
      </c>
      <c r="BC155" cm="1">
        <f t="array" ref="BC155">INDEX(GMW!$A$2:$HZ$100,MATCH(1,(GMW!$HY$2:$HY$100=BC$3)*(GMW!$HZ$2:$HZ$100=BC$1),0),$B155-1973)</f>
        <v>94.3</v>
      </c>
      <c r="BD155" cm="1">
        <f t="array" ref="BD155">INDEX(GMW!$A$2:$HZ$100,MATCH(1,(GMW!$HY$2:$HY$100=BD$3)*(GMW!$HZ$2:$HZ$100=BD$1),0),$B155-1973)</f>
        <v>31262</v>
      </c>
      <c r="BE155" cm="1">
        <f t="array" ref="BE155">INDEX(GMW!$A$2:$HZ$100,MATCH(1,(GMW!$HY$2:$HY$100=BE$3)*(GMW!$HZ$2:$HZ$100=BE$1),0),$B155-1973)</f>
        <v>4.5999999999999996</v>
      </c>
      <c r="BF155" cm="1">
        <f t="array" ref="BF155">INDEX(GMW!$A$2:$HZ$100,MATCH(1,(GMW!$HY$2:$HY$100=BF$3)*(GMW!$HZ$2:$HZ$100=BF$1),0),$B155-1973)</f>
        <v>-0.81768039999999997</v>
      </c>
      <c r="BG155" cm="1">
        <f t="array" ref="BG155">INDEX(GMW!$A$2:$HZ$100,MATCH(1,(GMW!$HY$2:$HY$100=BG$3)*(GMW!$HZ$2:$HZ$100=BG$1),0),$B155-1973)</f>
        <v>65942</v>
      </c>
      <c r="BJ155">
        <f t="shared" si="145"/>
        <v>2016</v>
      </c>
      <c r="BK155" t="str">
        <f t="shared" ref="BK155" si="149">BJ155&amp;"01"</f>
        <v>201601</v>
      </c>
    </row>
    <row r="156" spans="1:63">
      <c r="B156">
        <f t="shared" si="143"/>
        <v>2129</v>
      </c>
      <c r="C156" cm="1">
        <f t="array" ref="C156">INDEX(GMW!$A$2:$HZ$100,MATCH(1,(GMW!$HY$2:$HY$100=C$3)*(GMW!$HZ$2:$HZ$100=C$1),0),$B156-1973)</f>
        <v>540020</v>
      </c>
      <c r="D156" cm="1">
        <f t="array" ref="D156">INDEX(GMW!$A$2:$HZ$100,MATCH(1,(GMW!$HY$2:$HY$100=D$3)*(GMW!$HZ$2:$HZ$100=D$1),0),$B156-1973)</f>
        <v>26522</v>
      </c>
      <c r="E156" cm="1">
        <f t="array" ref="E156">INDEX(GMW!$A$2:$HZ$100,MATCH(1,(GMW!$HY$2:$HY$100=E$3)*(GMW!$HZ$2:$HZ$100=E$1),0),$B156-1973)</f>
        <v>-16509</v>
      </c>
      <c r="F156" cm="1">
        <f t="array" ref="F156">INDEX(GMW!$A$2:$HZ$100,MATCH(1,(GMW!$HY$2:$HY$100=F$3)*(GMW!$HZ$2:$HZ$100=F$1),0),$B156-1973)</f>
        <v>188040</v>
      </c>
      <c r="G156" cm="1">
        <f t="array" ref="G156">INDEX(GMW!$A$2:$HZ$100,MATCH(1,(GMW!$HY$2:$HY$100=G$3)*(GMW!$HZ$2:$HZ$100=G$1),0),$B156-1973)</f>
        <v>10013</v>
      </c>
      <c r="H156" cm="1">
        <f t="array" ref="H156">INDEX(GMW!$A$2:$HZ$100,MATCH(1,(GMW!$HY$2:$HY$100=H$3)*(GMW!$HZ$2:$HZ$100=H$1),0),$B156-1973)</f>
        <v>12626</v>
      </c>
      <c r="I156" cm="1">
        <f t="array" ref="I156">INDEX(GMW!$A$2:$HZ$100,MATCH(1,(GMW!$HY$2:$HY$100=I$3)*(GMW!$HZ$2:$HZ$100=I$1),0),$B156-1973)</f>
        <v>184157</v>
      </c>
      <c r="J156" cm="1">
        <f t="array" ref="J156">INDEX(GMW!$A$2:$HZ$100,MATCH(1,(GMW!$HY$2:$HY$100=J$3)*(GMW!$HZ$2:$HZ$100=J$1),0),$B156-1973)</f>
        <v>1755300</v>
      </c>
      <c r="K156" cm="1">
        <f t="array" ref="K156">INDEX(GMW!$A$2:$HZ$100,MATCH(1,(GMW!$HY$2:$HY$100=K$3)*(GMW!$HZ$2:$HZ$100=K$1),0),$B156-1973)</f>
        <v>517565</v>
      </c>
      <c r="L156" cm="1">
        <f t="array" ref="L156">INDEX(GMW!$A$2:$HZ$100,MATCH(1,(GMW!$HY$2:$HY$100=L$3)*(GMW!$HZ$2:$HZ$100=L$1),0),$B156-1973)</f>
        <v>544475.6</v>
      </c>
      <c r="M156" cm="1">
        <f t="array" ref="M156">INDEX(GMW!$A$2:$HZ$100,MATCH(1,(GMW!$HY$2:$HY$100=M$3)*(GMW!$HZ$2:$HZ$100=M$1),0),$B156-1973)</f>
        <v>95.841819999999998</v>
      </c>
      <c r="N156" cm="1">
        <f t="array" ref="N156">INDEX(GMW!$A$2:$HZ$100,MATCH(1,(GMW!$HY$2:$HY$100=N$3)*(GMW!$HZ$2:$HZ$100=N$1),0),$B156-1973)</f>
        <v>103.16670000000001</v>
      </c>
      <c r="O156" cm="1">
        <f t="array" ref="O156">INDEX(GMW!$A$2:$HZ$100,MATCH(1,(GMW!$HY$2:$HY$100=O$3)*(GMW!$HZ$2:$HZ$100=O$1),0),$B156-1973)</f>
        <v>0.25</v>
      </c>
      <c r="P156" cm="1">
        <f t="array" ref="P156">INDEX(GMW!$A$2:$HZ$100,MATCH(1,(GMW!$HY$2:$HY$100=P$3)*(GMW!$HZ$2:$HZ$100=P$1),0),$B156-1973)</f>
        <v>46269</v>
      </c>
      <c r="Q156" cm="1">
        <f t="array" ref="Q156">INDEX(GMW!$A$2:$HZ$100,MATCH(1,(GMW!$HY$2:$HY$100=Q$3)*(GMW!$HZ$2:$HZ$100=Q$1),0),$B156-1973)</f>
        <v>94.1</v>
      </c>
      <c r="R156" cm="1">
        <f t="array" ref="R156">INDEX(GMW!$A$2:$HZ$100,MATCH(1,(GMW!$HY$2:$HY$100=R$3)*(GMW!$HZ$2:$HZ$100=R$1),0),$B156-1973)</f>
        <v>31433</v>
      </c>
      <c r="S156" cm="1">
        <f t="array" ref="S156">INDEX(GMW!$A$2:$HZ$100,MATCH(1,(GMW!$HY$2:$HY$100=S$3)*(GMW!$HZ$2:$HZ$100=S$1),0),$B156-1973)</f>
        <v>4.5</v>
      </c>
      <c r="T156" cm="1">
        <f t="array" ref="T156">INDEX(GMW!$A$2:$HZ$100,MATCH(1,(GMW!$HY$2:$HY$100=T$3)*(GMW!$HZ$2:$HZ$100=T$1),0),$B156-1973)</f>
        <v>-0.82168580000000002</v>
      </c>
      <c r="U156" cm="1">
        <f t="array" ref="U156">INDEX(GMW!$A$2:$HZ$100,MATCH(1,(GMW!$HY$2:$HY$100=U$3)*(GMW!$HZ$2:$HZ$100=U$1),0),$B156-1973)</f>
        <v>66040</v>
      </c>
      <c r="V156" cm="1">
        <f t="array" ref="V156">INDEX(GMW!$A$2:$HZ$100,MATCH(1,(GMW!$HY$2:$HY$100=V$3)*(GMW!$HZ$2:$HZ$100=V$1),0),$B156-1973)</f>
        <v>540020</v>
      </c>
      <c r="W156" cm="1">
        <f t="array" ref="W156">INDEX(GMW!$A$2:$HZ$100,MATCH(1,(GMW!$HY$2:$HY$100=W$3)*(GMW!$HZ$2:$HZ$100=W$1),0),$B156-1973)</f>
        <v>26522</v>
      </c>
      <c r="X156" cm="1">
        <f t="array" ref="X156">INDEX(GMW!$A$2:$HZ$100,MATCH(1,(GMW!$HY$2:$HY$100=X$3)*(GMW!$HZ$2:$HZ$100=X$1),0),$B156-1973)</f>
        <v>-16509</v>
      </c>
      <c r="Y156" cm="1">
        <f t="array" ref="Y156">INDEX(GMW!$A$2:$HZ$100,MATCH(1,(GMW!$HY$2:$HY$100=Y$3)*(GMW!$HZ$2:$HZ$100=Y$1),0),$B156-1973)</f>
        <v>188040</v>
      </c>
      <c r="Z156" cm="1">
        <f t="array" ref="Z156">INDEX(GMW!$A$2:$HZ$100,MATCH(1,(GMW!$HY$2:$HY$100=Z$3)*(GMW!$HZ$2:$HZ$100=Z$1),0),$B156-1973)</f>
        <v>10013</v>
      </c>
      <c r="AA156" cm="1">
        <f t="array" ref="AA156">INDEX(GMW!$A$2:$HZ$100,MATCH(1,(GMW!$HY$2:$HY$100=AA$3)*(GMW!$HZ$2:$HZ$100=AA$1),0),$B156-1973)</f>
        <v>12626</v>
      </c>
      <c r="AB156" cm="1">
        <f t="array" ref="AB156">INDEX(GMW!$A$2:$HZ$100,MATCH(1,(GMW!$HY$2:$HY$100=AB$3)*(GMW!$HZ$2:$HZ$100=AB$1),0),$B156-1973)</f>
        <v>184157</v>
      </c>
      <c r="AC156" cm="1">
        <f t="array" ref="AC156">INDEX(GMW!$A$2:$HZ$100,MATCH(1,(GMW!$HY$2:$HY$100=AC$3)*(GMW!$HZ$2:$HZ$100=AC$1),0),$B156-1973)</f>
        <v>1755300</v>
      </c>
      <c r="AD156" cm="1">
        <f t="array" ref="AD156">INDEX(GMW!$A$2:$HZ$100,MATCH(1,(GMW!$HY$2:$HY$100=AD$3)*(GMW!$HZ$2:$HZ$100=AD$1),0),$B156-1973)</f>
        <v>517565</v>
      </c>
      <c r="AE156" cm="1">
        <f t="array" ref="AE156">INDEX(GMW!$A$2:$HZ$100,MATCH(1,(GMW!$HY$2:$HY$100=AE$3)*(GMW!$HZ$2:$HZ$100=AE$1),0),$B156-1973)</f>
        <v>544475.6</v>
      </c>
      <c r="AF156" cm="1">
        <f t="array" ref="AF156">INDEX(GMW!$A$2:$HZ$100,MATCH(1,(GMW!$HY$2:$HY$100=AF$3)*(GMW!$HZ$2:$HZ$100=AF$1),0),$B156-1973)</f>
        <v>95.841819999999998</v>
      </c>
      <c r="AG156" cm="1">
        <f t="array" ref="AG156">INDEX(GMW!$A$2:$HZ$100,MATCH(1,(GMW!$HY$2:$HY$100=AG$3)*(GMW!$HZ$2:$HZ$100=AG$1),0),$B156-1973)</f>
        <v>103.16670000000001</v>
      </c>
      <c r="AH156" cm="1">
        <f t="array" ref="AH156">INDEX(GMW!$A$2:$HZ$100,MATCH(1,(GMW!$HY$2:$HY$100=AH$3)*(GMW!$HZ$2:$HZ$100=AH$1),0),$B156-1973)</f>
        <v>0.25</v>
      </c>
      <c r="AI156" cm="1">
        <f t="array" ref="AI156">INDEX(GMW!$A$2:$HZ$100,MATCH(1,(GMW!$HY$2:$HY$100=AI$3)*(GMW!$HZ$2:$HZ$100=AI$1),0),$B156-1973)</f>
        <v>46269</v>
      </c>
      <c r="AJ156" cm="1">
        <f t="array" ref="AJ156">INDEX(GMW!$A$2:$HZ$100,MATCH(1,(GMW!$HY$2:$HY$100=AJ$3)*(GMW!$HZ$2:$HZ$100=AJ$1),0),$B156-1973)</f>
        <v>94.1</v>
      </c>
      <c r="AK156" cm="1">
        <f t="array" ref="AK156">INDEX(GMW!$A$2:$HZ$100,MATCH(1,(GMW!$HY$2:$HY$100=AK$3)*(GMW!$HZ$2:$HZ$100=AK$1),0),$B156-1973)</f>
        <v>31433</v>
      </c>
      <c r="AL156" cm="1">
        <f t="array" ref="AL156">INDEX(GMW!$A$2:$HZ$100,MATCH(1,(GMW!$HY$2:$HY$100=AL$3)*(GMW!$HZ$2:$HZ$100=AL$1),0),$B156-1973)</f>
        <v>4.5</v>
      </c>
      <c r="AM156" cm="1">
        <f t="array" ref="AM156">INDEX(GMW!$A$2:$HZ$100,MATCH(1,(GMW!$HY$2:$HY$100=AM$3)*(GMW!$HZ$2:$HZ$100=AM$1),0),$B156-1973)</f>
        <v>-0.82168580000000002</v>
      </c>
      <c r="AN156" cm="1">
        <f t="array" ref="AN156">INDEX(GMW!$A$2:$HZ$100,MATCH(1,(GMW!$HY$2:$HY$100=AN$3)*(GMW!$HZ$2:$HZ$100=AN$1),0),$B156-1973)</f>
        <v>66040</v>
      </c>
      <c r="AO156" cm="1">
        <f t="array" ref="AO156">INDEX(GMW!$A$2:$HZ$100,MATCH(1,(GMW!$HY$2:$HY$100=AO$3)*(GMW!$HZ$2:$HZ$100=AO$1),0),$B156-1973)</f>
        <v>540020</v>
      </c>
      <c r="AP156" cm="1">
        <f t="array" ref="AP156">INDEX(GMW!$A$2:$HZ$100,MATCH(1,(GMW!$HY$2:$HY$100=AP$3)*(GMW!$HZ$2:$HZ$100=AP$1),0),$B156-1973)</f>
        <v>26522</v>
      </c>
      <c r="AQ156" cm="1">
        <f t="array" ref="AQ156">INDEX(GMW!$A$2:$HZ$100,MATCH(1,(GMW!$HY$2:$HY$100=AQ$3)*(GMW!$HZ$2:$HZ$100=AQ$1),0),$B156-1973)</f>
        <v>-16509</v>
      </c>
      <c r="AR156" cm="1">
        <f t="array" ref="AR156">INDEX(GMW!$A$2:$HZ$100,MATCH(1,(GMW!$HY$2:$HY$100=AR$3)*(GMW!$HZ$2:$HZ$100=AR$1),0),$B156-1973)</f>
        <v>188040</v>
      </c>
      <c r="AS156" cm="1">
        <f t="array" ref="AS156">INDEX(GMW!$A$2:$HZ$100,MATCH(1,(GMW!$HY$2:$HY$100=AS$3)*(GMW!$HZ$2:$HZ$100=AS$1),0),$B156-1973)</f>
        <v>10013</v>
      </c>
      <c r="AT156" cm="1">
        <f t="array" ref="AT156">INDEX(GMW!$A$2:$HZ$100,MATCH(1,(GMW!$HY$2:$HY$100=AT$3)*(GMW!$HZ$2:$HZ$100=AT$1),0),$B156-1973)</f>
        <v>12626</v>
      </c>
      <c r="AU156" cm="1">
        <f t="array" ref="AU156">INDEX(GMW!$A$2:$HZ$100,MATCH(1,(GMW!$HY$2:$HY$100=AU$3)*(GMW!$HZ$2:$HZ$100=AU$1),0),$B156-1973)</f>
        <v>184157</v>
      </c>
      <c r="AV156" cm="1">
        <f t="array" ref="AV156">INDEX(GMW!$A$2:$HZ$100,MATCH(1,(GMW!$HY$2:$HY$100=AV$3)*(GMW!$HZ$2:$HZ$100=AV$1),0),$B156-1973)</f>
        <v>1755300</v>
      </c>
      <c r="AW156" cm="1">
        <f t="array" ref="AW156">INDEX(GMW!$A$2:$HZ$100,MATCH(1,(GMW!$HY$2:$HY$100=AW$3)*(GMW!$HZ$2:$HZ$100=AW$1),0),$B156-1973)</f>
        <v>517565</v>
      </c>
      <c r="AX156" cm="1">
        <f t="array" ref="AX156">INDEX(GMW!$A$2:$HZ$100,MATCH(1,(GMW!$HY$2:$HY$100=AX$3)*(GMW!$HZ$2:$HZ$100=AX$1),0),$B156-1973)</f>
        <v>544475.6</v>
      </c>
      <c r="AY156" cm="1">
        <f t="array" ref="AY156">INDEX(GMW!$A$2:$HZ$100,MATCH(1,(GMW!$HY$2:$HY$100=AY$3)*(GMW!$HZ$2:$HZ$100=AY$1),0),$B156-1973)</f>
        <v>95.841819999999998</v>
      </c>
      <c r="AZ156" cm="1">
        <f t="array" ref="AZ156">INDEX(GMW!$A$2:$HZ$100,MATCH(1,(GMW!$HY$2:$HY$100=AZ$3)*(GMW!$HZ$2:$HZ$100=AZ$1),0),$B156-1973)</f>
        <v>103.16670000000001</v>
      </c>
      <c r="BA156" cm="1">
        <f t="array" ref="BA156">INDEX(GMW!$A$2:$HZ$100,MATCH(1,(GMW!$HY$2:$HY$100=BA$3)*(GMW!$HZ$2:$HZ$100=BA$1),0),$B156-1973)</f>
        <v>0.25</v>
      </c>
      <c r="BB156" cm="1">
        <f t="array" ref="BB156">INDEX(GMW!$A$2:$HZ$100,MATCH(1,(GMW!$HY$2:$HY$100=BB$3)*(GMW!$HZ$2:$HZ$100=BB$1),0),$B156-1973)</f>
        <v>46269</v>
      </c>
      <c r="BC156" cm="1">
        <f t="array" ref="BC156">INDEX(GMW!$A$2:$HZ$100,MATCH(1,(GMW!$HY$2:$HY$100=BC$3)*(GMW!$HZ$2:$HZ$100=BC$1),0),$B156-1973)</f>
        <v>94.1</v>
      </c>
      <c r="BD156" cm="1">
        <f t="array" ref="BD156">INDEX(GMW!$A$2:$HZ$100,MATCH(1,(GMW!$HY$2:$HY$100=BD$3)*(GMW!$HZ$2:$HZ$100=BD$1),0),$B156-1973)</f>
        <v>31433</v>
      </c>
      <c r="BE156" cm="1">
        <f t="array" ref="BE156">INDEX(GMW!$A$2:$HZ$100,MATCH(1,(GMW!$HY$2:$HY$100=BE$3)*(GMW!$HZ$2:$HZ$100=BE$1),0),$B156-1973)</f>
        <v>4.5</v>
      </c>
      <c r="BF156" cm="1">
        <f t="array" ref="BF156">INDEX(GMW!$A$2:$HZ$100,MATCH(1,(GMW!$HY$2:$HY$100=BF$3)*(GMW!$HZ$2:$HZ$100=BF$1),0),$B156-1973)</f>
        <v>-0.82168580000000002</v>
      </c>
      <c r="BG156" cm="1">
        <f t="array" ref="BG156">INDEX(GMW!$A$2:$HZ$100,MATCH(1,(GMW!$HY$2:$HY$100=BG$3)*(GMW!$HZ$2:$HZ$100=BG$1),0),$B156-1973)</f>
        <v>66040</v>
      </c>
      <c r="BJ156">
        <f t="shared" si="145"/>
        <v>2017</v>
      </c>
    </row>
    <row r="157" spans="1:63">
      <c r="B157">
        <f t="shared" si="143"/>
        <v>2130</v>
      </c>
      <c r="C157" cm="1">
        <f t="array" ref="C157">INDEX(GMW!$A$2:$HZ$100,MATCH(1,(GMW!$HY$2:$HY$100=C$3)*(GMW!$HZ$2:$HZ$100=C$1),0),$B157-1973)</f>
        <v>543452</v>
      </c>
      <c r="D157" cm="1">
        <f t="array" ref="D157">INDEX(GMW!$A$2:$HZ$100,MATCH(1,(GMW!$HY$2:$HY$100=D$3)*(GMW!$HZ$2:$HZ$100=D$1),0),$B157-1973)</f>
        <v>15803</v>
      </c>
      <c r="E157" cm="1">
        <f t="array" ref="E157">INDEX(GMW!$A$2:$HZ$100,MATCH(1,(GMW!$HY$2:$HY$100=E$3)*(GMW!$HZ$2:$HZ$100=E$1),0),$B157-1973)</f>
        <v>-5166</v>
      </c>
      <c r="F157" cm="1">
        <f t="array" ref="F157">INDEX(GMW!$A$2:$HZ$100,MATCH(1,(GMW!$HY$2:$HY$100=F$3)*(GMW!$HZ$2:$HZ$100=F$1),0),$B157-1973)</f>
        <v>185694</v>
      </c>
      <c r="G157" cm="1">
        <f t="array" ref="G157">INDEX(GMW!$A$2:$HZ$100,MATCH(1,(GMW!$HY$2:$HY$100=G$3)*(GMW!$HZ$2:$HZ$100=G$1),0),$B157-1973)</f>
        <v>10637</v>
      </c>
      <c r="H157" cm="1">
        <f t="array" ref="H157">INDEX(GMW!$A$2:$HZ$100,MATCH(1,(GMW!$HY$2:$HY$100=H$3)*(GMW!$HZ$2:$HZ$100=H$1),0),$B157-1973)</f>
        <v>12647</v>
      </c>
      <c r="I157" cm="1">
        <f t="array" ref="I157">INDEX(GMW!$A$2:$HZ$100,MATCH(1,(GMW!$HY$2:$HY$100=I$3)*(GMW!$HZ$2:$HZ$100=I$1),0),$B157-1973)</f>
        <v>193175</v>
      </c>
      <c r="J157" cm="1">
        <f t="array" ref="J157">INDEX(GMW!$A$2:$HZ$100,MATCH(1,(GMW!$HY$2:$HY$100=J$3)*(GMW!$HZ$2:$HZ$100=J$1),0),$B157-1973)</f>
        <v>1773700</v>
      </c>
      <c r="K157" cm="1">
        <f t="array" ref="K157">INDEX(GMW!$A$2:$HZ$100,MATCH(1,(GMW!$HY$2:$HY$100=K$3)*(GMW!$HZ$2:$HZ$100=K$1),0),$B157-1973)</f>
        <v>521219</v>
      </c>
      <c r="L157" cm="1">
        <f t="array" ref="L157">INDEX(GMW!$A$2:$HZ$100,MATCH(1,(GMW!$HY$2:$HY$100=L$3)*(GMW!$HZ$2:$HZ$100=L$1),0),$B157-1973)</f>
        <v>542133.1</v>
      </c>
      <c r="M157" cm="1">
        <f t="array" ref="M157">INDEX(GMW!$A$2:$HZ$100,MATCH(1,(GMW!$HY$2:$HY$100=M$3)*(GMW!$HZ$2:$HZ$100=M$1),0),$B157-1973)</f>
        <v>95.908929999999998</v>
      </c>
      <c r="N157" cm="1">
        <f t="array" ref="N157">INDEX(GMW!$A$2:$HZ$100,MATCH(1,(GMW!$HY$2:$HY$100=N$3)*(GMW!$HZ$2:$HZ$100=N$1),0),$B157-1973)</f>
        <v>103.7</v>
      </c>
      <c r="O157" cm="1">
        <f t="array" ref="O157">INDEX(GMW!$A$2:$HZ$100,MATCH(1,(GMW!$HY$2:$HY$100=O$3)*(GMW!$HZ$2:$HZ$100=O$1),0),$B157-1973)</f>
        <v>0.25</v>
      </c>
      <c r="P157" cm="1">
        <f t="array" ref="P157">INDEX(GMW!$A$2:$HZ$100,MATCH(1,(GMW!$HY$2:$HY$100=P$3)*(GMW!$HZ$2:$HZ$100=P$1),0),$B157-1973)</f>
        <v>46956</v>
      </c>
      <c r="Q157" cm="1">
        <f t="array" ref="Q157">INDEX(GMW!$A$2:$HZ$100,MATCH(1,(GMW!$HY$2:$HY$100=Q$3)*(GMW!$HZ$2:$HZ$100=Q$1),0),$B157-1973)</f>
        <v>95.5</v>
      </c>
      <c r="R157" cm="1">
        <f t="array" ref="R157">INDEX(GMW!$A$2:$HZ$100,MATCH(1,(GMW!$HY$2:$HY$100=R$3)*(GMW!$HZ$2:$HZ$100=R$1),0),$B157-1973)</f>
        <v>31465</v>
      </c>
      <c r="S157" cm="1">
        <f t="array" ref="S157">INDEX(GMW!$A$2:$HZ$100,MATCH(1,(GMW!$HY$2:$HY$100=S$3)*(GMW!$HZ$2:$HZ$100=S$1),0),$B157-1973)</f>
        <v>4.3</v>
      </c>
      <c r="T157" cm="1">
        <f t="array" ref="T157">INDEX(GMW!$A$2:$HZ$100,MATCH(1,(GMW!$HY$2:$HY$100=T$3)*(GMW!$HZ$2:$HZ$100=T$1),0),$B157-1973)</f>
        <v>0.2429962</v>
      </c>
      <c r="U157" cm="1">
        <f t="array" ref="U157">INDEX(GMW!$A$2:$HZ$100,MATCH(1,(GMW!$HY$2:$HY$100=U$3)*(GMW!$HZ$2:$HZ$100=U$1),0),$B157-1973)</f>
        <v>66139</v>
      </c>
      <c r="V157" cm="1">
        <f t="array" ref="V157">INDEX(GMW!$A$2:$HZ$100,MATCH(1,(GMW!$HY$2:$HY$100=V$3)*(GMW!$HZ$2:$HZ$100=V$1),0),$B157-1973)</f>
        <v>543452</v>
      </c>
      <c r="W157" cm="1">
        <f t="array" ref="W157">INDEX(GMW!$A$2:$HZ$100,MATCH(1,(GMW!$HY$2:$HY$100=W$3)*(GMW!$HZ$2:$HZ$100=W$1),0),$B157-1973)</f>
        <v>15803</v>
      </c>
      <c r="X157" cm="1">
        <f t="array" ref="X157">INDEX(GMW!$A$2:$HZ$100,MATCH(1,(GMW!$HY$2:$HY$100=X$3)*(GMW!$HZ$2:$HZ$100=X$1),0),$B157-1973)</f>
        <v>-5166</v>
      </c>
      <c r="Y157" cm="1">
        <f t="array" ref="Y157">INDEX(GMW!$A$2:$HZ$100,MATCH(1,(GMW!$HY$2:$HY$100=Y$3)*(GMW!$HZ$2:$HZ$100=Y$1),0),$B157-1973)</f>
        <v>185694</v>
      </c>
      <c r="Z157" cm="1">
        <f t="array" ref="Z157">INDEX(GMW!$A$2:$HZ$100,MATCH(1,(GMW!$HY$2:$HY$100=Z$3)*(GMW!$HZ$2:$HZ$100=Z$1),0),$B157-1973)</f>
        <v>10637</v>
      </c>
      <c r="AA157" cm="1">
        <f t="array" ref="AA157">INDEX(GMW!$A$2:$HZ$100,MATCH(1,(GMW!$HY$2:$HY$100=AA$3)*(GMW!$HZ$2:$HZ$100=AA$1),0),$B157-1973)</f>
        <v>12647</v>
      </c>
      <c r="AB157" cm="1">
        <f t="array" ref="AB157">INDEX(GMW!$A$2:$HZ$100,MATCH(1,(GMW!$HY$2:$HY$100=AB$3)*(GMW!$HZ$2:$HZ$100=AB$1),0),$B157-1973)</f>
        <v>193175</v>
      </c>
      <c r="AC157" cm="1">
        <f t="array" ref="AC157">INDEX(GMW!$A$2:$HZ$100,MATCH(1,(GMW!$HY$2:$HY$100=AC$3)*(GMW!$HZ$2:$HZ$100=AC$1),0),$B157-1973)</f>
        <v>1773700</v>
      </c>
      <c r="AD157" cm="1">
        <f t="array" ref="AD157">INDEX(GMW!$A$2:$HZ$100,MATCH(1,(GMW!$HY$2:$HY$100=AD$3)*(GMW!$HZ$2:$HZ$100=AD$1),0),$B157-1973)</f>
        <v>521219</v>
      </c>
      <c r="AE157" cm="1">
        <f t="array" ref="AE157">INDEX(GMW!$A$2:$HZ$100,MATCH(1,(GMW!$HY$2:$HY$100=AE$3)*(GMW!$HZ$2:$HZ$100=AE$1),0),$B157-1973)</f>
        <v>542133.1</v>
      </c>
      <c r="AF157" cm="1">
        <f t="array" ref="AF157">INDEX(GMW!$A$2:$HZ$100,MATCH(1,(GMW!$HY$2:$HY$100=AF$3)*(GMW!$HZ$2:$HZ$100=AF$1),0),$B157-1973)</f>
        <v>95.908929999999998</v>
      </c>
      <c r="AG157" cm="1">
        <f t="array" ref="AG157">INDEX(GMW!$A$2:$HZ$100,MATCH(1,(GMW!$HY$2:$HY$100=AG$3)*(GMW!$HZ$2:$HZ$100=AG$1),0),$B157-1973)</f>
        <v>103.7</v>
      </c>
      <c r="AH157" cm="1">
        <f t="array" ref="AH157">INDEX(GMW!$A$2:$HZ$100,MATCH(1,(GMW!$HY$2:$HY$100=AH$3)*(GMW!$HZ$2:$HZ$100=AH$1),0),$B157-1973)</f>
        <v>0.25</v>
      </c>
      <c r="AI157" cm="1">
        <f t="array" ref="AI157">INDEX(GMW!$A$2:$HZ$100,MATCH(1,(GMW!$HY$2:$HY$100=AI$3)*(GMW!$HZ$2:$HZ$100=AI$1),0),$B157-1973)</f>
        <v>46956</v>
      </c>
      <c r="AJ157" cm="1">
        <f t="array" ref="AJ157">INDEX(GMW!$A$2:$HZ$100,MATCH(1,(GMW!$HY$2:$HY$100=AJ$3)*(GMW!$HZ$2:$HZ$100=AJ$1),0),$B157-1973)</f>
        <v>95.5</v>
      </c>
      <c r="AK157" cm="1">
        <f t="array" ref="AK157">INDEX(GMW!$A$2:$HZ$100,MATCH(1,(GMW!$HY$2:$HY$100=AK$3)*(GMW!$HZ$2:$HZ$100=AK$1),0),$B157-1973)</f>
        <v>31465</v>
      </c>
      <c r="AL157" cm="1">
        <f t="array" ref="AL157">INDEX(GMW!$A$2:$HZ$100,MATCH(1,(GMW!$HY$2:$HY$100=AL$3)*(GMW!$HZ$2:$HZ$100=AL$1),0),$B157-1973)</f>
        <v>4.3</v>
      </c>
      <c r="AM157" cm="1">
        <f t="array" ref="AM157">INDEX(GMW!$A$2:$HZ$100,MATCH(1,(GMW!$HY$2:$HY$100=AM$3)*(GMW!$HZ$2:$HZ$100=AM$1),0),$B157-1973)</f>
        <v>0.2429962</v>
      </c>
      <c r="AN157" cm="1">
        <f t="array" ref="AN157">INDEX(GMW!$A$2:$HZ$100,MATCH(1,(GMW!$HY$2:$HY$100=AN$3)*(GMW!$HZ$2:$HZ$100=AN$1),0),$B157-1973)</f>
        <v>66139</v>
      </c>
      <c r="AO157" cm="1">
        <f t="array" ref="AO157">INDEX(GMW!$A$2:$HZ$100,MATCH(1,(GMW!$HY$2:$HY$100=AO$3)*(GMW!$HZ$2:$HZ$100=AO$1),0),$B157-1973)</f>
        <v>543452</v>
      </c>
      <c r="AP157" cm="1">
        <f t="array" ref="AP157">INDEX(GMW!$A$2:$HZ$100,MATCH(1,(GMW!$HY$2:$HY$100=AP$3)*(GMW!$HZ$2:$HZ$100=AP$1),0),$B157-1973)</f>
        <v>15803</v>
      </c>
      <c r="AQ157" cm="1">
        <f t="array" ref="AQ157">INDEX(GMW!$A$2:$HZ$100,MATCH(1,(GMW!$HY$2:$HY$100=AQ$3)*(GMW!$HZ$2:$HZ$100=AQ$1),0),$B157-1973)</f>
        <v>-5166</v>
      </c>
      <c r="AR157" cm="1">
        <f t="array" ref="AR157">INDEX(GMW!$A$2:$HZ$100,MATCH(1,(GMW!$HY$2:$HY$100=AR$3)*(GMW!$HZ$2:$HZ$100=AR$1),0),$B157-1973)</f>
        <v>185694</v>
      </c>
      <c r="AS157" cm="1">
        <f t="array" ref="AS157">INDEX(GMW!$A$2:$HZ$100,MATCH(1,(GMW!$HY$2:$HY$100=AS$3)*(GMW!$HZ$2:$HZ$100=AS$1),0),$B157-1973)</f>
        <v>10637</v>
      </c>
      <c r="AT157" cm="1">
        <f t="array" ref="AT157">INDEX(GMW!$A$2:$HZ$100,MATCH(1,(GMW!$HY$2:$HY$100=AT$3)*(GMW!$HZ$2:$HZ$100=AT$1),0),$B157-1973)</f>
        <v>12647</v>
      </c>
      <c r="AU157" cm="1">
        <f t="array" ref="AU157">INDEX(GMW!$A$2:$HZ$100,MATCH(1,(GMW!$HY$2:$HY$100=AU$3)*(GMW!$HZ$2:$HZ$100=AU$1),0),$B157-1973)</f>
        <v>193175</v>
      </c>
      <c r="AV157" cm="1">
        <f t="array" ref="AV157">INDEX(GMW!$A$2:$HZ$100,MATCH(1,(GMW!$HY$2:$HY$100=AV$3)*(GMW!$HZ$2:$HZ$100=AV$1),0),$B157-1973)</f>
        <v>1773700</v>
      </c>
      <c r="AW157" cm="1">
        <f t="array" ref="AW157">INDEX(GMW!$A$2:$HZ$100,MATCH(1,(GMW!$HY$2:$HY$100=AW$3)*(GMW!$HZ$2:$HZ$100=AW$1),0),$B157-1973)</f>
        <v>521219</v>
      </c>
      <c r="AX157" cm="1">
        <f t="array" ref="AX157">INDEX(GMW!$A$2:$HZ$100,MATCH(1,(GMW!$HY$2:$HY$100=AX$3)*(GMW!$HZ$2:$HZ$100=AX$1),0),$B157-1973)</f>
        <v>542133.1</v>
      </c>
      <c r="AY157" cm="1">
        <f t="array" ref="AY157">INDEX(GMW!$A$2:$HZ$100,MATCH(1,(GMW!$HY$2:$HY$100=AY$3)*(GMW!$HZ$2:$HZ$100=AY$1),0),$B157-1973)</f>
        <v>95.908929999999998</v>
      </c>
      <c r="AZ157" cm="1">
        <f t="array" ref="AZ157">INDEX(GMW!$A$2:$HZ$100,MATCH(1,(GMW!$HY$2:$HY$100=AZ$3)*(GMW!$HZ$2:$HZ$100=AZ$1),0),$B157-1973)</f>
        <v>103.7</v>
      </c>
      <c r="BA157" cm="1">
        <f t="array" ref="BA157">INDEX(GMW!$A$2:$HZ$100,MATCH(1,(GMW!$HY$2:$HY$100=BA$3)*(GMW!$HZ$2:$HZ$100=BA$1),0),$B157-1973)</f>
        <v>0.25</v>
      </c>
      <c r="BB157" cm="1">
        <f t="array" ref="BB157">INDEX(GMW!$A$2:$HZ$100,MATCH(1,(GMW!$HY$2:$HY$100=BB$3)*(GMW!$HZ$2:$HZ$100=BB$1),0),$B157-1973)</f>
        <v>46956</v>
      </c>
      <c r="BC157" cm="1">
        <f t="array" ref="BC157">INDEX(GMW!$A$2:$HZ$100,MATCH(1,(GMW!$HY$2:$HY$100=BC$3)*(GMW!$HZ$2:$HZ$100=BC$1),0),$B157-1973)</f>
        <v>95.5</v>
      </c>
      <c r="BD157" cm="1">
        <f t="array" ref="BD157">INDEX(GMW!$A$2:$HZ$100,MATCH(1,(GMW!$HY$2:$HY$100=BD$3)*(GMW!$HZ$2:$HZ$100=BD$1),0),$B157-1973)</f>
        <v>31465</v>
      </c>
      <c r="BE157" cm="1">
        <f t="array" ref="BE157">INDEX(GMW!$A$2:$HZ$100,MATCH(1,(GMW!$HY$2:$HY$100=BE$3)*(GMW!$HZ$2:$HZ$100=BE$1),0),$B157-1973)</f>
        <v>4.3</v>
      </c>
      <c r="BF157" cm="1">
        <f t="array" ref="BF157">INDEX(GMW!$A$2:$HZ$100,MATCH(1,(GMW!$HY$2:$HY$100=BF$3)*(GMW!$HZ$2:$HZ$100=BF$1),0),$B157-1973)</f>
        <v>0.2429962</v>
      </c>
      <c r="BG157" cm="1">
        <f t="array" ref="BG157">INDEX(GMW!$A$2:$HZ$100,MATCH(1,(GMW!$HY$2:$HY$100=BG$3)*(GMW!$HZ$2:$HZ$100=BG$1),0),$B157-1973)</f>
        <v>66139</v>
      </c>
      <c r="BJ157">
        <f t="shared" si="145"/>
        <v>2017</v>
      </c>
    </row>
    <row r="158" spans="1:63">
      <c r="B158">
        <f t="shared" si="143"/>
        <v>2131</v>
      </c>
      <c r="C158" cm="1">
        <f t="array" ref="C158">INDEX(GMW!$A$2:$HZ$100,MATCH(1,(GMW!$HY$2:$HY$100=C$3)*(GMW!$HZ$2:$HZ$100=C$1),0),$B158-1973)</f>
        <v>547377</v>
      </c>
      <c r="D158" cm="1">
        <f t="array" ref="D158">INDEX(GMW!$A$2:$HZ$100,MATCH(1,(GMW!$HY$2:$HY$100=D$3)*(GMW!$HZ$2:$HZ$100=D$1),0),$B158-1973)</f>
        <v>19128</v>
      </c>
      <c r="E158" cm="1">
        <f t="array" ref="E158">INDEX(GMW!$A$2:$HZ$100,MATCH(1,(GMW!$HY$2:$HY$100=E$3)*(GMW!$HZ$2:$HZ$100=E$1),0),$B158-1973)</f>
        <v>-8977.9989999999998</v>
      </c>
      <c r="F158" cm="1">
        <f t="array" ref="F158">INDEX(GMW!$A$2:$HZ$100,MATCH(1,(GMW!$HY$2:$HY$100=F$3)*(GMW!$HZ$2:$HZ$100=F$1),0),$B158-1973)</f>
        <v>185073</v>
      </c>
      <c r="G158" cm="1">
        <f t="array" ref="G158">INDEX(GMW!$A$2:$HZ$100,MATCH(1,(GMW!$HY$2:$HY$100=G$3)*(GMW!$HZ$2:$HZ$100=G$1),0),$B158-1973)</f>
        <v>10150</v>
      </c>
      <c r="H158" cm="1">
        <f t="array" ref="H158">INDEX(GMW!$A$2:$HZ$100,MATCH(1,(GMW!$HY$2:$HY$100=H$3)*(GMW!$HZ$2:$HZ$100=H$1),0),$B158-1973)</f>
        <v>12507</v>
      </c>
      <c r="I158" cm="1">
        <f t="array" ref="I158">INDEX(GMW!$A$2:$HZ$100,MATCH(1,(GMW!$HY$2:$HY$100=I$3)*(GMW!$HZ$2:$HZ$100=I$1),0),$B158-1973)</f>
        <v>188602</v>
      </c>
      <c r="J158" cm="1">
        <f t="array" ref="J158">INDEX(GMW!$A$2:$HZ$100,MATCH(1,(GMW!$HY$2:$HY$100=J$3)*(GMW!$HZ$2:$HZ$100=J$1),0),$B158-1973)</f>
        <v>1743700</v>
      </c>
      <c r="K158" cm="1">
        <f t="array" ref="K158">INDEX(GMW!$A$2:$HZ$100,MATCH(1,(GMW!$HY$2:$HY$100=K$3)*(GMW!$HZ$2:$HZ$100=K$1),0),$B158-1973)</f>
        <v>529772</v>
      </c>
      <c r="L158" cm="1">
        <f t="array" ref="L158">INDEX(GMW!$A$2:$HZ$100,MATCH(1,(GMW!$HY$2:$HY$100=L$3)*(GMW!$HZ$2:$HZ$100=L$1),0),$B158-1973)</f>
        <v>543884.1</v>
      </c>
      <c r="M158" cm="1">
        <f t="array" ref="M158">INDEX(GMW!$A$2:$HZ$100,MATCH(1,(GMW!$HY$2:$HY$100=M$3)*(GMW!$HZ$2:$HZ$100=M$1),0),$B158-1973)</f>
        <v>96.783749999999998</v>
      </c>
      <c r="N158" cm="1">
        <f t="array" ref="N158">INDEX(GMW!$A$2:$HZ$100,MATCH(1,(GMW!$HY$2:$HY$100=N$3)*(GMW!$HZ$2:$HZ$100=N$1),0),$B158-1973)</f>
        <v>104.5667</v>
      </c>
      <c r="O158" cm="1">
        <f t="array" ref="O158">INDEX(GMW!$A$2:$HZ$100,MATCH(1,(GMW!$HY$2:$HY$100=O$3)*(GMW!$HZ$2:$HZ$100=O$1),0),$B158-1973)</f>
        <v>0.5</v>
      </c>
      <c r="P158" cm="1">
        <f t="array" ref="P158">INDEX(GMW!$A$2:$HZ$100,MATCH(1,(GMW!$HY$2:$HY$100=P$3)*(GMW!$HZ$2:$HZ$100=P$1),0),$B158-1973)</f>
        <v>48373</v>
      </c>
      <c r="Q158" cm="1">
        <f t="array" ref="Q158">INDEX(GMW!$A$2:$HZ$100,MATCH(1,(GMW!$HY$2:$HY$100=Q$3)*(GMW!$HZ$2:$HZ$100=Q$1),0),$B158-1973)</f>
        <v>97.4</v>
      </c>
      <c r="R158" cm="1">
        <f t="array" ref="R158">INDEX(GMW!$A$2:$HZ$100,MATCH(1,(GMW!$HY$2:$HY$100=R$3)*(GMW!$HZ$2:$HZ$100=R$1),0),$B158-1973)</f>
        <v>31771</v>
      </c>
      <c r="S158" cm="1">
        <f t="array" ref="S158">INDEX(GMW!$A$2:$HZ$100,MATCH(1,(GMW!$HY$2:$HY$100=S$3)*(GMW!$HZ$2:$HZ$100=S$1),0),$B158-1973)</f>
        <v>4.4000000000000004</v>
      </c>
      <c r="T158" cm="1">
        <f t="array" ref="T158">INDEX(GMW!$A$2:$HZ$100,MATCH(1,(GMW!$HY$2:$HY$100=T$3)*(GMW!$HZ$2:$HZ$100=T$1),0),$B158-1973)</f>
        <v>0.64020160000000004</v>
      </c>
      <c r="U158" cm="1">
        <f t="array" ref="U158">INDEX(GMW!$A$2:$HZ$100,MATCH(1,(GMW!$HY$2:$HY$100=U$3)*(GMW!$HZ$2:$HZ$100=U$1),0),$B158-1973)</f>
        <v>66238</v>
      </c>
      <c r="V158" cm="1">
        <f t="array" ref="V158">INDEX(GMW!$A$2:$HZ$100,MATCH(1,(GMW!$HY$2:$HY$100=V$3)*(GMW!$HZ$2:$HZ$100=V$1),0),$B158-1973)</f>
        <v>547377</v>
      </c>
      <c r="W158" cm="1">
        <f t="array" ref="W158">INDEX(GMW!$A$2:$HZ$100,MATCH(1,(GMW!$HY$2:$HY$100=W$3)*(GMW!$HZ$2:$HZ$100=W$1),0),$B158-1973)</f>
        <v>19128</v>
      </c>
      <c r="X158" cm="1">
        <f t="array" ref="X158">INDEX(GMW!$A$2:$HZ$100,MATCH(1,(GMW!$HY$2:$HY$100=X$3)*(GMW!$HZ$2:$HZ$100=X$1),0),$B158-1973)</f>
        <v>-8977.9989999999998</v>
      </c>
      <c r="Y158" cm="1">
        <f t="array" ref="Y158">INDEX(GMW!$A$2:$HZ$100,MATCH(1,(GMW!$HY$2:$HY$100=Y$3)*(GMW!$HZ$2:$HZ$100=Y$1),0),$B158-1973)</f>
        <v>185073</v>
      </c>
      <c r="Z158" cm="1">
        <f t="array" ref="Z158">INDEX(GMW!$A$2:$HZ$100,MATCH(1,(GMW!$HY$2:$HY$100=Z$3)*(GMW!$HZ$2:$HZ$100=Z$1),0),$B158-1973)</f>
        <v>10150</v>
      </c>
      <c r="AA158" cm="1">
        <f t="array" ref="AA158">INDEX(GMW!$A$2:$HZ$100,MATCH(1,(GMW!$HY$2:$HY$100=AA$3)*(GMW!$HZ$2:$HZ$100=AA$1),0),$B158-1973)</f>
        <v>12507</v>
      </c>
      <c r="AB158" cm="1">
        <f t="array" ref="AB158">INDEX(GMW!$A$2:$HZ$100,MATCH(1,(GMW!$HY$2:$HY$100=AB$3)*(GMW!$HZ$2:$HZ$100=AB$1),0),$B158-1973)</f>
        <v>188602</v>
      </c>
      <c r="AC158" cm="1">
        <f t="array" ref="AC158">INDEX(GMW!$A$2:$HZ$100,MATCH(1,(GMW!$HY$2:$HY$100=AC$3)*(GMW!$HZ$2:$HZ$100=AC$1),0),$B158-1973)</f>
        <v>1743700</v>
      </c>
      <c r="AD158" cm="1">
        <f t="array" ref="AD158">INDEX(GMW!$A$2:$HZ$100,MATCH(1,(GMW!$HY$2:$HY$100=AD$3)*(GMW!$HZ$2:$HZ$100=AD$1),0),$B158-1973)</f>
        <v>529772</v>
      </c>
      <c r="AE158" cm="1">
        <f t="array" ref="AE158">INDEX(GMW!$A$2:$HZ$100,MATCH(1,(GMW!$HY$2:$HY$100=AE$3)*(GMW!$HZ$2:$HZ$100=AE$1),0),$B158-1973)</f>
        <v>543884.1</v>
      </c>
      <c r="AF158" cm="1">
        <f t="array" ref="AF158">INDEX(GMW!$A$2:$HZ$100,MATCH(1,(GMW!$HY$2:$HY$100=AF$3)*(GMW!$HZ$2:$HZ$100=AF$1),0),$B158-1973)</f>
        <v>96.783749999999998</v>
      </c>
      <c r="AG158" cm="1">
        <f t="array" ref="AG158">INDEX(GMW!$A$2:$HZ$100,MATCH(1,(GMW!$HY$2:$HY$100=AG$3)*(GMW!$HZ$2:$HZ$100=AG$1),0),$B158-1973)</f>
        <v>104.5667</v>
      </c>
      <c r="AH158" cm="1">
        <f t="array" ref="AH158">INDEX(GMW!$A$2:$HZ$100,MATCH(1,(GMW!$HY$2:$HY$100=AH$3)*(GMW!$HZ$2:$HZ$100=AH$1),0),$B158-1973)</f>
        <v>0.5</v>
      </c>
      <c r="AI158" cm="1">
        <f t="array" ref="AI158">INDEX(GMW!$A$2:$HZ$100,MATCH(1,(GMW!$HY$2:$HY$100=AI$3)*(GMW!$HZ$2:$HZ$100=AI$1),0),$B158-1973)</f>
        <v>48373</v>
      </c>
      <c r="AJ158" cm="1">
        <f t="array" ref="AJ158">INDEX(GMW!$A$2:$HZ$100,MATCH(1,(GMW!$HY$2:$HY$100=AJ$3)*(GMW!$HZ$2:$HZ$100=AJ$1),0),$B158-1973)</f>
        <v>97.4</v>
      </c>
      <c r="AK158" cm="1">
        <f t="array" ref="AK158">INDEX(GMW!$A$2:$HZ$100,MATCH(1,(GMW!$HY$2:$HY$100=AK$3)*(GMW!$HZ$2:$HZ$100=AK$1),0),$B158-1973)</f>
        <v>31771</v>
      </c>
      <c r="AL158" cm="1">
        <f t="array" ref="AL158">INDEX(GMW!$A$2:$HZ$100,MATCH(1,(GMW!$HY$2:$HY$100=AL$3)*(GMW!$HZ$2:$HZ$100=AL$1),0),$B158-1973)</f>
        <v>4.4000000000000004</v>
      </c>
      <c r="AM158" cm="1">
        <f t="array" ref="AM158">INDEX(GMW!$A$2:$HZ$100,MATCH(1,(GMW!$HY$2:$HY$100=AM$3)*(GMW!$HZ$2:$HZ$100=AM$1),0),$B158-1973)</f>
        <v>0.64020160000000004</v>
      </c>
      <c r="AN158" cm="1">
        <f t="array" ref="AN158">INDEX(GMW!$A$2:$HZ$100,MATCH(1,(GMW!$HY$2:$HY$100=AN$3)*(GMW!$HZ$2:$HZ$100=AN$1),0),$B158-1973)</f>
        <v>66238</v>
      </c>
      <c r="AO158" cm="1">
        <f t="array" ref="AO158">INDEX(GMW!$A$2:$HZ$100,MATCH(1,(GMW!$HY$2:$HY$100=AO$3)*(GMW!$HZ$2:$HZ$100=AO$1),0),$B158-1973)</f>
        <v>547377</v>
      </c>
      <c r="AP158" cm="1">
        <f t="array" ref="AP158">INDEX(GMW!$A$2:$HZ$100,MATCH(1,(GMW!$HY$2:$HY$100=AP$3)*(GMW!$HZ$2:$HZ$100=AP$1),0),$B158-1973)</f>
        <v>19128</v>
      </c>
      <c r="AQ158" cm="1">
        <f t="array" ref="AQ158">INDEX(GMW!$A$2:$HZ$100,MATCH(1,(GMW!$HY$2:$HY$100=AQ$3)*(GMW!$HZ$2:$HZ$100=AQ$1),0),$B158-1973)</f>
        <v>-8977.9989999999998</v>
      </c>
      <c r="AR158" cm="1">
        <f t="array" ref="AR158">INDEX(GMW!$A$2:$HZ$100,MATCH(1,(GMW!$HY$2:$HY$100=AR$3)*(GMW!$HZ$2:$HZ$100=AR$1),0),$B158-1973)</f>
        <v>185073</v>
      </c>
      <c r="AS158" cm="1">
        <f t="array" ref="AS158">INDEX(GMW!$A$2:$HZ$100,MATCH(1,(GMW!$HY$2:$HY$100=AS$3)*(GMW!$HZ$2:$HZ$100=AS$1),0),$B158-1973)</f>
        <v>10150</v>
      </c>
      <c r="AT158" cm="1">
        <f t="array" ref="AT158">INDEX(GMW!$A$2:$HZ$100,MATCH(1,(GMW!$HY$2:$HY$100=AT$3)*(GMW!$HZ$2:$HZ$100=AT$1),0),$B158-1973)</f>
        <v>12507</v>
      </c>
      <c r="AU158" cm="1">
        <f t="array" ref="AU158">INDEX(GMW!$A$2:$HZ$100,MATCH(1,(GMW!$HY$2:$HY$100=AU$3)*(GMW!$HZ$2:$HZ$100=AU$1),0),$B158-1973)</f>
        <v>188602</v>
      </c>
      <c r="AV158" cm="1">
        <f t="array" ref="AV158">INDEX(GMW!$A$2:$HZ$100,MATCH(1,(GMW!$HY$2:$HY$100=AV$3)*(GMW!$HZ$2:$HZ$100=AV$1),0),$B158-1973)</f>
        <v>1743700</v>
      </c>
      <c r="AW158" cm="1">
        <f t="array" ref="AW158">INDEX(GMW!$A$2:$HZ$100,MATCH(1,(GMW!$HY$2:$HY$100=AW$3)*(GMW!$HZ$2:$HZ$100=AW$1),0),$B158-1973)</f>
        <v>529772</v>
      </c>
      <c r="AX158" cm="1">
        <f t="array" ref="AX158">INDEX(GMW!$A$2:$HZ$100,MATCH(1,(GMW!$HY$2:$HY$100=AX$3)*(GMW!$HZ$2:$HZ$100=AX$1),0),$B158-1973)</f>
        <v>543884.1</v>
      </c>
      <c r="AY158" cm="1">
        <f t="array" ref="AY158">INDEX(GMW!$A$2:$HZ$100,MATCH(1,(GMW!$HY$2:$HY$100=AY$3)*(GMW!$HZ$2:$HZ$100=AY$1),0),$B158-1973)</f>
        <v>96.783749999999998</v>
      </c>
      <c r="AZ158" cm="1">
        <f t="array" ref="AZ158">INDEX(GMW!$A$2:$HZ$100,MATCH(1,(GMW!$HY$2:$HY$100=AZ$3)*(GMW!$HZ$2:$HZ$100=AZ$1),0),$B158-1973)</f>
        <v>104.5667</v>
      </c>
      <c r="BA158" cm="1">
        <f t="array" ref="BA158">INDEX(GMW!$A$2:$HZ$100,MATCH(1,(GMW!$HY$2:$HY$100=BA$3)*(GMW!$HZ$2:$HZ$100=BA$1),0),$B158-1973)</f>
        <v>0.5</v>
      </c>
      <c r="BB158" cm="1">
        <f t="array" ref="BB158">INDEX(GMW!$A$2:$HZ$100,MATCH(1,(GMW!$HY$2:$HY$100=BB$3)*(GMW!$HZ$2:$HZ$100=BB$1),0),$B158-1973)</f>
        <v>48373</v>
      </c>
      <c r="BC158" cm="1">
        <f t="array" ref="BC158">INDEX(GMW!$A$2:$HZ$100,MATCH(1,(GMW!$HY$2:$HY$100=BC$3)*(GMW!$HZ$2:$HZ$100=BC$1),0),$B158-1973)</f>
        <v>97.4</v>
      </c>
      <c r="BD158" cm="1">
        <f t="array" ref="BD158">INDEX(GMW!$A$2:$HZ$100,MATCH(1,(GMW!$HY$2:$HY$100=BD$3)*(GMW!$HZ$2:$HZ$100=BD$1),0),$B158-1973)</f>
        <v>31771</v>
      </c>
      <c r="BE158" cm="1">
        <f t="array" ref="BE158">INDEX(GMW!$A$2:$HZ$100,MATCH(1,(GMW!$HY$2:$HY$100=BE$3)*(GMW!$HZ$2:$HZ$100=BE$1),0),$B158-1973)</f>
        <v>4.4000000000000004</v>
      </c>
      <c r="BF158" cm="1">
        <f t="array" ref="BF158">INDEX(GMW!$A$2:$HZ$100,MATCH(1,(GMW!$HY$2:$HY$100=BF$3)*(GMW!$HZ$2:$HZ$100=BF$1),0),$B158-1973)</f>
        <v>0.64020160000000004</v>
      </c>
      <c r="BG158" cm="1">
        <f t="array" ref="BG158">INDEX(GMW!$A$2:$HZ$100,MATCH(1,(GMW!$HY$2:$HY$100=BG$3)*(GMW!$HZ$2:$HZ$100=BG$1),0),$B158-1973)</f>
        <v>66238</v>
      </c>
      <c r="BJ158">
        <f t="shared" si="145"/>
        <v>2017</v>
      </c>
    </row>
    <row r="159" spans="1:63">
      <c r="A159">
        <v>2018</v>
      </c>
      <c r="B159">
        <f t="shared" si="143"/>
        <v>2132</v>
      </c>
      <c r="C159" cm="1">
        <f t="array" ref="C159">INDEX(GMW!$A$2:$HZ$100,MATCH(1,(GMW!$HY$2:$HY$100=C$3)*(GMW!$HZ$2:$HZ$100=C$1),0),$B159-1973)</f>
        <v>547688</v>
      </c>
      <c r="D159" cm="1">
        <f t="array" ref="D159">INDEX(GMW!$A$2:$HZ$100,MATCH(1,(GMW!$HY$2:$HY$100=D$3)*(GMW!$HZ$2:$HZ$100=D$1),0),$B159-1973)</f>
        <v>-1199</v>
      </c>
      <c r="E159" cm="1">
        <f t="array" ref="E159">INDEX(GMW!$A$2:$HZ$100,MATCH(1,(GMW!$HY$2:$HY$100=E$3)*(GMW!$HZ$2:$HZ$100=E$1),0),$B159-1973)</f>
        <v>16760</v>
      </c>
      <c r="F159" cm="1">
        <f t="array" ref="F159">INDEX(GMW!$A$2:$HZ$100,MATCH(1,(GMW!$HY$2:$HY$100=F$3)*(GMW!$HZ$2:$HZ$100=F$1),0),$B159-1973)</f>
        <v>184986</v>
      </c>
      <c r="G159" cm="1">
        <f t="array" ref="G159">INDEX(GMW!$A$2:$HZ$100,MATCH(1,(GMW!$HY$2:$HY$100=G$3)*(GMW!$HZ$2:$HZ$100=G$1),0),$B159-1973)</f>
        <v>15561</v>
      </c>
      <c r="H159" cm="1">
        <f t="array" ref="H159">INDEX(GMW!$A$2:$HZ$100,MATCH(1,(GMW!$HY$2:$HY$100=H$3)*(GMW!$HZ$2:$HZ$100=H$1),0),$B159-1973)</f>
        <v>12595</v>
      </c>
      <c r="I159" cm="1">
        <f t="array" ref="I159">INDEX(GMW!$A$2:$HZ$100,MATCH(1,(GMW!$HY$2:$HY$100=I$3)*(GMW!$HZ$2:$HZ$100=I$1),0),$B159-1973)</f>
        <v>214341</v>
      </c>
      <c r="J159" cm="1">
        <f t="array" ref="J159">INDEX(GMW!$A$2:$HZ$100,MATCH(1,(GMW!$HY$2:$HY$100=J$3)*(GMW!$HZ$2:$HZ$100=J$1),0),$B159-1973)</f>
        <v>1757300</v>
      </c>
      <c r="K159" cm="1">
        <f t="array" ref="K159">INDEX(GMW!$A$2:$HZ$100,MATCH(1,(GMW!$HY$2:$HY$100=K$3)*(GMW!$HZ$2:$HZ$100=K$1),0),$B159-1973)</f>
        <v>531266</v>
      </c>
      <c r="L159" cm="1">
        <f t="array" ref="L159">INDEX(GMW!$A$2:$HZ$100,MATCH(1,(GMW!$HY$2:$HY$100=L$3)*(GMW!$HZ$2:$HZ$100=L$1),0),$B159-1973)</f>
        <v>546927.9</v>
      </c>
      <c r="M159" cm="1">
        <f t="array" ref="M159">INDEX(GMW!$A$2:$HZ$100,MATCH(1,(GMW!$HY$2:$HY$100=M$3)*(GMW!$HZ$2:$HZ$100=M$1),0),$B159-1973)</f>
        <v>97.001580000000004</v>
      </c>
      <c r="N159" cm="1">
        <f t="array" ref="N159">INDEX(GMW!$A$2:$HZ$100,MATCH(1,(GMW!$HY$2:$HY$100=N$3)*(GMW!$HZ$2:$HZ$100=N$1),0),$B159-1973)</f>
        <v>104.7667</v>
      </c>
      <c r="O159" cm="1">
        <f t="array" ref="O159">INDEX(GMW!$A$2:$HZ$100,MATCH(1,(GMW!$HY$2:$HY$100=O$3)*(GMW!$HZ$2:$HZ$100=O$1),0),$B159-1973)</f>
        <v>0.5</v>
      </c>
      <c r="P159" cm="1">
        <f t="array" ref="P159">INDEX(GMW!$A$2:$HZ$100,MATCH(1,(GMW!$HY$2:$HY$100=P$3)*(GMW!$HZ$2:$HZ$100=P$1),0),$B159-1973)</f>
        <v>49257</v>
      </c>
      <c r="Q159" cm="1">
        <f t="array" ref="Q159">INDEX(GMW!$A$2:$HZ$100,MATCH(1,(GMW!$HY$2:$HY$100=Q$3)*(GMW!$HZ$2:$HZ$100=Q$1),0),$B159-1973)</f>
        <v>99.1</v>
      </c>
      <c r="R159" cm="1">
        <f t="array" ref="R159">INDEX(GMW!$A$2:$HZ$100,MATCH(1,(GMW!$HY$2:$HY$100=R$3)*(GMW!$HZ$2:$HZ$100=R$1),0),$B159-1973)</f>
        <v>31122</v>
      </c>
      <c r="S159" cm="1">
        <f t="array" ref="S159">INDEX(GMW!$A$2:$HZ$100,MATCH(1,(GMW!$HY$2:$HY$100=S$3)*(GMW!$HZ$2:$HZ$100=S$1),0),$B159-1973)</f>
        <v>4.3</v>
      </c>
      <c r="T159" cm="1">
        <f t="array" ref="T159">INDEX(GMW!$A$2:$HZ$100,MATCH(1,(GMW!$HY$2:$HY$100=T$3)*(GMW!$HZ$2:$HZ$100=T$1),0),$B159-1973)</f>
        <v>0.13885500000000001</v>
      </c>
      <c r="U159" cm="1">
        <f t="array" ref="U159">INDEX(GMW!$A$2:$HZ$100,MATCH(1,(GMW!$HY$2:$HY$100=U$3)*(GMW!$HZ$2:$HZ$100=U$1),0),$B159-1973)</f>
        <v>66337</v>
      </c>
      <c r="V159" cm="1">
        <f t="array" ref="V159">INDEX(GMW!$A$2:$HZ$100,MATCH(1,(GMW!$HY$2:$HY$100=V$3)*(GMW!$HZ$2:$HZ$100=V$1),0),$B159-1973)</f>
        <v>547688</v>
      </c>
      <c r="W159" cm="1">
        <f t="array" ref="W159">INDEX(GMW!$A$2:$HZ$100,MATCH(1,(GMW!$HY$2:$HY$100=W$3)*(GMW!$HZ$2:$HZ$100=W$1),0),$B159-1973)</f>
        <v>-1199</v>
      </c>
      <c r="X159" cm="1">
        <f t="array" ref="X159">INDEX(GMW!$A$2:$HZ$100,MATCH(1,(GMW!$HY$2:$HY$100=X$3)*(GMW!$HZ$2:$HZ$100=X$1),0),$B159-1973)</f>
        <v>16760</v>
      </c>
      <c r="Y159" cm="1">
        <f t="array" ref="Y159">INDEX(GMW!$A$2:$HZ$100,MATCH(1,(GMW!$HY$2:$HY$100=Y$3)*(GMW!$HZ$2:$HZ$100=Y$1),0),$B159-1973)</f>
        <v>184986</v>
      </c>
      <c r="Z159" cm="1">
        <f t="array" ref="Z159">INDEX(GMW!$A$2:$HZ$100,MATCH(1,(GMW!$HY$2:$HY$100=Z$3)*(GMW!$HZ$2:$HZ$100=Z$1),0),$B159-1973)</f>
        <v>15561</v>
      </c>
      <c r="AA159" cm="1">
        <f t="array" ref="AA159">INDEX(GMW!$A$2:$HZ$100,MATCH(1,(GMW!$HY$2:$HY$100=AA$3)*(GMW!$HZ$2:$HZ$100=AA$1),0),$B159-1973)</f>
        <v>12595</v>
      </c>
      <c r="AB159" cm="1">
        <f t="array" ref="AB159">INDEX(GMW!$A$2:$HZ$100,MATCH(1,(GMW!$HY$2:$HY$100=AB$3)*(GMW!$HZ$2:$HZ$100=AB$1),0),$B159-1973)</f>
        <v>214341</v>
      </c>
      <c r="AC159" cm="1">
        <f t="array" ref="AC159">INDEX(GMW!$A$2:$HZ$100,MATCH(1,(GMW!$HY$2:$HY$100=AC$3)*(GMW!$HZ$2:$HZ$100=AC$1),0),$B159-1973)</f>
        <v>1757300</v>
      </c>
      <c r="AD159" cm="1">
        <f t="array" ref="AD159">INDEX(GMW!$A$2:$HZ$100,MATCH(1,(GMW!$HY$2:$HY$100=AD$3)*(GMW!$HZ$2:$HZ$100=AD$1),0),$B159-1973)</f>
        <v>531266</v>
      </c>
      <c r="AE159" cm="1">
        <f t="array" ref="AE159">INDEX(GMW!$A$2:$HZ$100,MATCH(1,(GMW!$HY$2:$HY$100=AE$3)*(GMW!$HZ$2:$HZ$100=AE$1),0),$B159-1973)</f>
        <v>546927.9</v>
      </c>
      <c r="AF159" cm="1">
        <f t="array" ref="AF159">INDEX(GMW!$A$2:$HZ$100,MATCH(1,(GMW!$HY$2:$HY$100=AF$3)*(GMW!$HZ$2:$HZ$100=AF$1),0),$B159-1973)</f>
        <v>97.001580000000004</v>
      </c>
      <c r="AG159" cm="1">
        <f t="array" ref="AG159">INDEX(GMW!$A$2:$HZ$100,MATCH(1,(GMW!$HY$2:$HY$100=AG$3)*(GMW!$HZ$2:$HZ$100=AG$1),0),$B159-1973)</f>
        <v>104.7667</v>
      </c>
      <c r="AH159" cm="1">
        <f t="array" ref="AH159">INDEX(GMW!$A$2:$HZ$100,MATCH(1,(GMW!$HY$2:$HY$100=AH$3)*(GMW!$HZ$2:$HZ$100=AH$1),0),$B159-1973)</f>
        <v>0.5</v>
      </c>
      <c r="AI159" cm="1">
        <f t="array" ref="AI159">INDEX(GMW!$A$2:$HZ$100,MATCH(1,(GMW!$HY$2:$HY$100=AI$3)*(GMW!$HZ$2:$HZ$100=AI$1),0),$B159-1973)</f>
        <v>49257</v>
      </c>
      <c r="AJ159" cm="1">
        <f t="array" ref="AJ159">INDEX(GMW!$A$2:$HZ$100,MATCH(1,(GMW!$HY$2:$HY$100=AJ$3)*(GMW!$HZ$2:$HZ$100=AJ$1),0),$B159-1973)</f>
        <v>99.1</v>
      </c>
      <c r="AK159" cm="1">
        <f t="array" ref="AK159">INDEX(GMW!$A$2:$HZ$100,MATCH(1,(GMW!$HY$2:$HY$100=AK$3)*(GMW!$HZ$2:$HZ$100=AK$1),0),$B159-1973)</f>
        <v>31122</v>
      </c>
      <c r="AL159" cm="1">
        <f t="array" ref="AL159">INDEX(GMW!$A$2:$HZ$100,MATCH(1,(GMW!$HY$2:$HY$100=AL$3)*(GMW!$HZ$2:$HZ$100=AL$1),0),$B159-1973)</f>
        <v>4.3</v>
      </c>
      <c r="AM159" cm="1">
        <f t="array" ref="AM159">INDEX(GMW!$A$2:$HZ$100,MATCH(1,(GMW!$HY$2:$HY$100=AM$3)*(GMW!$HZ$2:$HZ$100=AM$1),0),$B159-1973)</f>
        <v>0.13885500000000001</v>
      </c>
      <c r="AN159" cm="1">
        <f t="array" ref="AN159">INDEX(GMW!$A$2:$HZ$100,MATCH(1,(GMW!$HY$2:$HY$100=AN$3)*(GMW!$HZ$2:$HZ$100=AN$1),0),$B159-1973)</f>
        <v>66337</v>
      </c>
      <c r="AO159" cm="1">
        <f t="array" ref="AO159">INDEX(GMW!$A$2:$HZ$100,MATCH(1,(GMW!$HY$2:$HY$100=AO$3)*(GMW!$HZ$2:$HZ$100=AO$1),0),$B159-1973)</f>
        <v>547688</v>
      </c>
      <c r="AP159" cm="1">
        <f t="array" ref="AP159">INDEX(GMW!$A$2:$HZ$100,MATCH(1,(GMW!$HY$2:$HY$100=AP$3)*(GMW!$HZ$2:$HZ$100=AP$1),0),$B159-1973)</f>
        <v>-1199</v>
      </c>
      <c r="AQ159" cm="1">
        <f t="array" ref="AQ159">INDEX(GMW!$A$2:$HZ$100,MATCH(1,(GMW!$HY$2:$HY$100=AQ$3)*(GMW!$HZ$2:$HZ$100=AQ$1),0),$B159-1973)</f>
        <v>16760</v>
      </c>
      <c r="AR159" cm="1">
        <f t="array" ref="AR159">INDEX(GMW!$A$2:$HZ$100,MATCH(1,(GMW!$HY$2:$HY$100=AR$3)*(GMW!$HZ$2:$HZ$100=AR$1),0),$B159-1973)</f>
        <v>184986</v>
      </c>
      <c r="AS159" cm="1">
        <f t="array" ref="AS159">INDEX(GMW!$A$2:$HZ$100,MATCH(1,(GMW!$HY$2:$HY$100=AS$3)*(GMW!$HZ$2:$HZ$100=AS$1),0),$B159-1973)</f>
        <v>15561</v>
      </c>
      <c r="AT159" cm="1">
        <f t="array" ref="AT159">INDEX(GMW!$A$2:$HZ$100,MATCH(1,(GMW!$HY$2:$HY$100=AT$3)*(GMW!$HZ$2:$HZ$100=AT$1),0),$B159-1973)</f>
        <v>12595</v>
      </c>
      <c r="AU159" cm="1">
        <f t="array" ref="AU159">INDEX(GMW!$A$2:$HZ$100,MATCH(1,(GMW!$HY$2:$HY$100=AU$3)*(GMW!$HZ$2:$HZ$100=AU$1),0),$B159-1973)</f>
        <v>214341</v>
      </c>
      <c r="AV159" cm="1">
        <f t="array" ref="AV159">INDEX(GMW!$A$2:$HZ$100,MATCH(1,(GMW!$HY$2:$HY$100=AV$3)*(GMW!$HZ$2:$HZ$100=AV$1),0),$B159-1973)</f>
        <v>1757300</v>
      </c>
      <c r="AW159" cm="1">
        <f t="array" ref="AW159">INDEX(GMW!$A$2:$HZ$100,MATCH(1,(GMW!$HY$2:$HY$100=AW$3)*(GMW!$HZ$2:$HZ$100=AW$1),0),$B159-1973)</f>
        <v>531266</v>
      </c>
      <c r="AX159" cm="1">
        <f t="array" ref="AX159">INDEX(GMW!$A$2:$HZ$100,MATCH(1,(GMW!$HY$2:$HY$100=AX$3)*(GMW!$HZ$2:$HZ$100=AX$1),0),$B159-1973)</f>
        <v>546927.9</v>
      </c>
      <c r="AY159" cm="1">
        <f t="array" ref="AY159">INDEX(GMW!$A$2:$HZ$100,MATCH(1,(GMW!$HY$2:$HY$100=AY$3)*(GMW!$HZ$2:$HZ$100=AY$1),0),$B159-1973)</f>
        <v>97.001580000000004</v>
      </c>
      <c r="AZ159" cm="1">
        <f t="array" ref="AZ159">INDEX(GMW!$A$2:$HZ$100,MATCH(1,(GMW!$HY$2:$HY$100=AZ$3)*(GMW!$HZ$2:$HZ$100=AZ$1),0),$B159-1973)</f>
        <v>104.7667</v>
      </c>
      <c r="BA159" cm="1">
        <f t="array" ref="BA159">INDEX(GMW!$A$2:$HZ$100,MATCH(1,(GMW!$HY$2:$HY$100=BA$3)*(GMW!$HZ$2:$HZ$100=BA$1),0),$B159-1973)</f>
        <v>0.5</v>
      </c>
      <c r="BB159" cm="1">
        <f t="array" ref="BB159">INDEX(GMW!$A$2:$HZ$100,MATCH(1,(GMW!$HY$2:$HY$100=BB$3)*(GMW!$HZ$2:$HZ$100=BB$1),0),$B159-1973)</f>
        <v>49257</v>
      </c>
      <c r="BC159" cm="1">
        <f t="array" ref="BC159">INDEX(GMW!$A$2:$HZ$100,MATCH(1,(GMW!$HY$2:$HY$100=BC$3)*(GMW!$HZ$2:$HZ$100=BC$1),0),$B159-1973)</f>
        <v>99.1</v>
      </c>
      <c r="BD159" cm="1">
        <f t="array" ref="BD159">INDEX(GMW!$A$2:$HZ$100,MATCH(1,(GMW!$HY$2:$HY$100=BD$3)*(GMW!$HZ$2:$HZ$100=BD$1),0),$B159-1973)</f>
        <v>31122</v>
      </c>
      <c r="BE159" cm="1">
        <f t="array" ref="BE159">INDEX(GMW!$A$2:$HZ$100,MATCH(1,(GMW!$HY$2:$HY$100=BE$3)*(GMW!$HZ$2:$HZ$100=BE$1),0),$B159-1973)</f>
        <v>4.3</v>
      </c>
      <c r="BF159" cm="1">
        <f t="array" ref="BF159">INDEX(GMW!$A$2:$HZ$100,MATCH(1,(GMW!$HY$2:$HY$100=BF$3)*(GMW!$HZ$2:$HZ$100=BF$1),0),$B159-1973)</f>
        <v>0.13885500000000001</v>
      </c>
      <c r="BG159" cm="1">
        <f t="array" ref="BG159">INDEX(GMW!$A$2:$HZ$100,MATCH(1,(GMW!$HY$2:$HY$100=BG$3)*(GMW!$HZ$2:$HZ$100=BG$1),0),$B159-1973)</f>
        <v>66337</v>
      </c>
      <c r="BJ159">
        <f t="shared" si="145"/>
        <v>2017</v>
      </c>
      <c r="BK159" t="str">
        <f t="shared" ref="BK159" si="150">BJ159&amp;"01"</f>
        <v>201701</v>
      </c>
    </row>
    <row r="160" spans="1:63">
      <c r="B160">
        <f t="shared" si="143"/>
        <v>2133</v>
      </c>
      <c r="C160" cm="1">
        <f t="array" ref="C160">INDEX(GMW!$A$2:$HZ$100,MATCH(1,(GMW!$HY$2:$HY$100=C$3)*(GMW!$HZ$2:$HZ$100=C$1),0),$B160-1973)</f>
        <v>548600</v>
      </c>
      <c r="D160" cm="1">
        <f t="array" ref="D160">INDEX(GMW!$A$2:$HZ$100,MATCH(1,(GMW!$HY$2:$HY$100=D$3)*(GMW!$HZ$2:$HZ$100=D$1),0),$B160-1973)</f>
        <v>19027</v>
      </c>
      <c r="E160" cm="1">
        <f t="array" ref="E160">INDEX(GMW!$A$2:$HZ$100,MATCH(1,(GMW!$HY$2:$HY$100=E$3)*(GMW!$HZ$2:$HZ$100=E$1),0),$B160-1973)</f>
        <v>-10316</v>
      </c>
      <c r="F160" cm="1">
        <f t="array" ref="F160">INDEX(GMW!$A$2:$HZ$100,MATCH(1,(GMW!$HY$2:$HY$100=F$3)*(GMW!$HZ$2:$HZ$100=F$1),0),$B160-1973)</f>
        <v>188487</v>
      </c>
      <c r="G160" cm="1">
        <f t="array" ref="G160">INDEX(GMW!$A$2:$HZ$100,MATCH(1,(GMW!$HY$2:$HY$100=G$3)*(GMW!$HZ$2:$HZ$100=G$1),0),$B160-1973)</f>
        <v>8711</v>
      </c>
      <c r="H160" cm="1">
        <f t="array" ref="H160">INDEX(GMW!$A$2:$HZ$100,MATCH(1,(GMW!$HY$2:$HY$100=H$3)*(GMW!$HZ$2:$HZ$100=H$1),0),$B160-1973)</f>
        <v>12592</v>
      </c>
      <c r="I160" cm="1">
        <f t="array" ref="I160">INDEX(GMW!$A$2:$HZ$100,MATCH(1,(GMW!$HY$2:$HY$100=I$3)*(GMW!$HZ$2:$HZ$100=I$1),0),$B160-1973)</f>
        <v>190763</v>
      </c>
      <c r="J160" cm="1">
        <f t="array" ref="J160">INDEX(GMW!$A$2:$HZ$100,MATCH(1,(GMW!$HY$2:$HY$100=J$3)*(GMW!$HZ$2:$HZ$100=J$1),0),$B160-1973)</f>
        <v>1774800</v>
      </c>
      <c r="K160" cm="1">
        <f t="array" ref="K160">INDEX(GMW!$A$2:$HZ$100,MATCH(1,(GMW!$HY$2:$HY$100=K$3)*(GMW!$HZ$2:$HZ$100=K$1),0),$B160-1973)</f>
        <v>535608</v>
      </c>
      <c r="L160" cm="1">
        <f t="array" ref="L160">INDEX(GMW!$A$2:$HZ$100,MATCH(1,(GMW!$HY$2:$HY$100=L$3)*(GMW!$HZ$2:$HZ$100=L$1),0),$B160-1973)</f>
        <v>548131.9</v>
      </c>
      <c r="M160" cm="1">
        <f t="array" ref="M160">INDEX(GMW!$A$2:$HZ$100,MATCH(1,(GMW!$HY$2:$HY$100=M$3)*(GMW!$HZ$2:$HZ$100=M$1),0),$B160-1973)</f>
        <v>97.631789999999995</v>
      </c>
      <c r="N160" cm="1">
        <f t="array" ref="N160">INDEX(GMW!$A$2:$HZ$100,MATCH(1,(GMW!$HY$2:$HY$100=N$3)*(GMW!$HZ$2:$HZ$100=N$1),0),$B160-1973)</f>
        <v>105.66670000000001</v>
      </c>
      <c r="O160" cm="1">
        <f t="array" ref="O160">INDEX(GMW!$A$2:$HZ$100,MATCH(1,(GMW!$HY$2:$HY$100=O$3)*(GMW!$HZ$2:$HZ$100=O$1),0),$B160-1973)</f>
        <v>0.5</v>
      </c>
      <c r="P160" cm="1">
        <f t="array" ref="P160">INDEX(GMW!$A$2:$HZ$100,MATCH(1,(GMW!$HY$2:$HY$100=P$3)*(GMW!$HZ$2:$HZ$100=P$1),0),$B160-1973)</f>
        <v>49308</v>
      </c>
      <c r="Q160" cm="1">
        <f t="array" ref="Q160">INDEX(GMW!$A$2:$HZ$100,MATCH(1,(GMW!$HY$2:$HY$100=Q$3)*(GMW!$HZ$2:$HZ$100=Q$1),0),$B160-1973)</f>
        <v>98.8</v>
      </c>
      <c r="R160" cm="1">
        <f t="array" ref="R160">INDEX(GMW!$A$2:$HZ$100,MATCH(1,(GMW!$HY$2:$HY$100=R$3)*(GMW!$HZ$2:$HZ$100=R$1),0),$B160-1973)</f>
        <v>30845</v>
      </c>
      <c r="S160" cm="1">
        <f t="array" ref="S160">INDEX(GMW!$A$2:$HZ$100,MATCH(1,(GMW!$HY$2:$HY$100=S$3)*(GMW!$HZ$2:$HZ$100=S$1),0),$B160-1973)</f>
        <v>4.0999999999999996</v>
      </c>
      <c r="T160" cm="1">
        <f t="array" ref="T160">INDEX(GMW!$A$2:$HZ$100,MATCH(1,(GMW!$HY$2:$HY$100=T$3)*(GMW!$HZ$2:$HZ$100=T$1),0),$B160-1973)</f>
        <v>8.5353849999999995E-2</v>
      </c>
      <c r="U160" cm="1">
        <f t="array" ref="U160">INDEX(GMW!$A$2:$HZ$100,MATCH(1,(GMW!$HY$2:$HY$100=U$3)*(GMW!$HZ$2:$HZ$100=U$1),0),$B160-1973)</f>
        <v>66436</v>
      </c>
      <c r="V160" cm="1">
        <f t="array" ref="V160">INDEX(GMW!$A$2:$HZ$100,MATCH(1,(GMW!$HY$2:$HY$100=V$3)*(GMW!$HZ$2:$HZ$100=V$1),0),$B160-1973)</f>
        <v>548600</v>
      </c>
      <c r="W160" cm="1">
        <f t="array" ref="W160">INDEX(GMW!$A$2:$HZ$100,MATCH(1,(GMW!$HY$2:$HY$100=W$3)*(GMW!$HZ$2:$HZ$100=W$1),0),$B160-1973)</f>
        <v>19027</v>
      </c>
      <c r="X160" cm="1">
        <f t="array" ref="X160">INDEX(GMW!$A$2:$HZ$100,MATCH(1,(GMW!$HY$2:$HY$100=X$3)*(GMW!$HZ$2:$HZ$100=X$1),0),$B160-1973)</f>
        <v>-10316</v>
      </c>
      <c r="Y160" cm="1">
        <f t="array" ref="Y160">INDEX(GMW!$A$2:$HZ$100,MATCH(1,(GMW!$HY$2:$HY$100=Y$3)*(GMW!$HZ$2:$HZ$100=Y$1),0),$B160-1973)</f>
        <v>188487</v>
      </c>
      <c r="Z160" cm="1">
        <f t="array" ref="Z160">INDEX(GMW!$A$2:$HZ$100,MATCH(1,(GMW!$HY$2:$HY$100=Z$3)*(GMW!$HZ$2:$HZ$100=Z$1),0),$B160-1973)</f>
        <v>8711</v>
      </c>
      <c r="AA160" cm="1">
        <f t="array" ref="AA160">INDEX(GMW!$A$2:$HZ$100,MATCH(1,(GMW!$HY$2:$HY$100=AA$3)*(GMW!$HZ$2:$HZ$100=AA$1),0),$B160-1973)</f>
        <v>12592</v>
      </c>
      <c r="AB160" cm="1">
        <f t="array" ref="AB160">INDEX(GMW!$A$2:$HZ$100,MATCH(1,(GMW!$HY$2:$HY$100=AB$3)*(GMW!$HZ$2:$HZ$100=AB$1),0),$B160-1973)</f>
        <v>190763</v>
      </c>
      <c r="AC160" cm="1">
        <f t="array" ref="AC160">INDEX(GMW!$A$2:$HZ$100,MATCH(1,(GMW!$HY$2:$HY$100=AC$3)*(GMW!$HZ$2:$HZ$100=AC$1),0),$B160-1973)</f>
        <v>1774800</v>
      </c>
      <c r="AD160" cm="1">
        <f t="array" ref="AD160">INDEX(GMW!$A$2:$HZ$100,MATCH(1,(GMW!$HY$2:$HY$100=AD$3)*(GMW!$HZ$2:$HZ$100=AD$1),0),$B160-1973)</f>
        <v>535608</v>
      </c>
      <c r="AE160" cm="1">
        <f t="array" ref="AE160">INDEX(GMW!$A$2:$HZ$100,MATCH(1,(GMW!$HY$2:$HY$100=AE$3)*(GMW!$HZ$2:$HZ$100=AE$1),0),$B160-1973)</f>
        <v>548131.9</v>
      </c>
      <c r="AF160" cm="1">
        <f t="array" ref="AF160">INDEX(GMW!$A$2:$HZ$100,MATCH(1,(GMW!$HY$2:$HY$100=AF$3)*(GMW!$HZ$2:$HZ$100=AF$1),0),$B160-1973)</f>
        <v>97.631789999999995</v>
      </c>
      <c r="AG160" cm="1">
        <f t="array" ref="AG160">INDEX(GMW!$A$2:$HZ$100,MATCH(1,(GMW!$HY$2:$HY$100=AG$3)*(GMW!$HZ$2:$HZ$100=AG$1),0),$B160-1973)</f>
        <v>105.66670000000001</v>
      </c>
      <c r="AH160" cm="1">
        <f t="array" ref="AH160">INDEX(GMW!$A$2:$HZ$100,MATCH(1,(GMW!$HY$2:$HY$100=AH$3)*(GMW!$HZ$2:$HZ$100=AH$1),0),$B160-1973)</f>
        <v>0.5</v>
      </c>
      <c r="AI160" cm="1">
        <f t="array" ref="AI160">INDEX(GMW!$A$2:$HZ$100,MATCH(1,(GMW!$HY$2:$HY$100=AI$3)*(GMW!$HZ$2:$HZ$100=AI$1),0),$B160-1973)</f>
        <v>49308</v>
      </c>
      <c r="AJ160" cm="1">
        <f t="array" ref="AJ160">INDEX(GMW!$A$2:$HZ$100,MATCH(1,(GMW!$HY$2:$HY$100=AJ$3)*(GMW!$HZ$2:$HZ$100=AJ$1),0),$B160-1973)</f>
        <v>98.8</v>
      </c>
      <c r="AK160" cm="1">
        <f t="array" ref="AK160">INDEX(GMW!$A$2:$HZ$100,MATCH(1,(GMW!$HY$2:$HY$100=AK$3)*(GMW!$HZ$2:$HZ$100=AK$1),0),$B160-1973)</f>
        <v>30845</v>
      </c>
      <c r="AL160" cm="1">
        <f t="array" ref="AL160">INDEX(GMW!$A$2:$HZ$100,MATCH(1,(GMW!$HY$2:$HY$100=AL$3)*(GMW!$HZ$2:$HZ$100=AL$1),0),$B160-1973)</f>
        <v>4.0999999999999996</v>
      </c>
      <c r="AM160" cm="1">
        <f t="array" ref="AM160">INDEX(GMW!$A$2:$HZ$100,MATCH(1,(GMW!$HY$2:$HY$100=AM$3)*(GMW!$HZ$2:$HZ$100=AM$1),0),$B160-1973)</f>
        <v>8.5353849999999995E-2</v>
      </c>
      <c r="AN160" cm="1">
        <f t="array" ref="AN160">INDEX(GMW!$A$2:$HZ$100,MATCH(1,(GMW!$HY$2:$HY$100=AN$3)*(GMW!$HZ$2:$HZ$100=AN$1),0),$B160-1973)</f>
        <v>66436</v>
      </c>
      <c r="AO160" cm="1">
        <f t="array" ref="AO160">INDEX(GMW!$A$2:$HZ$100,MATCH(1,(GMW!$HY$2:$HY$100=AO$3)*(GMW!$HZ$2:$HZ$100=AO$1),0),$B160-1973)</f>
        <v>548600</v>
      </c>
      <c r="AP160" cm="1">
        <f t="array" ref="AP160">INDEX(GMW!$A$2:$HZ$100,MATCH(1,(GMW!$HY$2:$HY$100=AP$3)*(GMW!$HZ$2:$HZ$100=AP$1),0),$B160-1973)</f>
        <v>19027</v>
      </c>
      <c r="AQ160" cm="1">
        <f t="array" ref="AQ160">INDEX(GMW!$A$2:$HZ$100,MATCH(1,(GMW!$HY$2:$HY$100=AQ$3)*(GMW!$HZ$2:$HZ$100=AQ$1),0),$B160-1973)</f>
        <v>-10316</v>
      </c>
      <c r="AR160" cm="1">
        <f t="array" ref="AR160">INDEX(GMW!$A$2:$HZ$100,MATCH(1,(GMW!$HY$2:$HY$100=AR$3)*(GMW!$HZ$2:$HZ$100=AR$1),0),$B160-1973)</f>
        <v>188487</v>
      </c>
      <c r="AS160" cm="1">
        <f t="array" ref="AS160">INDEX(GMW!$A$2:$HZ$100,MATCH(1,(GMW!$HY$2:$HY$100=AS$3)*(GMW!$HZ$2:$HZ$100=AS$1),0),$B160-1973)</f>
        <v>8711</v>
      </c>
      <c r="AT160" cm="1">
        <f t="array" ref="AT160">INDEX(GMW!$A$2:$HZ$100,MATCH(1,(GMW!$HY$2:$HY$100=AT$3)*(GMW!$HZ$2:$HZ$100=AT$1),0),$B160-1973)</f>
        <v>12592</v>
      </c>
      <c r="AU160" cm="1">
        <f t="array" ref="AU160">INDEX(GMW!$A$2:$HZ$100,MATCH(1,(GMW!$HY$2:$HY$100=AU$3)*(GMW!$HZ$2:$HZ$100=AU$1),0),$B160-1973)</f>
        <v>190763</v>
      </c>
      <c r="AV160" cm="1">
        <f t="array" ref="AV160">INDEX(GMW!$A$2:$HZ$100,MATCH(1,(GMW!$HY$2:$HY$100=AV$3)*(GMW!$HZ$2:$HZ$100=AV$1),0),$B160-1973)</f>
        <v>1774800</v>
      </c>
      <c r="AW160" cm="1">
        <f t="array" ref="AW160">INDEX(GMW!$A$2:$HZ$100,MATCH(1,(GMW!$HY$2:$HY$100=AW$3)*(GMW!$HZ$2:$HZ$100=AW$1),0),$B160-1973)</f>
        <v>535608</v>
      </c>
      <c r="AX160" cm="1">
        <f t="array" ref="AX160">INDEX(GMW!$A$2:$HZ$100,MATCH(1,(GMW!$HY$2:$HY$100=AX$3)*(GMW!$HZ$2:$HZ$100=AX$1),0),$B160-1973)</f>
        <v>548131.9</v>
      </c>
      <c r="AY160" cm="1">
        <f t="array" ref="AY160">INDEX(GMW!$A$2:$HZ$100,MATCH(1,(GMW!$HY$2:$HY$100=AY$3)*(GMW!$HZ$2:$HZ$100=AY$1),0),$B160-1973)</f>
        <v>97.631789999999995</v>
      </c>
      <c r="AZ160" cm="1">
        <f t="array" ref="AZ160">INDEX(GMW!$A$2:$HZ$100,MATCH(1,(GMW!$HY$2:$HY$100=AZ$3)*(GMW!$HZ$2:$HZ$100=AZ$1),0),$B160-1973)</f>
        <v>105.66670000000001</v>
      </c>
      <c r="BA160" cm="1">
        <f t="array" ref="BA160">INDEX(GMW!$A$2:$HZ$100,MATCH(1,(GMW!$HY$2:$HY$100=BA$3)*(GMW!$HZ$2:$HZ$100=BA$1),0),$B160-1973)</f>
        <v>0.5</v>
      </c>
      <c r="BB160" cm="1">
        <f t="array" ref="BB160">INDEX(GMW!$A$2:$HZ$100,MATCH(1,(GMW!$HY$2:$HY$100=BB$3)*(GMW!$HZ$2:$HZ$100=BB$1),0),$B160-1973)</f>
        <v>49308</v>
      </c>
      <c r="BC160" cm="1">
        <f t="array" ref="BC160">INDEX(GMW!$A$2:$HZ$100,MATCH(1,(GMW!$HY$2:$HY$100=BC$3)*(GMW!$HZ$2:$HZ$100=BC$1),0),$B160-1973)</f>
        <v>98.8</v>
      </c>
      <c r="BD160" cm="1">
        <f t="array" ref="BD160">INDEX(GMW!$A$2:$HZ$100,MATCH(1,(GMW!$HY$2:$HY$100=BD$3)*(GMW!$HZ$2:$HZ$100=BD$1),0),$B160-1973)</f>
        <v>30845</v>
      </c>
      <c r="BE160" cm="1">
        <f t="array" ref="BE160">INDEX(GMW!$A$2:$HZ$100,MATCH(1,(GMW!$HY$2:$HY$100=BE$3)*(GMW!$HZ$2:$HZ$100=BE$1),0),$B160-1973)</f>
        <v>4.0999999999999996</v>
      </c>
      <c r="BF160" cm="1">
        <f t="array" ref="BF160">INDEX(GMW!$A$2:$HZ$100,MATCH(1,(GMW!$HY$2:$HY$100=BF$3)*(GMW!$HZ$2:$HZ$100=BF$1),0),$B160-1973)</f>
        <v>8.5353849999999995E-2</v>
      </c>
      <c r="BG160" cm="1">
        <f t="array" ref="BG160">INDEX(GMW!$A$2:$HZ$100,MATCH(1,(GMW!$HY$2:$HY$100=BG$3)*(GMW!$HZ$2:$HZ$100=BG$1),0),$B160-1973)</f>
        <v>66436</v>
      </c>
      <c r="BJ160">
        <f t="shared" si="145"/>
        <v>2018</v>
      </c>
    </row>
    <row r="161" spans="1:63">
      <c r="B161">
        <f t="shared" si="143"/>
        <v>2134</v>
      </c>
      <c r="C161" cm="1">
        <f t="array" ref="C161">INDEX(GMW!$A$2:$HZ$100,MATCH(1,(GMW!$HY$2:$HY$100=C$3)*(GMW!$HZ$2:$HZ$100=C$1),0),$B161-1973)</f>
        <v>550425</v>
      </c>
      <c r="D161" cm="1">
        <f t="array" ref="D161">INDEX(GMW!$A$2:$HZ$100,MATCH(1,(GMW!$HY$2:$HY$100=D$3)*(GMW!$HZ$2:$HZ$100=D$1),0),$B161-1973)</f>
        <v>13709</v>
      </c>
      <c r="E161" cm="1">
        <f t="array" ref="E161">INDEX(GMW!$A$2:$HZ$100,MATCH(1,(GMW!$HY$2:$HY$100=E$3)*(GMW!$HZ$2:$HZ$100=E$1),0),$B161-1973)</f>
        <v>-4135</v>
      </c>
      <c r="F161" cm="1">
        <f t="array" ref="F161">INDEX(GMW!$A$2:$HZ$100,MATCH(1,(GMW!$HY$2:$HY$100=F$3)*(GMW!$HZ$2:$HZ$100=F$1),0),$B161-1973)</f>
        <v>191210</v>
      </c>
      <c r="G161" cm="1">
        <f t="array" ref="G161">INDEX(GMW!$A$2:$HZ$100,MATCH(1,(GMW!$HY$2:$HY$100=G$3)*(GMW!$HZ$2:$HZ$100=G$1),0),$B161-1973)</f>
        <v>9574</v>
      </c>
      <c r="H161" cm="1">
        <f t="array" ref="H161">INDEX(GMW!$A$2:$HZ$100,MATCH(1,(GMW!$HY$2:$HY$100=H$3)*(GMW!$HZ$2:$HZ$100=H$1),0),$B161-1973)</f>
        <v>12687</v>
      </c>
      <c r="I161" cm="1">
        <f t="array" ref="I161">INDEX(GMW!$A$2:$HZ$100,MATCH(1,(GMW!$HY$2:$HY$100=I$3)*(GMW!$HZ$2:$HZ$100=I$1),0),$B161-1973)</f>
        <v>199762</v>
      </c>
      <c r="J161" cm="1">
        <f t="array" ref="J161">INDEX(GMW!$A$2:$HZ$100,MATCH(1,(GMW!$HY$2:$HY$100=J$3)*(GMW!$HZ$2:$HZ$100=J$1),0),$B161-1973)</f>
        <v>1774400</v>
      </c>
      <c r="K161" cm="1">
        <f t="array" ref="K161">INDEX(GMW!$A$2:$HZ$100,MATCH(1,(GMW!$HY$2:$HY$100=K$3)*(GMW!$HZ$2:$HZ$100=K$1),0),$B161-1973)</f>
        <v>540123</v>
      </c>
      <c r="L161" cm="1">
        <f t="array" ref="L161">INDEX(GMW!$A$2:$HZ$100,MATCH(1,(GMW!$HY$2:$HY$100=L$3)*(GMW!$HZ$2:$HZ$100=L$1),0),$B161-1973)</f>
        <v>553398.9</v>
      </c>
      <c r="M161" cm="1">
        <f t="array" ref="M161">INDEX(GMW!$A$2:$HZ$100,MATCH(1,(GMW!$HY$2:$HY$100=M$3)*(GMW!$HZ$2:$HZ$100=M$1),0),$B161-1973)</f>
        <v>98.128360000000001</v>
      </c>
      <c r="N161" cm="1">
        <f t="array" ref="N161">INDEX(GMW!$A$2:$HZ$100,MATCH(1,(GMW!$HY$2:$HY$100=N$3)*(GMW!$HZ$2:$HZ$100=N$1),0),$B161-1973)</f>
        <v>106.3</v>
      </c>
      <c r="O161" cm="1">
        <f t="array" ref="O161">INDEX(GMW!$A$2:$HZ$100,MATCH(1,(GMW!$HY$2:$HY$100=O$3)*(GMW!$HZ$2:$HZ$100=O$1),0),$B161-1973)</f>
        <v>0.75</v>
      </c>
      <c r="P161" cm="1">
        <f t="array" ref="P161">INDEX(GMW!$A$2:$HZ$100,MATCH(1,(GMW!$HY$2:$HY$100=P$3)*(GMW!$HZ$2:$HZ$100=P$1),0),$B161-1973)</f>
        <v>49073</v>
      </c>
      <c r="Q161" cm="1">
        <f t="array" ref="Q161">INDEX(GMW!$A$2:$HZ$100,MATCH(1,(GMW!$HY$2:$HY$100=Q$3)*(GMW!$HZ$2:$HZ$100=Q$1),0),$B161-1973)</f>
        <v>98.6</v>
      </c>
      <c r="R161" cm="1">
        <f t="array" ref="R161">INDEX(GMW!$A$2:$HZ$100,MATCH(1,(GMW!$HY$2:$HY$100=R$3)*(GMW!$HZ$2:$HZ$100=R$1),0),$B161-1973)</f>
        <v>30983</v>
      </c>
      <c r="S161" cm="1">
        <f t="array" ref="S161">INDEX(GMW!$A$2:$HZ$100,MATCH(1,(GMW!$HY$2:$HY$100=S$3)*(GMW!$HZ$2:$HZ$100=S$1),0),$B161-1973)</f>
        <v>4.2</v>
      </c>
      <c r="T161" cm="1">
        <f t="array" ref="T161">INDEX(GMW!$A$2:$HZ$100,MATCH(1,(GMW!$HY$2:$HY$100=T$3)*(GMW!$HZ$2:$HZ$100=T$1),0),$B161-1973)</f>
        <v>-0.53882600000000003</v>
      </c>
      <c r="U161" cm="1">
        <f t="array" ref="U161">INDEX(GMW!$A$2:$HZ$100,MATCH(1,(GMW!$HY$2:$HY$100=U$3)*(GMW!$HZ$2:$HZ$100=U$1),0),$B161-1973)</f>
        <v>66526.25</v>
      </c>
      <c r="V161" cm="1">
        <f t="array" ref="V161">INDEX(GMW!$A$2:$HZ$100,MATCH(1,(GMW!$HY$2:$HY$100=V$3)*(GMW!$HZ$2:$HZ$100=V$1),0),$B161-1973)</f>
        <v>550425</v>
      </c>
      <c r="W161" cm="1">
        <f t="array" ref="W161">INDEX(GMW!$A$2:$HZ$100,MATCH(1,(GMW!$HY$2:$HY$100=W$3)*(GMW!$HZ$2:$HZ$100=W$1),0),$B161-1973)</f>
        <v>13709</v>
      </c>
      <c r="X161" cm="1">
        <f t="array" ref="X161">INDEX(GMW!$A$2:$HZ$100,MATCH(1,(GMW!$HY$2:$HY$100=X$3)*(GMW!$HZ$2:$HZ$100=X$1),0),$B161-1973)</f>
        <v>-4135</v>
      </c>
      <c r="Y161" cm="1">
        <f t="array" ref="Y161">INDEX(GMW!$A$2:$HZ$100,MATCH(1,(GMW!$HY$2:$HY$100=Y$3)*(GMW!$HZ$2:$HZ$100=Y$1),0),$B161-1973)</f>
        <v>191210</v>
      </c>
      <c r="Z161" cm="1">
        <f t="array" ref="Z161">INDEX(GMW!$A$2:$HZ$100,MATCH(1,(GMW!$HY$2:$HY$100=Z$3)*(GMW!$HZ$2:$HZ$100=Z$1),0),$B161-1973)</f>
        <v>9574</v>
      </c>
      <c r="AA161" cm="1">
        <f t="array" ref="AA161">INDEX(GMW!$A$2:$HZ$100,MATCH(1,(GMW!$HY$2:$HY$100=AA$3)*(GMW!$HZ$2:$HZ$100=AA$1),0),$B161-1973)</f>
        <v>12687</v>
      </c>
      <c r="AB161" cm="1">
        <f t="array" ref="AB161">INDEX(GMW!$A$2:$HZ$100,MATCH(1,(GMW!$HY$2:$HY$100=AB$3)*(GMW!$HZ$2:$HZ$100=AB$1),0),$B161-1973)</f>
        <v>199762</v>
      </c>
      <c r="AC161" cm="1">
        <f t="array" ref="AC161">INDEX(GMW!$A$2:$HZ$100,MATCH(1,(GMW!$HY$2:$HY$100=AC$3)*(GMW!$HZ$2:$HZ$100=AC$1),0),$B161-1973)</f>
        <v>1774400</v>
      </c>
      <c r="AD161" cm="1">
        <f t="array" ref="AD161">INDEX(GMW!$A$2:$HZ$100,MATCH(1,(GMW!$HY$2:$HY$100=AD$3)*(GMW!$HZ$2:$HZ$100=AD$1),0),$B161-1973)</f>
        <v>540123</v>
      </c>
      <c r="AE161" cm="1">
        <f t="array" ref="AE161">INDEX(GMW!$A$2:$HZ$100,MATCH(1,(GMW!$HY$2:$HY$100=AE$3)*(GMW!$HZ$2:$HZ$100=AE$1),0),$B161-1973)</f>
        <v>553398.9</v>
      </c>
      <c r="AF161" cm="1">
        <f t="array" ref="AF161">INDEX(GMW!$A$2:$HZ$100,MATCH(1,(GMW!$HY$2:$HY$100=AF$3)*(GMW!$HZ$2:$HZ$100=AF$1),0),$B161-1973)</f>
        <v>98.128360000000001</v>
      </c>
      <c r="AG161" cm="1">
        <f t="array" ref="AG161">INDEX(GMW!$A$2:$HZ$100,MATCH(1,(GMW!$HY$2:$HY$100=AG$3)*(GMW!$HZ$2:$HZ$100=AG$1),0),$B161-1973)</f>
        <v>106.3</v>
      </c>
      <c r="AH161" cm="1">
        <f t="array" ref="AH161">INDEX(GMW!$A$2:$HZ$100,MATCH(1,(GMW!$HY$2:$HY$100=AH$3)*(GMW!$HZ$2:$HZ$100=AH$1),0),$B161-1973)</f>
        <v>0.75</v>
      </c>
      <c r="AI161" cm="1">
        <f t="array" ref="AI161">INDEX(GMW!$A$2:$HZ$100,MATCH(1,(GMW!$HY$2:$HY$100=AI$3)*(GMW!$HZ$2:$HZ$100=AI$1),0),$B161-1973)</f>
        <v>49073</v>
      </c>
      <c r="AJ161" cm="1">
        <f t="array" ref="AJ161">INDEX(GMW!$A$2:$HZ$100,MATCH(1,(GMW!$HY$2:$HY$100=AJ$3)*(GMW!$HZ$2:$HZ$100=AJ$1),0),$B161-1973)</f>
        <v>98.6</v>
      </c>
      <c r="AK161" cm="1">
        <f t="array" ref="AK161">INDEX(GMW!$A$2:$HZ$100,MATCH(1,(GMW!$HY$2:$HY$100=AK$3)*(GMW!$HZ$2:$HZ$100=AK$1),0),$B161-1973)</f>
        <v>30983</v>
      </c>
      <c r="AL161" cm="1">
        <f t="array" ref="AL161">INDEX(GMW!$A$2:$HZ$100,MATCH(1,(GMW!$HY$2:$HY$100=AL$3)*(GMW!$HZ$2:$HZ$100=AL$1),0),$B161-1973)</f>
        <v>4.2</v>
      </c>
      <c r="AM161" cm="1">
        <f t="array" ref="AM161">INDEX(GMW!$A$2:$HZ$100,MATCH(1,(GMW!$HY$2:$HY$100=AM$3)*(GMW!$HZ$2:$HZ$100=AM$1),0),$B161-1973)</f>
        <v>-0.53882600000000003</v>
      </c>
      <c r="AN161" cm="1">
        <f t="array" ref="AN161">INDEX(GMW!$A$2:$HZ$100,MATCH(1,(GMW!$HY$2:$HY$100=AN$3)*(GMW!$HZ$2:$HZ$100=AN$1),0),$B161-1973)</f>
        <v>66526.25</v>
      </c>
      <c r="AO161" cm="1">
        <f t="array" ref="AO161">INDEX(GMW!$A$2:$HZ$100,MATCH(1,(GMW!$HY$2:$HY$100=AO$3)*(GMW!$HZ$2:$HZ$100=AO$1),0),$B161-1973)</f>
        <v>550425</v>
      </c>
      <c r="AP161" cm="1">
        <f t="array" ref="AP161">INDEX(GMW!$A$2:$HZ$100,MATCH(1,(GMW!$HY$2:$HY$100=AP$3)*(GMW!$HZ$2:$HZ$100=AP$1),0),$B161-1973)</f>
        <v>13709</v>
      </c>
      <c r="AQ161" cm="1">
        <f t="array" ref="AQ161">INDEX(GMW!$A$2:$HZ$100,MATCH(1,(GMW!$HY$2:$HY$100=AQ$3)*(GMW!$HZ$2:$HZ$100=AQ$1),0),$B161-1973)</f>
        <v>-4135</v>
      </c>
      <c r="AR161" cm="1">
        <f t="array" ref="AR161">INDEX(GMW!$A$2:$HZ$100,MATCH(1,(GMW!$HY$2:$HY$100=AR$3)*(GMW!$HZ$2:$HZ$100=AR$1),0),$B161-1973)</f>
        <v>191210</v>
      </c>
      <c r="AS161" cm="1">
        <f t="array" ref="AS161">INDEX(GMW!$A$2:$HZ$100,MATCH(1,(GMW!$HY$2:$HY$100=AS$3)*(GMW!$HZ$2:$HZ$100=AS$1),0),$B161-1973)</f>
        <v>9574</v>
      </c>
      <c r="AT161" cm="1">
        <f t="array" ref="AT161">INDEX(GMW!$A$2:$HZ$100,MATCH(1,(GMW!$HY$2:$HY$100=AT$3)*(GMW!$HZ$2:$HZ$100=AT$1),0),$B161-1973)</f>
        <v>12687</v>
      </c>
      <c r="AU161" cm="1">
        <f t="array" ref="AU161">INDEX(GMW!$A$2:$HZ$100,MATCH(1,(GMW!$HY$2:$HY$100=AU$3)*(GMW!$HZ$2:$HZ$100=AU$1),0),$B161-1973)</f>
        <v>199762</v>
      </c>
      <c r="AV161" cm="1">
        <f t="array" ref="AV161">INDEX(GMW!$A$2:$HZ$100,MATCH(1,(GMW!$HY$2:$HY$100=AV$3)*(GMW!$HZ$2:$HZ$100=AV$1),0),$B161-1973)</f>
        <v>1774400</v>
      </c>
      <c r="AW161" cm="1">
        <f t="array" ref="AW161">INDEX(GMW!$A$2:$HZ$100,MATCH(1,(GMW!$HY$2:$HY$100=AW$3)*(GMW!$HZ$2:$HZ$100=AW$1),0),$B161-1973)</f>
        <v>540123</v>
      </c>
      <c r="AX161" cm="1">
        <f t="array" ref="AX161">INDEX(GMW!$A$2:$HZ$100,MATCH(1,(GMW!$HY$2:$HY$100=AX$3)*(GMW!$HZ$2:$HZ$100=AX$1),0),$B161-1973)</f>
        <v>553398.9</v>
      </c>
      <c r="AY161" cm="1">
        <f t="array" ref="AY161">INDEX(GMW!$A$2:$HZ$100,MATCH(1,(GMW!$HY$2:$HY$100=AY$3)*(GMW!$HZ$2:$HZ$100=AY$1),0),$B161-1973)</f>
        <v>98.128360000000001</v>
      </c>
      <c r="AZ161" cm="1">
        <f t="array" ref="AZ161">INDEX(GMW!$A$2:$HZ$100,MATCH(1,(GMW!$HY$2:$HY$100=AZ$3)*(GMW!$HZ$2:$HZ$100=AZ$1),0),$B161-1973)</f>
        <v>106.3</v>
      </c>
      <c r="BA161" cm="1">
        <f t="array" ref="BA161">INDEX(GMW!$A$2:$HZ$100,MATCH(1,(GMW!$HY$2:$HY$100=BA$3)*(GMW!$HZ$2:$HZ$100=BA$1),0),$B161-1973)</f>
        <v>0.75</v>
      </c>
      <c r="BB161" cm="1">
        <f t="array" ref="BB161">INDEX(GMW!$A$2:$HZ$100,MATCH(1,(GMW!$HY$2:$HY$100=BB$3)*(GMW!$HZ$2:$HZ$100=BB$1),0),$B161-1973)</f>
        <v>49073</v>
      </c>
      <c r="BC161" cm="1">
        <f t="array" ref="BC161">INDEX(GMW!$A$2:$HZ$100,MATCH(1,(GMW!$HY$2:$HY$100=BC$3)*(GMW!$HZ$2:$HZ$100=BC$1),0),$B161-1973)</f>
        <v>98.6</v>
      </c>
      <c r="BD161" cm="1">
        <f t="array" ref="BD161">INDEX(GMW!$A$2:$HZ$100,MATCH(1,(GMW!$HY$2:$HY$100=BD$3)*(GMW!$HZ$2:$HZ$100=BD$1),0),$B161-1973)</f>
        <v>30983</v>
      </c>
      <c r="BE161" cm="1">
        <f t="array" ref="BE161">INDEX(GMW!$A$2:$HZ$100,MATCH(1,(GMW!$HY$2:$HY$100=BE$3)*(GMW!$HZ$2:$HZ$100=BE$1),0),$B161-1973)</f>
        <v>4.2</v>
      </c>
      <c r="BF161" cm="1">
        <f t="array" ref="BF161">INDEX(GMW!$A$2:$HZ$100,MATCH(1,(GMW!$HY$2:$HY$100=BF$3)*(GMW!$HZ$2:$HZ$100=BF$1),0),$B161-1973)</f>
        <v>-0.53882600000000003</v>
      </c>
      <c r="BG161" cm="1">
        <f t="array" ref="BG161">INDEX(GMW!$A$2:$HZ$100,MATCH(1,(GMW!$HY$2:$HY$100=BG$3)*(GMW!$HZ$2:$HZ$100=BG$1),0),$B161-1973)</f>
        <v>66526.25</v>
      </c>
      <c r="BJ161">
        <f t="shared" si="145"/>
        <v>2018</v>
      </c>
    </row>
    <row r="162" spans="1:63">
      <c r="B162">
        <f t="shared" si="143"/>
        <v>2135</v>
      </c>
      <c r="C162" cm="1">
        <f t="array" ref="C162">INDEX(GMW!$A$2:$HZ$100,MATCH(1,(GMW!$HY$2:$HY$100=C$3)*(GMW!$HZ$2:$HZ$100=C$1),0),$B162-1973)</f>
        <v>551128</v>
      </c>
      <c r="D162" cm="1">
        <f t="array" ref="D162">INDEX(GMW!$A$2:$HZ$100,MATCH(1,(GMW!$HY$2:$HY$100=D$3)*(GMW!$HZ$2:$HZ$100=D$1),0),$B162-1973)</f>
        <v>20596</v>
      </c>
      <c r="E162" cm="1">
        <f t="array" ref="E162">INDEX(GMW!$A$2:$HZ$100,MATCH(1,(GMW!$HY$2:$HY$100=E$3)*(GMW!$HZ$2:$HZ$100=E$1),0),$B162-1973)</f>
        <v>-10674</v>
      </c>
      <c r="F162" cm="1">
        <f t="array" ref="F162">INDEX(GMW!$A$2:$HZ$100,MATCH(1,(GMW!$HY$2:$HY$100=F$3)*(GMW!$HZ$2:$HZ$100=F$1),0),$B162-1973)</f>
        <v>192223</v>
      </c>
      <c r="G162" cm="1">
        <f t="array" ref="G162">INDEX(GMW!$A$2:$HZ$100,MATCH(1,(GMW!$HY$2:$HY$100=G$3)*(GMW!$HZ$2:$HZ$100=G$1),0),$B162-1973)</f>
        <v>9922</v>
      </c>
      <c r="H162" cm="1">
        <f t="array" ref="H162">INDEX(GMW!$A$2:$HZ$100,MATCH(1,(GMW!$HY$2:$HY$100=H$3)*(GMW!$HZ$2:$HZ$100=H$1),0),$B162-1973)</f>
        <v>12759</v>
      </c>
      <c r="I162" cm="1">
        <f t="array" ref="I162">INDEX(GMW!$A$2:$HZ$100,MATCH(1,(GMW!$HY$2:$HY$100=I$3)*(GMW!$HZ$2:$HZ$100=I$1),0),$B162-1973)</f>
        <v>194308</v>
      </c>
      <c r="J162" cm="1">
        <f t="array" ref="J162">INDEX(GMW!$A$2:$HZ$100,MATCH(1,(GMW!$HY$2:$HY$100=J$3)*(GMW!$HZ$2:$HZ$100=J$1),0),$B162-1973)</f>
        <v>1795600</v>
      </c>
      <c r="K162" cm="1">
        <f t="array" ref="K162">INDEX(GMW!$A$2:$HZ$100,MATCH(1,(GMW!$HY$2:$HY$100=K$3)*(GMW!$HZ$2:$HZ$100=K$1),0),$B162-1973)</f>
        <v>545307</v>
      </c>
      <c r="L162" cm="1">
        <f t="array" ref="L162">INDEX(GMW!$A$2:$HZ$100,MATCH(1,(GMW!$HY$2:$HY$100=L$3)*(GMW!$HZ$2:$HZ$100=L$1),0),$B162-1973)</f>
        <v>554103.30000000005</v>
      </c>
      <c r="M162" cm="1">
        <f t="array" ref="M162">INDEX(GMW!$A$2:$HZ$100,MATCH(1,(GMW!$HY$2:$HY$100=M$3)*(GMW!$HZ$2:$HZ$100=M$1),0),$B162-1973)</f>
        <v>98.943799999999996</v>
      </c>
      <c r="N162" cm="1">
        <f t="array" ref="N162">INDEX(GMW!$A$2:$HZ$100,MATCH(1,(GMW!$HY$2:$HY$100=N$3)*(GMW!$HZ$2:$HZ$100=N$1),0),$B162-1973)</f>
        <v>106.9333</v>
      </c>
      <c r="O162" cm="1">
        <f t="array" ref="O162">INDEX(GMW!$A$2:$HZ$100,MATCH(1,(GMW!$HY$2:$HY$100=O$3)*(GMW!$HZ$2:$HZ$100=O$1),0),$B162-1973)</f>
        <v>0.75</v>
      </c>
      <c r="P162" cm="1">
        <f t="array" ref="P162">INDEX(GMW!$A$2:$HZ$100,MATCH(1,(GMW!$HY$2:$HY$100=P$3)*(GMW!$HZ$2:$HZ$100=P$1),0),$B162-1973)</f>
        <v>47909</v>
      </c>
      <c r="Q162" cm="1">
        <f t="array" ref="Q162">INDEX(GMW!$A$2:$HZ$100,MATCH(1,(GMW!$HY$2:$HY$100=Q$3)*(GMW!$HZ$2:$HZ$100=Q$1),0),$B162-1973)</f>
        <v>96.8</v>
      </c>
      <c r="R162" cm="1">
        <f t="array" ref="R162">INDEX(GMW!$A$2:$HZ$100,MATCH(1,(GMW!$HY$2:$HY$100=R$3)*(GMW!$HZ$2:$HZ$100=R$1),0),$B162-1973)</f>
        <v>30691</v>
      </c>
      <c r="S162" cm="1">
        <f t="array" ref="S162">INDEX(GMW!$A$2:$HZ$100,MATCH(1,(GMW!$HY$2:$HY$100=S$3)*(GMW!$HZ$2:$HZ$100=S$1),0),$B162-1973)</f>
        <v>4.0999999999999996</v>
      </c>
      <c r="T162" cm="1">
        <f t="array" ref="T162">INDEX(GMW!$A$2:$HZ$100,MATCH(1,(GMW!$HY$2:$HY$100=T$3)*(GMW!$HZ$2:$HZ$100=T$1),0),$B162-1973)</f>
        <v>-0.53834919999999997</v>
      </c>
      <c r="U162" cm="1">
        <f t="array" ref="U162">INDEX(GMW!$A$2:$HZ$100,MATCH(1,(GMW!$HY$2:$HY$100=U$3)*(GMW!$HZ$2:$HZ$100=U$1),0),$B162-1973)</f>
        <v>66616.5</v>
      </c>
      <c r="V162" cm="1">
        <f t="array" ref="V162">INDEX(GMW!$A$2:$HZ$100,MATCH(1,(GMW!$HY$2:$HY$100=V$3)*(GMW!$HZ$2:$HZ$100=V$1),0),$B162-1973)</f>
        <v>551128</v>
      </c>
      <c r="W162" cm="1">
        <f t="array" ref="W162">INDEX(GMW!$A$2:$HZ$100,MATCH(1,(GMW!$HY$2:$HY$100=W$3)*(GMW!$HZ$2:$HZ$100=W$1),0),$B162-1973)</f>
        <v>20596</v>
      </c>
      <c r="X162" cm="1">
        <f t="array" ref="X162">INDEX(GMW!$A$2:$HZ$100,MATCH(1,(GMW!$HY$2:$HY$100=X$3)*(GMW!$HZ$2:$HZ$100=X$1),0),$B162-1973)</f>
        <v>-10674</v>
      </c>
      <c r="Y162" cm="1">
        <f t="array" ref="Y162">INDEX(GMW!$A$2:$HZ$100,MATCH(1,(GMW!$HY$2:$HY$100=Y$3)*(GMW!$HZ$2:$HZ$100=Y$1),0),$B162-1973)</f>
        <v>192223</v>
      </c>
      <c r="Z162" cm="1">
        <f t="array" ref="Z162">INDEX(GMW!$A$2:$HZ$100,MATCH(1,(GMW!$HY$2:$HY$100=Z$3)*(GMW!$HZ$2:$HZ$100=Z$1),0),$B162-1973)</f>
        <v>9922</v>
      </c>
      <c r="AA162" cm="1">
        <f t="array" ref="AA162">INDEX(GMW!$A$2:$HZ$100,MATCH(1,(GMW!$HY$2:$HY$100=AA$3)*(GMW!$HZ$2:$HZ$100=AA$1),0),$B162-1973)</f>
        <v>12759</v>
      </c>
      <c r="AB162" cm="1">
        <f t="array" ref="AB162">INDEX(GMW!$A$2:$HZ$100,MATCH(1,(GMW!$HY$2:$HY$100=AB$3)*(GMW!$HZ$2:$HZ$100=AB$1),0),$B162-1973)</f>
        <v>194308</v>
      </c>
      <c r="AC162" cm="1">
        <f t="array" ref="AC162">INDEX(GMW!$A$2:$HZ$100,MATCH(1,(GMW!$HY$2:$HY$100=AC$3)*(GMW!$HZ$2:$HZ$100=AC$1),0),$B162-1973)</f>
        <v>1795600</v>
      </c>
      <c r="AD162" cm="1">
        <f t="array" ref="AD162">INDEX(GMW!$A$2:$HZ$100,MATCH(1,(GMW!$HY$2:$HY$100=AD$3)*(GMW!$HZ$2:$HZ$100=AD$1),0),$B162-1973)</f>
        <v>545307</v>
      </c>
      <c r="AE162" cm="1">
        <f t="array" ref="AE162">INDEX(GMW!$A$2:$HZ$100,MATCH(1,(GMW!$HY$2:$HY$100=AE$3)*(GMW!$HZ$2:$HZ$100=AE$1),0),$B162-1973)</f>
        <v>554103.30000000005</v>
      </c>
      <c r="AF162" cm="1">
        <f t="array" ref="AF162">INDEX(GMW!$A$2:$HZ$100,MATCH(1,(GMW!$HY$2:$HY$100=AF$3)*(GMW!$HZ$2:$HZ$100=AF$1),0),$B162-1973)</f>
        <v>98.943799999999996</v>
      </c>
      <c r="AG162" cm="1">
        <f t="array" ref="AG162">INDEX(GMW!$A$2:$HZ$100,MATCH(1,(GMW!$HY$2:$HY$100=AG$3)*(GMW!$HZ$2:$HZ$100=AG$1),0),$B162-1973)</f>
        <v>106.9333</v>
      </c>
      <c r="AH162" cm="1">
        <f t="array" ref="AH162">INDEX(GMW!$A$2:$HZ$100,MATCH(1,(GMW!$HY$2:$HY$100=AH$3)*(GMW!$HZ$2:$HZ$100=AH$1),0),$B162-1973)</f>
        <v>0.75</v>
      </c>
      <c r="AI162" cm="1">
        <f t="array" ref="AI162">INDEX(GMW!$A$2:$HZ$100,MATCH(1,(GMW!$HY$2:$HY$100=AI$3)*(GMW!$HZ$2:$HZ$100=AI$1),0),$B162-1973)</f>
        <v>47909</v>
      </c>
      <c r="AJ162" cm="1">
        <f t="array" ref="AJ162">INDEX(GMW!$A$2:$HZ$100,MATCH(1,(GMW!$HY$2:$HY$100=AJ$3)*(GMW!$HZ$2:$HZ$100=AJ$1),0),$B162-1973)</f>
        <v>96.8</v>
      </c>
      <c r="AK162" cm="1">
        <f t="array" ref="AK162">INDEX(GMW!$A$2:$HZ$100,MATCH(1,(GMW!$HY$2:$HY$100=AK$3)*(GMW!$HZ$2:$HZ$100=AK$1),0),$B162-1973)</f>
        <v>30691</v>
      </c>
      <c r="AL162" cm="1">
        <f t="array" ref="AL162">INDEX(GMW!$A$2:$HZ$100,MATCH(1,(GMW!$HY$2:$HY$100=AL$3)*(GMW!$HZ$2:$HZ$100=AL$1),0),$B162-1973)</f>
        <v>4.0999999999999996</v>
      </c>
      <c r="AM162" cm="1">
        <f t="array" ref="AM162">INDEX(GMW!$A$2:$HZ$100,MATCH(1,(GMW!$HY$2:$HY$100=AM$3)*(GMW!$HZ$2:$HZ$100=AM$1),0),$B162-1973)</f>
        <v>-0.53834919999999997</v>
      </c>
      <c r="AN162" cm="1">
        <f t="array" ref="AN162">INDEX(GMW!$A$2:$HZ$100,MATCH(1,(GMW!$HY$2:$HY$100=AN$3)*(GMW!$HZ$2:$HZ$100=AN$1),0),$B162-1973)</f>
        <v>66616.5</v>
      </c>
      <c r="AO162" cm="1">
        <f t="array" ref="AO162">INDEX(GMW!$A$2:$HZ$100,MATCH(1,(GMW!$HY$2:$HY$100=AO$3)*(GMW!$HZ$2:$HZ$100=AO$1),0),$B162-1973)</f>
        <v>551128</v>
      </c>
      <c r="AP162" cm="1">
        <f t="array" ref="AP162">INDEX(GMW!$A$2:$HZ$100,MATCH(1,(GMW!$HY$2:$HY$100=AP$3)*(GMW!$HZ$2:$HZ$100=AP$1),0),$B162-1973)</f>
        <v>20596</v>
      </c>
      <c r="AQ162" cm="1">
        <f t="array" ref="AQ162">INDEX(GMW!$A$2:$HZ$100,MATCH(1,(GMW!$HY$2:$HY$100=AQ$3)*(GMW!$HZ$2:$HZ$100=AQ$1),0),$B162-1973)</f>
        <v>-10674</v>
      </c>
      <c r="AR162" cm="1">
        <f t="array" ref="AR162">INDEX(GMW!$A$2:$HZ$100,MATCH(1,(GMW!$HY$2:$HY$100=AR$3)*(GMW!$HZ$2:$HZ$100=AR$1),0),$B162-1973)</f>
        <v>192223</v>
      </c>
      <c r="AS162" cm="1">
        <f t="array" ref="AS162">INDEX(GMW!$A$2:$HZ$100,MATCH(1,(GMW!$HY$2:$HY$100=AS$3)*(GMW!$HZ$2:$HZ$100=AS$1),0),$B162-1973)</f>
        <v>9922</v>
      </c>
      <c r="AT162" cm="1">
        <f t="array" ref="AT162">INDEX(GMW!$A$2:$HZ$100,MATCH(1,(GMW!$HY$2:$HY$100=AT$3)*(GMW!$HZ$2:$HZ$100=AT$1),0),$B162-1973)</f>
        <v>12759</v>
      </c>
      <c r="AU162" cm="1">
        <f t="array" ref="AU162">INDEX(GMW!$A$2:$HZ$100,MATCH(1,(GMW!$HY$2:$HY$100=AU$3)*(GMW!$HZ$2:$HZ$100=AU$1),0),$B162-1973)</f>
        <v>194308</v>
      </c>
      <c r="AV162" cm="1">
        <f t="array" ref="AV162">INDEX(GMW!$A$2:$HZ$100,MATCH(1,(GMW!$HY$2:$HY$100=AV$3)*(GMW!$HZ$2:$HZ$100=AV$1),0),$B162-1973)</f>
        <v>1795600</v>
      </c>
      <c r="AW162" cm="1">
        <f t="array" ref="AW162">INDEX(GMW!$A$2:$HZ$100,MATCH(1,(GMW!$HY$2:$HY$100=AW$3)*(GMW!$HZ$2:$HZ$100=AW$1),0),$B162-1973)</f>
        <v>545307</v>
      </c>
      <c r="AX162" cm="1">
        <f t="array" ref="AX162">INDEX(GMW!$A$2:$HZ$100,MATCH(1,(GMW!$HY$2:$HY$100=AX$3)*(GMW!$HZ$2:$HZ$100=AX$1),0),$B162-1973)</f>
        <v>554103.30000000005</v>
      </c>
      <c r="AY162" cm="1">
        <f t="array" ref="AY162">INDEX(GMW!$A$2:$HZ$100,MATCH(1,(GMW!$HY$2:$HY$100=AY$3)*(GMW!$HZ$2:$HZ$100=AY$1),0),$B162-1973)</f>
        <v>98.943799999999996</v>
      </c>
      <c r="AZ162" cm="1">
        <f t="array" ref="AZ162">INDEX(GMW!$A$2:$HZ$100,MATCH(1,(GMW!$HY$2:$HY$100=AZ$3)*(GMW!$HZ$2:$HZ$100=AZ$1),0),$B162-1973)</f>
        <v>106.9333</v>
      </c>
      <c r="BA162" cm="1">
        <f t="array" ref="BA162">INDEX(GMW!$A$2:$HZ$100,MATCH(1,(GMW!$HY$2:$HY$100=BA$3)*(GMW!$HZ$2:$HZ$100=BA$1),0),$B162-1973)</f>
        <v>0.75</v>
      </c>
      <c r="BB162" cm="1">
        <f t="array" ref="BB162">INDEX(GMW!$A$2:$HZ$100,MATCH(1,(GMW!$HY$2:$HY$100=BB$3)*(GMW!$HZ$2:$HZ$100=BB$1),0),$B162-1973)</f>
        <v>47909</v>
      </c>
      <c r="BC162" cm="1">
        <f t="array" ref="BC162">INDEX(GMW!$A$2:$HZ$100,MATCH(1,(GMW!$HY$2:$HY$100=BC$3)*(GMW!$HZ$2:$HZ$100=BC$1),0),$B162-1973)</f>
        <v>96.8</v>
      </c>
      <c r="BD162" cm="1">
        <f t="array" ref="BD162">INDEX(GMW!$A$2:$HZ$100,MATCH(1,(GMW!$HY$2:$HY$100=BD$3)*(GMW!$HZ$2:$HZ$100=BD$1),0),$B162-1973)</f>
        <v>30691</v>
      </c>
      <c r="BE162" cm="1">
        <f t="array" ref="BE162">INDEX(GMW!$A$2:$HZ$100,MATCH(1,(GMW!$HY$2:$HY$100=BE$3)*(GMW!$HZ$2:$HZ$100=BE$1),0),$B162-1973)</f>
        <v>4.0999999999999996</v>
      </c>
      <c r="BF162" cm="1">
        <f t="array" ref="BF162">INDEX(GMW!$A$2:$HZ$100,MATCH(1,(GMW!$HY$2:$HY$100=BF$3)*(GMW!$HZ$2:$HZ$100=BF$1),0),$B162-1973)</f>
        <v>-0.53834919999999997</v>
      </c>
      <c r="BG162" cm="1">
        <f t="array" ref="BG162">INDEX(GMW!$A$2:$HZ$100,MATCH(1,(GMW!$HY$2:$HY$100=BG$3)*(GMW!$HZ$2:$HZ$100=BG$1),0),$B162-1973)</f>
        <v>66616.5</v>
      </c>
      <c r="BJ162">
        <f t="shared" si="145"/>
        <v>2018</v>
      </c>
    </row>
    <row r="163" spans="1:63">
      <c r="A163">
        <v>2019</v>
      </c>
      <c r="B163">
        <f t="shared" si="143"/>
        <v>2136</v>
      </c>
      <c r="C163" cm="1">
        <f t="array" ref="C163">INDEX(GMW!$A$2:$HZ$100,MATCH(1,(GMW!$HY$2:$HY$100=C$3)*(GMW!$HZ$2:$HZ$100=C$1),0),$B163-1973)</f>
        <v>555141</v>
      </c>
      <c r="D163" cm="1">
        <f t="array" ref="D163">INDEX(GMW!$A$2:$HZ$100,MATCH(1,(GMW!$HY$2:$HY$100=D$3)*(GMW!$HZ$2:$HZ$100=D$1),0),$B163-1973)</f>
        <v>-8342</v>
      </c>
      <c r="E163" cm="1">
        <f t="array" ref="E163">INDEX(GMW!$A$2:$HZ$100,MATCH(1,(GMW!$HY$2:$HY$100=E$3)*(GMW!$HZ$2:$HZ$100=E$1),0),$B163-1973)</f>
        <v>25785</v>
      </c>
      <c r="F163" cm="1">
        <f t="array" ref="F163">INDEX(GMW!$A$2:$HZ$100,MATCH(1,(GMW!$HY$2:$HY$100=F$3)*(GMW!$HZ$2:$HZ$100=F$1),0),$B163-1973)</f>
        <v>189288</v>
      </c>
      <c r="G163" cm="1">
        <f t="array" ref="G163">INDEX(GMW!$A$2:$HZ$100,MATCH(1,(GMW!$HY$2:$HY$100=G$3)*(GMW!$HZ$2:$HZ$100=G$1),0),$B163-1973)</f>
        <v>17443</v>
      </c>
      <c r="H163" cm="1">
        <f t="array" ref="H163">INDEX(GMW!$A$2:$HZ$100,MATCH(1,(GMW!$HY$2:$HY$100=H$3)*(GMW!$HZ$2:$HZ$100=H$1),0),$B163-1973)</f>
        <v>12962</v>
      </c>
      <c r="I163" cm="1">
        <f t="array" ref="I163">INDEX(GMW!$A$2:$HZ$100,MATCH(1,(GMW!$HY$2:$HY$100=I$3)*(GMW!$HZ$2:$HZ$100=I$1),0),$B163-1973)</f>
        <v>228035</v>
      </c>
      <c r="J163" cm="1">
        <f t="array" ref="J163">INDEX(GMW!$A$2:$HZ$100,MATCH(1,(GMW!$HY$2:$HY$100=J$3)*(GMW!$HZ$2:$HZ$100=J$1),0),$B163-1973)</f>
        <v>1776900</v>
      </c>
      <c r="K163" cm="1">
        <f t="array" ref="K163">INDEX(GMW!$A$2:$HZ$100,MATCH(1,(GMW!$HY$2:$HY$100=K$3)*(GMW!$HZ$2:$HZ$100=K$1),0),$B163-1973)</f>
        <v>549394</v>
      </c>
      <c r="L163" cm="1">
        <f t="array" ref="L163">INDEX(GMW!$A$2:$HZ$100,MATCH(1,(GMW!$HY$2:$HY$100=L$3)*(GMW!$HZ$2:$HZ$100=L$1),0),$B163-1973)</f>
        <v>558039.9</v>
      </c>
      <c r="M163" cm="1">
        <f t="array" ref="M163">INDEX(GMW!$A$2:$HZ$100,MATCH(1,(GMW!$HY$2:$HY$100=M$3)*(GMW!$HZ$2:$HZ$100=M$1),0),$B163-1973)</f>
        <v>98.964770000000001</v>
      </c>
      <c r="N163" cm="1">
        <f t="array" ref="N163">INDEX(GMW!$A$2:$HZ$100,MATCH(1,(GMW!$HY$2:$HY$100=N$3)*(GMW!$HZ$2:$HZ$100=N$1),0),$B163-1973)</f>
        <v>106.7</v>
      </c>
      <c r="O163" cm="1">
        <f t="array" ref="O163">INDEX(GMW!$A$2:$HZ$100,MATCH(1,(GMW!$HY$2:$HY$100=O$3)*(GMW!$HZ$2:$HZ$100=O$1),0),$B163-1973)</f>
        <v>0.75</v>
      </c>
      <c r="P163" cm="1">
        <f t="array" ref="P163">INDEX(GMW!$A$2:$HZ$100,MATCH(1,(GMW!$HY$2:$HY$100=P$3)*(GMW!$HZ$2:$HZ$100=P$1),0),$B163-1973)</f>
        <v>48820</v>
      </c>
      <c r="Q163" cm="1">
        <f t="array" ref="Q163">INDEX(GMW!$A$2:$HZ$100,MATCH(1,(GMW!$HY$2:$HY$100=Q$3)*(GMW!$HZ$2:$HZ$100=Q$1),0),$B163-1973)</f>
        <v>98.1</v>
      </c>
      <c r="R163" cm="1">
        <f t="array" ref="R163">INDEX(GMW!$A$2:$HZ$100,MATCH(1,(GMW!$HY$2:$HY$100=R$3)*(GMW!$HZ$2:$HZ$100=R$1),0),$B163-1973)</f>
        <v>30952</v>
      </c>
      <c r="S163" cm="1">
        <f t="array" ref="S163">INDEX(GMW!$A$2:$HZ$100,MATCH(1,(GMW!$HY$2:$HY$100=S$3)*(GMW!$HZ$2:$HZ$100=S$1),0),$B163-1973)</f>
        <v>3.9</v>
      </c>
      <c r="T163" cm="1">
        <f t="array" ref="T163">INDEX(GMW!$A$2:$HZ$100,MATCH(1,(GMW!$HY$2:$HY$100=T$3)*(GMW!$HZ$2:$HZ$100=T$1),0),$B163-1973)</f>
        <v>-0.52080150000000003</v>
      </c>
      <c r="U163" cm="1">
        <f t="array" ref="U163">INDEX(GMW!$A$2:$HZ$100,MATCH(1,(GMW!$HY$2:$HY$100=U$3)*(GMW!$HZ$2:$HZ$100=U$1),0),$B163-1973)</f>
        <v>66706.75</v>
      </c>
      <c r="V163" cm="1">
        <f t="array" ref="V163">INDEX(GMW!$A$2:$HZ$100,MATCH(1,(GMW!$HY$2:$HY$100=V$3)*(GMW!$HZ$2:$HZ$100=V$1),0),$B163-1973)</f>
        <v>555141</v>
      </c>
      <c r="W163" cm="1">
        <f t="array" ref="W163">INDEX(GMW!$A$2:$HZ$100,MATCH(1,(GMW!$HY$2:$HY$100=W$3)*(GMW!$HZ$2:$HZ$100=W$1),0),$B163-1973)</f>
        <v>-8342</v>
      </c>
      <c r="X163" cm="1">
        <f t="array" ref="X163">INDEX(GMW!$A$2:$HZ$100,MATCH(1,(GMW!$HY$2:$HY$100=X$3)*(GMW!$HZ$2:$HZ$100=X$1),0),$B163-1973)</f>
        <v>25785</v>
      </c>
      <c r="Y163" cm="1">
        <f t="array" ref="Y163">INDEX(GMW!$A$2:$HZ$100,MATCH(1,(GMW!$HY$2:$HY$100=Y$3)*(GMW!$HZ$2:$HZ$100=Y$1),0),$B163-1973)</f>
        <v>189288</v>
      </c>
      <c r="Z163" cm="1">
        <f t="array" ref="Z163">INDEX(GMW!$A$2:$HZ$100,MATCH(1,(GMW!$HY$2:$HY$100=Z$3)*(GMW!$HZ$2:$HZ$100=Z$1),0),$B163-1973)</f>
        <v>17443</v>
      </c>
      <c r="AA163" cm="1">
        <f t="array" ref="AA163">INDEX(GMW!$A$2:$HZ$100,MATCH(1,(GMW!$HY$2:$HY$100=AA$3)*(GMW!$HZ$2:$HZ$100=AA$1),0),$B163-1973)</f>
        <v>12962</v>
      </c>
      <c r="AB163" cm="1">
        <f t="array" ref="AB163">INDEX(GMW!$A$2:$HZ$100,MATCH(1,(GMW!$HY$2:$HY$100=AB$3)*(GMW!$HZ$2:$HZ$100=AB$1),0),$B163-1973)</f>
        <v>228035</v>
      </c>
      <c r="AC163" cm="1">
        <f t="array" ref="AC163">INDEX(GMW!$A$2:$HZ$100,MATCH(1,(GMW!$HY$2:$HY$100=AC$3)*(GMW!$HZ$2:$HZ$100=AC$1),0),$B163-1973)</f>
        <v>1776900</v>
      </c>
      <c r="AD163" cm="1">
        <f t="array" ref="AD163">INDEX(GMW!$A$2:$HZ$100,MATCH(1,(GMW!$HY$2:$HY$100=AD$3)*(GMW!$HZ$2:$HZ$100=AD$1),0),$B163-1973)</f>
        <v>549394</v>
      </c>
      <c r="AE163" cm="1">
        <f t="array" ref="AE163">INDEX(GMW!$A$2:$HZ$100,MATCH(1,(GMW!$HY$2:$HY$100=AE$3)*(GMW!$HZ$2:$HZ$100=AE$1),0),$B163-1973)</f>
        <v>558039.9</v>
      </c>
      <c r="AF163" cm="1">
        <f t="array" ref="AF163">INDEX(GMW!$A$2:$HZ$100,MATCH(1,(GMW!$HY$2:$HY$100=AF$3)*(GMW!$HZ$2:$HZ$100=AF$1),0),$B163-1973)</f>
        <v>98.964770000000001</v>
      </c>
      <c r="AG163" cm="1">
        <f t="array" ref="AG163">INDEX(GMW!$A$2:$HZ$100,MATCH(1,(GMW!$HY$2:$HY$100=AG$3)*(GMW!$HZ$2:$HZ$100=AG$1),0),$B163-1973)</f>
        <v>106.7</v>
      </c>
      <c r="AH163" cm="1">
        <f t="array" ref="AH163">INDEX(GMW!$A$2:$HZ$100,MATCH(1,(GMW!$HY$2:$HY$100=AH$3)*(GMW!$HZ$2:$HZ$100=AH$1),0),$B163-1973)</f>
        <v>0.75</v>
      </c>
      <c r="AI163" cm="1">
        <f t="array" ref="AI163">INDEX(GMW!$A$2:$HZ$100,MATCH(1,(GMW!$HY$2:$HY$100=AI$3)*(GMW!$HZ$2:$HZ$100=AI$1),0),$B163-1973)</f>
        <v>48820</v>
      </c>
      <c r="AJ163" cm="1">
        <f t="array" ref="AJ163">INDEX(GMW!$A$2:$HZ$100,MATCH(1,(GMW!$HY$2:$HY$100=AJ$3)*(GMW!$HZ$2:$HZ$100=AJ$1),0),$B163-1973)</f>
        <v>98.1</v>
      </c>
      <c r="AK163" cm="1">
        <f t="array" ref="AK163">INDEX(GMW!$A$2:$HZ$100,MATCH(1,(GMW!$HY$2:$HY$100=AK$3)*(GMW!$HZ$2:$HZ$100=AK$1),0),$B163-1973)</f>
        <v>30952</v>
      </c>
      <c r="AL163" cm="1">
        <f t="array" ref="AL163">INDEX(GMW!$A$2:$HZ$100,MATCH(1,(GMW!$HY$2:$HY$100=AL$3)*(GMW!$HZ$2:$HZ$100=AL$1),0),$B163-1973)</f>
        <v>3.9</v>
      </c>
      <c r="AM163" cm="1">
        <f t="array" ref="AM163">INDEX(GMW!$A$2:$HZ$100,MATCH(1,(GMW!$HY$2:$HY$100=AM$3)*(GMW!$HZ$2:$HZ$100=AM$1),0),$B163-1973)</f>
        <v>-0.52080150000000003</v>
      </c>
      <c r="AN163" cm="1">
        <f t="array" ref="AN163">INDEX(GMW!$A$2:$HZ$100,MATCH(1,(GMW!$HY$2:$HY$100=AN$3)*(GMW!$HZ$2:$HZ$100=AN$1),0),$B163-1973)</f>
        <v>66706.75</v>
      </c>
      <c r="AO163" cm="1">
        <f t="array" ref="AO163">INDEX(GMW!$A$2:$HZ$100,MATCH(1,(GMW!$HY$2:$HY$100=AO$3)*(GMW!$HZ$2:$HZ$100=AO$1),0),$B163-1973)</f>
        <v>555141</v>
      </c>
      <c r="AP163" cm="1">
        <f t="array" ref="AP163">INDEX(GMW!$A$2:$HZ$100,MATCH(1,(GMW!$HY$2:$HY$100=AP$3)*(GMW!$HZ$2:$HZ$100=AP$1),0),$B163-1973)</f>
        <v>-8342</v>
      </c>
      <c r="AQ163" cm="1">
        <f t="array" ref="AQ163">INDEX(GMW!$A$2:$HZ$100,MATCH(1,(GMW!$HY$2:$HY$100=AQ$3)*(GMW!$HZ$2:$HZ$100=AQ$1),0),$B163-1973)</f>
        <v>25785</v>
      </c>
      <c r="AR163" cm="1">
        <f t="array" ref="AR163">INDEX(GMW!$A$2:$HZ$100,MATCH(1,(GMW!$HY$2:$HY$100=AR$3)*(GMW!$HZ$2:$HZ$100=AR$1),0),$B163-1973)</f>
        <v>189288</v>
      </c>
      <c r="AS163" cm="1">
        <f t="array" ref="AS163">INDEX(GMW!$A$2:$HZ$100,MATCH(1,(GMW!$HY$2:$HY$100=AS$3)*(GMW!$HZ$2:$HZ$100=AS$1),0),$B163-1973)</f>
        <v>17443</v>
      </c>
      <c r="AT163" cm="1">
        <f t="array" ref="AT163">INDEX(GMW!$A$2:$HZ$100,MATCH(1,(GMW!$HY$2:$HY$100=AT$3)*(GMW!$HZ$2:$HZ$100=AT$1),0),$B163-1973)</f>
        <v>12962</v>
      </c>
      <c r="AU163" cm="1">
        <f t="array" ref="AU163">INDEX(GMW!$A$2:$HZ$100,MATCH(1,(GMW!$HY$2:$HY$100=AU$3)*(GMW!$HZ$2:$HZ$100=AU$1),0),$B163-1973)</f>
        <v>228035</v>
      </c>
      <c r="AV163" cm="1">
        <f t="array" ref="AV163">INDEX(GMW!$A$2:$HZ$100,MATCH(1,(GMW!$HY$2:$HY$100=AV$3)*(GMW!$HZ$2:$HZ$100=AV$1),0),$B163-1973)</f>
        <v>1776900</v>
      </c>
      <c r="AW163" cm="1">
        <f t="array" ref="AW163">INDEX(GMW!$A$2:$HZ$100,MATCH(1,(GMW!$HY$2:$HY$100=AW$3)*(GMW!$HZ$2:$HZ$100=AW$1),0),$B163-1973)</f>
        <v>549394</v>
      </c>
      <c r="AX163" cm="1">
        <f t="array" ref="AX163">INDEX(GMW!$A$2:$HZ$100,MATCH(1,(GMW!$HY$2:$HY$100=AX$3)*(GMW!$HZ$2:$HZ$100=AX$1),0),$B163-1973)</f>
        <v>558039.9</v>
      </c>
      <c r="AY163" cm="1">
        <f t="array" ref="AY163">INDEX(GMW!$A$2:$HZ$100,MATCH(1,(GMW!$HY$2:$HY$100=AY$3)*(GMW!$HZ$2:$HZ$100=AY$1),0),$B163-1973)</f>
        <v>98.964770000000001</v>
      </c>
      <c r="AZ163" cm="1">
        <f t="array" ref="AZ163">INDEX(GMW!$A$2:$HZ$100,MATCH(1,(GMW!$HY$2:$HY$100=AZ$3)*(GMW!$HZ$2:$HZ$100=AZ$1),0),$B163-1973)</f>
        <v>106.7</v>
      </c>
      <c r="BA163" cm="1">
        <f t="array" ref="BA163">INDEX(GMW!$A$2:$HZ$100,MATCH(1,(GMW!$HY$2:$HY$100=BA$3)*(GMW!$HZ$2:$HZ$100=BA$1),0),$B163-1973)</f>
        <v>0.75</v>
      </c>
      <c r="BB163" cm="1">
        <f t="array" ref="BB163">INDEX(GMW!$A$2:$HZ$100,MATCH(1,(GMW!$HY$2:$HY$100=BB$3)*(GMW!$HZ$2:$HZ$100=BB$1),0),$B163-1973)</f>
        <v>48820</v>
      </c>
      <c r="BC163" cm="1">
        <f t="array" ref="BC163">INDEX(GMW!$A$2:$HZ$100,MATCH(1,(GMW!$HY$2:$HY$100=BC$3)*(GMW!$HZ$2:$HZ$100=BC$1),0),$B163-1973)</f>
        <v>98.1</v>
      </c>
      <c r="BD163" cm="1">
        <f t="array" ref="BD163">INDEX(GMW!$A$2:$HZ$100,MATCH(1,(GMW!$HY$2:$HY$100=BD$3)*(GMW!$HZ$2:$HZ$100=BD$1),0),$B163-1973)</f>
        <v>30952</v>
      </c>
      <c r="BE163" cm="1">
        <f t="array" ref="BE163">INDEX(GMW!$A$2:$HZ$100,MATCH(1,(GMW!$HY$2:$HY$100=BE$3)*(GMW!$HZ$2:$HZ$100=BE$1),0),$B163-1973)</f>
        <v>3.9</v>
      </c>
      <c r="BF163" cm="1">
        <f t="array" ref="BF163">INDEX(GMW!$A$2:$HZ$100,MATCH(1,(GMW!$HY$2:$HY$100=BF$3)*(GMW!$HZ$2:$HZ$100=BF$1),0),$B163-1973)</f>
        <v>-0.52080150000000003</v>
      </c>
      <c r="BG163" cm="1">
        <f t="array" ref="BG163">INDEX(GMW!$A$2:$HZ$100,MATCH(1,(GMW!$HY$2:$HY$100=BG$3)*(GMW!$HZ$2:$HZ$100=BG$1),0),$B163-1973)</f>
        <v>66706.75</v>
      </c>
      <c r="BJ163">
        <f t="shared" si="145"/>
        <v>2018</v>
      </c>
      <c r="BK163" t="str">
        <f t="shared" ref="BK163" si="151">BJ163&amp;"01"</f>
        <v>201801</v>
      </c>
    </row>
    <row r="164" spans="1:63">
      <c r="B164">
        <f t="shared" si="143"/>
        <v>2137</v>
      </c>
      <c r="C164" cm="1">
        <f t="array" ref="C164">INDEX(GMW!$A$2:$HZ$100,MATCH(1,(GMW!$HY$2:$HY$100=C$3)*(GMW!$HZ$2:$HZ$100=C$1),0),$B164-1973)</f>
        <v>556932</v>
      </c>
      <c r="D164" cm="1">
        <f t="array" ref="D164">INDEX(GMW!$A$2:$HZ$100,MATCH(1,(GMW!$HY$2:$HY$100=D$3)*(GMW!$HZ$2:$HZ$100=D$1),0),$B164-1973)</f>
        <v>23239</v>
      </c>
      <c r="E164" cm="1">
        <f t="array" ref="E164">INDEX(GMW!$A$2:$HZ$100,MATCH(1,(GMW!$HY$2:$HY$100=E$3)*(GMW!$HZ$2:$HZ$100=E$1),0),$B164-1973)</f>
        <v>-15324</v>
      </c>
      <c r="F164" cm="1">
        <f t="array" ref="F164">INDEX(GMW!$A$2:$HZ$100,MATCH(1,(GMW!$HY$2:$HY$100=F$3)*(GMW!$HZ$2:$HZ$100=F$1),0),$B164-1973)</f>
        <v>198147</v>
      </c>
      <c r="G164" cm="1">
        <f t="array" ref="G164">INDEX(GMW!$A$2:$HZ$100,MATCH(1,(GMW!$HY$2:$HY$100=G$3)*(GMW!$HZ$2:$HZ$100=G$1),0),$B164-1973)</f>
        <v>7915</v>
      </c>
      <c r="H164" cm="1">
        <f t="array" ref="H164">INDEX(GMW!$A$2:$HZ$100,MATCH(1,(GMW!$HY$2:$HY$100=H$3)*(GMW!$HZ$2:$HZ$100=H$1),0),$B164-1973)</f>
        <v>12988</v>
      </c>
      <c r="I164" cm="1">
        <f t="array" ref="I164">INDEX(GMW!$A$2:$HZ$100,MATCH(1,(GMW!$HY$2:$HY$100=I$3)*(GMW!$HZ$2:$HZ$100=I$1),0),$B164-1973)</f>
        <v>195811</v>
      </c>
      <c r="J164" cm="1">
        <f t="array" ref="J164">INDEX(GMW!$A$2:$HZ$100,MATCH(1,(GMW!$HY$2:$HY$100=J$3)*(GMW!$HZ$2:$HZ$100=J$1),0),$B164-1973)</f>
        <v>1809900</v>
      </c>
      <c r="K164" cm="1">
        <f t="array" ref="K164">INDEX(GMW!$A$2:$HZ$100,MATCH(1,(GMW!$HY$2:$HY$100=K$3)*(GMW!$HZ$2:$HZ$100=K$1),0),$B164-1973)</f>
        <v>555948</v>
      </c>
      <c r="L164" cm="1">
        <f t="array" ref="L164">INDEX(GMW!$A$2:$HZ$100,MATCH(1,(GMW!$HY$2:$HY$100=L$3)*(GMW!$HZ$2:$HZ$100=L$1),0),$B164-1973)</f>
        <v>559788.19999999995</v>
      </c>
      <c r="M164" cm="1">
        <f t="array" ref="M164">INDEX(GMW!$A$2:$HZ$100,MATCH(1,(GMW!$HY$2:$HY$100=M$3)*(GMW!$HZ$2:$HZ$100=M$1),0),$B164-1973)</f>
        <v>99.823319999999995</v>
      </c>
      <c r="N164" cm="1">
        <f t="array" ref="N164">INDEX(GMW!$A$2:$HZ$100,MATCH(1,(GMW!$HY$2:$HY$100=N$3)*(GMW!$HZ$2:$HZ$100=N$1),0),$B164-1973)</f>
        <v>107.8</v>
      </c>
      <c r="O164" cm="1">
        <f t="array" ref="O164">INDEX(GMW!$A$2:$HZ$100,MATCH(1,(GMW!$HY$2:$HY$100=O$3)*(GMW!$HZ$2:$HZ$100=O$1),0),$B164-1973)</f>
        <v>0.75</v>
      </c>
      <c r="P164" cm="1">
        <f t="array" ref="P164">INDEX(GMW!$A$2:$HZ$100,MATCH(1,(GMW!$HY$2:$HY$100=P$3)*(GMW!$HZ$2:$HZ$100=P$1),0),$B164-1973)</f>
        <v>48407</v>
      </c>
      <c r="Q164" cm="1">
        <f t="array" ref="Q164">INDEX(GMW!$A$2:$HZ$100,MATCH(1,(GMW!$HY$2:$HY$100=Q$3)*(GMW!$HZ$2:$HZ$100=Q$1),0),$B164-1973)</f>
        <v>98.3</v>
      </c>
      <c r="R164" cm="1">
        <f t="array" ref="R164">INDEX(GMW!$A$2:$HZ$100,MATCH(1,(GMW!$HY$2:$HY$100=R$3)*(GMW!$HZ$2:$HZ$100=R$1),0),$B164-1973)</f>
        <v>30916</v>
      </c>
      <c r="S164" cm="1">
        <f t="array" ref="S164">INDEX(GMW!$A$2:$HZ$100,MATCH(1,(GMW!$HY$2:$HY$100=S$3)*(GMW!$HZ$2:$HZ$100=S$1),0),$B164-1973)</f>
        <v>3.9</v>
      </c>
      <c r="T164" cm="1">
        <f t="array" ref="T164">INDEX(GMW!$A$2:$HZ$100,MATCH(1,(GMW!$HY$2:$HY$100=T$3)*(GMW!$HZ$2:$HZ$100=T$1),0),$B164-1973)</f>
        <v>-0.51145549999999995</v>
      </c>
      <c r="U164" cm="1">
        <f t="array" ref="U164">INDEX(GMW!$A$2:$HZ$100,MATCH(1,(GMW!$HY$2:$HY$100=U$3)*(GMW!$HZ$2:$HZ$100=U$1),0),$B164-1973)</f>
        <v>66797</v>
      </c>
      <c r="V164" cm="1">
        <f t="array" ref="V164">INDEX(GMW!$A$2:$HZ$100,MATCH(1,(GMW!$HY$2:$HY$100=V$3)*(GMW!$HZ$2:$HZ$100=V$1),0),$B164-1973)</f>
        <v>556932</v>
      </c>
      <c r="W164" cm="1">
        <f t="array" ref="W164">INDEX(GMW!$A$2:$HZ$100,MATCH(1,(GMW!$HY$2:$HY$100=W$3)*(GMW!$HZ$2:$HZ$100=W$1),0),$B164-1973)</f>
        <v>23239</v>
      </c>
      <c r="X164" cm="1">
        <f t="array" ref="X164">INDEX(GMW!$A$2:$HZ$100,MATCH(1,(GMW!$HY$2:$HY$100=X$3)*(GMW!$HZ$2:$HZ$100=X$1),0),$B164-1973)</f>
        <v>-15324</v>
      </c>
      <c r="Y164" cm="1">
        <f t="array" ref="Y164">INDEX(GMW!$A$2:$HZ$100,MATCH(1,(GMW!$HY$2:$HY$100=Y$3)*(GMW!$HZ$2:$HZ$100=Y$1),0),$B164-1973)</f>
        <v>198147</v>
      </c>
      <c r="Z164" cm="1">
        <f t="array" ref="Z164">INDEX(GMW!$A$2:$HZ$100,MATCH(1,(GMW!$HY$2:$HY$100=Z$3)*(GMW!$HZ$2:$HZ$100=Z$1),0),$B164-1973)</f>
        <v>7915</v>
      </c>
      <c r="AA164" cm="1">
        <f t="array" ref="AA164">INDEX(GMW!$A$2:$HZ$100,MATCH(1,(GMW!$HY$2:$HY$100=AA$3)*(GMW!$HZ$2:$HZ$100=AA$1),0),$B164-1973)</f>
        <v>12988</v>
      </c>
      <c r="AB164" cm="1">
        <f t="array" ref="AB164">INDEX(GMW!$A$2:$HZ$100,MATCH(1,(GMW!$HY$2:$HY$100=AB$3)*(GMW!$HZ$2:$HZ$100=AB$1),0),$B164-1973)</f>
        <v>195811</v>
      </c>
      <c r="AC164" cm="1">
        <f t="array" ref="AC164">INDEX(GMW!$A$2:$HZ$100,MATCH(1,(GMW!$HY$2:$HY$100=AC$3)*(GMW!$HZ$2:$HZ$100=AC$1),0),$B164-1973)</f>
        <v>1809900</v>
      </c>
      <c r="AD164" cm="1">
        <f t="array" ref="AD164">INDEX(GMW!$A$2:$HZ$100,MATCH(1,(GMW!$HY$2:$HY$100=AD$3)*(GMW!$HZ$2:$HZ$100=AD$1),0),$B164-1973)</f>
        <v>555948</v>
      </c>
      <c r="AE164" cm="1">
        <f t="array" ref="AE164">INDEX(GMW!$A$2:$HZ$100,MATCH(1,(GMW!$HY$2:$HY$100=AE$3)*(GMW!$HZ$2:$HZ$100=AE$1),0),$B164-1973)</f>
        <v>559788.19999999995</v>
      </c>
      <c r="AF164" cm="1">
        <f t="array" ref="AF164">INDEX(GMW!$A$2:$HZ$100,MATCH(1,(GMW!$HY$2:$HY$100=AF$3)*(GMW!$HZ$2:$HZ$100=AF$1),0),$B164-1973)</f>
        <v>99.823319999999995</v>
      </c>
      <c r="AG164" cm="1">
        <f t="array" ref="AG164">INDEX(GMW!$A$2:$HZ$100,MATCH(1,(GMW!$HY$2:$HY$100=AG$3)*(GMW!$HZ$2:$HZ$100=AG$1),0),$B164-1973)</f>
        <v>107.8</v>
      </c>
      <c r="AH164" cm="1">
        <f t="array" ref="AH164">INDEX(GMW!$A$2:$HZ$100,MATCH(1,(GMW!$HY$2:$HY$100=AH$3)*(GMW!$HZ$2:$HZ$100=AH$1),0),$B164-1973)</f>
        <v>0.75</v>
      </c>
      <c r="AI164" cm="1">
        <f t="array" ref="AI164">INDEX(GMW!$A$2:$HZ$100,MATCH(1,(GMW!$HY$2:$HY$100=AI$3)*(GMW!$HZ$2:$HZ$100=AI$1),0),$B164-1973)</f>
        <v>48407</v>
      </c>
      <c r="AJ164" cm="1">
        <f t="array" ref="AJ164">INDEX(GMW!$A$2:$HZ$100,MATCH(1,(GMW!$HY$2:$HY$100=AJ$3)*(GMW!$HZ$2:$HZ$100=AJ$1),0),$B164-1973)</f>
        <v>98.3</v>
      </c>
      <c r="AK164" cm="1">
        <f t="array" ref="AK164">INDEX(GMW!$A$2:$HZ$100,MATCH(1,(GMW!$HY$2:$HY$100=AK$3)*(GMW!$HZ$2:$HZ$100=AK$1),0),$B164-1973)</f>
        <v>30916</v>
      </c>
      <c r="AL164" cm="1">
        <f t="array" ref="AL164">INDEX(GMW!$A$2:$HZ$100,MATCH(1,(GMW!$HY$2:$HY$100=AL$3)*(GMW!$HZ$2:$HZ$100=AL$1),0),$B164-1973)</f>
        <v>3.9</v>
      </c>
      <c r="AM164" cm="1">
        <f t="array" ref="AM164">INDEX(GMW!$A$2:$HZ$100,MATCH(1,(GMW!$HY$2:$HY$100=AM$3)*(GMW!$HZ$2:$HZ$100=AM$1),0),$B164-1973)</f>
        <v>-0.51145549999999995</v>
      </c>
      <c r="AN164" cm="1">
        <f t="array" ref="AN164">INDEX(GMW!$A$2:$HZ$100,MATCH(1,(GMW!$HY$2:$HY$100=AN$3)*(GMW!$HZ$2:$HZ$100=AN$1),0),$B164-1973)</f>
        <v>66797</v>
      </c>
      <c r="AO164" cm="1">
        <f t="array" ref="AO164">INDEX(GMW!$A$2:$HZ$100,MATCH(1,(GMW!$HY$2:$HY$100=AO$3)*(GMW!$HZ$2:$HZ$100=AO$1),0),$B164-1973)</f>
        <v>556932</v>
      </c>
      <c r="AP164" cm="1">
        <f t="array" ref="AP164">INDEX(GMW!$A$2:$HZ$100,MATCH(1,(GMW!$HY$2:$HY$100=AP$3)*(GMW!$HZ$2:$HZ$100=AP$1),0),$B164-1973)</f>
        <v>23239</v>
      </c>
      <c r="AQ164" cm="1">
        <f t="array" ref="AQ164">INDEX(GMW!$A$2:$HZ$100,MATCH(1,(GMW!$HY$2:$HY$100=AQ$3)*(GMW!$HZ$2:$HZ$100=AQ$1),0),$B164-1973)</f>
        <v>-15324</v>
      </c>
      <c r="AR164" cm="1">
        <f t="array" ref="AR164">INDEX(GMW!$A$2:$HZ$100,MATCH(1,(GMW!$HY$2:$HY$100=AR$3)*(GMW!$HZ$2:$HZ$100=AR$1),0),$B164-1973)</f>
        <v>198147</v>
      </c>
      <c r="AS164" cm="1">
        <f t="array" ref="AS164">INDEX(GMW!$A$2:$HZ$100,MATCH(1,(GMW!$HY$2:$HY$100=AS$3)*(GMW!$HZ$2:$HZ$100=AS$1),0),$B164-1973)</f>
        <v>7915</v>
      </c>
      <c r="AT164" cm="1">
        <f t="array" ref="AT164">INDEX(GMW!$A$2:$HZ$100,MATCH(1,(GMW!$HY$2:$HY$100=AT$3)*(GMW!$HZ$2:$HZ$100=AT$1),0),$B164-1973)</f>
        <v>12988</v>
      </c>
      <c r="AU164" cm="1">
        <f t="array" ref="AU164">INDEX(GMW!$A$2:$HZ$100,MATCH(1,(GMW!$HY$2:$HY$100=AU$3)*(GMW!$HZ$2:$HZ$100=AU$1),0),$B164-1973)</f>
        <v>195811</v>
      </c>
      <c r="AV164" cm="1">
        <f t="array" ref="AV164">INDEX(GMW!$A$2:$HZ$100,MATCH(1,(GMW!$HY$2:$HY$100=AV$3)*(GMW!$HZ$2:$HZ$100=AV$1),0),$B164-1973)</f>
        <v>1809900</v>
      </c>
      <c r="AW164" cm="1">
        <f t="array" ref="AW164">INDEX(GMW!$A$2:$HZ$100,MATCH(1,(GMW!$HY$2:$HY$100=AW$3)*(GMW!$HZ$2:$HZ$100=AW$1),0),$B164-1973)</f>
        <v>555948</v>
      </c>
      <c r="AX164" cm="1">
        <f t="array" ref="AX164">INDEX(GMW!$A$2:$HZ$100,MATCH(1,(GMW!$HY$2:$HY$100=AX$3)*(GMW!$HZ$2:$HZ$100=AX$1),0),$B164-1973)</f>
        <v>559788.19999999995</v>
      </c>
      <c r="AY164" cm="1">
        <f t="array" ref="AY164">INDEX(GMW!$A$2:$HZ$100,MATCH(1,(GMW!$HY$2:$HY$100=AY$3)*(GMW!$HZ$2:$HZ$100=AY$1),0),$B164-1973)</f>
        <v>99.823319999999995</v>
      </c>
      <c r="AZ164" cm="1">
        <f t="array" ref="AZ164">INDEX(GMW!$A$2:$HZ$100,MATCH(1,(GMW!$HY$2:$HY$100=AZ$3)*(GMW!$HZ$2:$HZ$100=AZ$1),0),$B164-1973)</f>
        <v>107.8</v>
      </c>
      <c r="BA164" cm="1">
        <f t="array" ref="BA164">INDEX(GMW!$A$2:$HZ$100,MATCH(1,(GMW!$HY$2:$HY$100=BA$3)*(GMW!$HZ$2:$HZ$100=BA$1),0),$B164-1973)</f>
        <v>0.75</v>
      </c>
      <c r="BB164" cm="1">
        <f t="array" ref="BB164">INDEX(GMW!$A$2:$HZ$100,MATCH(1,(GMW!$HY$2:$HY$100=BB$3)*(GMW!$HZ$2:$HZ$100=BB$1),0),$B164-1973)</f>
        <v>48407</v>
      </c>
      <c r="BC164" cm="1">
        <f t="array" ref="BC164">INDEX(GMW!$A$2:$HZ$100,MATCH(1,(GMW!$HY$2:$HY$100=BC$3)*(GMW!$HZ$2:$HZ$100=BC$1),0),$B164-1973)</f>
        <v>98.3</v>
      </c>
      <c r="BD164" cm="1">
        <f t="array" ref="BD164">INDEX(GMW!$A$2:$HZ$100,MATCH(1,(GMW!$HY$2:$HY$100=BD$3)*(GMW!$HZ$2:$HZ$100=BD$1),0),$B164-1973)</f>
        <v>30916</v>
      </c>
      <c r="BE164" cm="1">
        <f t="array" ref="BE164">INDEX(GMW!$A$2:$HZ$100,MATCH(1,(GMW!$HY$2:$HY$100=BE$3)*(GMW!$HZ$2:$HZ$100=BE$1),0),$B164-1973)</f>
        <v>3.9</v>
      </c>
      <c r="BF164" cm="1">
        <f t="array" ref="BF164">INDEX(GMW!$A$2:$HZ$100,MATCH(1,(GMW!$HY$2:$HY$100=BF$3)*(GMW!$HZ$2:$HZ$100=BF$1),0),$B164-1973)</f>
        <v>-0.51145549999999995</v>
      </c>
      <c r="BG164" cm="1">
        <f t="array" ref="BG164">INDEX(GMW!$A$2:$HZ$100,MATCH(1,(GMW!$HY$2:$HY$100=BG$3)*(GMW!$HZ$2:$HZ$100=BG$1),0),$B164-1973)</f>
        <v>66797</v>
      </c>
      <c r="BJ164">
        <f t="shared" si="145"/>
        <v>2019</v>
      </c>
    </row>
    <row r="165" spans="1:63">
      <c r="B165">
        <f t="shared" si="143"/>
        <v>2138</v>
      </c>
      <c r="C165" cm="1">
        <f t="array" ref="C165">INDEX(GMW!$A$2:$HZ$100,MATCH(1,(GMW!$HY$2:$HY$100=C$3)*(GMW!$HZ$2:$HZ$100=C$1),0),$B165-1973)</f>
        <v>560987</v>
      </c>
      <c r="D165" cm="1">
        <f t="array" ref="D165">INDEX(GMW!$A$2:$HZ$100,MATCH(1,(GMW!$HY$2:$HY$100=D$3)*(GMW!$HZ$2:$HZ$100=D$1),0),$B165-1973)</f>
        <v>13370</v>
      </c>
      <c r="E165" cm="1">
        <f t="array" ref="E165">INDEX(GMW!$A$2:$HZ$100,MATCH(1,(GMW!$HY$2:$HY$100=E$3)*(GMW!$HZ$2:$HZ$100=E$1),0),$B165-1973)</f>
        <v>-3072</v>
      </c>
      <c r="F165" cm="1">
        <f t="array" ref="F165">INDEX(GMW!$A$2:$HZ$100,MATCH(1,(GMW!$HY$2:$HY$100=F$3)*(GMW!$HZ$2:$HZ$100=F$1),0),$B165-1973)</f>
        <v>196701</v>
      </c>
      <c r="G165" cm="1">
        <f t="array" ref="G165">INDEX(GMW!$A$2:$HZ$100,MATCH(1,(GMW!$HY$2:$HY$100=G$3)*(GMW!$HZ$2:$HZ$100=G$1),0),$B165-1973)</f>
        <v>10298</v>
      </c>
      <c r="H165" cm="1">
        <f t="array" ref="H165">INDEX(GMW!$A$2:$HZ$100,MATCH(1,(GMW!$HY$2:$HY$100=H$3)*(GMW!$HZ$2:$HZ$100=H$1),0),$B165-1973)</f>
        <v>13097</v>
      </c>
      <c r="I165" cm="1">
        <f t="array" ref="I165">INDEX(GMW!$A$2:$HZ$100,MATCH(1,(GMW!$HY$2:$HY$100=I$3)*(GMW!$HZ$2:$HZ$100=I$1),0),$B165-1973)</f>
        <v>206726</v>
      </c>
      <c r="J165" cm="1">
        <f t="array" ref="J165">INDEX(GMW!$A$2:$HZ$100,MATCH(1,(GMW!$HY$2:$HY$100=J$3)*(GMW!$HZ$2:$HZ$100=J$1),0),$B165-1973)</f>
        <v>1803800</v>
      </c>
      <c r="K165" cm="1">
        <f t="array" ref="K165">INDEX(GMW!$A$2:$HZ$100,MATCH(1,(GMW!$HY$2:$HY$100=K$3)*(GMW!$HZ$2:$HZ$100=K$1),0),$B165-1973)</f>
        <v>562790</v>
      </c>
      <c r="L165" cm="1">
        <f t="array" ref="L165">INDEX(GMW!$A$2:$HZ$100,MATCH(1,(GMW!$HY$2:$HY$100=L$3)*(GMW!$HZ$2:$HZ$100=L$1),0),$B165-1973)</f>
        <v>560171.19999999995</v>
      </c>
      <c r="M165" cm="1">
        <f t="array" ref="M165">INDEX(GMW!$A$2:$HZ$100,MATCH(1,(GMW!$HY$2:$HY$100=M$3)*(GMW!$HZ$2:$HZ$100=M$1),0),$B165-1973)</f>
        <v>100.3214</v>
      </c>
      <c r="N165" cm="1">
        <f t="array" ref="N165">INDEX(GMW!$A$2:$HZ$100,MATCH(1,(GMW!$HY$2:$HY$100=N$3)*(GMW!$HZ$2:$HZ$100=N$1),0),$B165-1973)</f>
        <v>108.2667</v>
      </c>
      <c r="O165" cm="1">
        <f t="array" ref="O165">INDEX(GMW!$A$2:$HZ$100,MATCH(1,(GMW!$HY$2:$HY$100=O$3)*(GMW!$HZ$2:$HZ$100=O$1),0),$B165-1973)</f>
        <v>0.75</v>
      </c>
      <c r="P165" cm="1">
        <f t="array" ref="P165">INDEX(GMW!$A$2:$HZ$100,MATCH(1,(GMW!$HY$2:$HY$100=P$3)*(GMW!$HZ$2:$HZ$100=P$1),0),$B165-1973)</f>
        <v>49171</v>
      </c>
      <c r="Q165" cm="1">
        <f t="array" ref="Q165">INDEX(GMW!$A$2:$HZ$100,MATCH(1,(GMW!$HY$2:$HY$100=Q$3)*(GMW!$HZ$2:$HZ$100=Q$1),0),$B165-1973)</f>
        <v>100.3</v>
      </c>
      <c r="R165" cm="1">
        <f t="array" ref="R165">INDEX(GMW!$A$2:$HZ$100,MATCH(1,(GMW!$HY$2:$HY$100=R$3)*(GMW!$HZ$2:$HZ$100=R$1),0),$B165-1973)</f>
        <v>31305</v>
      </c>
      <c r="S165" cm="1">
        <f t="array" ref="S165">INDEX(GMW!$A$2:$HZ$100,MATCH(1,(GMW!$HY$2:$HY$100=S$3)*(GMW!$HZ$2:$HZ$100=S$1),0),$B165-1973)</f>
        <v>3.9</v>
      </c>
      <c r="T165" cm="1">
        <f t="array" ref="T165">INDEX(GMW!$A$2:$HZ$100,MATCH(1,(GMW!$HY$2:$HY$100=T$3)*(GMW!$HZ$2:$HZ$100=T$1),0),$B165-1973)</f>
        <v>0.14553070000000001</v>
      </c>
      <c r="U165" cm="1">
        <f t="array" ref="U165">INDEX(GMW!$A$2:$HZ$100,MATCH(1,(GMW!$HY$2:$HY$100=U$3)*(GMW!$HZ$2:$HZ$100=U$1),0),$B165-1973)</f>
        <v>66868</v>
      </c>
      <c r="V165" cm="1">
        <f t="array" ref="V165">INDEX(GMW!$A$2:$HZ$100,MATCH(1,(GMW!$HY$2:$HY$100=V$3)*(GMW!$HZ$2:$HZ$100=V$1),0),$B165-1973)</f>
        <v>560987</v>
      </c>
      <c r="W165" cm="1">
        <f t="array" ref="W165">INDEX(GMW!$A$2:$HZ$100,MATCH(1,(GMW!$HY$2:$HY$100=W$3)*(GMW!$HZ$2:$HZ$100=W$1),0),$B165-1973)</f>
        <v>13370</v>
      </c>
      <c r="X165" cm="1">
        <f t="array" ref="X165">INDEX(GMW!$A$2:$HZ$100,MATCH(1,(GMW!$HY$2:$HY$100=X$3)*(GMW!$HZ$2:$HZ$100=X$1),0),$B165-1973)</f>
        <v>-3072</v>
      </c>
      <c r="Y165" cm="1">
        <f t="array" ref="Y165">INDEX(GMW!$A$2:$HZ$100,MATCH(1,(GMW!$HY$2:$HY$100=Y$3)*(GMW!$HZ$2:$HZ$100=Y$1),0),$B165-1973)</f>
        <v>196701</v>
      </c>
      <c r="Z165" cm="1">
        <f t="array" ref="Z165">INDEX(GMW!$A$2:$HZ$100,MATCH(1,(GMW!$HY$2:$HY$100=Z$3)*(GMW!$HZ$2:$HZ$100=Z$1),0),$B165-1973)</f>
        <v>10298</v>
      </c>
      <c r="AA165" cm="1">
        <f t="array" ref="AA165">INDEX(GMW!$A$2:$HZ$100,MATCH(1,(GMW!$HY$2:$HY$100=AA$3)*(GMW!$HZ$2:$HZ$100=AA$1),0),$B165-1973)</f>
        <v>13097</v>
      </c>
      <c r="AB165" cm="1">
        <f t="array" ref="AB165">INDEX(GMW!$A$2:$HZ$100,MATCH(1,(GMW!$HY$2:$HY$100=AB$3)*(GMW!$HZ$2:$HZ$100=AB$1),0),$B165-1973)</f>
        <v>206726</v>
      </c>
      <c r="AC165" cm="1">
        <f t="array" ref="AC165">INDEX(GMW!$A$2:$HZ$100,MATCH(1,(GMW!$HY$2:$HY$100=AC$3)*(GMW!$HZ$2:$HZ$100=AC$1),0),$B165-1973)</f>
        <v>1803800</v>
      </c>
      <c r="AD165" cm="1">
        <f t="array" ref="AD165">INDEX(GMW!$A$2:$HZ$100,MATCH(1,(GMW!$HY$2:$HY$100=AD$3)*(GMW!$HZ$2:$HZ$100=AD$1),0),$B165-1973)</f>
        <v>562790</v>
      </c>
      <c r="AE165" cm="1">
        <f t="array" ref="AE165">INDEX(GMW!$A$2:$HZ$100,MATCH(1,(GMW!$HY$2:$HY$100=AE$3)*(GMW!$HZ$2:$HZ$100=AE$1),0),$B165-1973)</f>
        <v>560171.19999999995</v>
      </c>
      <c r="AF165" cm="1">
        <f t="array" ref="AF165">INDEX(GMW!$A$2:$HZ$100,MATCH(1,(GMW!$HY$2:$HY$100=AF$3)*(GMW!$HZ$2:$HZ$100=AF$1),0),$B165-1973)</f>
        <v>100.3214</v>
      </c>
      <c r="AG165" cm="1">
        <f t="array" ref="AG165">INDEX(GMW!$A$2:$HZ$100,MATCH(1,(GMW!$HY$2:$HY$100=AG$3)*(GMW!$HZ$2:$HZ$100=AG$1),0),$B165-1973)</f>
        <v>108.2667</v>
      </c>
      <c r="AH165" cm="1">
        <f t="array" ref="AH165">INDEX(GMW!$A$2:$HZ$100,MATCH(1,(GMW!$HY$2:$HY$100=AH$3)*(GMW!$HZ$2:$HZ$100=AH$1),0),$B165-1973)</f>
        <v>0.75</v>
      </c>
      <c r="AI165" cm="1">
        <f t="array" ref="AI165">INDEX(GMW!$A$2:$HZ$100,MATCH(1,(GMW!$HY$2:$HY$100=AI$3)*(GMW!$HZ$2:$HZ$100=AI$1),0),$B165-1973)</f>
        <v>49171</v>
      </c>
      <c r="AJ165" cm="1">
        <f t="array" ref="AJ165">INDEX(GMW!$A$2:$HZ$100,MATCH(1,(GMW!$HY$2:$HY$100=AJ$3)*(GMW!$HZ$2:$HZ$100=AJ$1),0),$B165-1973)</f>
        <v>100.3</v>
      </c>
      <c r="AK165" cm="1">
        <f t="array" ref="AK165">INDEX(GMW!$A$2:$HZ$100,MATCH(1,(GMW!$HY$2:$HY$100=AK$3)*(GMW!$HZ$2:$HZ$100=AK$1),0),$B165-1973)</f>
        <v>31305</v>
      </c>
      <c r="AL165" cm="1">
        <f t="array" ref="AL165">INDEX(GMW!$A$2:$HZ$100,MATCH(1,(GMW!$HY$2:$HY$100=AL$3)*(GMW!$HZ$2:$HZ$100=AL$1),0),$B165-1973)</f>
        <v>3.9</v>
      </c>
      <c r="AM165" cm="1">
        <f t="array" ref="AM165">INDEX(GMW!$A$2:$HZ$100,MATCH(1,(GMW!$HY$2:$HY$100=AM$3)*(GMW!$HZ$2:$HZ$100=AM$1),0),$B165-1973)</f>
        <v>0.14553070000000001</v>
      </c>
      <c r="AN165" cm="1">
        <f t="array" ref="AN165">INDEX(GMW!$A$2:$HZ$100,MATCH(1,(GMW!$HY$2:$HY$100=AN$3)*(GMW!$HZ$2:$HZ$100=AN$1),0),$B165-1973)</f>
        <v>66868</v>
      </c>
      <c r="AO165" cm="1">
        <f t="array" ref="AO165">INDEX(GMW!$A$2:$HZ$100,MATCH(1,(GMW!$HY$2:$HY$100=AO$3)*(GMW!$HZ$2:$HZ$100=AO$1),0),$B165-1973)</f>
        <v>560987</v>
      </c>
      <c r="AP165" cm="1">
        <f t="array" ref="AP165">INDEX(GMW!$A$2:$HZ$100,MATCH(1,(GMW!$HY$2:$HY$100=AP$3)*(GMW!$HZ$2:$HZ$100=AP$1),0),$B165-1973)</f>
        <v>13370</v>
      </c>
      <c r="AQ165" cm="1">
        <f t="array" ref="AQ165">INDEX(GMW!$A$2:$HZ$100,MATCH(1,(GMW!$HY$2:$HY$100=AQ$3)*(GMW!$HZ$2:$HZ$100=AQ$1),0),$B165-1973)</f>
        <v>-3072</v>
      </c>
      <c r="AR165" cm="1">
        <f t="array" ref="AR165">INDEX(GMW!$A$2:$HZ$100,MATCH(1,(GMW!$HY$2:$HY$100=AR$3)*(GMW!$HZ$2:$HZ$100=AR$1),0),$B165-1973)</f>
        <v>196701</v>
      </c>
      <c r="AS165" cm="1">
        <f t="array" ref="AS165">INDEX(GMW!$A$2:$HZ$100,MATCH(1,(GMW!$HY$2:$HY$100=AS$3)*(GMW!$HZ$2:$HZ$100=AS$1),0),$B165-1973)</f>
        <v>10298</v>
      </c>
      <c r="AT165" cm="1">
        <f t="array" ref="AT165">INDEX(GMW!$A$2:$HZ$100,MATCH(1,(GMW!$HY$2:$HY$100=AT$3)*(GMW!$HZ$2:$HZ$100=AT$1),0),$B165-1973)</f>
        <v>13097</v>
      </c>
      <c r="AU165" cm="1">
        <f t="array" ref="AU165">INDEX(GMW!$A$2:$HZ$100,MATCH(1,(GMW!$HY$2:$HY$100=AU$3)*(GMW!$HZ$2:$HZ$100=AU$1),0),$B165-1973)</f>
        <v>206726</v>
      </c>
      <c r="AV165" cm="1">
        <f t="array" ref="AV165">INDEX(GMW!$A$2:$HZ$100,MATCH(1,(GMW!$HY$2:$HY$100=AV$3)*(GMW!$HZ$2:$HZ$100=AV$1),0),$B165-1973)</f>
        <v>1803800</v>
      </c>
      <c r="AW165" cm="1">
        <f t="array" ref="AW165">INDEX(GMW!$A$2:$HZ$100,MATCH(1,(GMW!$HY$2:$HY$100=AW$3)*(GMW!$HZ$2:$HZ$100=AW$1),0),$B165-1973)</f>
        <v>562790</v>
      </c>
      <c r="AX165" cm="1">
        <f t="array" ref="AX165">INDEX(GMW!$A$2:$HZ$100,MATCH(1,(GMW!$HY$2:$HY$100=AX$3)*(GMW!$HZ$2:$HZ$100=AX$1),0),$B165-1973)</f>
        <v>560171.19999999995</v>
      </c>
      <c r="AY165" cm="1">
        <f t="array" ref="AY165">INDEX(GMW!$A$2:$HZ$100,MATCH(1,(GMW!$HY$2:$HY$100=AY$3)*(GMW!$HZ$2:$HZ$100=AY$1),0),$B165-1973)</f>
        <v>100.3214</v>
      </c>
      <c r="AZ165" cm="1">
        <f t="array" ref="AZ165">INDEX(GMW!$A$2:$HZ$100,MATCH(1,(GMW!$HY$2:$HY$100=AZ$3)*(GMW!$HZ$2:$HZ$100=AZ$1),0),$B165-1973)</f>
        <v>108.2667</v>
      </c>
      <c r="BA165" cm="1">
        <f t="array" ref="BA165">INDEX(GMW!$A$2:$HZ$100,MATCH(1,(GMW!$HY$2:$HY$100=BA$3)*(GMW!$HZ$2:$HZ$100=BA$1),0),$B165-1973)</f>
        <v>0.75</v>
      </c>
      <c r="BB165" cm="1">
        <f t="array" ref="BB165">INDEX(GMW!$A$2:$HZ$100,MATCH(1,(GMW!$HY$2:$HY$100=BB$3)*(GMW!$HZ$2:$HZ$100=BB$1),0),$B165-1973)</f>
        <v>49171</v>
      </c>
      <c r="BC165" cm="1">
        <f t="array" ref="BC165">INDEX(GMW!$A$2:$HZ$100,MATCH(1,(GMW!$HY$2:$HY$100=BC$3)*(GMW!$HZ$2:$HZ$100=BC$1),0),$B165-1973)</f>
        <v>100.3</v>
      </c>
      <c r="BD165" cm="1">
        <f t="array" ref="BD165">INDEX(GMW!$A$2:$HZ$100,MATCH(1,(GMW!$HY$2:$HY$100=BD$3)*(GMW!$HZ$2:$HZ$100=BD$1),0),$B165-1973)</f>
        <v>31305</v>
      </c>
      <c r="BE165" cm="1">
        <f t="array" ref="BE165">INDEX(GMW!$A$2:$HZ$100,MATCH(1,(GMW!$HY$2:$HY$100=BE$3)*(GMW!$HZ$2:$HZ$100=BE$1),0),$B165-1973)</f>
        <v>3.9</v>
      </c>
      <c r="BF165" cm="1">
        <f t="array" ref="BF165">INDEX(GMW!$A$2:$HZ$100,MATCH(1,(GMW!$HY$2:$HY$100=BF$3)*(GMW!$HZ$2:$HZ$100=BF$1),0),$B165-1973)</f>
        <v>0.14553070000000001</v>
      </c>
      <c r="BG165" cm="1">
        <f t="array" ref="BG165">INDEX(GMW!$A$2:$HZ$100,MATCH(1,(GMW!$HY$2:$HY$100=BG$3)*(GMW!$HZ$2:$HZ$100=BG$1),0),$B165-1973)</f>
        <v>66868</v>
      </c>
      <c r="BJ165">
        <f t="shared" si="145"/>
        <v>2019</v>
      </c>
    </row>
    <row r="166" spans="1:63">
      <c r="B166">
        <f t="shared" si="143"/>
        <v>2139</v>
      </c>
      <c r="C166" cm="1">
        <f t="array" ref="C166">INDEX(GMW!$A$2:$HZ$100,MATCH(1,(GMW!$HY$2:$HY$100=C$3)*(GMW!$HZ$2:$HZ$100=C$1),0),$B166-1973)</f>
        <v>560861</v>
      </c>
      <c r="D166" cm="1">
        <f t="array" ref="D166">INDEX(GMW!$A$2:$HZ$100,MATCH(1,(GMW!$HY$2:$HY$100=D$3)*(GMW!$HZ$2:$HZ$100=D$1),0),$B166-1973)</f>
        <v>23826</v>
      </c>
      <c r="E166" cm="1">
        <f t="array" ref="E166">INDEX(GMW!$A$2:$HZ$100,MATCH(1,(GMW!$HY$2:$HY$100=E$3)*(GMW!$HZ$2:$HZ$100=E$1),0),$B166-1973)</f>
        <v>-15703</v>
      </c>
      <c r="F166" cm="1">
        <f t="array" ref="F166">INDEX(GMW!$A$2:$HZ$100,MATCH(1,(GMW!$HY$2:$HY$100=F$3)*(GMW!$HZ$2:$HZ$100=F$1),0),$B166-1973)</f>
        <v>197932</v>
      </c>
      <c r="G166" cm="1">
        <f t="array" ref="G166">INDEX(GMW!$A$2:$HZ$100,MATCH(1,(GMW!$HY$2:$HY$100=G$3)*(GMW!$HZ$2:$HZ$100=G$1),0),$B166-1973)</f>
        <v>8123</v>
      </c>
      <c r="H166" cm="1">
        <f t="array" ref="H166">INDEX(GMW!$A$2:$HZ$100,MATCH(1,(GMW!$HY$2:$HY$100=H$3)*(GMW!$HZ$2:$HZ$100=H$1),0),$B166-1973)</f>
        <v>13228</v>
      </c>
      <c r="I166" cm="1">
        <f t="array" ref="I166">INDEX(GMW!$A$2:$HZ$100,MATCH(1,(GMW!$HY$2:$HY$100=I$3)*(GMW!$HZ$2:$HZ$100=I$1),0),$B166-1973)</f>
        <v>195457</v>
      </c>
      <c r="J166" cm="1">
        <f t="array" ref="J166">INDEX(GMW!$A$2:$HZ$100,MATCH(1,(GMW!$HY$2:$HY$100=J$3)*(GMW!$HZ$2:$HZ$100=J$1),0),$B166-1973)</f>
        <v>1835200</v>
      </c>
      <c r="K166" cm="1">
        <f t="array" ref="K166">INDEX(GMW!$A$2:$HZ$100,MATCH(1,(GMW!$HY$2:$HY$100=K$3)*(GMW!$HZ$2:$HZ$100=K$1),0),$B166-1973)</f>
        <v>565789</v>
      </c>
      <c r="L166" cm="1">
        <f t="array" ref="L166">INDEX(GMW!$A$2:$HZ$100,MATCH(1,(GMW!$HY$2:$HY$100=L$3)*(GMW!$HZ$2:$HZ$100=L$1),0),$B166-1973)</f>
        <v>560861.30000000005</v>
      </c>
      <c r="M166" cm="1">
        <f t="array" ref="M166">INDEX(GMW!$A$2:$HZ$100,MATCH(1,(GMW!$HY$2:$HY$100=M$3)*(GMW!$HZ$2:$HZ$100=M$1),0),$B166-1973)</f>
        <v>100.87860000000001</v>
      </c>
      <c r="N166" cm="1">
        <f t="array" ref="N166">INDEX(GMW!$A$2:$HZ$100,MATCH(1,(GMW!$HY$2:$HY$100=N$3)*(GMW!$HZ$2:$HZ$100=N$1),0),$B166-1973)</f>
        <v>108.4333</v>
      </c>
      <c r="O166" cm="1">
        <f t="array" ref="O166">INDEX(GMW!$A$2:$HZ$100,MATCH(1,(GMW!$HY$2:$HY$100=O$3)*(GMW!$HZ$2:$HZ$100=O$1),0),$B166-1973)</f>
        <v>0.75</v>
      </c>
      <c r="P166" cm="1">
        <f t="array" ref="P166">INDEX(GMW!$A$2:$HZ$100,MATCH(1,(GMW!$HY$2:$HY$100=P$3)*(GMW!$HZ$2:$HZ$100=P$1),0),$B166-1973)</f>
        <v>50116</v>
      </c>
      <c r="Q166" cm="1">
        <f t="array" ref="Q166">INDEX(GMW!$A$2:$HZ$100,MATCH(1,(GMW!$HY$2:$HY$100=Q$3)*(GMW!$HZ$2:$HZ$100=Q$1),0),$B166-1973)</f>
        <v>103.2</v>
      </c>
      <c r="R166" cm="1">
        <f t="array" ref="R166">INDEX(GMW!$A$2:$HZ$100,MATCH(1,(GMW!$HY$2:$HY$100=R$3)*(GMW!$HZ$2:$HZ$100=R$1),0),$B166-1973)</f>
        <v>31223</v>
      </c>
      <c r="S166" cm="1">
        <f t="array" ref="S166">INDEX(GMW!$A$2:$HZ$100,MATCH(1,(GMW!$HY$2:$HY$100=S$3)*(GMW!$HZ$2:$HZ$100=S$1),0),$B166-1973)</f>
        <v>3.9</v>
      </c>
      <c r="T166" cm="1">
        <f t="array" ref="T166">INDEX(GMW!$A$2:$HZ$100,MATCH(1,(GMW!$HY$2:$HY$100=T$3)*(GMW!$HZ$2:$HZ$100=T$1),0),$B166-1973)</f>
        <v>-9.536743E-5</v>
      </c>
      <c r="U166" cm="1">
        <f t="array" ref="U166">INDEX(GMW!$A$2:$HZ$100,MATCH(1,(GMW!$HY$2:$HY$100=U$3)*(GMW!$HZ$2:$HZ$100=U$1),0),$B166-1973)</f>
        <v>66939</v>
      </c>
      <c r="V166" cm="1">
        <f t="array" ref="V166">INDEX(GMW!$A$2:$HZ$100,MATCH(1,(GMW!$HY$2:$HY$100=V$3)*(GMW!$HZ$2:$HZ$100=V$1),0),$B166-1973)</f>
        <v>560861</v>
      </c>
      <c r="W166" cm="1">
        <f t="array" ref="W166">INDEX(GMW!$A$2:$HZ$100,MATCH(1,(GMW!$HY$2:$HY$100=W$3)*(GMW!$HZ$2:$HZ$100=W$1),0),$B166-1973)</f>
        <v>23826</v>
      </c>
      <c r="X166" cm="1">
        <f t="array" ref="X166">INDEX(GMW!$A$2:$HZ$100,MATCH(1,(GMW!$HY$2:$HY$100=X$3)*(GMW!$HZ$2:$HZ$100=X$1),0),$B166-1973)</f>
        <v>-15703</v>
      </c>
      <c r="Y166" cm="1">
        <f t="array" ref="Y166">INDEX(GMW!$A$2:$HZ$100,MATCH(1,(GMW!$HY$2:$HY$100=Y$3)*(GMW!$HZ$2:$HZ$100=Y$1),0),$B166-1973)</f>
        <v>197932</v>
      </c>
      <c r="Z166" cm="1">
        <f t="array" ref="Z166">INDEX(GMW!$A$2:$HZ$100,MATCH(1,(GMW!$HY$2:$HY$100=Z$3)*(GMW!$HZ$2:$HZ$100=Z$1),0),$B166-1973)</f>
        <v>8123</v>
      </c>
      <c r="AA166" cm="1">
        <f t="array" ref="AA166">INDEX(GMW!$A$2:$HZ$100,MATCH(1,(GMW!$HY$2:$HY$100=AA$3)*(GMW!$HZ$2:$HZ$100=AA$1),0),$B166-1973)</f>
        <v>13228</v>
      </c>
      <c r="AB166" cm="1">
        <f t="array" ref="AB166">INDEX(GMW!$A$2:$HZ$100,MATCH(1,(GMW!$HY$2:$HY$100=AB$3)*(GMW!$HZ$2:$HZ$100=AB$1),0),$B166-1973)</f>
        <v>195457</v>
      </c>
      <c r="AC166" cm="1">
        <f t="array" ref="AC166">INDEX(GMW!$A$2:$HZ$100,MATCH(1,(GMW!$HY$2:$HY$100=AC$3)*(GMW!$HZ$2:$HZ$100=AC$1),0),$B166-1973)</f>
        <v>1835200</v>
      </c>
      <c r="AD166" cm="1">
        <f t="array" ref="AD166">INDEX(GMW!$A$2:$HZ$100,MATCH(1,(GMW!$HY$2:$HY$100=AD$3)*(GMW!$HZ$2:$HZ$100=AD$1),0),$B166-1973)</f>
        <v>565789</v>
      </c>
      <c r="AE166" cm="1">
        <f t="array" ref="AE166">INDEX(GMW!$A$2:$HZ$100,MATCH(1,(GMW!$HY$2:$HY$100=AE$3)*(GMW!$HZ$2:$HZ$100=AE$1),0),$B166-1973)</f>
        <v>560861.30000000005</v>
      </c>
      <c r="AF166" cm="1">
        <f t="array" ref="AF166">INDEX(GMW!$A$2:$HZ$100,MATCH(1,(GMW!$HY$2:$HY$100=AF$3)*(GMW!$HZ$2:$HZ$100=AF$1),0),$B166-1973)</f>
        <v>100.87860000000001</v>
      </c>
      <c r="AG166" cm="1">
        <f t="array" ref="AG166">INDEX(GMW!$A$2:$HZ$100,MATCH(1,(GMW!$HY$2:$HY$100=AG$3)*(GMW!$HZ$2:$HZ$100=AG$1),0),$B166-1973)</f>
        <v>108.4333</v>
      </c>
      <c r="AH166" cm="1">
        <f t="array" ref="AH166">INDEX(GMW!$A$2:$HZ$100,MATCH(1,(GMW!$HY$2:$HY$100=AH$3)*(GMW!$HZ$2:$HZ$100=AH$1),0),$B166-1973)</f>
        <v>0.75</v>
      </c>
      <c r="AI166" cm="1">
        <f t="array" ref="AI166">INDEX(GMW!$A$2:$HZ$100,MATCH(1,(GMW!$HY$2:$HY$100=AI$3)*(GMW!$HZ$2:$HZ$100=AI$1),0),$B166-1973)</f>
        <v>50116</v>
      </c>
      <c r="AJ166" cm="1">
        <f t="array" ref="AJ166">INDEX(GMW!$A$2:$HZ$100,MATCH(1,(GMW!$HY$2:$HY$100=AJ$3)*(GMW!$HZ$2:$HZ$100=AJ$1),0),$B166-1973)</f>
        <v>103.2</v>
      </c>
      <c r="AK166" cm="1">
        <f t="array" ref="AK166">INDEX(GMW!$A$2:$HZ$100,MATCH(1,(GMW!$HY$2:$HY$100=AK$3)*(GMW!$HZ$2:$HZ$100=AK$1),0),$B166-1973)</f>
        <v>31223</v>
      </c>
      <c r="AL166" cm="1">
        <f t="array" ref="AL166">INDEX(GMW!$A$2:$HZ$100,MATCH(1,(GMW!$HY$2:$HY$100=AL$3)*(GMW!$HZ$2:$HZ$100=AL$1),0),$B166-1973)</f>
        <v>3.9</v>
      </c>
      <c r="AM166" cm="1">
        <f t="array" ref="AM166">INDEX(GMW!$A$2:$HZ$100,MATCH(1,(GMW!$HY$2:$HY$100=AM$3)*(GMW!$HZ$2:$HZ$100=AM$1),0),$B166-1973)</f>
        <v>-9.536743E-5</v>
      </c>
      <c r="AN166" cm="1">
        <f t="array" ref="AN166">INDEX(GMW!$A$2:$HZ$100,MATCH(1,(GMW!$HY$2:$HY$100=AN$3)*(GMW!$HZ$2:$HZ$100=AN$1),0),$B166-1973)</f>
        <v>66939</v>
      </c>
      <c r="AO166" cm="1">
        <f t="array" ref="AO166">INDEX(GMW!$A$2:$HZ$100,MATCH(1,(GMW!$HY$2:$HY$100=AO$3)*(GMW!$HZ$2:$HZ$100=AO$1),0),$B166-1973)</f>
        <v>560861</v>
      </c>
      <c r="AP166" cm="1">
        <f t="array" ref="AP166">INDEX(GMW!$A$2:$HZ$100,MATCH(1,(GMW!$HY$2:$HY$100=AP$3)*(GMW!$HZ$2:$HZ$100=AP$1),0),$B166-1973)</f>
        <v>23826</v>
      </c>
      <c r="AQ166" cm="1">
        <f t="array" ref="AQ166">INDEX(GMW!$A$2:$HZ$100,MATCH(1,(GMW!$HY$2:$HY$100=AQ$3)*(GMW!$HZ$2:$HZ$100=AQ$1),0),$B166-1973)</f>
        <v>-15703</v>
      </c>
      <c r="AR166" cm="1">
        <f t="array" ref="AR166">INDEX(GMW!$A$2:$HZ$100,MATCH(1,(GMW!$HY$2:$HY$100=AR$3)*(GMW!$HZ$2:$HZ$100=AR$1),0),$B166-1973)</f>
        <v>197932</v>
      </c>
      <c r="AS166" cm="1">
        <f t="array" ref="AS166">INDEX(GMW!$A$2:$HZ$100,MATCH(1,(GMW!$HY$2:$HY$100=AS$3)*(GMW!$HZ$2:$HZ$100=AS$1),0),$B166-1973)</f>
        <v>8123</v>
      </c>
      <c r="AT166" cm="1">
        <f t="array" ref="AT166">INDEX(GMW!$A$2:$HZ$100,MATCH(1,(GMW!$HY$2:$HY$100=AT$3)*(GMW!$HZ$2:$HZ$100=AT$1),0),$B166-1973)</f>
        <v>13228</v>
      </c>
      <c r="AU166" cm="1">
        <f t="array" ref="AU166">INDEX(GMW!$A$2:$HZ$100,MATCH(1,(GMW!$HY$2:$HY$100=AU$3)*(GMW!$HZ$2:$HZ$100=AU$1),0),$B166-1973)</f>
        <v>195457</v>
      </c>
      <c r="AV166" cm="1">
        <f t="array" ref="AV166">INDEX(GMW!$A$2:$HZ$100,MATCH(1,(GMW!$HY$2:$HY$100=AV$3)*(GMW!$HZ$2:$HZ$100=AV$1),0),$B166-1973)</f>
        <v>1835200</v>
      </c>
      <c r="AW166" cm="1">
        <f t="array" ref="AW166">INDEX(GMW!$A$2:$HZ$100,MATCH(1,(GMW!$HY$2:$HY$100=AW$3)*(GMW!$HZ$2:$HZ$100=AW$1),0),$B166-1973)</f>
        <v>565789</v>
      </c>
      <c r="AX166" cm="1">
        <f t="array" ref="AX166">INDEX(GMW!$A$2:$HZ$100,MATCH(1,(GMW!$HY$2:$HY$100=AX$3)*(GMW!$HZ$2:$HZ$100=AX$1),0),$B166-1973)</f>
        <v>560861.30000000005</v>
      </c>
      <c r="AY166" cm="1">
        <f t="array" ref="AY166">INDEX(GMW!$A$2:$HZ$100,MATCH(1,(GMW!$HY$2:$HY$100=AY$3)*(GMW!$HZ$2:$HZ$100=AY$1),0),$B166-1973)</f>
        <v>100.87860000000001</v>
      </c>
      <c r="AZ166" cm="1">
        <f t="array" ref="AZ166">INDEX(GMW!$A$2:$HZ$100,MATCH(1,(GMW!$HY$2:$HY$100=AZ$3)*(GMW!$HZ$2:$HZ$100=AZ$1),0),$B166-1973)</f>
        <v>108.4333</v>
      </c>
      <c r="BA166" cm="1">
        <f t="array" ref="BA166">INDEX(GMW!$A$2:$HZ$100,MATCH(1,(GMW!$HY$2:$HY$100=BA$3)*(GMW!$HZ$2:$HZ$100=BA$1),0),$B166-1973)</f>
        <v>0.75</v>
      </c>
      <c r="BB166" cm="1">
        <f t="array" ref="BB166">INDEX(GMW!$A$2:$HZ$100,MATCH(1,(GMW!$HY$2:$HY$100=BB$3)*(GMW!$HZ$2:$HZ$100=BB$1),0),$B166-1973)</f>
        <v>50116</v>
      </c>
      <c r="BC166" cm="1">
        <f t="array" ref="BC166">INDEX(GMW!$A$2:$HZ$100,MATCH(1,(GMW!$HY$2:$HY$100=BC$3)*(GMW!$HZ$2:$HZ$100=BC$1),0),$B166-1973)</f>
        <v>103.2</v>
      </c>
      <c r="BD166" cm="1">
        <f t="array" ref="BD166">INDEX(GMW!$A$2:$HZ$100,MATCH(1,(GMW!$HY$2:$HY$100=BD$3)*(GMW!$HZ$2:$HZ$100=BD$1),0),$B166-1973)</f>
        <v>31223</v>
      </c>
      <c r="BE166" cm="1">
        <f t="array" ref="BE166">INDEX(GMW!$A$2:$HZ$100,MATCH(1,(GMW!$HY$2:$HY$100=BE$3)*(GMW!$HZ$2:$HZ$100=BE$1),0),$B166-1973)</f>
        <v>3.9</v>
      </c>
      <c r="BF166" cm="1">
        <f t="array" ref="BF166">INDEX(GMW!$A$2:$HZ$100,MATCH(1,(GMW!$HY$2:$HY$100=BF$3)*(GMW!$HZ$2:$HZ$100=BF$1),0),$B166-1973)</f>
        <v>-9.536743E-5</v>
      </c>
      <c r="BG166" cm="1">
        <f t="array" ref="BG166">INDEX(GMW!$A$2:$HZ$100,MATCH(1,(GMW!$HY$2:$HY$100=BG$3)*(GMW!$HZ$2:$HZ$100=BG$1),0),$B166-1973)</f>
        <v>66939</v>
      </c>
      <c r="BJ166">
        <f t="shared" si="145"/>
        <v>2019</v>
      </c>
    </row>
    <row r="167" spans="1:63">
      <c r="A167">
        <v>2020</v>
      </c>
      <c r="B167">
        <f t="shared" si="143"/>
        <v>2140</v>
      </c>
      <c r="C167" cm="1">
        <f t="array" ref="C167">INDEX(GMW!$A$2:$HZ$100,MATCH(1,(GMW!$HY$2:$HY$100=C$3)*(GMW!$HZ$2:$HZ$100=C$1),0),$B167-1973)</f>
        <v>545597</v>
      </c>
      <c r="D167" cm="1">
        <f t="array" ref="D167">INDEX(GMW!$A$2:$HZ$100,MATCH(1,(GMW!$HY$2:$HY$100=D$3)*(GMW!$HZ$2:$HZ$100=D$1),0),$B167-1973)</f>
        <v>140</v>
      </c>
      <c r="E167" cm="1">
        <f t="array" ref="E167">INDEX(GMW!$A$2:$HZ$100,MATCH(1,(GMW!$HY$2:$HY$100=E$3)*(GMW!$HZ$2:$HZ$100=E$1),0),$B167-1973)</f>
        <v>16080</v>
      </c>
      <c r="F167" cm="1">
        <f t="array" ref="F167">INDEX(GMW!$A$2:$HZ$100,MATCH(1,(GMW!$HY$2:$HY$100=F$3)*(GMW!$HZ$2:$HZ$100=F$1),0),$B167-1973)</f>
        <v>200180</v>
      </c>
      <c r="G167" cm="1">
        <f t="array" ref="G167">INDEX(GMW!$A$2:$HZ$100,MATCH(1,(GMW!$HY$2:$HY$100=G$3)*(GMW!$HZ$2:$HZ$100=G$1),0),$B167-1973)</f>
        <v>16220</v>
      </c>
      <c r="H167" cm="1">
        <f t="array" ref="H167">INDEX(GMW!$A$2:$HZ$100,MATCH(1,(GMW!$HY$2:$HY$100=H$3)*(GMW!$HZ$2:$HZ$100=H$1),0),$B167-1973)</f>
        <v>13256</v>
      </c>
      <c r="I167" cm="1">
        <f t="array" ref="I167">INDEX(GMW!$A$2:$HZ$100,MATCH(1,(GMW!$HY$2:$HY$100=I$3)*(GMW!$HZ$2:$HZ$100=I$1),0),$B167-1973)</f>
        <v>229516</v>
      </c>
      <c r="J167" cm="1">
        <f t="array" ref="J167">INDEX(GMW!$A$2:$HZ$100,MATCH(1,(GMW!$HY$2:$HY$100=J$3)*(GMW!$HZ$2:$HZ$100=J$1),0),$B167-1973)</f>
        <v>1815000</v>
      </c>
      <c r="K167" cm="1">
        <f t="array" ref="K167">INDEX(GMW!$A$2:$HZ$100,MATCH(1,(GMW!$HY$2:$HY$100=K$3)*(GMW!$HZ$2:$HZ$100=K$1),0),$B167-1973)</f>
        <v>556179</v>
      </c>
      <c r="L167" cm="1">
        <f t="array" ref="L167">INDEX(GMW!$A$2:$HZ$100,MATCH(1,(GMW!$HY$2:$HY$100=L$3)*(GMW!$HZ$2:$HZ$100=L$1),0),$B167-1973)</f>
        <v>556070.69999999995</v>
      </c>
      <c r="M167" cm="1">
        <f t="array" ref="M167">INDEX(GMW!$A$2:$HZ$100,MATCH(1,(GMW!$HY$2:$HY$100=M$3)*(GMW!$HZ$2:$HZ$100=M$1),0),$B167-1973)</f>
        <v>101.9395</v>
      </c>
      <c r="N167" cm="1">
        <f t="array" ref="N167">INDEX(GMW!$A$2:$HZ$100,MATCH(1,(GMW!$HY$2:$HY$100=N$3)*(GMW!$HZ$2:$HZ$100=N$1),0),$B167-1973)</f>
        <v>108.4667</v>
      </c>
      <c r="O167" cm="1">
        <f t="array" ref="O167">INDEX(GMW!$A$2:$HZ$100,MATCH(1,(GMW!$HY$2:$HY$100=O$3)*(GMW!$HZ$2:$HZ$100=O$1),0),$B167-1973)</f>
        <v>0.1</v>
      </c>
      <c r="P167" cm="1">
        <f t="array" ref="P167">INDEX(GMW!$A$2:$HZ$100,MATCH(1,(GMW!$HY$2:$HY$100=P$3)*(GMW!$HZ$2:$HZ$100=P$1),0),$B167-1973)</f>
        <v>50935</v>
      </c>
      <c r="Q167" cm="1">
        <f t="array" ref="Q167">INDEX(GMW!$A$2:$HZ$100,MATCH(1,(GMW!$HY$2:$HY$100=Q$3)*(GMW!$HZ$2:$HZ$100=Q$1),0),$B167-1973)</f>
        <v>104.2</v>
      </c>
      <c r="R167" cm="1">
        <f t="array" ref="R167">INDEX(GMW!$A$2:$HZ$100,MATCH(1,(GMW!$HY$2:$HY$100=R$3)*(GMW!$HZ$2:$HZ$100=R$1),0),$B167-1973)</f>
        <v>30778</v>
      </c>
      <c r="S167" cm="1">
        <f t="array" ref="S167">INDEX(GMW!$A$2:$HZ$100,MATCH(1,(GMW!$HY$2:$HY$100=S$3)*(GMW!$HZ$2:$HZ$100=S$1),0),$B167-1973)</f>
        <v>4.0999999999999996</v>
      </c>
      <c r="T167" cm="1">
        <f t="array" ref="T167">INDEX(GMW!$A$2:$HZ$100,MATCH(1,(GMW!$HY$2:$HY$100=T$3)*(GMW!$HZ$2:$HZ$100=T$1),0),$B167-1973)</f>
        <v>-1.9015310000000001</v>
      </c>
      <c r="U167" cm="1">
        <f t="array" ref="U167">INDEX(GMW!$A$2:$HZ$100,MATCH(1,(GMW!$HY$2:$HY$100=U$3)*(GMW!$HZ$2:$HZ$100=U$1),0),$B167-1973)</f>
        <v>67010</v>
      </c>
      <c r="V167" cm="1">
        <f t="array" ref="V167">INDEX(GMW!$A$2:$HZ$100,MATCH(1,(GMW!$HY$2:$HY$100=V$3)*(GMW!$HZ$2:$HZ$100=V$1),0),$B167-1973)</f>
        <v>545597</v>
      </c>
      <c r="W167" cm="1">
        <f t="array" ref="W167">INDEX(GMW!$A$2:$HZ$100,MATCH(1,(GMW!$HY$2:$HY$100=W$3)*(GMW!$HZ$2:$HZ$100=W$1),0),$B167-1973)</f>
        <v>140</v>
      </c>
      <c r="X167" cm="1">
        <f t="array" ref="X167">INDEX(GMW!$A$2:$HZ$100,MATCH(1,(GMW!$HY$2:$HY$100=X$3)*(GMW!$HZ$2:$HZ$100=X$1),0),$B167-1973)</f>
        <v>16080</v>
      </c>
      <c r="Y167" cm="1">
        <f t="array" ref="Y167">INDEX(GMW!$A$2:$HZ$100,MATCH(1,(GMW!$HY$2:$HY$100=Y$3)*(GMW!$HZ$2:$HZ$100=Y$1),0),$B167-1973)</f>
        <v>200180</v>
      </c>
      <c r="Z167" cm="1">
        <f t="array" ref="Z167">INDEX(GMW!$A$2:$HZ$100,MATCH(1,(GMW!$HY$2:$HY$100=Z$3)*(GMW!$HZ$2:$HZ$100=Z$1),0),$B167-1973)</f>
        <v>16220</v>
      </c>
      <c r="AA167" cm="1">
        <f t="array" ref="AA167">INDEX(GMW!$A$2:$HZ$100,MATCH(1,(GMW!$HY$2:$HY$100=AA$3)*(GMW!$HZ$2:$HZ$100=AA$1),0),$B167-1973)</f>
        <v>13256</v>
      </c>
      <c r="AB167" cm="1">
        <f t="array" ref="AB167">INDEX(GMW!$A$2:$HZ$100,MATCH(1,(GMW!$HY$2:$HY$100=AB$3)*(GMW!$HZ$2:$HZ$100=AB$1),0),$B167-1973)</f>
        <v>229516</v>
      </c>
      <c r="AC167" cm="1">
        <f t="array" ref="AC167">INDEX(GMW!$A$2:$HZ$100,MATCH(1,(GMW!$HY$2:$HY$100=AC$3)*(GMW!$HZ$2:$HZ$100=AC$1),0),$B167-1973)</f>
        <v>1815000</v>
      </c>
      <c r="AD167" cm="1">
        <f t="array" ref="AD167">INDEX(GMW!$A$2:$HZ$100,MATCH(1,(GMW!$HY$2:$HY$100=AD$3)*(GMW!$HZ$2:$HZ$100=AD$1),0),$B167-1973)</f>
        <v>556179</v>
      </c>
      <c r="AE167" cm="1">
        <f t="array" ref="AE167">INDEX(GMW!$A$2:$HZ$100,MATCH(1,(GMW!$HY$2:$HY$100=AE$3)*(GMW!$HZ$2:$HZ$100=AE$1),0),$B167-1973)</f>
        <v>556070.69999999995</v>
      </c>
      <c r="AF167" cm="1">
        <f t="array" ref="AF167">INDEX(GMW!$A$2:$HZ$100,MATCH(1,(GMW!$HY$2:$HY$100=AF$3)*(GMW!$HZ$2:$HZ$100=AF$1),0),$B167-1973)</f>
        <v>101.9395</v>
      </c>
      <c r="AG167" cm="1">
        <f t="array" ref="AG167">INDEX(GMW!$A$2:$HZ$100,MATCH(1,(GMW!$HY$2:$HY$100=AG$3)*(GMW!$HZ$2:$HZ$100=AG$1),0),$B167-1973)</f>
        <v>108.4667</v>
      </c>
      <c r="AH167" cm="1">
        <f t="array" ref="AH167">INDEX(GMW!$A$2:$HZ$100,MATCH(1,(GMW!$HY$2:$HY$100=AH$3)*(GMW!$HZ$2:$HZ$100=AH$1),0),$B167-1973)</f>
        <v>0.1</v>
      </c>
      <c r="AI167" cm="1">
        <f t="array" ref="AI167">INDEX(GMW!$A$2:$HZ$100,MATCH(1,(GMW!$HY$2:$HY$100=AI$3)*(GMW!$HZ$2:$HZ$100=AI$1),0),$B167-1973)</f>
        <v>50935</v>
      </c>
      <c r="AJ167" cm="1">
        <f t="array" ref="AJ167">INDEX(GMW!$A$2:$HZ$100,MATCH(1,(GMW!$HY$2:$HY$100=AJ$3)*(GMW!$HZ$2:$HZ$100=AJ$1),0),$B167-1973)</f>
        <v>104.2</v>
      </c>
      <c r="AK167" cm="1">
        <f t="array" ref="AK167">INDEX(GMW!$A$2:$HZ$100,MATCH(1,(GMW!$HY$2:$HY$100=AK$3)*(GMW!$HZ$2:$HZ$100=AK$1),0),$B167-1973)</f>
        <v>30778</v>
      </c>
      <c r="AL167" cm="1">
        <f t="array" ref="AL167">INDEX(GMW!$A$2:$HZ$100,MATCH(1,(GMW!$HY$2:$HY$100=AL$3)*(GMW!$HZ$2:$HZ$100=AL$1),0),$B167-1973)</f>
        <v>4.0999999999999996</v>
      </c>
      <c r="AM167" cm="1">
        <f t="array" ref="AM167">INDEX(GMW!$A$2:$HZ$100,MATCH(1,(GMW!$HY$2:$HY$100=AM$3)*(GMW!$HZ$2:$HZ$100=AM$1),0),$B167-1973)</f>
        <v>-1.9015310000000001</v>
      </c>
      <c r="AN167" cm="1">
        <f t="array" ref="AN167">INDEX(GMW!$A$2:$HZ$100,MATCH(1,(GMW!$HY$2:$HY$100=AN$3)*(GMW!$HZ$2:$HZ$100=AN$1),0),$B167-1973)</f>
        <v>67010</v>
      </c>
      <c r="AO167" cm="1">
        <f t="array" ref="AO167">INDEX(GMW!$A$2:$HZ$100,MATCH(1,(GMW!$HY$2:$HY$100=AO$3)*(GMW!$HZ$2:$HZ$100=AO$1),0),$B167-1973)</f>
        <v>545597</v>
      </c>
      <c r="AP167" cm="1">
        <f t="array" ref="AP167">INDEX(GMW!$A$2:$HZ$100,MATCH(1,(GMW!$HY$2:$HY$100=AP$3)*(GMW!$HZ$2:$HZ$100=AP$1),0),$B167-1973)</f>
        <v>140</v>
      </c>
      <c r="AQ167" cm="1">
        <f t="array" ref="AQ167">INDEX(GMW!$A$2:$HZ$100,MATCH(1,(GMW!$HY$2:$HY$100=AQ$3)*(GMW!$HZ$2:$HZ$100=AQ$1),0),$B167-1973)</f>
        <v>16080</v>
      </c>
      <c r="AR167" cm="1">
        <f t="array" ref="AR167">INDEX(GMW!$A$2:$HZ$100,MATCH(1,(GMW!$HY$2:$HY$100=AR$3)*(GMW!$HZ$2:$HZ$100=AR$1),0),$B167-1973)</f>
        <v>200180</v>
      </c>
      <c r="AS167" cm="1">
        <f t="array" ref="AS167">INDEX(GMW!$A$2:$HZ$100,MATCH(1,(GMW!$HY$2:$HY$100=AS$3)*(GMW!$HZ$2:$HZ$100=AS$1),0),$B167-1973)</f>
        <v>16220</v>
      </c>
      <c r="AT167" cm="1">
        <f t="array" ref="AT167">INDEX(GMW!$A$2:$HZ$100,MATCH(1,(GMW!$HY$2:$HY$100=AT$3)*(GMW!$HZ$2:$HZ$100=AT$1),0),$B167-1973)</f>
        <v>13256</v>
      </c>
      <c r="AU167" cm="1">
        <f t="array" ref="AU167">INDEX(GMW!$A$2:$HZ$100,MATCH(1,(GMW!$HY$2:$HY$100=AU$3)*(GMW!$HZ$2:$HZ$100=AU$1),0),$B167-1973)</f>
        <v>229516</v>
      </c>
      <c r="AV167" cm="1">
        <f t="array" ref="AV167">INDEX(GMW!$A$2:$HZ$100,MATCH(1,(GMW!$HY$2:$HY$100=AV$3)*(GMW!$HZ$2:$HZ$100=AV$1),0),$B167-1973)</f>
        <v>1815000</v>
      </c>
      <c r="AW167" cm="1">
        <f t="array" ref="AW167">INDEX(GMW!$A$2:$HZ$100,MATCH(1,(GMW!$HY$2:$HY$100=AW$3)*(GMW!$HZ$2:$HZ$100=AW$1),0),$B167-1973)</f>
        <v>556179</v>
      </c>
      <c r="AX167" cm="1">
        <f t="array" ref="AX167">INDEX(GMW!$A$2:$HZ$100,MATCH(1,(GMW!$HY$2:$HY$100=AX$3)*(GMW!$HZ$2:$HZ$100=AX$1),0),$B167-1973)</f>
        <v>556070.69999999995</v>
      </c>
      <c r="AY167" cm="1">
        <f t="array" ref="AY167">INDEX(GMW!$A$2:$HZ$100,MATCH(1,(GMW!$HY$2:$HY$100=AY$3)*(GMW!$HZ$2:$HZ$100=AY$1),0),$B167-1973)</f>
        <v>101.9395</v>
      </c>
      <c r="AZ167" cm="1">
        <f t="array" ref="AZ167">INDEX(GMW!$A$2:$HZ$100,MATCH(1,(GMW!$HY$2:$HY$100=AZ$3)*(GMW!$HZ$2:$HZ$100=AZ$1),0),$B167-1973)</f>
        <v>108.4667</v>
      </c>
      <c r="BA167" cm="1">
        <f t="array" ref="BA167">INDEX(GMW!$A$2:$HZ$100,MATCH(1,(GMW!$HY$2:$HY$100=BA$3)*(GMW!$HZ$2:$HZ$100=BA$1),0),$B167-1973)</f>
        <v>0.1</v>
      </c>
      <c r="BB167" cm="1">
        <f t="array" ref="BB167">INDEX(GMW!$A$2:$HZ$100,MATCH(1,(GMW!$HY$2:$HY$100=BB$3)*(GMW!$HZ$2:$HZ$100=BB$1),0),$B167-1973)</f>
        <v>50935</v>
      </c>
      <c r="BC167" cm="1">
        <f t="array" ref="BC167">INDEX(GMW!$A$2:$HZ$100,MATCH(1,(GMW!$HY$2:$HY$100=BC$3)*(GMW!$HZ$2:$HZ$100=BC$1),0),$B167-1973)</f>
        <v>104.2</v>
      </c>
      <c r="BD167" cm="1">
        <f t="array" ref="BD167">INDEX(GMW!$A$2:$HZ$100,MATCH(1,(GMW!$HY$2:$HY$100=BD$3)*(GMW!$HZ$2:$HZ$100=BD$1),0),$B167-1973)</f>
        <v>30778</v>
      </c>
      <c r="BE167" cm="1">
        <f t="array" ref="BE167">INDEX(GMW!$A$2:$HZ$100,MATCH(1,(GMW!$HY$2:$HY$100=BE$3)*(GMW!$HZ$2:$HZ$100=BE$1),0),$B167-1973)</f>
        <v>4.0999999999999996</v>
      </c>
      <c r="BF167" cm="1">
        <f t="array" ref="BF167">INDEX(GMW!$A$2:$HZ$100,MATCH(1,(GMW!$HY$2:$HY$100=BF$3)*(GMW!$HZ$2:$HZ$100=BF$1),0),$B167-1973)</f>
        <v>-1.9015310000000001</v>
      </c>
      <c r="BG167" cm="1">
        <f t="array" ref="BG167">INDEX(GMW!$A$2:$HZ$100,MATCH(1,(GMW!$HY$2:$HY$100=BG$3)*(GMW!$HZ$2:$HZ$100=BG$1),0),$B167-1973)</f>
        <v>67010</v>
      </c>
      <c r="BJ167">
        <f t="shared" si="145"/>
        <v>2019</v>
      </c>
      <c r="BK167" t="str">
        <f t="shared" ref="BK167" si="152">BJ167&amp;"01"</f>
        <v>201901</v>
      </c>
    </row>
    <row r="168" spans="1:63">
      <c r="B168">
        <f t="shared" si="143"/>
        <v>2141</v>
      </c>
      <c r="C168" cm="1">
        <f t="array" ref="C168">INDEX(GMW!$A$2:$HZ$100,MATCH(1,(GMW!$HY$2:$HY$100=C$3)*(GMW!$HZ$2:$HZ$100=C$1),0),$B168-1973)</f>
        <v>434718</v>
      </c>
      <c r="D168" cm="1">
        <f t="array" ref="D168">INDEX(GMW!$A$2:$HZ$100,MATCH(1,(GMW!$HY$2:$HY$100=D$3)*(GMW!$HZ$2:$HZ$100=D$1),0),$B168-1973)</f>
        <v>133355</v>
      </c>
      <c r="E168" cm="1">
        <f t="array" ref="E168">INDEX(GMW!$A$2:$HZ$100,MATCH(1,(GMW!$HY$2:$HY$100=E$3)*(GMW!$HZ$2:$HZ$100=E$1),0),$B168-1973)</f>
        <v>-111641</v>
      </c>
      <c r="F168" cm="1">
        <f t="array" ref="F168">INDEX(GMW!$A$2:$HZ$100,MATCH(1,(GMW!$HY$2:$HY$100=F$3)*(GMW!$HZ$2:$HZ$100=F$1),0),$B168-1973)</f>
        <v>266834</v>
      </c>
      <c r="G168" cm="1">
        <f t="array" ref="G168">INDEX(GMW!$A$2:$HZ$100,MATCH(1,(GMW!$HY$2:$HY$100=G$3)*(GMW!$HZ$2:$HZ$100=G$1),0),$B168-1973)</f>
        <v>21714</v>
      </c>
      <c r="H168" cm="1">
        <f t="array" ref="H168">INDEX(GMW!$A$2:$HZ$100,MATCH(1,(GMW!$HY$2:$HY$100=H$3)*(GMW!$HZ$2:$HZ$100=H$1),0),$B168-1973)</f>
        <v>13278</v>
      </c>
      <c r="I168" cm="1">
        <f t="array" ref="I168">INDEX(GMW!$A$2:$HZ$100,MATCH(1,(GMW!$HY$2:$HY$100=I$3)*(GMW!$HZ$2:$HZ$100=I$1),0),$B168-1973)</f>
        <v>168471</v>
      </c>
      <c r="J168" cm="1">
        <f t="array" ref="J168">INDEX(GMW!$A$2:$HZ$100,MATCH(1,(GMW!$HY$2:$HY$100=J$3)*(GMW!$HZ$2:$HZ$100=J$1),0),$B168-1973)</f>
        <v>2023900</v>
      </c>
      <c r="K168" cm="1">
        <f t="array" ref="K168">INDEX(GMW!$A$2:$HZ$100,MATCH(1,(GMW!$HY$2:$HY$100=K$3)*(GMW!$HZ$2:$HZ$100=K$1),0),$B168-1973)</f>
        <v>475747</v>
      </c>
      <c r="L168" cm="1">
        <f t="array" ref="L168">INDEX(GMW!$A$2:$HZ$100,MATCH(1,(GMW!$HY$2:$HY$100=L$3)*(GMW!$HZ$2:$HZ$100=L$1),0),$B168-1973)</f>
        <v>488723.4</v>
      </c>
      <c r="M168" cm="1">
        <f t="array" ref="M168">INDEX(GMW!$A$2:$HZ$100,MATCH(1,(GMW!$HY$2:$HY$100=M$3)*(GMW!$HZ$2:$HZ$100=M$1),0),$B168-1973)</f>
        <v>109.43810000000001</v>
      </c>
      <c r="N168" cm="1">
        <f t="array" ref="N168">INDEX(GMW!$A$2:$HZ$100,MATCH(1,(GMW!$HY$2:$HY$100=N$3)*(GMW!$HZ$2:$HZ$100=N$1),0),$B168-1973)</f>
        <v>108.5333</v>
      </c>
      <c r="O168" cm="1">
        <f t="array" ref="O168">INDEX(GMW!$A$2:$HZ$100,MATCH(1,(GMW!$HY$2:$HY$100=O$3)*(GMW!$HZ$2:$HZ$100=O$1),0),$B168-1973)</f>
        <v>0.1</v>
      </c>
      <c r="P168" cm="1">
        <f t="array" ref="P168">INDEX(GMW!$A$2:$HZ$100,MATCH(1,(GMW!$HY$2:$HY$100=P$3)*(GMW!$HZ$2:$HZ$100=P$1),0),$B168-1973)</f>
        <v>42876</v>
      </c>
      <c r="Q168" cm="1">
        <f t="array" ref="Q168">INDEX(GMW!$A$2:$HZ$100,MATCH(1,(GMW!$HY$2:$HY$100=Q$3)*(GMW!$HZ$2:$HZ$100=Q$1),0),$B168-1973)</f>
        <v>91.7</v>
      </c>
      <c r="R168" cm="1">
        <f t="array" ref="R168">INDEX(GMW!$A$2:$HZ$100,MATCH(1,(GMW!$HY$2:$HY$100=R$3)*(GMW!$HZ$2:$HZ$100=R$1),0),$B168-1973)</f>
        <v>20340</v>
      </c>
      <c r="S168" cm="1">
        <f t="array" ref="S168">INDEX(GMW!$A$2:$HZ$100,MATCH(1,(GMW!$HY$2:$HY$100=S$3)*(GMW!$HZ$2:$HZ$100=S$1),0),$B168-1973)</f>
        <v>4.2</v>
      </c>
      <c r="T168" cm="1">
        <f t="array" ref="T168">INDEX(GMW!$A$2:$HZ$100,MATCH(1,(GMW!$HY$2:$HY$100=T$3)*(GMW!$HZ$2:$HZ$100=T$1),0),$B168-1973)</f>
        <v>-11.70998</v>
      </c>
      <c r="U168" cm="1">
        <f t="array" ref="U168">INDEX(GMW!$A$2:$HZ$100,MATCH(1,(GMW!$HY$2:$HY$100=U$3)*(GMW!$HZ$2:$HZ$100=U$1),0),$B168-1973)</f>
        <v>67081</v>
      </c>
      <c r="V168" cm="1">
        <f t="array" ref="V168">INDEX(GMW!$A$2:$HZ$100,MATCH(1,(GMW!$HY$2:$HY$100=V$3)*(GMW!$HZ$2:$HZ$100=V$1),0),$B168-1973)</f>
        <v>434718</v>
      </c>
      <c r="W168" cm="1">
        <f t="array" ref="W168">INDEX(GMW!$A$2:$HZ$100,MATCH(1,(GMW!$HY$2:$HY$100=W$3)*(GMW!$HZ$2:$HZ$100=W$1),0),$B168-1973)</f>
        <v>133355</v>
      </c>
      <c r="X168" cm="1">
        <f t="array" ref="X168">INDEX(GMW!$A$2:$HZ$100,MATCH(1,(GMW!$HY$2:$HY$100=X$3)*(GMW!$HZ$2:$HZ$100=X$1),0),$B168-1973)</f>
        <v>-111641</v>
      </c>
      <c r="Y168" cm="1">
        <f t="array" ref="Y168">INDEX(GMW!$A$2:$HZ$100,MATCH(1,(GMW!$HY$2:$HY$100=Y$3)*(GMW!$HZ$2:$HZ$100=Y$1),0),$B168-1973)</f>
        <v>266834</v>
      </c>
      <c r="Z168" cm="1">
        <f t="array" ref="Z168">INDEX(GMW!$A$2:$HZ$100,MATCH(1,(GMW!$HY$2:$HY$100=Z$3)*(GMW!$HZ$2:$HZ$100=Z$1),0),$B168-1973)</f>
        <v>21714</v>
      </c>
      <c r="AA168" cm="1">
        <f t="array" ref="AA168">INDEX(GMW!$A$2:$HZ$100,MATCH(1,(GMW!$HY$2:$HY$100=AA$3)*(GMW!$HZ$2:$HZ$100=AA$1),0),$B168-1973)</f>
        <v>13278</v>
      </c>
      <c r="AB168" cm="1">
        <f t="array" ref="AB168">INDEX(GMW!$A$2:$HZ$100,MATCH(1,(GMW!$HY$2:$HY$100=AB$3)*(GMW!$HZ$2:$HZ$100=AB$1),0),$B168-1973)</f>
        <v>168471</v>
      </c>
      <c r="AC168" cm="1">
        <f t="array" ref="AC168">INDEX(GMW!$A$2:$HZ$100,MATCH(1,(GMW!$HY$2:$HY$100=AC$3)*(GMW!$HZ$2:$HZ$100=AC$1),0),$B168-1973)</f>
        <v>2023900</v>
      </c>
      <c r="AD168" cm="1">
        <f t="array" ref="AD168">INDEX(GMW!$A$2:$HZ$100,MATCH(1,(GMW!$HY$2:$HY$100=AD$3)*(GMW!$HZ$2:$HZ$100=AD$1),0),$B168-1973)</f>
        <v>475747</v>
      </c>
      <c r="AE168" cm="1">
        <f t="array" ref="AE168">INDEX(GMW!$A$2:$HZ$100,MATCH(1,(GMW!$HY$2:$HY$100=AE$3)*(GMW!$HZ$2:$HZ$100=AE$1),0),$B168-1973)</f>
        <v>488723.4</v>
      </c>
      <c r="AF168" cm="1">
        <f t="array" ref="AF168">INDEX(GMW!$A$2:$HZ$100,MATCH(1,(GMW!$HY$2:$HY$100=AF$3)*(GMW!$HZ$2:$HZ$100=AF$1),0),$B168-1973)</f>
        <v>109.43810000000001</v>
      </c>
      <c r="AG168" cm="1">
        <f t="array" ref="AG168">INDEX(GMW!$A$2:$HZ$100,MATCH(1,(GMW!$HY$2:$HY$100=AG$3)*(GMW!$HZ$2:$HZ$100=AG$1),0),$B168-1973)</f>
        <v>108.5333</v>
      </c>
      <c r="AH168" cm="1">
        <f t="array" ref="AH168">INDEX(GMW!$A$2:$HZ$100,MATCH(1,(GMW!$HY$2:$HY$100=AH$3)*(GMW!$HZ$2:$HZ$100=AH$1),0),$B168-1973)</f>
        <v>0.1</v>
      </c>
      <c r="AI168" cm="1">
        <f t="array" ref="AI168">INDEX(GMW!$A$2:$HZ$100,MATCH(1,(GMW!$HY$2:$HY$100=AI$3)*(GMW!$HZ$2:$HZ$100=AI$1),0),$B168-1973)</f>
        <v>42876</v>
      </c>
      <c r="AJ168" cm="1">
        <f t="array" ref="AJ168">INDEX(GMW!$A$2:$HZ$100,MATCH(1,(GMW!$HY$2:$HY$100=AJ$3)*(GMW!$HZ$2:$HZ$100=AJ$1),0),$B168-1973)</f>
        <v>91.7</v>
      </c>
      <c r="AK168" cm="1">
        <f t="array" ref="AK168">INDEX(GMW!$A$2:$HZ$100,MATCH(1,(GMW!$HY$2:$HY$100=AK$3)*(GMW!$HZ$2:$HZ$100=AK$1),0),$B168-1973)</f>
        <v>20340</v>
      </c>
      <c r="AL168" cm="1">
        <f t="array" ref="AL168">INDEX(GMW!$A$2:$HZ$100,MATCH(1,(GMW!$HY$2:$HY$100=AL$3)*(GMW!$HZ$2:$HZ$100=AL$1),0),$B168-1973)</f>
        <v>4.2</v>
      </c>
      <c r="AM168" cm="1">
        <f t="array" ref="AM168">INDEX(GMW!$A$2:$HZ$100,MATCH(1,(GMW!$HY$2:$HY$100=AM$3)*(GMW!$HZ$2:$HZ$100=AM$1),0),$B168-1973)</f>
        <v>-11.70998</v>
      </c>
      <c r="AN168" cm="1">
        <f t="array" ref="AN168">INDEX(GMW!$A$2:$HZ$100,MATCH(1,(GMW!$HY$2:$HY$100=AN$3)*(GMW!$HZ$2:$HZ$100=AN$1),0),$B168-1973)</f>
        <v>67081</v>
      </c>
      <c r="AO168" cm="1">
        <f t="array" ref="AO168">INDEX(GMW!$A$2:$HZ$100,MATCH(1,(GMW!$HY$2:$HY$100=AO$3)*(GMW!$HZ$2:$HZ$100=AO$1),0),$B168-1973)</f>
        <v>434718</v>
      </c>
      <c r="AP168" cm="1">
        <f t="array" ref="AP168">INDEX(GMW!$A$2:$HZ$100,MATCH(1,(GMW!$HY$2:$HY$100=AP$3)*(GMW!$HZ$2:$HZ$100=AP$1),0),$B168-1973)</f>
        <v>133355</v>
      </c>
      <c r="AQ168" cm="1">
        <f t="array" ref="AQ168">INDEX(GMW!$A$2:$HZ$100,MATCH(1,(GMW!$HY$2:$HY$100=AQ$3)*(GMW!$HZ$2:$HZ$100=AQ$1),0),$B168-1973)</f>
        <v>-111641</v>
      </c>
      <c r="AR168" cm="1">
        <f t="array" ref="AR168">INDEX(GMW!$A$2:$HZ$100,MATCH(1,(GMW!$HY$2:$HY$100=AR$3)*(GMW!$HZ$2:$HZ$100=AR$1),0),$B168-1973)</f>
        <v>266834</v>
      </c>
      <c r="AS168" cm="1">
        <f t="array" ref="AS168">INDEX(GMW!$A$2:$HZ$100,MATCH(1,(GMW!$HY$2:$HY$100=AS$3)*(GMW!$HZ$2:$HZ$100=AS$1),0),$B168-1973)</f>
        <v>21714</v>
      </c>
      <c r="AT168" cm="1">
        <f t="array" ref="AT168">INDEX(GMW!$A$2:$HZ$100,MATCH(1,(GMW!$HY$2:$HY$100=AT$3)*(GMW!$HZ$2:$HZ$100=AT$1),0),$B168-1973)</f>
        <v>13278</v>
      </c>
      <c r="AU168" cm="1">
        <f t="array" ref="AU168">INDEX(GMW!$A$2:$HZ$100,MATCH(1,(GMW!$HY$2:$HY$100=AU$3)*(GMW!$HZ$2:$HZ$100=AU$1),0),$B168-1973)</f>
        <v>168471</v>
      </c>
      <c r="AV168" cm="1">
        <f t="array" ref="AV168">INDEX(GMW!$A$2:$HZ$100,MATCH(1,(GMW!$HY$2:$HY$100=AV$3)*(GMW!$HZ$2:$HZ$100=AV$1),0),$B168-1973)</f>
        <v>2023900</v>
      </c>
      <c r="AW168" cm="1">
        <f t="array" ref="AW168">INDEX(GMW!$A$2:$HZ$100,MATCH(1,(GMW!$HY$2:$HY$100=AW$3)*(GMW!$HZ$2:$HZ$100=AW$1),0),$B168-1973)</f>
        <v>475747</v>
      </c>
      <c r="AX168" cm="1">
        <f t="array" ref="AX168">INDEX(GMW!$A$2:$HZ$100,MATCH(1,(GMW!$HY$2:$HY$100=AX$3)*(GMW!$HZ$2:$HZ$100=AX$1),0),$B168-1973)</f>
        <v>488723.4</v>
      </c>
      <c r="AY168" cm="1">
        <f t="array" ref="AY168">INDEX(GMW!$A$2:$HZ$100,MATCH(1,(GMW!$HY$2:$HY$100=AY$3)*(GMW!$HZ$2:$HZ$100=AY$1),0),$B168-1973)</f>
        <v>109.43810000000001</v>
      </c>
      <c r="AZ168" cm="1">
        <f t="array" ref="AZ168">INDEX(GMW!$A$2:$HZ$100,MATCH(1,(GMW!$HY$2:$HY$100=AZ$3)*(GMW!$HZ$2:$HZ$100=AZ$1),0),$B168-1973)</f>
        <v>108.5333</v>
      </c>
      <c r="BA168" cm="1">
        <f t="array" ref="BA168">INDEX(GMW!$A$2:$HZ$100,MATCH(1,(GMW!$HY$2:$HY$100=BA$3)*(GMW!$HZ$2:$HZ$100=BA$1),0),$B168-1973)</f>
        <v>0.1</v>
      </c>
      <c r="BB168" cm="1">
        <f t="array" ref="BB168">INDEX(GMW!$A$2:$HZ$100,MATCH(1,(GMW!$HY$2:$HY$100=BB$3)*(GMW!$HZ$2:$HZ$100=BB$1),0),$B168-1973)</f>
        <v>42876</v>
      </c>
      <c r="BC168" cm="1">
        <f t="array" ref="BC168">INDEX(GMW!$A$2:$HZ$100,MATCH(1,(GMW!$HY$2:$HY$100=BC$3)*(GMW!$HZ$2:$HZ$100=BC$1),0),$B168-1973)</f>
        <v>91.7</v>
      </c>
      <c r="BD168" cm="1">
        <f t="array" ref="BD168">INDEX(GMW!$A$2:$HZ$100,MATCH(1,(GMW!$HY$2:$HY$100=BD$3)*(GMW!$HZ$2:$HZ$100=BD$1),0),$B168-1973)</f>
        <v>20340</v>
      </c>
      <c r="BE168" cm="1">
        <f t="array" ref="BE168">INDEX(GMW!$A$2:$HZ$100,MATCH(1,(GMW!$HY$2:$HY$100=BE$3)*(GMW!$HZ$2:$HZ$100=BE$1),0),$B168-1973)</f>
        <v>4.2</v>
      </c>
      <c r="BF168" cm="1">
        <f t="array" ref="BF168">INDEX(GMW!$A$2:$HZ$100,MATCH(1,(GMW!$HY$2:$HY$100=BF$3)*(GMW!$HZ$2:$HZ$100=BF$1),0),$B168-1973)</f>
        <v>-11.70998</v>
      </c>
      <c r="BG168" cm="1">
        <f t="array" ref="BG168">INDEX(GMW!$A$2:$HZ$100,MATCH(1,(GMW!$HY$2:$HY$100=BG$3)*(GMW!$HZ$2:$HZ$100=BG$1),0),$B168-1973)</f>
        <v>67081</v>
      </c>
      <c r="BJ168">
        <f t="shared" si="145"/>
        <v>2020</v>
      </c>
    </row>
    <row r="169" spans="1:63">
      <c r="B169">
        <f t="shared" si="143"/>
        <v>2142</v>
      </c>
      <c r="C169" cm="1">
        <f t="array" ref="C169">INDEX(GMW!$A$2:$HZ$100,MATCH(1,(GMW!$HY$2:$HY$100=C$3)*(GMW!$HZ$2:$HZ$100=C$1),0),$B169-1973)</f>
        <v>507643</v>
      </c>
      <c r="D169" cm="1">
        <f t="array" ref="D169">INDEX(GMW!$A$2:$HZ$100,MATCH(1,(GMW!$HY$2:$HY$100=D$3)*(GMW!$HZ$2:$HZ$100=D$1),0),$B169-1973)</f>
        <v>74920</v>
      </c>
      <c r="E169" cm="1">
        <f t="array" ref="E169">INDEX(GMW!$A$2:$HZ$100,MATCH(1,(GMW!$HY$2:$HY$100=E$3)*(GMW!$HZ$2:$HZ$100=E$1),0),$B169-1973)</f>
        <v>-58634</v>
      </c>
      <c r="F169" cm="1">
        <f t="array" ref="F169">INDEX(GMW!$A$2:$HZ$100,MATCH(1,(GMW!$HY$2:$HY$100=F$3)*(GMW!$HZ$2:$HZ$100=F$1),0),$B169-1973)</f>
        <v>235675</v>
      </c>
      <c r="G169" cm="1">
        <f t="array" ref="G169">INDEX(GMW!$A$2:$HZ$100,MATCH(1,(GMW!$HY$2:$HY$100=G$3)*(GMW!$HZ$2:$HZ$100=G$1),0),$B169-1973)</f>
        <v>16286</v>
      </c>
      <c r="H169" cm="1">
        <f t="array" ref="H169">INDEX(GMW!$A$2:$HZ$100,MATCH(1,(GMW!$HY$2:$HY$100=H$3)*(GMW!$HZ$2:$HZ$100=H$1),0),$B169-1973)</f>
        <v>13359</v>
      </c>
      <c r="I169" cm="1">
        <f t="array" ref="I169">INDEX(GMW!$A$2:$HZ$100,MATCH(1,(GMW!$HY$2:$HY$100=I$3)*(GMW!$HZ$2:$HZ$100=I$1),0),$B169-1973)</f>
        <v>190400</v>
      </c>
      <c r="J169" cm="1">
        <f t="array" ref="J169">INDEX(GMW!$A$2:$HZ$100,MATCH(1,(GMW!$HY$2:$HY$100=J$3)*(GMW!$HZ$2:$HZ$100=J$1),0),$B169-1973)</f>
        <v>2068800</v>
      </c>
      <c r="K169" cm="1">
        <f t="array" ref="K169">INDEX(GMW!$A$2:$HZ$100,MATCH(1,(GMW!$HY$2:$HY$100=K$3)*(GMW!$HZ$2:$HZ$100=K$1),0),$B169-1973)</f>
        <v>533668</v>
      </c>
      <c r="L169" cm="1">
        <f t="array" ref="L169">INDEX(GMW!$A$2:$HZ$100,MATCH(1,(GMW!$HY$2:$HY$100=L$3)*(GMW!$HZ$2:$HZ$100=L$1),0),$B169-1973)</f>
        <v>514774.8</v>
      </c>
      <c r="M169" cm="1">
        <f t="array" ref="M169">INDEX(GMW!$A$2:$HZ$100,MATCH(1,(GMW!$HY$2:$HY$100=M$3)*(GMW!$HZ$2:$HZ$100=M$1),0),$B169-1973)</f>
        <v>105.1266</v>
      </c>
      <c r="N169" cm="1">
        <f t="array" ref="N169">INDEX(GMW!$A$2:$HZ$100,MATCH(1,(GMW!$HY$2:$HY$100=N$3)*(GMW!$HZ$2:$HZ$100=N$1),0),$B169-1973)</f>
        <v>108.9333</v>
      </c>
      <c r="O169" cm="1">
        <f t="array" ref="O169">INDEX(GMW!$A$2:$HZ$100,MATCH(1,(GMW!$HY$2:$HY$100=O$3)*(GMW!$HZ$2:$HZ$100=O$1),0),$B169-1973)</f>
        <v>0.1</v>
      </c>
      <c r="P169" cm="1">
        <f t="array" ref="P169">INDEX(GMW!$A$2:$HZ$100,MATCH(1,(GMW!$HY$2:$HY$100=P$3)*(GMW!$HZ$2:$HZ$100=P$1),0),$B169-1973)</f>
        <v>52979</v>
      </c>
      <c r="Q169" cm="1">
        <f t="array" ref="Q169">INDEX(GMW!$A$2:$HZ$100,MATCH(1,(GMW!$HY$2:$HY$100=Q$3)*(GMW!$HZ$2:$HZ$100=Q$1),0),$B169-1973)</f>
        <v>106.5</v>
      </c>
      <c r="R169" cm="1">
        <f t="array" ref="R169">INDEX(GMW!$A$2:$HZ$100,MATCH(1,(GMW!$HY$2:$HY$100=R$3)*(GMW!$HZ$2:$HZ$100=R$1),0),$B169-1973)</f>
        <v>28316</v>
      </c>
      <c r="S169" cm="1">
        <f t="array" ref="S169">INDEX(GMW!$A$2:$HZ$100,MATCH(1,(GMW!$HY$2:$HY$100=S$3)*(GMW!$HZ$2:$HZ$100=S$1),0),$B169-1973)</f>
        <v>4.9000000000000004</v>
      </c>
      <c r="T169" cm="1">
        <f t="array" ref="T169">INDEX(GMW!$A$2:$HZ$100,MATCH(1,(GMW!$HY$2:$HY$100=T$3)*(GMW!$HZ$2:$HZ$100=T$1),0),$B169-1973)</f>
        <v>-1.395035</v>
      </c>
      <c r="U169" cm="1">
        <f t="array" ref="U169">INDEX(GMW!$A$2:$HZ$100,MATCH(1,(GMW!$HY$2:$HY$100=U$3)*(GMW!$HZ$2:$HZ$100=U$1),0),$B169-1973)</f>
        <v>67067.25</v>
      </c>
      <c r="V169" cm="1">
        <f t="array" ref="V169">INDEX(GMW!$A$2:$HZ$100,MATCH(1,(GMW!$HY$2:$HY$100=V$3)*(GMW!$HZ$2:$HZ$100=V$1),0),$B169-1973)</f>
        <v>507643</v>
      </c>
      <c r="W169" cm="1">
        <f t="array" ref="W169">INDEX(GMW!$A$2:$HZ$100,MATCH(1,(GMW!$HY$2:$HY$100=W$3)*(GMW!$HZ$2:$HZ$100=W$1),0),$B169-1973)</f>
        <v>74920</v>
      </c>
      <c r="X169" cm="1">
        <f t="array" ref="X169">INDEX(GMW!$A$2:$HZ$100,MATCH(1,(GMW!$HY$2:$HY$100=X$3)*(GMW!$HZ$2:$HZ$100=X$1),0),$B169-1973)</f>
        <v>-58634</v>
      </c>
      <c r="Y169" cm="1">
        <f t="array" ref="Y169">INDEX(GMW!$A$2:$HZ$100,MATCH(1,(GMW!$HY$2:$HY$100=Y$3)*(GMW!$HZ$2:$HZ$100=Y$1),0),$B169-1973)</f>
        <v>235675</v>
      </c>
      <c r="Z169" cm="1">
        <f t="array" ref="Z169">INDEX(GMW!$A$2:$HZ$100,MATCH(1,(GMW!$HY$2:$HY$100=Z$3)*(GMW!$HZ$2:$HZ$100=Z$1),0),$B169-1973)</f>
        <v>16286</v>
      </c>
      <c r="AA169" cm="1">
        <f t="array" ref="AA169">INDEX(GMW!$A$2:$HZ$100,MATCH(1,(GMW!$HY$2:$HY$100=AA$3)*(GMW!$HZ$2:$HZ$100=AA$1),0),$B169-1973)</f>
        <v>13359</v>
      </c>
      <c r="AB169" cm="1">
        <f t="array" ref="AB169">INDEX(GMW!$A$2:$HZ$100,MATCH(1,(GMW!$HY$2:$HY$100=AB$3)*(GMW!$HZ$2:$HZ$100=AB$1),0),$B169-1973)</f>
        <v>190400</v>
      </c>
      <c r="AC169" cm="1">
        <f t="array" ref="AC169">INDEX(GMW!$A$2:$HZ$100,MATCH(1,(GMW!$HY$2:$HY$100=AC$3)*(GMW!$HZ$2:$HZ$100=AC$1),0),$B169-1973)</f>
        <v>2068800</v>
      </c>
      <c r="AD169" cm="1">
        <f t="array" ref="AD169">INDEX(GMW!$A$2:$HZ$100,MATCH(1,(GMW!$HY$2:$HY$100=AD$3)*(GMW!$HZ$2:$HZ$100=AD$1),0),$B169-1973)</f>
        <v>533668</v>
      </c>
      <c r="AE169" cm="1">
        <f t="array" ref="AE169">INDEX(GMW!$A$2:$HZ$100,MATCH(1,(GMW!$HY$2:$HY$100=AE$3)*(GMW!$HZ$2:$HZ$100=AE$1),0),$B169-1973)</f>
        <v>514774.8</v>
      </c>
      <c r="AF169" cm="1">
        <f t="array" ref="AF169">INDEX(GMW!$A$2:$HZ$100,MATCH(1,(GMW!$HY$2:$HY$100=AF$3)*(GMW!$HZ$2:$HZ$100=AF$1),0),$B169-1973)</f>
        <v>105.1266</v>
      </c>
      <c r="AG169" cm="1">
        <f t="array" ref="AG169">INDEX(GMW!$A$2:$HZ$100,MATCH(1,(GMW!$HY$2:$HY$100=AG$3)*(GMW!$HZ$2:$HZ$100=AG$1),0),$B169-1973)</f>
        <v>108.9333</v>
      </c>
      <c r="AH169" cm="1">
        <f t="array" ref="AH169">INDEX(GMW!$A$2:$HZ$100,MATCH(1,(GMW!$HY$2:$HY$100=AH$3)*(GMW!$HZ$2:$HZ$100=AH$1),0),$B169-1973)</f>
        <v>0.1</v>
      </c>
      <c r="AI169" cm="1">
        <f t="array" ref="AI169">INDEX(GMW!$A$2:$HZ$100,MATCH(1,(GMW!$HY$2:$HY$100=AI$3)*(GMW!$HZ$2:$HZ$100=AI$1),0),$B169-1973)</f>
        <v>52979</v>
      </c>
      <c r="AJ169" cm="1">
        <f t="array" ref="AJ169">INDEX(GMW!$A$2:$HZ$100,MATCH(1,(GMW!$HY$2:$HY$100=AJ$3)*(GMW!$HZ$2:$HZ$100=AJ$1),0),$B169-1973)</f>
        <v>106.5</v>
      </c>
      <c r="AK169" cm="1">
        <f t="array" ref="AK169">INDEX(GMW!$A$2:$HZ$100,MATCH(1,(GMW!$HY$2:$HY$100=AK$3)*(GMW!$HZ$2:$HZ$100=AK$1),0),$B169-1973)</f>
        <v>28316</v>
      </c>
      <c r="AL169" cm="1">
        <f t="array" ref="AL169">INDEX(GMW!$A$2:$HZ$100,MATCH(1,(GMW!$HY$2:$HY$100=AL$3)*(GMW!$HZ$2:$HZ$100=AL$1),0),$B169-1973)</f>
        <v>4.9000000000000004</v>
      </c>
      <c r="AM169" cm="1">
        <f t="array" ref="AM169">INDEX(GMW!$A$2:$HZ$100,MATCH(1,(GMW!$HY$2:$HY$100=AM$3)*(GMW!$HZ$2:$HZ$100=AM$1),0),$B169-1973)</f>
        <v>-1.395035</v>
      </c>
      <c r="AN169" cm="1">
        <f t="array" ref="AN169">INDEX(GMW!$A$2:$HZ$100,MATCH(1,(GMW!$HY$2:$HY$100=AN$3)*(GMW!$HZ$2:$HZ$100=AN$1),0),$B169-1973)</f>
        <v>67067.25</v>
      </c>
      <c r="AO169" cm="1">
        <f t="array" ref="AO169">INDEX(GMW!$A$2:$HZ$100,MATCH(1,(GMW!$HY$2:$HY$100=AO$3)*(GMW!$HZ$2:$HZ$100=AO$1),0),$B169-1973)</f>
        <v>507643</v>
      </c>
      <c r="AP169" cm="1">
        <f t="array" ref="AP169">INDEX(GMW!$A$2:$HZ$100,MATCH(1,(GMW!$HY$2:$HY$100=AP$3)*(GMW!$HZ$2:$HZ$100=AP$1),0),$B169-1973)</f>
        <v>74920</v>
      </c>
      <c r="AQ169" cm="1">
        <f t="array" ref="AQ169">INDEX(GMW!$A$2:$HZ$100,MATCH(1,(GMW!$HY$2:$HY$100=AQ$3)*(GMW!$HZ$2:$HZ$100=AQ$1),0),$B169-1973)</f>
        <v>-58634</v>
      </c>
      <c r="AR169" cm="1">
        <f t="array" ref="AR169">INDEX(GMW!$A$2:$HZ$100,MATCH(1,(GMW!$HY$2:$HY$100=AR$3)*(GMW!$HZ$2:$HZ$100=AR$1),0),$B169-1973)</f>
        <v>235675</v>
      </c>
      <c r="AS169" cm="1">
        <f t="array" ref="AS169">INDEX(GMW!$A$2:$HZ$100,MATCH(1,(GMW!$HY$2:$HY$100=AS$3)*(GMW!$HZ$2:$HZ$100=AS$1),0),$B169-1973)</f>
        <v>16286</v>
      </c>
      <c r="AT169" cm="1">
        <f t="array" ref="AT169">INDEX(GMW!$A$2:$HZ$100,MATCH(1,(GMW!$HY$2:$HY$100=AT$3)*(GMW!$HZ$2:$HZ$100=AT$1),0),$B169-1973)</f>
        <v>13359</v>
      </c>
      <c r="AU169" cm="1">
        <f t="array" ref="AU169">INDEX(GMW!$A$2:$HZ$100,MATCH(1,(GMW!$HY$2:$HY$100=AU$3)*(GMW!$HZ$2:$HZ$100=AU$1),0),$B169-1973)</f>
        <v>190400</v>
      </c>
      <c r="AV169" cm="1">
        <f t="array" ref="AV169">INDEX(GMW!$A$2:$HZ$100,MATCH(1,(GMW!$HY$2:$HY$100=AV$3)*(GMW!$HZ$2:$HZ$100=AV$1),0),$B169-1973)</f>
        <v>2068800</v>
      </c>
      <c r="AW169" cm="1">
        <f t="array" ref="AW169">INDEX(GMW!$A$2:$HZ$100,MATCH(1,(GMW!$HY$2:$HY$100=AW$3)*(GMW!$HZ$2:$HZ$100=AW$1),0),$B169-1973)</f>
        <v>533668</v>
      </c>
      <c r="AX169" cm="1">
        <f t="array" ref="AX169">INDEX(GMW!$A$2:$HZ$100,MATCH(1,(GMW!$HY$2:$HY$100=AX$3)*(GMW!$HZ$2:$HZ$100=AX$1),0),$B169-1973)</f>
        <v>514774.8</v>
      </c>
      <c r="AY169" cm="1">
        <f t="array" ref="AY169">INDEX(GMW!$A$2:$HZ$100,MATCH(1,(GMW!$HY$2:$HY$100=AY$3)*(GMW!$HZ$2:$HZ$100=AY$1),0),$B169-1973)</f>
        <v>105.1266</v>
      </c>
      <c r="AZ169" cm="1">
        <f t="array" ref="AZ169">INDEX(GMW!$A$2:$HZ$100,MATCH(1,(GMW!$HY$2:$HY$100=AZ$3)*(GMW!$HZ$2:$HZ$100=AZ$1),0),$B169-1973)</f>
        <v>108.9333</v>
      </c>
      <c r="BA169" cm="1">
        <f t="array" ref="BA169">INDEX(GMW!$A$2:$HZ$100,MATCH(1,(GMW!$HY$2:$HY$100=BA$3)*(GMW!$HZ$2:$HZ$100=BA$1),0),$B169-1973)</f>
        <v>0.1</v>
      </c>
      <c r="BB169" cm="1">
        <f t="array" ref="BB169">INDEX(GMW!$A$2:$HZ$100,MATCH(1,(GMW!$HY$2:$HY$100=BB$3)*(GMW!$HZ$2:$HZ$100=BB$1),0),$B169-1973)</f>
        <v>52979</v>
      </c>
      <c r="BC169" cm="1">
        <f t="array" ref="BC169">INDEX(GMW!$A$2:$HZ$100,MATCH(1,(GMW!$HY$2:$HY$100=BC$3)*(GMW!$HZ$2:$HZ$100=BC$1),0),$B169-1973)</f>
        <v>106.5</v>
      </c>
      <c r="BD169" cm="1">
        <f t="array" ref="BD169">INDEX(GMW!$A$2:$HZ$100,MATCH(1,(GMW!$HY$2:$HY$100=BD$3)*(GMW!$HZ$2:$HZ$100=BD$1),0),$B169-1973)</f>
        <v>28316</v>
      </c>
      <c r="BE169" cm="1">
        <f t="array" ref="BE169">INDEX(GMW!$A$2:$HZ$100,MATCH(1,(GMW!$HY$2:$HY$100=BE$3)*(GMW!$HZ$2:$HZ$100=BE$1),0),$B169-1973)</f>
        <v>4.9000000000000004</v>
      </c>
      <c r="BF169" cm="1">
        <f t="array" ref="BF169">INDEX(GMW!$A$2:$HZ$100,MATCH(1,(GMW!$HY$2:$HY$100=BF$3)*(GMW!$HZ$2:$HZ$100=BF$1),0),$B169-1973)</f>
        <v>-1.395035</v>
      </c>
      <c r="BG169" cm="1">
        <f t="array" ref="BG169">INDEX(GMW!$A$2:$HZ$100,MATCH(1,(GMW!$HY$2:$HY$100=BG$3)*(GMW!$HZ$2:$HZ$100=BG$1),0),$B169-1973)</f>
        <v>67067.25</v>
      </c>
      <c r="BJ169">
        <f t="shared" si="145"/>
        <v>2020</v>
      </c>
    </row>
    <row r="170" spans="1:63">
      <c r="B170">
        <f t="shared" si="143"/>
        <v>2143</v>
      </c>
      <c r="C170" cm="1">
        <f t="array" ref="C170">INDEX(GMW!$A$2:$HZ$100,MATCH(1,(GMW!$HY$2:$HY$100=C$3)*(GMW!$HZ$2:$HZ$100=C$1),0),$B170-1973)</f>
        <v>514531</v>
      </c>
      <c r="D170" cm="1">
        <f t="array" ref="D170">INDEX(GMW!$A$2:$HZ$100,MATCH(1,(GMW!$HY$2:$HY$100=D$3)*(GMW!$HZ$2:$HZ$100=D$1),0),$B170-1973)</f>
        <v>64350</v>
      </c>
      <c r="E170" cm="1">
        <f t="array" ref="E170">INDEX(GMW!$A$2:$HZ$100,MATCH(1,(GMW!$HY$2:$HY$100=E$3)*(GMW!$HZ$2:$HZ$100=E$1),0),$B170-1973)</f>
        <v>-51404</v>
      </c>
      <c r="F170" cm="1">
        <f t="array" ref="F170">INDEX(GMW!$A$2:$HZ$100,MATCH(1,(GMW!$HY$2:$HY$100=F$3)*(GMW!$HZ$2:$HZ$100=F$1),0),$B170-1973)</f>
        <v>236417</v>
      </c>
      <c r="G170" cm="1">
        <f t="array" ref="G170">INDEX(GMW!$A$2:$HZ$100,MATCH(1,(GMW!$HY$2:$HY$100=G$3)*(GMW!$HZ$2:$HZ$100=G$1),0),$B170-1973)</f>
        <v>12946</v>
      </c>
      <c r="H170" cm="1">
        <f t="array" ref="H170">INDEX(GMW!$A$2:$HZ$100,MATCH(1,(GMW!$HY$2:$HY$100=H$3)*(GMW!$HZ$2:$HZ$100=H$1),0),$B170-1973)</f>
        <v>13425</v>
      </c>
      <c r="I170" cm="1">
        <f t="array" ref="I170">INDEX(GMW!$A$2:$HZ$100,MATCH(1,(GMW!$HY$2:$HY$100=I$3)*(GMW!$HZ$2:$HZ$100=I$1),0),$B170-1973)</f>
        <v>198438</v>
      </c>
      <c r="J170" cm="1">
        <f t="array" ref="J170">INDEX(GMW!$A$2:$HZ$100,MATCH(1,(GMW!$HY$2:$HY$100=J$3)*(GMW!$HZ$2:$HZ$100=J$1),0),$B170-1973)</f>
        <v>2152200</v>
      </c>
      <c r="K170" cm="1">
        <f t="array" ref="K170">INDEX(GMW!$A$2:$HZ$100,MATCH(1,(GMW!$HY$2:$HY$100=K$3)*(GMW!$HZ$2:$HZ$100=K$1),0),$B170-1973)</f>
        <v>538694</v>
      </c>
      <c r="L170" cm="1">
        <f t="array" ref="L170">INDEX(GMW!$A$2:$HZ$100,MATCH(1,(GMW!$HY$2:$HY$100=L$3)*(GMW!$HZ$2:$HZ$100=L$1),0),$B170-1973)</f>
        <v>535065.80000000005</v>
      </c>
      <c r="M170" cm="1">
        <f t="array" ref="M170">INDEX(GMW!$A$2:$HZ$100,MATCH(1,(GMW!$HY$2:$HY$100=M$3)*(GMW!$HZ$2:$HZ$100=M$1),0),$B170-1973)</f>
        <v>104.6961</v>
      </c>
      <c r="N170" cm="1">
        <f t="array" ref="N170">INDEX(GMW!$A$2:$HZ$100,MATCH(1,(GMW!$HY$2:$HY$100=N$3)*(GMW!$HZ$2:$HZ$100=N$1),0),$B170-1973)</f>
        <v>109.0667</v>
      </c>
      <c r="O170" cm="1">
        <f t="array" ref="O170">INDEX(GMW!$A$2:$HZ$100,MATCH(1,(GMW!$HY$2:$HY$100=O$3)*(GMW!$HZ$2:$HZ$100=O$1),0),$B170-1973)</f>
        <v>0.1</v>
      </c>
      <c r="P170" cm="1">
        <f t="array" ref="P170">INDEX(GMW!$A$2:$HZ$100,MATCH(1,(GMW!$HY$2:$HY$100=P$3)*(GMW!$HZ$2:$HZ$100=P$1),0),$B170-1973)</f>
        <v>54125</v>
      </c>
      <c r="Q170" cm="1">
        <f t="array" ref="Q170">INDEX(GMW!$A$2:$HZ$100,MATCH(1,(GMW!$HY$2:$HY$100=Q$3)*(GMW!$HZ$2:$HZ$100=Q$1),0),$B170-1973)</f>
        <v>106.9</v>
      </c>
      <c r="R170" cm="1">
        <f t="array" ref="R170">INDEX(GMW!$A$2:$HZ$100,MATCH(1,(GMW!$HY$2:$HY$100=R$3)*(GMW!$HZ$2:$HZ$100=R$1),0),$B170-1973)</f>
        <v>29247</v>
      </c>
      <c r="S170" cm="1">
        <f t="array" ref="S170">INDEX(GMW!$A$2:$HZ$100,MATCH(1,(GMW!$HY$2:$HY$100=S$3)*(GMW!$HZ$2:$HZ$100=S$1),0),$B170-1973)</f>
        <v>5.3</v>
      </c>
      <c r="T170" cm="1">
        <f t="array" ref="T170">INDEX(GMW!$A$2:$HZ$100,MATCH(1,(GMW!$HY$2:$HY$100=T$3)*(GMW!$HZ$2:$HZ$100=T$1),0),$B170-1973)</f>
        <v>-3.9134030000000002</v>
      </c>
      <c r="U170" cm="1">
        <f t="array" ref="U170">INDEX(GMW!$A$2:$HZ$100,MATCH(1,(GMW!$HY$2:$HY$100=U$3)*(GMW!$HZ$2:$HZ$100=U$1),0),$B170-1973)</f>
        <v>67053.5</v>
      </c>
      <c r="V170" cm="1">
        <f t="array" ref="V170">INDEX(GMW!$A$2:$HZ$100,MATCH(1,(GMW!$HY$2:$HY$100=V$3)*(GMW!$HZ$2:$HZ$100=V$1),0),$B170-1973)</f>
        <v>514531</v>
      </c>
      <c r="W170" cm="1">
        <f t="array" ref="W170">INDEX(GMW!$A$2:$HZ$100,MATCH(1,(GMW!$HY$2:$HY$100=W$3)*(GMW!$HZ$2:$HZ$100=W$1),0),$B170-1973)</f>
        <v>64350</v>
      </c>
      <c r="X170" cm="1">
        <f t="array" ref="X170">INDEX(GMW!$A$2:$HZ$100,MATCH(1,(GMW!$HY$2:$HY$100=X$3)*(GMW!$HZ$2:$HZ$100=X$1),0),$B170-1973)</f>
        <v>-51404</v>
      </c>
      <c r="Y170" cm="1">
        <f t="array" ref="Y170">INDEX(GMW!$A$2:$HZ$100,MATCH(1,(GMW!$HY$2:$HY$100=Y$3)*(GMW!$HZ$2:$HZ$100=Y$1),0),$B170-1973)</f>
        <v>236417</v>
      </c>
      <c r="Z170" cm="1">
        <f t="array" ref="Z170">INDEX(GMW!$A$2:$HZ$100,MATCH(1,(GMW!$HY$2:$HY$100=Z$3)*(GMW!$HZ$2:$HZ$100=Z$1),0),$B170-1973)</f>
        <v>12946</v>
      </c>
      <c r="AA170" cm="1">
        <f t="array" ref="AA170">INDEX(GMW!$A$2:$HZ$100,MATCH(1,(GMW!$HY$2:$HY$100=AA$3)*(GMW!$HZ$2:$HZ$100=AA$1),0),$B170-1973)</f>
        <v>13425</v>
      </c>
      <c r="AB170" cm="1">
        <f t="array" ref="AB170">INDEX(GMW!$A$2:$HZ$100,MATCH(1,(GMW!$HY$2:$HY$100=AB$3)*(GMW!$HZ$2:$HZ$100=AB$1),0),$B170-1973)</f>
        <v>198438</v>
      </c>
      <c r="AC170" cm="1">
        <f t="array" ref="AC170">INDEX(GMW!$A$2:$HZ$100,MATCH(1,(GMW!$HY$2:$HY$100=AC$3)*(GMW!$HZ$2:$HZ$100=AC$1),0),$B170-1973)</f>
        <v>2152200</v>
      </c>
      <c r="AD170" cm="1">
        <f t="array" ref="AD170">INDEX(GMW!$A$2:$HZ$100,MATCH(1,(GMW!$HY$2:$HY$100=AD$3)*(GMW!$HZ$2:$HZ$100=AD$1),0),$B170-1973)</f>
        <v>538694</v>
      </c>
      <c r="AE170" cm="1">
        <f t="array" ref="AE170">INDEX(GMW!$A$2:$HZ$100,MATCH(1,(GMW!$HY$2:$HY$100=AE$3)*(GMW!$HZ$2:$HZ$100=AE$1),0),$B170-1973)</f>
        <v>535065.80000000005</v>
      </c>
      <c r="AF170" cm="1">
        <f t="array" ref="AF170">INDEX(GMW!$A$2:$HZ$100,MATCH(1,(GMW!$HY$2:$HY$100=AF$3)*(GMW!$HZ$2:$HZ$100=AF$1),0),$B170-1973)</f>
        <v>104.6961</v>
      </c>
      <c r="AG170" cm="1">
        <f t="array" ref="AG170">INDEX(GMW!$A$2:$HZ$100,MATCH(1,(GMW!$HY$2:$HY$100=AG$3)*(GMW!$HZ$2:$HZ$100=AG$1),0),$B170-1973)</f>
        <v>109.0667</v>
      </c>
      <c r="AH170" cm="1">
        <f t="array" ref="AH170">INDEX(GMW!$A$2:$HZ$100,MATCH(1,(GMW!$HY$2:$HY$100=AH$3)*(GMW!$HZ$2:$HZ$100=AH$1),0),$B170-1973)</f>
        <v>0.1</v>
      </c>
      <c r="AI170" cm="1">
        <f t="array" ref="AI170">INDEX(GMW!$A$2:$HZ$100,MATCH(1,(GMW!$HY$2:$HY$100=AI$3)*(GMW!$HZ$2:$HZ$100=AI$1),0),$B170-1973)</f>
        <v>54125</v>
      </c>
      <c r="AJ170" cm="1">
        <f t="array" ref="AJ170">INDEX(GMW!$A$2:$HZ$100,MATCH(1,(GMW!$HY$2:$HY$100=AJ$3)*(GMW!$HZ$2:$HZ$100=AJ$1),0),$B170-1973)</f>
        <v>106.9</v>
      </c>
      <c r="AK170" cm="1">
        <f t="array" ref="AK170">INDEX(GMW!$A$2:$HZ$100,MATCH(1,(GMW!$HY$2:$HY$100=AK$3)*(GMW!$HZ$2:$HZ$100=AK$1),0),$B170-1973)</f>
        <v>29247</v>
      </c>
      <c r="AL170" cm="1">
        <f t="array" ref="AL170">INDEX(GMW!$A$2:$HZ$100,MATCH(1,(GMW!$HY$2:$HY$100=AL$3)*(GMW!$HZ$2:$HZ$100=AL$1),0),$B170-1973)</f>
        <v>5.3</v>
      </c>
      <c r="AM170" cm="1">
        <f t="array" ref="AM170">INDEX(GMW!$A$2:$HZ$100,MATCH(1,(GMW!$HY$2:$HY$100=AM$3)*(GMW!$HZ$2:$HZ$100=AM$1),0),$B170-1973)</f>
        <v>-3.9134030000000002</v>
      </c>
      <c r="AN170" cm="1">
        <f t="array" ref="AN170">INDEX(GMW!$A$2:$HZ$100,MATCH(1,(GMW!$HY$2:$HY$100=AN$3)*(GMW!$HZ$2:$HZ$100=AN$1),0),$B170-1973)</f>
        <v>67053.5</v>
      </c>
      <c r="AO170" cm="1">
        <f t="array" ref="AO170">INDEX(GMW!$A$2:$HZ$100,MATCH(1,(GMW!$HY$2:$HY$100=AO$3)*(GMW!$HZ$2:$HZ$100=AO$1),0),$B170-1973)</f>
        <v>514531</v>
      </c>
      <c r="AP170" cm="1">
        <f t="array" ref="AP170">INDEX(GMW!$A$2:$HZ$100,MATCH(1,(GMW!$HY$2:$HY$100=AP$3)*(GMW!$HZ$2:$HZ$100=AP$1),0),$B170-1973)</f>
        <v>64350</v>
      </c>
      <c r="AQ170" cm="1">
        <f t="array" ref="AQ170">INDEX(GMW!$A$2:$HZ$100,MATCH(1,(GMW!$HY$2:$HY$100=AQ$3)*(GMW!$HZ$2:$HZ$100=AQ$1),0),$B170-1973)</f>
        <v>-51404</v>
      </c>
      <c r="AR170" cm="1">
        <f t="array" ref="AR170">INDEX(GMW!$A$2:$HZ$100,MATCH(1,(GMW!$HY$2:$HY$100=AR$3)*(GMW!$HZ$2:$HZ$100=AR$1),0),$B170-1973)</f>
        <v>236417</v>
      </c>
      <c r="AS170" cm="1">
        <f t="array" ref="AS170">INDEX(GMW!$A$2:$HZ$100,MATCH(1,(GMW!$HY$2:$HY$100=AS$3)*(GMW!$HZ$2:$HZ$100=AS$1),0),$B170-1973)</f>
        <v>12946</v>
      </c>
      <c r="AT170" cm="1">
        <f t="array" ref="AT170">INDEX(GMW!$A$2:$HZ$100,MATCH(1,(GMW!$HY$2:$HY$100=AT$3)*(GMW!$HZ$2:$HZ$100=AT$1),0),$B170-1973)</f>
        <v>13425</v>
      </c>
      <c r="AU170" cm="1">
        <f t="array" ref="AU170">INDEX(GMW!$A$2:$HZ$100,MATCH(1,(GMW!$HY$2:$HY$100=AU$3)*(GMW!$HZ$2:$HZ$100=AU$1),0),$B170-1973)</f>
        <v>198438</v>
      </c>
      <c r="AV170" cm="1">
        <f t="array" ref="AV170">INDEX(GMW!$A$2:$HZ$100,MATCH(1,(GMW!$HY$2:$HY$100=AV$3)*(GMW!$HZ$2:$HZ$100=AV$1),0),$B170-1973)</f>
        <v>2152200</v>
      </c>
      <c r="AW170" cm="1">
        <f t="array" ref="AW170">INDEX(GMW!$A$2:$HZ$100,MATCH(1,(GMW!$HY$2:$HY$100=AW$3)*(GMW!$HZ$2:$HZ$100=AW$1),0),$B170-1973)</f>
        <v>538694</v>
      </c>
      <c r="AX170" cm="1">
        <f t="array" ref="AX170">INDEX(GMW!$A$2:$HZ$100,MATCH(1,(GMW!$HY$2:$HY$100=AX$3)*(GMW!$HZ$2:$HZ$100=AX$1),0),$B170-1973)</f>
        <v>535065.80000000005</v>
      </c>
      <c r="AY170" cm="1">
        <f t="array" ref="AY170">INDEX(GMW!$A$2:$HZ$100,MATCH(1,(GMW!$HY$2:$HY$100=AY$3)*(GMW!$HZ$2:$HZ$100=AY$1),0),$B170-1973)</f>
        <v>104.6961</v>
      </c>
      <c r="AZ170" cm="1">
        <f t="array" ref="AZ170">INDEX(GMW!$A$2:$HZ$100,MATCH(1,(GMW!$HY$2:$HY$100=AZ$3)*(GMW!$HZ$2:$HZ$100=AZ$1),0),$B170-1973)</f>
        <v>109.0667</v>
      </c>
      <c r="BA170" cm="1">
        <f t="array" ref="BA170">INDEX(GMW!$A$2:$HZ$100,MATCH(1,(GMW!$HY$2:$HY$100=BA$3)*(GMW!$HZ$2:$HZ$100=BA$1),0),$B170-1973)</f>
        <v>0.1</v>
      </c>
      <c r="BB170" cm="1">
        <f t="array" ref="BB170">INDEX(GMW!$A$2:$HZ$100,MATCH(1,(GMW!$HY$2:$HY$100=BB$3)*(GMW!$HZ$2:$HZ$100=BB$1),0),$B170-1973)</f>
        <v>54125</v>
      </c>
      <c r="BC170" cm="1">
        <f t="array" ref="BC170">INDEX(GMW!$A$2:$HZ$100,MATCH(1,(GMW!$HY$2:$HY$100=BC$3)*(GMW!$HZ$2:$HZ$100=BC$1),0),$B170-1973)</f>
        <v>106.9</v>
      </c>
      <c r="BD170" cm="1">
        <f t="array" ref="BD170">INDEX(GMW!$A$2:$HZ$100,MATCH(1,(GMW!$HY$2:$HY$100=BD$3)*(GMW!$HZ$2:$HZ$100=BD$1),0),$B170-1973)</f>
        <v>29247</v>
      </c>
      <c r="BE170" cm="1">
        <f t="array" ref="BE170">INDEX(GMW!$A$2:$HZ$100,MATCH(1,(GMW!$HY$2:$HY$100=BE$3)*(GMW!$HZ$2:$HZ$100=BE$1),0),$B170-1973)</f>
        <v>5.3</v>
      </c>
      <c r="BF170" cm="1">
        <f t="array" ref="BF170">INDEX(GMW!$A$2:$HZ$100,MATCH(1,(GMW!$HY$2:$HY$100=BF$3)*(GMW!$HZ$2:$HZ$100=BF$1),0),$B170-1973)</f>
        <v>-3.9134030000000002</v>
      </c>
      <c r="BG170" cm="1">
        <f t="array" ref="BG170">INDEX(GMW!$A$2:$HZ$100,MATCH(1,(GMW!$HY$2:$HY$100=BG$3)*(GMW!$HZ$2:$HZ$100=BG$1),0),$B170-1973)</f>
        <v>67053.5</v>
      </c>
      <c r="BJ170">
        <f t="shared" si="145"/>
        <v>2020</v>
      </c>
    </row>
    <row r="171" spans="1:63">
      <c r="A171">
        <v>2021</v>
      </c>
      <c r="B171">
        <f t="shared" si="143"/>
        <v>2144</v>
      </c>
      <c r="C171" cm="1">
        <f t="array" ref="C171">INDEX(GMW!$A$2:$HZ$100,MATCH(1,(GMW!$HY$2:$HY$100=C$3)*(GMW!$HZ$2:$HZ$100=C$1),0),$B171-1973)</f>
        <v>509261</v>
      </c>
      <c r="D171" cm="1">
        <f t="array" ref="D171">INDEX(GMW!$A$2:$HZ$100,MATCH(1,(GMW!$HY$2:$HY$100=D$3)*(GMW!$HZ$2:$HZ$100=D$1),0),$B171-1973)</f>
        <v>42111</v>
      </c>
      <c r="E171" cm="1">
        <f t="array" ref="E171">INDEX(GMW!$A$2:$HZ$100,MATCH(1,(GMW!$HY$2:$HY$100=E$3)*(GMW!$HZ$2:$HZ$100=E$1),0),$B171-1973)</f>
        <v>-21080</v>
      </c>
      <c r="F171" cm="1">
        <f t="array" ref="F171">INDEX(GMW!$A$2:$HZ$100,MATCH(1,(GMW!$HY$2:$HY$100=F$3)*(GMW!$HZ$2:$HZ$100=F$1),0),$B171-1973)</f>
        <v>242350</v>
      </c>
      <c r="G171" cm="1">
        <f t="array" ref="G171">INDEX(GMW!$A$2:$HZ$100,MATCH(1,(GMW!$HY$2:$HY$100=G$3)*(GMW!$HZ$2:$HZ$100=G$1),0),$B171-1973)</f>
        <v>21031</v>
      </c>
      <c r="H171" cm="1">
        <f t="array" ref="H171">INDEX(GMW!$A$2:$HZ$100,MATCH(1,(GMW!$HY$2:$HY$100=H$3)*(GMW!$HZ$2:$HZ$100=H$1),0),$B171-1973)</f>
        <v>13582</v>
      </c>
      <c r="I171" cm="1">
        <f t="array" ref="I171">INDEX(GMW!$A$2:$HZ$100,MATCH(1,(GMW!$HY$2:$HY$100=I$3)*(GMW!$HZ$2:$HZ$100=I$1),0),$B171-1973)</f>
        <v>234852</v>
      </c>
      <c r="J171" cm="1">
        <f t="array" ref="J171">INDEX(GMW!$A$2:$HZ$100,MATCH(1,(GMW!$HY$2:$HY$100=J$3)*(GMW!$HZ$2:$HZ$100=J$1),0),$B171-1973)</f>
        <v>2152000</v>
      </c>
      <c r="K171" cm="1">
        <f t="array" ref="K171">INDEX(GMW!$A$2:$HZ$100,MATCH(1,(GMW!$HY$2:$HY$100=K$3)*(GMW!$HZ$2:$HZ$100=K$1),0),$B171-1973)</f>
        <v>538012</v>
      </c>
      <c r="L171" cm="1">
        <f t="array" ref="L171">INDEX(GMW!$A$2:$HZ$100,MATCH(1,(GMW!$HY$2:$HY$100=L$3)*(GMW!$HZ$2:$HZ$100=L$1),0),$B171-1973)</f>
        <v>528395.30000000005</v>
      </c>
      <c r="M171" cm="1">
        <f t="array" ref="M171">INDEX(GMW!$A$2:$HZ$100,MATCH(1,(GMW!$HY$2:$HY$100=M$3)*(GMW!$HZ$2:$HZ$100=M$1),0),$B171-1973)</f>
        <v>105.6456</v>
      </c>
      <c r="N171" cm="1">
        <f t="array" ref="N171">INDEX(GMW!$A$2:$HZ$100,MATCH(1,(GMW!$HY$2:$HY$100=N$3)*(GMW!$HZ$2:$HZ$100=N$1),0),$B171-1973)</f>
        <v>109.16670000000001</v>
      </c>
      <c r="O171" cm="1">
        <f t="array" ref="O171">INDEX(GMW!$A$2:$HZ$100,MATCH(1,(GMW!$HY$2:$HY$100=O$3)*(GMW!$HZ$2:$HZ$100=O$1),0),$B171-1973)</f>
        <v>0.1</v>
      </c>
      <c r="P171" cm="1">
        <f t="array" ref="P171">INDEX(GMW!$A$2:$HZ$100,MATCH(1,(GMW!$HY$2:$HY$100=P$3)*(GMW!$HZ$2:$HZ$100=P$1),0),$B171-1973)</f>
        <v>51801</v>
      </c>
      <c r="Q171" cm="1">
        <f t="array" ref="Q171">INDEX(GMW!$A$2:$HZ$100,MATCH(1,(GMW!$HY$2:$HY$100=Q$3)*(GMW!$HZ$2:$HZ$100=Q$1),0),$B171-1973)</f>
        <v>101.6</v>
      </c>
      <c r="R171" cm="1">
        <f t="array" ref="R171">INDEX(GMW!$A$2:$HZ$100,MATCH(1,(GMW!$HY$2:$HY$100=R$3)*(GMW!$HZ$2:$HZ$100=R$1),0),$B171-1973)</f>
        <v>29114</v>
      </c>
      <c r="S171" cm="1">
        <f t="array" ref="S171">INDEX(GMW!$A$2:$HZ$100,MATCH(1,(GMW!$HY$2:$HY$100=S$3)*(GMW!$HZ$2:$HZ$100=S$1),0),$B171-1973)</f>
        <v>5.0999999999999996</v>
      </c>
      <c r="T171" cm="1">
        <f t="array" ref="T171">INDEX(GMW!$A$2:$HZ$100,MATCH(1,(GMW!$HY$2:$HY$100=T$3)*(GMW!$HZ$2:$HZ$100=T$1),0),$B171-1973)</f>
        <v>-3.688431</v>
      </c>
      <c r="U171" cm="1">
        <f t="array" ref="U171">INDEX(GMW!$A$2:$HZ$100,MATCH(1,(GMW!$HY$2:$HY$100=U$3)*(GMW!$HZ$2:$HZ$100=U$1),0),$B171-1973)</f>
        <v>67039.75</v>
      </c>
      <c r="V171" cm="1">
        <f t="array" ref="V171">INDEX(GMW!$A$2:$HZ$100,MATCH(1,(GMW!$HY$2:$HY$100=V$3)*(GMW!$HZ$2:$HZ$100=V$1),0),$B171-1973)</f>
        <v>509261</v>
      </c>
      <c r="W171" cm="1">
        <f t="array" ref="W171">INDEX(GMW!$A$2:$HZ$100,MATCH(1,(GMW!$HY$2:$HY$100=W$3)*(GMW!$HZ$2:$HZ$100=W$1),0),$B171-1973)</f>
        <v>42111</v>
      </c>
      <c r="X171" cm="1">
        <f t="array" ref="X171">INDEX(GMW!$A$2:$HZ$100,MATCH(1,(GMW!$HY$2:$HY$100=X$3)*(GMW!$HZ$2:$HZ$100=X$1),0),$B171-1973)</f>
        <v>-21080</v>
      </c>
      <c r="Y171" cm="1">
        <f t="array" ref="Y171">INDEX(GMW!$A$2:$HZ$100,MATCH(1,(GMW!$HY$2:$HY$100=Y$3)*(GMW!$HZ$2:$HZ$100=Y$1),0),$B171-1973)</f>
        <v>242350</v>
      </c>
      <c r="Z171" cm="1">
        <f t="array" ref="Z171">INDEX(GMW!$A$2:$HZ$100,MATCH(1,(GMW!$HY$2:$HY$100=Z$3)*(GMW!$HZ$2:$HZ$100=Z$1),0),$B171-1973)</f>
        <v>21031</v>
      </c>
      <c r="AA171" cm="1">
        <f t="array" ref="AA171">INDEX(GMW!$A$2:$HZ$100,MATCH(1,(GMW!$HY$2:$HY$100=AA$3)*(GMW!$HZ$2:$HZ$100=AA$1),0),$B171-1973)</f>
        <v>13582</v>
      </c>
      <c r="AB171" cm="1">
        <f t="array" ref="AB171">INDEX(GMW!$A$2:$HZ$100,MATCH(1,(GMW!$HY$2:$HY$100=AB$3)*(GMW!$HZ$2:$HZ$100=AB$1),0),$B171-1973)</f>
        <v>234852</v>
      </c>
      <c r="AC171" cm="1">
        <f t="array" ref="AC171">INDEX(GMW!$A$2:$HZ$100,MATCH(1,(GMW!$HY$2:$HY$100=AC$3)*(GMW!$HZ$2:$HZ$100=AC$1),0),$B171-1973)</f>
        <v>2152000</v>
      </c>
      <c r="AD171" cm="1">
        <f t="array" ref="AD171">INDEX(GMW!$A$2:$HZ$100,MATCH(1,(GMW!$HY$2:$HY$100=AD$3)*(GMW!$HZ$2:$HZ$100=AD$1),0),$B171-1973)</f>
        <v>538012</v>
      </c>
      <c r="AE171" cm="1">
        <f t="array" ref="AE171">INDEX(GMW!$A$2:$HZ$100,MATCH(1,(GMW!$HY$2:$HY$100=AE$3)*(GMW!$HZ$2:$HZ$100=AE$1),0),$B171-1973)</f>
        <v>528395.30000000005</v>
      </c>
      <c r="AF171" cm="1">
        <f t="array" ref="AF171">INDEX(GMW!$A$2:$HZ$100,MATCH(1,(GMW!$HY$2:$HY$100=AF$3)*(GMW!$HZ$2:$HZ$100=AF$1),0),$B171-1973)</f>
        <v>105.6456</v>
      </c>
      <c r="AG171" cm="1">
        <f t="array" ref="AG171">INDEX(GMW!$A$2:$HZ$100,MATCH(1,(GMW!$HY$2:$HY$100=AG$3)*(GMW!$HZ$2:$HZ$100=AG$1),0),$B171-1973)</f>
        <v>109.16670000000001</v>
      </c>
      <c r="AH171" cm="1">
        <f t="array" ref="AH171">INDEX(GMW!$A$2:$HZ$100,MATCH(1,(GMW!$HY$2:$HY$100=AH$3)*(GMW!$HZ$2:$HZ$100=AH$1),0),$B171-1973)</f>
        <v>0.1</v>
      </c>
      <c r="AI171" cm="1">
        <f t="array" ref="AI171">INDEX(GMW!$A$2:$HZ$100,MATCH(1,(GMW!$HY$2:$HY$100=AI$3)*(GMW!$HZ$2:$HZ$100=AI$1),0),$B171-1973)</f>
        <v>51801</v>
      </c>
      <c r="AJ171" cm="1">
        <f t="array" ref="AJ171">INDEX(GMW!$A$2:$HZ$100,MATCH(1,(GMW!$HY$2:$HY$100=AJ$3)*(GMW!$HZ$2:$HZ$100=AJ$1),0),$B171-1973)</f>
        <v>101.6</v>
      </c>
      <c r="AK171" cm="1">
        <f t="array" ref="AK171">INDEX(GMW!$A$2:$HZ$100,MATCH(1,(GMW!$HY$2:$HY$100=AK$3)*(GMW!$HZ$2:$HZ$100=AK$1),0),$B171-1973)</f>
        <v>29114</v>
      </c>
      <c r="AL171" cm="1">
        <f t="array" ref="AL171">INDEX(GMW!$A$2:$HZ$100,MATCH(1,(GMW!$HY$2:$HY$100=AL$3)*(GMW!$HZ$2:$HZ$100=AL$1),0),$B171-1973)</f>
        <v>5.0999999999999996</v>
      </c>
      <c r="AM171" cm="1">
        <f t="array" ref="AM171">INDEX(GMW!$A$2:$HZ$100,MATCH(1,(GMW!$HY$2:$HY$100=AM$3)*(GMW!$HZ$2:$HZ$100=AM$1),0),$B171-1973)</f>
        <v>-3.688431</v>
      </c>
      <c r="AN171" cm="1">
        <f t="array" ref="AN171">INDEX(GMW!$A$2:$HZ$100,MATCH(1,(GMW!$HY$2:$HY$100=AN$3)*(GMW!$HZ$2:$HZ$100=AN$1),0),$B171-1973)</f>
        <v>67039.75</v>
      </c>
      <c r="AO171" cm="1">
        <f t="array" ref="AO171">INDEX(GMW!$A$2:$HZ$100,MATCH(1,(GMW!$HY$2:$HY$100=AO$3)*(GMW!$HZ$2:$HZ$100=AO$1),0),$B171-1973)</f>
        <v>509261</v>
      </c>
      <c r="AP171" cm="1">
        <f t="array" ref="AP171">INDEX(GMW!$A$2:$HZ$100,MATCH(1,(GMW!$HY$2:$HY$100=AP$3)*(GMW!$HZ$2:$HZ$100=AP$1),0),$B171-1973)</f>
        <v>42111</v>
      </c>
      <c r="AQ171" cm="1">
        <f t="array" ref="AQ171">INDEX(GMW!$A$2:$HZ$100,MATCH(1,(GMW!$HY$2:$HY$100=AQ$3)*(GMW!$HZ$2:$HZ$100=AQ$1),0),$B171-1973)</f>
        <v>-21080</v>
      </c>
      <c r="AR171" cm="1">
        <f t="array" ref="AR171">INDEX(GMW!$A$2:$HZ$100,MATCH(1,(GMW!$HY$2:$HY$100=AR$3)*(GMW!$HZ$2:$HZ$100=AR$1),0),$B171-1973)</f>
        <v>242350</v>
      </c>
      <c r="AS171" cm="1">
        <f t="array" ref="AS171">INDEX(GMW!$A$2:$HZ$100,MATCH(1,(GMW!$HY$2:$HY$100=AS$3)*(GMW!$HZ$2:$HZ$100=AS$1),0),$B171-1973)</f>
        <v>21031</v>
      </c>
      <c r="AT171" cm="1">
        <f t="array" ref="AT171">INDEX(GMW!$A$2:$HZ$100,MATCH(1,(GMW!$HY$2:$HY$100=AT$3)*(GMW!$HZ$2:$HZ$100=AT$1),0),$B171-1973)</f>
        <v>13582</v>
      </c>
      <c r="AU171" cm="1">
        <f t="array" ref="AU171">INDEX(GMW!$A$2:$HZ$100,MATCH(1,(GMW!$HY$2:$HY$100=AU$3)*(GMW!$HZ$2:$HZ$100=AU$1),0),$B171-1973)</f>
        <v>234852</v>
      </c>
      <c r="AV171" cm="1">
        <f t="array" ref="AV171">INDEX(GMW!$A$2:$HZ$100,MATCH(1,(GMW!$HY$2:$HY$100=AV$3)*(GMW!$HZ$2:$HZ$100=AV$1),0),$B171-1973)</f>
        <v>2152000</v>
      </c>
      <c r="AW171" cm="1">
        <f t="array" ref="AW171">INDEX(GMW!$A$2:$HZ$100,MATCH(1,(GMW!$HY$2:$HY$100=AW$3)*(GMW!$HZ$2:$HZ$100=AW$1),0),$B171-1973)</f>
        <v>538012</v>
      </c>
      <c r="AX171" cm="1">
        <f t="array" ref="AX171">INDEX(GMW!$A$2:$HZ$100,MATCH(1,(GMW!$HY$2:$HY$100=AX$3)*(GMW!$HZ$2:$HZ$100=AX$1),0),$B171-1973)</f>
        <v>528395.30000000005</v>
      </c>
      <c r="AY171" cm="1">
        <f t="array" ref="AY171">INDEX(GMW!$A$2:$HZ$100,MATCH(1,(GMW!$HY$2:$HY$100=AY$3)*(GMW!$HZ$2:$HZ$100=AY$1),0),$B171-1973)</f>
        <v>105.6456</v>
      </c>
      <c r="AZ171" cm="1">
        <f t="array" ref="AZ171">INDEX(GMW!$A$2:$HZ$100,MATCH(1,(GMW!$HY$2:$HY$100=AZ$3)*(GMW!$HZ$2:$HZ$100=AZ$1),0),$B171-1973)</f>
        <v>109.16670000000001</v>
      </c>
      <c r="BA171" cm="1">
        <f t="array" ref="BA171">INDEX(GMW!$A$2:$HZ$100,MATCH(1,(GMW!$HY$2:$HY$100=BA$3)*(GMW!$HZ$2:$HZ$100=BA$1),0),$B171-1973)</f>
        <v>0.1</v>
      </c>
      <c r="BB171" cm="1">
        <f t="array" ref="BB171">INDEX(GMW!$A$2:$HZ$100,MATCH(1,(GMW!$HY$2:$HY$100=BB$3)*(GMW!$HZ$2:$HZ$100=BB$1),0),$B171-1973)</f>
        <v>51801</v>
      </c>
      <c r="BC171" cm="1">
        <f t="array" ref="BC171">INDEX(GMW!$A$2:$HZ$100,MATCH(1,(GMW!$HY$2:$HY$100=BC$3)*(GMW!$HZ$2:$HZ$100=BC$1),0),$B171-1973)</f>
        <v>101.6</v>
      </c>
      <c r="BD171" cm="1">
        <f t="array" ref="BD171">INDEX(GMW!$A$2:$HZ$100,MATCH(1,(GMW!$HY$2:$HY$100=BD$3)*(GMW!$HZ$2:$HZ$100=BD$1),0),$B171-1973)</f>
        <v>29114</v>
      </c>
      <c r="BE171" cm="1">
        <f t="array" ref="BE171">INDEX(GMW!$A$2:$HZ$100,MATCH(1,(GMW!$HY$2:$HY$100=BE$3)*(GMW!$HZ$2:$HZ$100=BE$1),0),$B171-1973)</f>
        <v>5.0999999999999996</v>
      </c>
      <c r="BF171" cm="1">
        <f t="array" ref="BF171">INDEX(GMW!$A$2:$HZ$100,MATCH(1,(GMW!$HY$2:$HY$100=BF$3)*(GMW!$HZ$2:$HZ$100=BF$1),0),$B171-1973)</f>
        <v>-3.688431</v>
      </c>
      <c r="BG171" cm="1">
        <f t="array" ref="BG171">INDEX(GMW!$A$2:$HZ$100,MATCH(1,(GMW!$HY$2:$HY$100=BG$3)*(GMW!$HZ$2:$HZ$100=BG$1),0),$B171-1973)</f>
        <v>67039.75</v>
      </c>
      <c r="BJ171">
        <f t="shared" si="145"/>
        <v>2020</v>
      </c>
      <c r="BK171" t="str">
        <f t="shared" ref="BK171" si="153">BJ171&amp;"01"</f>
        <v>202001</v>
      </c>
    </row>
    <row r="172" spans="1:63">
      <c r="B172">
        <f t="shared" si="143"/>
        <v>2145</v>
      </c>
      <c r="C172" cm="1">
        <f t="array" ref="C172">INDEX(GMW!$A$2:$HZ$100,MATCH(1,(GMW!$HY$2:$HY$100=C$3)*(GMW!$HZ$2:$HZ$100=C$1),0),$B172-1973)</f>
        <v>546579</v>
      </c>
      <c r="D172" cm="1">
        <f t="array" ref="D172">INDEX(GMW!$A$2:$HZ$100,MATCH(1,(GMW!$HY$2:$HY$100=D$3)*(GMW!$HZ$2:$HZ$100=D$1),0),$B172-1973)</f>
        <v>61110</v>
      </c>
      <c r="E172" cm="1">
        <f t="array" ref="E172">INDEX(GMW!$A$2:$HZ$100,MATCH(1,(GMW!$HY$2:$HY$100=E$3)*(GMW!$HZ$2:$HZ$100=E$1),0),$B172-1973)</f>
        <v>-48855</v>
      </c>
      <c r="F172" cm="1">
        <f t="array" ref="F172">INDEX(GMW!$A$2:$HZ$100,MATCH(1,(GMW!$HY$2:$HY$100=F$3)*(GMW!$HZ$2:$HZ$100=F$1),0),$B172-1973)</f>
        <v>239827</v>
      </c>
      <c r="G172" cm="1">
        <f t="array" ref="G172">INDEX(GMW!$A$2:$HZ$100,MATCH(1,(GMW!$HY$2:$HY$100=G$3)*(GMW!$HZ$2:$HZ$100=G$1),0),$B172-1973)</f>
        <v>12255</v>
      </c>
      <c r="H172" cm="1">
        <f t="array" ref="H172">INDEX(GMW!$A$2:$HZ$100,MATCH(1,(GMW!$HY$2:$HY$100=H$3)*(GMW!$HZ$2:$HZ$100=H$1),0),$B172-1973)</f>
        <v>13551</v>
      </c>
      <c r="I172" cm="1">
        <f t="array" ref="I172">INDEX(GMW!$A$2:$HZ$100,MATCH(1,(GMW!$HY$2:$HY$100=I$3)*(GMW!$HZ$2:$HZ$100=I$1),0),$B172-1973)</f>
        <v>204523</v>
      </c>
      <c r="J172" cm="1">
        <f t="array" ref="J172">INDEX(GMW!$A$2:$HZ$100,MATCH(1,(GMW!$HY$2:$HY$100=J$3)*(GMW!$HZ$2:$HZ$100=J$1),0),$B172-1973)</f>
        <v>2223700</v>
      </c>
      <c r="K172" cm="1">
        <f t="array" ref="K172">INDEX(GMW!$A$2:$HZ$100,MATCH(1,(GMW!$HY$2:$HY$100=K$3)*(GMW!$HZ$2:$HZ$100=K$1),0),$B172-1973)</f>
        <v>567887</v>
      </c>
      <c r="L172" cm="1">
        <f t="array" ref="L172">INDEX(GMW!$A$2:$HZ$100,MATCH(1,(GMW!$HY$2:$HY$100=L$3)*(GMW!$HZ$2:$HZ$100=L$1),0),$B172-1973)</f>
        <v>546929</v>
      </c>
      <c r="M172" cm="1">
        <f t="array" ref="M172">INDEX(GMW!$A$2:$HZ$100,MATCH(1,(GMW!$HY$2:$HY$100=M$3)*(GMW!$HZ$2:$HZ$100=M$1),0),$B172-1973)</f>
        <v>103.8984</v>
      </c>
      <c r="N172" cm="1">
        <f t="array" ref="N172">INDEX(GMW!$A$2:$HZ$100,MATCH(1,(GMW!$HY$2:$HY$100=N$3)*(GMW!$HZ$2:$HZ$100=N$1),0),$B172-1973)</f>
        <v>110.7333</v>
      </c>
      <c r="O172" cm="1">
        <f t="array" ref="O172">INDEX(GMW!$A$2:$HZ$100,MATCH(1,(GMW!$HY$2:$HY$100=O$3)*(GMW!$HZ$2:$HZ$100=O$1),0),$B172-1973)</f>
        <v>0.1</v>
      </c>
      <c r="P172" cm="1">
        <f t="array" ref="P172">INDEX(GMW!$A$2:$HZ$100,MATCH(1,(GMW!$HY$2:$HY$100=P$3)*(GMW!$HZ$2:$HZ$100=P$1),0),$B172-1973)</f>
        <v>51495</v>
      </c>
      <c r="Q172" cm="1">
        <f t="array" ref="Q172">INDEX(GMW!$A$2:$HZ$100,MATCH(1,(GMW!$HY$2:$HY$100=Q$3)*(GMW!$HZ$2:$HZ$100=Q$1),0),$B172-1973)</f>
        <v>99</v>
      </c>
      <c r="R172" cm="1">
        <f t="array" ref="R172">INDEX(GMW!$A$2:$HZ$100,MATCH(1,(GMW!$HY$2:$HY$100=R$3)*(GMW!$HZ$2:$HZ$100=R$1),0),$B172-1973)</f>
        <v>30313</v>
      </c>
      <c r="S172" cm="1">
        <f t="array" ref="S172">INDEX(GMW!$A$2:$HZ$100,MATCH(1,(GMW!$HY$2:$HY$100=S$3)*(GMW!$HZ$2:$HZ$100=S$1),0),$B172-1973)</f>
        <v>4.8</v>
      </c>
      <c r="T172" cm="1">
        <f t="array" ref="T172">INDEX(GMW!$A$2:$HZ$100,MATCH(1,(GMW!$HY$2:$HY$100=T$3)*(GMW!$HZ$2:$HZ$100=T$1),0),$B172-1973)</f>
        <v>-6.3991549999999994E-2</v>
      </c>
      <c r="U172" cm="1">
        <f t="array" ref="U172">INDEX(GMW!$A$2:$HZ$100,MATCH(1,(GMW!$HY$2:$HY$100=U$3)*(GMW!$HZ$2:$HZ$100=U$1),0),$B172-1973)</f>
        <v>67026</v>
      </c>
      <c r="V172" cm="1">
        <f t="array" ref="V172">INDEX(GMW!$A$2:$HZ$100,MATCH(1,(GMW!$HY$2:$HY$100=V$3)*(GMW!$HZ$2:$HZ$100=V$1),0),$B172-1973)</f>
        <v>546579</v>
      </c>
      <c r="W172" cm="1">
        <f t="array" ref="W172">INDEX(GMW!$A$2:$HZ$100,MATCH(1,(GMW!$HY$2:$HY$100=W$3)*(GMW!$HZ$2:$HZ$100=W$1),0),$B172-1973)</f>
        <v>61110</v>
      </c>
      <c r="X172" cm="1">
        <f t="array" ref="X172">INDEX(GMW!$A$2:$HZ$100,MATCH(1,(GMW!$HY$2:$HY$100=X$3)*(GMW!$HZ$2:$HZ$100=X$1),0),$B172-1973)</f>
        <v>-48855</v>
      </c>
      <c r="Y172" cm="1">
        <f t="array" ref="Y172">INDEX(GMW!$A$2:$HZ$100,MATCH(1,(GMW!$HY$2:$HY$100=Y$3)*(GMW!$HZ$2:$HZ$100=Y$1),0),$B172-1973)</f>
        <v>239827</v>
      </c>
      <c r="Z172" cm="1">
        <f t="array" ref="Z172">INDEX(GMW!$A$2:$HZ$100,MATCH(1,(GMW!$HY$2:$HY$100=Z$3)*(GMW!$HZ$2:$HZ$100=Z$1),0),$B172-1973)</f>
        <v>12255</v>
      </c>
      <c r="AA172" cm="1">
        <f t="array" ref="AA172">INDEX(GMW!$A$2:$HZ$100,MATCH(1,(GMW!$HY$2:$HY$100=AA$3)*(GMW!$HZ$2:$HZ$100=AA$1),0),$B172-1973)</f>
        <v>13551</v>
      </c>
      <c r="AB172" cm="1">
        <f t="array" ref="AB172">INDEX(GMW!$A$2:$HZ$100,MATCH(1,(GMW!$HY$2:$HY$100=AB$3)*(GMW!$HZ$2:$HZ$100=AB$1),0),$B172-1973)</f>
        <v>204523</v>
      </c>
      <c r="AC172" cm="1">
        <f t="array" ref="AC172">INDEX(GMW!$A$2:$HZ$100,MATCH(1,(GMW!$HY$2:$HY$100=AC$3)*(GMW!$HZ$2:$HZ$100=AC$1),0),$B172-1973)</f>
        <v>2223700</v>
      </c>
      <c r="AD172" cm="1">
        <f t="array" ref="AD172">INDEX(GMW!$A$2:$HZ$100,MATCH(1,(GMW!$HY$2:$HY$100=AD$3)*(GMW!$HZ$2:$HZ$100=AD$1),0),$B172-1973)</f>
        <v>567887</v>
      </c>
      <c r="AE172" cm="1">
        <f t="array" ref="AE172">INDEX(GMW!$A$2:$HZ$100,MATCH(1,(GMW!$HY$2:$HY$100=AE$3)*(GMW!$HZ$2:$HZ$100=AE$1),0),$B172-1973)</f>
        <v>546929</v>
      </c>
      <c r="AF172" cm="1">
        <f t="array" ref="AF172">INDEX(GMW!$A$2:$HZ$100,MATCH(1,(GMW!$HY$2:$HY$100=AF$3)*(GMW!$HZ$2:$HZ$100=AF$1),0),$B172-1973)</f>
        <v>103.8984</v>
      </c>
      <c r="AG172" cm="1">
        <f t="array" ref="AG172">INDEX(GMW!$A$2:$HZ$100,MATCH(1,(GMW!$HY$2:$HY$100=AG$3)*(GMW!$HZ$2:$HZ$100=AG$1),0),$B172-1973)</f>
        <v>110.7333</v>
      </c>
      <c r="AH172" cm="1">
        <f t="array" ref="AH172">INDEX(GMW!$A$2:$HZ$100,MATCH(1,(GMW!$HY$2:$HY$100=AH$3)*(GMW!$HZ$2:$HZ$100=AH$1),0),$B172-1973)</f>
        <v>0.1</v>
      </c>
      <c r="AI172" cm="1">
        <f t="array" ref="AI172">INDEX(GMW!$A$2:$HZ$100,MATCH(1,(GMW!$HY$2:$HY$100=AI$3)*(GMW!$HZ$2:$HZ$100=AI$1),0),$B172-1973)</f>
        <v>51495</v>
      </c>
      <c r="AJ172" cm="1">
        <f t="array" ref="AJ172">INDEX(GMW!$A$2:$HZ$100,MATCH(1,(GMW!$HY$2:$HY$100=AJ$3)*(GMW!$HZ$2:$HZ$100=AJ$1),0),$B172-1973)</f>
        <v>99</v>
      </c>
      <c r="AK172" cm="1">
        <f t="array" ref="AK172">INDEX(GMW!$A$2:$HZ$100,MATCH(1,(GMW!$HY$2:$HY$100=AK$3)*(GMW!$HZ$2:$HZ$100=AK$1),0),$B172-1973)</f>
        <v>30313</v>
      </c>
      <c r="AL172" cm="1">
        <f t="array" ref="AL172">INDEX(GMW!$A$2:$HZ$100,MATCH(1,(GMW!$HY$2:$HY$100=AL$3)*(GMW!$HZ$2:$HZ$100=AL$1),0),$B172-1973)</f>
        <v>4.8</v>
      </c>
      <c r="AM172" cm="1">
        <f t="array" ref="AM172">INDEX(GMW!$A$2:$HZ$100,MATCH(1,(GMW!$HY$2:$HY$100=AM$3)*(GMW!$HZ$2:$HZ$100=AM$1),0),$B172-1973)</f>
        <v>-6.3991549999999994E-2</v>
      </c>
      <c r="AN172" cm="1">
        <f t="array" ref="AN172">INDEX(GMW!$A$2:$HZ$100,MATCH(1,(GMW!$HY$2:$HY$100=AN$3)*(GMW!$HZ$2:$HZ$100=AN$1),0),$B172-1973)</f>
        <v>67026</v>
      </c>
      <c r="AO172" cm="1">
        <f t="array" ref="AO172">INDEX(GMW!$A$2:$HZ$100,MATCH(1,(GMW!$HY$2:$HY$100=AO$3)*(GMW!$HZ$2:$HZ$100=AO$1),0),$B172-1973)</f>
        <v>546579</v>
      </c>
      <c r="AP172" cm="1">
        <f t="array" ref="AP172">INDEX(GMW!$A$2:$HZ$100,MATCH(1,(GMW!$HY$2:$HY$100=AP$3)*(GMW!$HZ$2:$HZ$100=AP$1),0),$B172-1973)</f>
        <v>61110</v>
      </c>
      <c r="AQ172" cm="1">
        <f t="array" ref="AQ172">INDEX(GMW!$A$2:$HZ$100,MATCH(1,(GMW!$HY$2:$HY$100=AQ$3)*(GMW!$HZ$2:$HZ$100=AQ$1),0),$B172-1973)</f>
        <v>-48855</v>
      </c>
      <c r="AR172" cm="1">
        <f t="array" ref="AR172">INDEX(GMW!$A$2:$HZ$100,MATCH(1,(GMW!$HY$2:$HY$100=AR$3)*(GMW!$HZ$2:$HZ$100=AR$1),0),$B172-1973)</f>
        <v>239827</v>
      </c>
      <c r="AS172" cm="1">
        <f t="array" ref="AS172">INDEX(GMW!$A$2:$HZ$100,MATCH(1,(GMW!$HY$2:$HY$100=AS$3)*(GMW!$HZ$2:$HZ$100=AS$1),0),$B172-1973)</f>
        <v>12255</v>
      </c>
      <c r="AT172" cm="1">
        <f t="array" ref="AT172">INDEX(GMW!$A$2:$HZ$100,MATCH(1,(GMW!$HY$2:$HY$100=AT$3)*(GMW!$HZ$2:$HZ$100=AT$1),0),$B172-1973)</f>
        <v>13551</v>
      </c>
      <c r="AU172" cm="1">
        <f t="array" ref="AU172">INDEX(GMW!$A$2:$HZ$100,MATCH(1,(GMW!$HY$2:$HY$100=AU$3)*(GMW!$HZ$2:$HZ$100=AU$1),0),$B172-1973)</f>
        <v>204523</v>
      </c>
      <c r="AV172" cm="1">
        <f t="array" ref="AV172">INDEX(GMW!$A$2:$HZ$100,MATCH(1,(GMW!$HY$2:$HY$100=AV$3)*(GMW!$HZ$2:$HZ$100=AV$1),0),$B172-1973)</f>
        <v>2223700</v>
      </c>
      <c r="AW172" cm="1">
        <f t="array" ref="AW172">INDEX(GMW!$A$2:$HZ$100,MATCH(1,(GMW!$HY$2:$HY$100=AW$3)*(GMW!$HZ$2:$HZ$100=AW$1),0),$B172-1973)</f>
        <v>567887</v>
      </c>
      <c r="AX172" cm="1">
        <f t="array" ref="AX172">INDEX(GMW!$A$2:$HZ$100,MATCH(1,(GMW!$HY$2:$HY$100=AX$3)*(GMW!$HZ$2:$HZ$100=AX$1),0),$B172-1973)</f>
        <v>546929</v>
      </c>
      <c r="AY172" cm="1">
        <f t="array" ref="AY172">INDEX(GMW!$A$2:$HZ$100,MATCH(1,(GMW!$HY$2:$HY$100=AY$3)*(GMW!$HZ$2:$HZ$100=AY$1),0),$B172-1973)</f>
        <v>103.8984</v>
      </c>
      <c r="AZ172" cm="1">
        <f t="array" ref="AZ172">INDEX(GMW!$A$2:$HZ$100,MATCH(1,(GMW!$HY$2:$HY$100=AZ$3)*(GMW!$HZ$2:$HZ$100=AZ$1),0),$B172-1973)</f>
        <v>110.7333</v>
      </c>
      <c r="BA172" cm="1">
        <f t="array" ref="BA172">INDEX(GMW!$A$2:$HZ$100,MATCH(1,(GMW!$HY$2:$HY$100=BA$3)*(GMW!$HZ$2:$HZ$100=BA$1),0),$B172-1973)</f>
        <v>0.1</v>
      </c>
      <c r="BB172" cm="1">
        <f t="array" ref="BB172">INDEX(GMW!$A$2:$HZ$100,MATCH(1,(GMW!$HY$2:$HY$100=BB$3)*(GMW!$HZ$2:$HZ$100=BB$1),0),$B172-1973)</f>
        <v>51495</v>
      </c>
      <c r="BC172" cm="1">
        <f t="array" ref="BC172">INDEX(GMW!$A$2:$HZ$100,MATCH(1,(GMW!$HY$2:$HY$100=BC$3)*(GMW!$HZ$2:$HZ$100=BC$1),0),$B172-1973)</f>
        <v>99</v>
      </c>
      <c r="BD172" cm="1">
        <f t="array" ref="BD172">INDEX(GMW!$A$2:$HZ$100,MATCH(1,(GMW!$HY$2:$HY$100=BD$3)*(GMW!$HZ$2:$HZ$100=BD$1),0),$B172-1973)</f>
        <v>30313</v>
      </c>
      <c r="BE172" cm="1">
        <f t="array" ref="BE172">INDEX(GMW!$A$2:$HZ$100,MATCH(1,(GMW!$HY$2:$HY$100=BE$3)*(GMW!$HZ$2:$HZ$100=BE$1),0),$B172-1973)</f>
        <v>4.8</v>
      </c>
      <c r="BF172" cm="1">
        <f t="array" ref="BF172">INDEX(GMW!$A$2:$HZ$100,MATCH(1,(GMW!$HY$2:$HY$100=BF$3)*(GMW!$HZ$2:$HZ$100=BF$1),0),$B172-1973)</f>
        <v>-6.3991549999999994E-2</v>
      </c>
      <c r="BG172" cm="1">
        <f t="array" ref="BG172">INDEX(GMW!$A$2:$HZ$100,MATCH(1,(GMW!$HY$2:$HY$100=BG$3)*(GMW!$HZ$2:$HZ$100=BG$1),0),$B172-1973)</f>
        <v>67026</v>
      </c>
      <c r="BJ172">
        <f t="shared" si="145"/>
        <v>2021</v>
      </c>
    </row>
    <row r="173" spans="1:63">
      <c r="B173">
        <f t="shared" si="143"/>
        <v>2146</v>
      </c>
      <c r="C173" cm="1">
        <f t="array" ref="C173">INDEX(GMW!$A$2:$HZ$100,MATCH(1,(GMW!$HY$2:$HY$100=C$3)*(GMW!$HZ$2:$HZ$100=C$1),0),$B173-1973)</f>
        <v>555956</v>
      </c>
      <c r="D173" cm="1">
        <f t="array" ref="D173">INDEX(GMW!$A$2:$HZ$100,MATCH(1,(GMW!$HY$2:$HY$100=D$3)*(GMW!$HZ$2:$HZ$100=D$1),0),$B173-1973)</f>
        <v>36845</v>
      </c>
      <c r="E173" cm="1">
        <f t="array" ref="E173">INDEX(GMW!$A$2:$HZ$100,MATCH(1,(GMW!$HY$2:$HY$100=E$3)*(GMW!$HZ$2:$HZ$100=E$1),0),$B173-1973)</f>
        <v>-23769</v>
      </c>
      <c r="F173" cm="1">
        <f t="array" ref="F173">INDEX(GMW!$A$2:$HZ$100,MATCH(1,(GMW!$HY$2:$HY$100=F$3)*(GMW!$HZ$2:$HZ$100=F$1),0),$B173-1973)</f>
        <v>231201</v>
      </c>
      <c r="G173" cm="1">
        <f t="array" ref="G173">INDEX(GMW!$A$2:$HZ$100,MATCH(1,(GMW!$HY$2:$HY$100=G$3)*(GMW!$HZ$2:$HZ$100=G$1),0),$B173-1973)</f>
        <v>13076</v>
      </c>
      <c r="H173" cm="1">
        <f t="array" ref="H173">INDEX(GMW!$A$2:$HZ$100,MATCH(1,(GMW!$HY$2:$HY$100=H$3)*(GMW!$HZ$2:$HZ$100=H$1),0),$B173-1973)</f>
        <v>13604</v>
      </c>
      <c r="I173" cm="1">
        <f t="array" ref="I173">INDEX(GMW!$A$2:$HZ$100,MATCH(1,(GMW!$HY$2:$HY$100=I$3)*(GMW!$HZ$2:$HZ$100=I$1),0),$B173-1973)</f>
        <v>221036</v>
      </c>
      <c r="J173" cm="1">
        <f t="array" ref="J173">INDEX(GMW!$A$2:$HZ$100,MATCH(1,(GMW!$HY$2:$HY$100=J$3)*(GMW!$HZ$2:$HZ$100=J$1),0),$B173-1973)</f>
        <v>2235900</v>
      </c>
      <c r="K173" cm="1">
        <f t="array" ref="K173">INDEX(GMW!$A$2:$HZ$100,MATCH(1,(GMW!$HY$2:$HY$100=K$3)*(GMW!$HZ$2:$HZ$100=K$1),0),$B173-1973)</f>
        <v>581506</v>
      </c>
      <c r="L173" cm="1">
        <f t="array" ref="L173">INDEX(GMW!$A$2:$HZ$100,MATCH(1,(GMW!$HY$2:$HY$100=L$3)*(GMW!$HZ$2:$HZ$100=L$1),0),$B173-1973)</f>
        <v>555203.9</v>
      </c>
      <c r="M173" cm="1">
        <f t="array" ref="M173">INDEX(GMW!$A$2:$HZ$100,MATCH(1,(GMW!$HY$2:$HY$100=M$3)*(GMW!$HZ$2:$HZ$100=M$1),0),$B173-1973)</f>
        <v>104.59569999999999</v>
      </c>
      <c r="N173" cm="1">
        <f t="array" ref="N173">INDEX(GMW!$A$2:$HZ$100,MATCH(1,(GMW!$HY$2:$HY$100=N$3)*(GMW!$HZ$2:$HZ$100=N$1),0),$B173-1973)</f>
        <v>111.9333</v>
      </c>
      <c r="O173" cm="1">
        <f t="array" ref="O173">INDEX(GMW!$A$2:$HZ$100,MATCH(1,(GMW!$HY$2:$HY$100=O$3)*(GMW!$HZ$2:$HZ$100=O$1),0),$B173-1973)</f>
        <v>0.1</v>
      </c>
      <c r="P173" cm="1">
        <f t="array" ref="P173">INDEX(GMW!$A$2:$HZ$100,MATCH(1,(GMW!$HY$2:$HY$100=P$3)*(GMW!$HZ$2:$HZ$100=P$1),0),$B173-1973)</f>
        <v>50398</v>
      </c>
      <c r="Q173" cm="1">
        <f t="array" ref="Q173">INDEX(GMW!$A$2:$HZ$100,MATCH(1,(GMW!$HY$2:$HY$100=Q$3)*(GMW!$HZ$2:$HZ$100=Q$1),0),$B173-1973)</f>
        <v>96.6</v>
      </c>
      <c r="R173" cm="1">
        <f t="array" ref="R173">INDEX(GMW!$A$2:$HZ$100,MATCH(1,(GMW!$HY$2:$HY$100=R$3)*(GMW!$HZ$2:$HZ$100=R$1),0),$B173-1973)</f>
        <v>29747</v>
      </c>
      <c r="S173" cm="1">
        <f t="array" ref="S173">INDEX(GMW!$A$2:$HZ$100,MATCH(1,(GMW!$HY$2:$HY$100=S$3)*(GMW!$HZ$2:$HZ$100=S$1),0),$B173-1973)</f>
        <v>4.4000000000000004</v>
      </c>
      <c r="T173" cm="1">
        <f t="array" ref="T173">INDEX(GMW!$A$2:$HZ$100,MATCH(1,(GMW!$HY$2:$HY$100=T$3)*(GMW!$HZ$2:$HZ$100=T$1),0),$B173-1973)</f>
        <v>0.13532640000000001</v>
      </c>
      <c r="U173" cm="1">
        <f t="array" ref="U173">INDEX(GMW!$A$2:$HZ$100,MATCH(1,(GMW!$HY$2:$HY$100=U$3)*(GMW!$HZ$2:$HZ$100=U$1),0),$B173-1973)</f>
        <v>67185.16</v>
      </c>
      <c r="V173" cm="1">
        <f t="array" ref="V173">INDEX(GMW!$A$2:$HZ$100,MATCH(1,(GMW!$HY$2:$HY$100=V$3)*(GMW!$HZ$2:$HZ$100=V$1),0),$B173-1973)</f>
        <v>555956</v>
      </c>
      <c r="W173" cm="1">
        <f t="array" ref="W173">INDEX(GMW!$A$2:$HZ$100,MATCH(1,(GMW!$HY$2:$HY$100=W$3)*(GMW!$HZ$2:$HZ$100=W$1),0),$B173-1973)</f>
        <v>36845</v>
      </c>
      <c r="X173" cm="1">
        <f t="array" ref="X173">INDEX(GMW!$A$2:$HZ$100,MATCH(1,(GMW!$HY$2:$HY$100=X$3)*(GMW!$HZ$2:$HZ$100=X$1),0),$B173-1973)</f>
        <v>-23769</v>
      </c>
      <c r="Y173" cm="1">
        <f t="array" ref="Y173">INDEX(GMW!$A$2:$HZ$100,MATCH(1,(GMW!$HY$2:$HY$100=Y$3)*(GMW!$HZ$2:$HZ$100=Y$1),0),$B173-1973)</f>
        <v>231201</v>
      </c>
      <c r="Z173" cm="1">
        <f t="array" ref="Z173">INDEX(GMW!$A$2:$HZ$100,MATCH(1,(GMW!$HY$2:$HY$100=Z$3)*(GMW!$HZ$2:$HZ$100=Z$1),0),$B173-1973)</f>
        <v>13076</v>
      </c>
      <c r="AA173" cm="1">
        <f t="array" ref="AA173">INDEX(GMW!$A$2:$HZ$100,MATCH(1,(GMW!$HY$2:$HY$100=AA$3)*(GMW!$HZ$2:$HZ$100=AA$1),0),$B173-1973)</f>
        <v>13604</v>
      </c>
      <c r="AB173" cm="1">
        <f t="array" ref="AB173">INDEX(GMW!$A$2:$HZ$100,MATCH(1,(GMW!$HY$2:$HY$100=AB$3)*(GMW!$HZ$2:$HZ$100=AB$1),0),$B173-1973)</f>
        <v>221036</v>
      </c>
      <c r="AC173" cm="1">
        <f t="array" ref="AC173">INDEX(GMW!$A$2:$HZ$100,MATCH(1,(GMW!$HY$2:$HY$100=AC$3)*(GMW!$HZ$2:$HZ$100=AC$1),0),$B173-1973)</f>
        <v>2235900</v>
      </c>
      <c r="AD173" cm="1">
        <f t="array" ref="AD173">INDEX(GMW!$A$2:$HZ$100,MATCH(1,(GMW!$HY$2:$HY$100=AD$3)*(GMW!$HZ$2:$HZ$100=AD$1),0),$B173-1973)</f>
        <v>581506</v>
      </c>
      <c r="AE173" cm="1">
        <f t="array" ref="AE173">INDEX(GMW!$A$2:$HZ$100,MATCH(1,(GMW!$HY$2:$HY$100=AE$3)*(GMW!$HZ$2:$HZ$100=AE$1),0),$B173-1973)</f>
        <v>555203.9</v>
      </c>
      <c r="AF173" cm="1">
        <f t="array" ref="AF173">INDEX(GMW!$A$2:$HZ$100,MATCH(1,(GMW!$HY$2:$HY$100=AF$3)*(GMW!$HZ$2:$HZ$100=AF$1),0),$B173-1973)</f>
        <v>104.59569999999999</v>
      </c>
      <c r="AG173" cm="1">
        <f t="array" ref="AG173">INDEX(GMW!$A$2:$HZ$100,MATCH(1,(GMW!$HY$2:$HY$100=AG$3)*(GMW!$HZ$2:$HZ$100=AG$1),0),$B173-1973)</f>
        <v>111.9333</v>
      </c>
      <c r="AH173" cm="1">
        <f t="array" ref="AH173">INDEX(GMW!$A$2:$HZ$100,MATCH(1,(GMW!$HY$2:$HY$100=AH$3)*(GMW!$HZ$2:$HZ$100=AH$1),0),$B173-1973)</f>
        <v>0.1</v>
      </c>
      <c r="AI173" cm="1">
        <f t="array" ref="AI173">INDEX(GMW!$A$2:$HZ$100,MATCH(1,(GMW!$HY$2:$HY$100=AI$3)*(GMW!$HZ$2:$HZ$100=AI$1),0),$B173-1973)</f>
        <v>50398</v>
      </c>
      <c r="AJ173" cm="1">
        <f t="array" ref="AJ173">INDEX(GMW!$A$2:$HZ$100,MATCH(1,(GMW!$HY$2:$HY$100=AJ$3)*(GMW!$HZ$2:$HZ$100=AJ$1),0),$B173-1973)</f>
        <v>96.6</v>
      </c>
      <c r="AK173" cm="1">
        <f t="array" ref="AK173">INDEX(GMW!$A$2:$HZ$100,MATCH(1,(GMW!$HY$2:$HY$100=AK$3)*(GMW!$HZ$2:$HZ$100=AK$1),0),$B173-1973)</f>
        <v>29747</v>
      </c>
      <c r="AL173" cm="1">
        <f t="array" ref="AL173">INDEX(GMW!$A$2:$HZ$100,MATCH(1,(GMW!$HY$2:$HY$100=AL$3)*(GMW!$HZ$2:$HZ$100=AL$1),0),$B173-1973)</f>
        <v>4.4000000000000004</v>
      </c>
      <c r="AM173" cm="1">
        <f t="array" ref="AM173">INDEX(GMW!$A$2:$HZ$100,MATCH(1,(GMW!$HY$2:$HY$100=AM$3)*(GMW!$HZ$2:$HZ$100=AM$1),0),$B173-1973)</f>
        <v>0.13532640000000001</v>
      </c>
      <c r="AN173" cm="1">
        <f t="array" ref="AN173">INDEX(GMW!$A$2:$HZ$100,MATCH(1,(GMW!$HY$2:$HY$100=AN$3)*(GMW!$HZ$2:$HZ$100=AN$1),0),$B173-1973)</f>
        <v>67185.16</v>
      </c>
      <c r="AO173" cm="1">
        <f t="array" ref="AO173">INDEX(GMW!$A$2:$HZ$100,MATCH(1,(GMW!$HY$2:$HY$100=AO$3)*(GMW!$HZ$2:$HZ$100=AO$1),0),$B173-1973)</f>
        <v>555956</v>
      </c>
      <c r="AP173" cm="1">
        <f t="array" ref="AP173">INDEX(GMW!$A$2:$HZ$100,MATCH(1,(GMW!$HY$2:$HY$100=AP$3)*(GMW!$HZ$2:$HZ$100=AP$1),0),$B173-1973)</f>
        <v>36845</v>
      </c>
      <c r="AQ173" cm="1">
        <f t="array" ref="AQ173">INDEX(GMW!$A$2:$HZ$100,MATCH(1,(GMW!$HY$2:$HY$100=AQ$3)*(GMW!$HZ$2:$HZ$100=AQ$1),0),$B173-1973)</f>
        <v>-23769</v>
      </c>
      <c r="AR173" cm="1">
        <f t="array" ref="AR173">INDEX(GMW!$A$2:$HZ$100,MATCH(1,(GMW!$HY$2:$HY$100=AR$3)*(GMW!$HZ$2:$HZ$100=AR$1),0),$B173-1973)</f>
        <v>231201</v>
      </c>
      <c r="AS173" cm="1">
        <f t="array" ref="AS173">INDEX(GMW!$A$2:$HZ$100,MATCH(1,(GMW!$HY$2:$HY$100=AS$3)*(GMW!$HZ$2:$HZ$100=AS$1),0),$B173-1973)</f>
        <v>13076</v>
      </c>
      <c r="AT173" cm="1">
        <f t="array" ref="AT173">INDEX(GMW!$A$2:$HZ$100,MATCH(1,(GMW!$HY$2:$HY$100=AT$3)*(GMW!$HZ$2:$HZ$100=AT$1),0),$B173-1973)</f>
        <v>13604</v>
      </c>
      <c r="AU173" cm="1">
        <f t="array" ref="AU173">INDEX(GMW!$A$2:$HZ$100,MATCH(1,(GMW!$HY$2:$HY$100=AU$3)*(GMW!$HZ$2:$HZ$100=AU$1),0),$B173-1973)</f>
        <v>221036</v>
      </c>
      <c r="AV173" cm="1">
        <f t="array" ref="AV173">INDEX(GMW!$A$2:$HZ$100,MATCH(1,(GMW!$HY$2:$HY$100=AV$3)*(GMW!$HZ$2:$HZ$100=AV$1),0),$B173-1973)</f>
        <v>2235900</v>
      </c>
      <c r="AW173" cm="1">
        <f t="array" ref="AW173">INDEX(GMW!$A$2:$HZ$100,MATCH(1,(GMW!$HY$2:$HY$100=AW$3)*(GMW!$HZ$2:$HZ$100=AW$1),0),$B173-1973)</f>
        <v>581506</v>
      </c>
      <c r="AX173" cm="1">
        <f t="array" ref="AX173">INDEX(GMW!$A$2:$HZ$100,MATCH(1,(GMW!$HY$2:$HY$100=AX$3)*(GMW!$HZ$2:$HZ$100=AX$1),0),$B173-1973)</f>
        <v>555203.9</v>
      </c>
      <c r="AY173" cm="1">
        <f t="array" ref="AY173">INDEX(GMW!$A$2:$HZ$100,MATCH(1,(GMW!$HY$2:$HY$100=AY$3)*(GMW!$HZ$2:$HZ$100=AY$1),0),$B173-1973)</f>
        <v>104.59569999999999</v>
      </c>
      <c r="AZ173" cm="1">
        <f t="array" ref="AZ173">INDEX(GMW!$A$2:$HZ$100,MATCH(1,(GMW!$HY$2:$HY$100=AZ$3)*(GMW!$HZ$2:$HZ$100=AZ$1),0),$B173-1973)</f>
        <v>111.9333</v>
      </c>
      <c r="BA173" cm="1">
        <f t="array" ref="BA173">INDEX(GMW!$A$2:$HZ$100,MATCH(1,(GMW!$HY$2:$HY$100=BA$3)*(GMW!$HZ$2:$HZ$100=BA$1),0),$B173-1973)</f>
        <v>0.1</v>
      </c>
      <c r="BB173" cm="1">
        <f t="array" ref="BB173">INDEX(GMW!$A$2:$HZ$100,MATCH(1,(GMW!$HY$2:$HY$100=BB$3)*(GMW!$HZ$2:$HZ$100=BB$1),0),$B173-1973)</f>
        <v>50398</v>
      </c>
      <c r="BC173" cm="1">
        <f t="array" ref="BC173">INDEX(GMW!$A$2:$HZ$100,MATCH(1,(GMW!$HY$2:$HY$100=BC$3)*(GMW!$HZ$2:$HZ$100=BC$1),0),$B173-1973)</f>
        <v>96.6</v>
      </c>
      <c r="BD173" cm="1">
        <f t="array" ref="BD173">INDEX(GMW!$A$2:$HZ$100,MATCH(1,(GMW!$HY$2:$HY$100=BD$3)*(GMW!$HZ$2:$HZ$100=BD$1),0),$B173-1973)</f>
        <v>29747</v>
      </c>
      <c r="BE173" cm="1">
        <f t="array" ref="BE173">INDEX(GMW!$A$2:$HZ$100,MATCH(1,(GMW!$HY$2:$HY$100=BE$3)*(GMW!$HZ$2:$HZ$100=BE$1),0),$B173-1973)</f>
        <v>4.4000000000000004</v>
      </c>
      <c r="BF173" cm="1">
        <f t="array" ref="BF173">INDEX(GMW!$A$2:$HZ$100,MATCH(1,(GMW!$HY$2:$HY$100=BF$3)*(GMW!$HZ$2:$HZ$100=BF$1),0),$B173-1973)</f>
        <v>0.13532640000000001</v>
      </c>
      <c r="BG173" cm="1">
        <f t="array" ref="BG173">INDEX(GMW!$A$2:$HZ$100,MATCH(1,(GMW!$HY$2:$HY$100=BG$3)*(GMW!$HZ$2:$HZ$100=BG$1),0),$B173-1973)</f>
        <v>67185.16</v>
      </c>
      <c r="BJ173">
        <f t="shared" si="145"/>
        <v>2021</v>
      </c>
    </row>
    <row r="174" spans="1:63">
      <c r="B174">
        <f t="shared" si="143"/>
        <v>2147</v>
      </c>
      <c r="C174" cm="1">
        <f t="array" ref="C174">INDEX(GMW!$A$2:$HZ$100,MATCH(1,(GMW!$HY$2:$HY$100=C$3)*(GMW!$HZ$2:$HZ$100=C$1),0),$B174-1973)</f>
        <v>564407</v>
      </c>
      <c r="D174" cm="1">
        <f t="array" ref="D174">INDEX(GMW!$A$2:$HZ$100,MATCH(1,(GMW!$HY$2:$HY$100=D$3)*(GMW!$HZ$2:$HZ$100=D$1),0),$B174-1973)</f>
        <v>26460</v>
      </c>
      <c r="E174" cm="1">
        <f t="array" ref="E174">INDEX(GMW!$A$2:$HZ$100,MATCH(1,(GMW!$HY$2:$HY$100=E$3)*(GMW!$HZ$2:$HZ$100=E$1),0),$B174-1973)</f>
        <v>-17106</v>
      </c>
      <c r="F174" cm="1">
        <f t="array" ref="F174">INDEX(GMW!$A$2:$HZ$100,MATCH(1,(GMW!$HY$2:$HY$100=F$3)*(GMW!$HZ$2:$HZ$100=F$1),0),$B174-1973)</f>
        <v>229516</v>
      </c>
      <c r="G174" cm="1">
        <f t="array" ref="G174">INDEX(GMW!$A$2:$HZ$100,MATCH(1,(GMW!$HY$2:$HY$100=G$3)*(GMW!$HZ$2:$HZ$100=G$1),0),$B174-1973)</f>
        <v>9354</v>
      </c>
      <c r="H174" cm="1">
        <f t="array" ref="H174">INDEX(GMW!$A$2:$HZ$100,MATCH(1,(GMW!$HY$2:$HY$100=H$3)*(GMW!$HZ$2:$HZ$100=H$1),0),$B174-1973)</f>
        <v>13784</v>
      </c>
      <c r="I174" cm="1">
        <f t="array" ref="I174">INDEX(GMW!$A$2:$HZ$100,MATCH(1,(GMW!$HY$2:$HY$100=I$3)*(GMW!$HZ$2:$HZ$100=I$1),0),$B174-1973)</f>
        <v>226194</v>
      </c>
      <c r="J174" cm="1">
        <f t="array" ref="J174">INDEX(GMW!$A$2:$HZ$100,MATCH(1,(GMW!$HY$2:$HY$100=J$3)*(GMW!$HZ$2:$HZ$100=J$1),0),$B174-1973)</f>
        <v>2360200</v>
      </c>
      <c r="K174" cm="1">
        <f t="array" ref="K174">INDEX(GMW!$A$2:$HZ$100,MATCH(1,(GMW!$HY$2:$HY$100=K$3)*(GMW!$HZ$2:$HZ$100=K$1),0),$B174-1973)</f>
        <v>596674</v>
      </c>
      <c r="L174" cm="1">
        <f t="array" ref="L174">INDEX(GMW!$A$2:$HZ$100,MATCH(1,(GMW!$HY$2:$HY$100=L$3)*(GMW!$HZ$2:$HZ$100=L$1),0),$B174-1973)</f>
        <v>555234.69999999995</v>
      </c>
      <c r="M174" cm="1">
        <f t="array" ref="M174">INDEX(GMW!$A$2:$HZ$100,MATCH(1,(GMW!$HY$2:$HY$100=M$3)*(GMW!$HZ$2:$HZ$100=M$1),0),$B174-1973)</f>
        <v>105.717</v>
      </c>
      <c r="N174" cm="1">
        <f t="array" ref="N174">INDEX(GMW!$A$2:$HZ$100,MATCH(1,(GMW!$HY$2:$HY$100=N$3)*(GMW!$HZ$2:$HZ$100=N$1),0),$B174-1973)</f>
        <v>114.4</v>
      </c>
      <c r="O174" cm="1">
        <f t="array" ref="O174">INDEX(GMW!$A$2:$HZ$100,MATCH(1,(GMW!$HY$2:$HY$100=O$3)*(GMW!$HZ$2:$HZ$100=O$1),0),$B174-1973)</f>
        <v>0.25</v>
      </c>
      <c r="P174" cm="1">
        <f t="array" ref="P174">INDEX(GMW!$A$2:$HZ$100,MATCH(1,(GMW!$HY$2:$HY$100=P$3)*(GMW!$HZ$2:$HZ$100=P$1),0),$B174-1973)</f>
        <v>50372</v>
      </c>
      <c r="Q174" cm="1">
        <f t="array" ref="Q174">INDEX(GMW!$A$2:$HZ$100,MATCH(1,(GMW!$HY$2:$HY$100=Q$3)*(GMW!$HZ$2:$HZ$100=Q$1),0),$B174-1973)</f>
        <v>96.2</v>
      </c>
      <c r="R174" cm="1">
        <f t="array" ref="R174">INDEX(GMW!$A$2:$HZ$100,MATCH(1,(GMW!$HY$2:$HY$100=R$3)*(GMW!$HZ$2:$HZ$100=R$1),0),$B174-1973)</f>
        <v>30186</v>
      </c>
      <c r="S174" cm="1">
        <f t="array" ref="S174">INDEX(GMW!$A$2:$HZ$100,MATCH(1,(GMW!$HY$2:$HY$100=S$3)*(GMW!$HZ$2:$HZ$100=S$1),0),$B174-1973)</f>
        <v>4.2</v>
      </c>
      <c r="T174" cm="1">
        <f t="array" ref="T174">INDEX(GMW!$A$2:$HZ$100,MATCH(1,(GMW!$HY$2:$HY$100=T$3)*(GMW!$HZ$2:$HZ$100=T$1),0),$B174-1973)</f>
        <v>1.6385080000000001</v>
      </c>
      <c r="U174" cm="1">
        <f t="array" ref="U174">INDEX(GMW!$A$2:$HZ$100,MATCH(1,(GMW!$HY$2:$HY$100=U$3)*(GMW!$HZ$2:$HZ$100=U$1),0),$B174-1973)</f>
        <v>67344.02</v>
      </c>
      <c r="V174" cm="1">
        <f t="array" ref="V174">INDEX(GMW!$A$2:$HZ$100,MATCH(1,(GMW!$HY$2:$HY$100=V$3)*(GMW!$HZ$2:$HZ$100=V$1),0),$B174-1973)</f>
        <v>564407</v>
      </c>
      <c r="W174" cm="1">
        <f t="array" ref="W174">INDEX(GMW!$A$2:$HZ$100,MATCH(1,(GMW!$HY$2:$HY$100=W$3)*(GMW!$HZ$2:$HZ$100=W$1),0),$B174-1973)</f>
        <v>26460</v>
      </c>
      <c r="X174" cm="1">
        <f t="array" ref="X174">INDEX(GMW!$A$2:$HZ$100,MATCH(1,(GMW!$HY$2:$HY$100=X$3)*(GMW!$HZ$2:$HZ$100=X$1),0),$B174-1973)</f>
        <v>-17106</v>
      </c>
      <c r="Y174" cm="1">
        <f t="array" ref="Y174">INDEX(GMW!$A$2:$HZ$100,MATCH(1,(GMW!$HY$2:$HY$100=Y$3)*(GMW!$HZ$2:$HZ$100=Y$1),0),$B174-1973)</f>
        <v>229516</v>
      </c>
      <c r="Z174" cm="1">
        <f t="array" ref="Z174">INDEX(GMW!$A$2:$HZ$100,MATCH(1,(GMW!$HY$2:$HY$100=Z$3)*(GMW!$HZ$2:$HZ$100=Z$1),0),$B174-1973)</f>
        <v>9354</v>
      </c>
      <c r="AA174" cm="1">
        <f t="array" ref="AA174">INDEX(GMW!$A$2:$HZ$100,MATCH(1,(GMW!$HY$2:$HY$100=AA$3)*(GMW!$HZ$2:$HZ$100=AA$1),0),$B174-1973)</f>
        <v>13784</v>
      </c>
      <c r="AB174" cm="1">
        <f t="array" ref="AB174">INDEX(GMW!$A$2:$HZ$100,MATCH(1,(GMW!$HY$2:$HY$100=AB$3)*(GMW!$HZ$2:$HZ$100=AB$1),0),$B174-1973)</f>
        <v>226194</v>
      </c>
      <c r="AC174" cm="1">
        <f t="array" ref="AC174">INDEX(GMW!$A$2:$HZ$100,MATCH(1,(GMW!$HY$2:$HY$100=AC$3)*(GMW!$HZ$2:$HZ$100=AC$1),0),$B174-1973)</f>
        <v>2360200</v>
      </c>
      <c r="AD174" cm="1">
        <f t="array" ref="AD174">INDEX(GMW!$A$2:$HZ$100,MATCH(1,(GMW!$HY$2:$HY$100=AD$3)*(GMW!$HZ$2:$HZ$100=AD$1),0),$B174-1973)</f>
        <v>596674</v>
      </c>
      <c r="AE174" cm="1">
        <f t="array" ref="AE174">INDEX(GMW!$A$2:$HZ$100,MATCH(1,(GMW!$HY$2:$HY$100=AE$3)*(GMW!$HZ$2:$HZ$100=AE$1),0),$B174-1973)</f>
        <v>555234.69999999995</v>
      </c>
      <c r="AF174" cm="1">
        <f t="array" ref="AF174">INDEX(GMW!$A$2:$HZ$100,MATCH(1,(GMW!$HY$2:$HY$100=AF$3)*(GMW!$HZ$2:$HZ$100=AF$1),0),$B174-1973)</f>
        <v>105.717</v>
      </c>
      <c r="AG174" cm="1">
        <f t="array" ref="AG174">INDEX(GMW!$A$2:$HZ$100,MATCH(1,(GMW!$HY$2:$HY$100=AG$3)*(GMW!$HZ$2:$HZ$100=AG$1),0),$B174-1973)</f>
        <v>114.4</v>
      </c>
      <c r="AH174" cm="1">
        <f t="array" ref="AH174">INDEX(GMW!$A$2:$HZ$100,MATCH(1,(GMW!$HY$2:$HY$100=AH$3)*(GMW!$HZ$2:$HZ$100=AH$1),0),$B174-1973)</f>
        <v>0.25</v>
      </c>
      <c r="AI174" cm="1">
        <f t="array" ref="AI174">INDEX(GMW!$A$2:$HZ$100,MATCH(1,(GMW!$HY$2:$HY$100=AI$3)*(GMW!$HZ$2:$HZ$100=AI$1),0),$B174-1973)</f>
        <v>50372</v>
      </c>
      <c r="AJ174" cm="1">
        <f t="array" ref="AJ174">INDEX(GMW!$A$2:$HZ$100,MATCH(1,(GMW!$HY$2:$HY$100=AJ$3)*(GMW!$HZ$2:$HZ$100=AJ$1),0),$B174-1973)</f>
        <v>96.2</v>
      </c>
      <c r="AK174" cm="1">
        <f t="array" ref="AK174">INDEX(GMW!$A$2:$HZ$100,MATCH(1,(GMW!$HY$2:$HY$100=AK$3)*(GMW!$HZ$2:$HZ$100=AK$1),0),$B174-1973)</f>
        <v>30186</v>
      </c>
      <c r="AL174" cm="1">
        <f t="array" ref="AL174">INDEX(GMW!$A$2:$HZ$100,MATCH(1,(GMW!$HY$2:$HY$100=AL$3)*(GMW!$HZ$2:$HZ$100=AL$1),0),$B174-1973)</f>
        <v>4.2</v>
      </c>
      <c r="AM174" cm="1">
        <f t="array" ref="AM174">INDEX(GMW!$A$2:$HZ$100,MATCH(1,(GMW!$HY$2:$HY$100=AM$3)*(GMW!$HZ$2:$HZ$100=AM$1),0),$B174-1973)</f>
        <v>1.6385080000000001</v>
      </c>
      <c r="AN174" cm="1">
        <f t="array" ref="AN174">INDEX(GMW!$A$2:$HZ$100,MATCH(1,(GMW!$HY$2:$HY$100=AN$3)*(GMW!$HZ$2:$HZ$100=AN$1),0),$B174-1973)</f>
        <v>67344.02</v>
      </c>
      <c r="AO174" cm="1">
        <f t="array" ref="AO174">INDEX(GMW!$A$2:$HZ$100,MATCH(1,(GMW!$HY$2:$HY$100=AO$3)*(GMW!$HZ$2:$HZ$100=AO$1),0),$B174-1973)</f>
        <v>564407</v>
      </c>
      <c r="AP174" cm="1">
        <f t="array" ref="AP174">INDEX(GMW!$A$2:$HZ$100,MATCH(1,(GMW!$HY$2:$HY$100=AP$3)*(GMW!$HZ$2:$HZ$100=AP$1),0),$B174-1973)</f>
        <v>26460</v>
      </c>
      <c r="AQ174" cm="1">
        <f t="array" ref="AQ174">INDEX(GMW!$A$2:$HZ$100,MATCH(1,(GMW!$HY$2:$HY$100=AQ$3)*(GMW!$HZ$2:$HZ$100=AQ$1),0),$B174-1973)</f>
        <v>-17106</v>
      </c>
      <c r="AR174" cm="1">
        <f t="array" ref="AR174">INDEX(GMW!$A$2:$HZ$100,MATCH(1,(GMW!$HY$2:$HY$100=AR$3)*(GMW!$HZ$2:$HZ$100=AR$1),0),$B174-1973)</f>
        <v>229516</v>
      </c>
      <c r="AS174" cm="1">
        <f t="array" ref="AS174">INDEX(GMW!$A$2:$HZ$100,MATCH(1,(GMW!$HY$2:$HY$100=AS$3)*(GMW!$HZ$2:$HZ$100=AS$1),0),$B174-1973)</f>
        <v>9354</v>
      </c>
      <c r="AT174" cm="1">
        <f t="array" ref="AT174">INDEX(GMW!$A$2:$HZ$100,MATCH(1,(GMW!$HY$2:$HY$100=AT$3)*(GMW!$HZ$2:$HZ$100=AT$1),0),$B174-1973)</f>
        <v>13784</v>
      </c>
      <c r="AU174" cm="1">
        <f t="array" ref="AU174">INDEX(GMW!$A$2:$HZ$100,MATCH(1,(GMW!$HY$2:$HY$100=AU$3)*(GMW!$HZ$2:$HZ$100=AU$1),0),$B174-1973)</f>
        <v>226194</v>
      </c>
      <c r="AV174" cm="1">
        <f t="array" ref="AV174">INDEX(GMW!$A$2:$HZ$100,MATCH(1,(GMW!$HY$2:$HY$100=AV$3)*(GMW!$HZ$2:$HZ$100=AV$1),0),$B174-1973)</f>
        <v>2360200</v>
      </c>
      <c r="AW174" cm="1">
        <f t="array" ref="AW174">INDEX(GMW!$A$2:$HZ$100,MATCH(1,(GMW!$HY$2:$HY$100=AW$3)*(GMW!$HZ$2:$HZ$100=AW$1),0),$B174-1973)</f>
        <v>596674</v>
      </c>
      <c r="AX174" cm="1">
        <f t="array" ref="AX174">INDEX(GMW!$A$2:$HZ$100,MATCH(1,(GMW!$HY$2:$HY$100=AX$3)*(GMW!$HZ$2:$HZ$100=AX$1),0),$B174-1973)</f>
        <v>555234.69999999995</v>
      </c>
      <c r="AY174" cm="1">
        <f t="array" ref="AY174">INDEX(GMW!$A$2:$HZ$100,MATCH(1,(GMW!$HY$2:$HY$100=AY$3)*(GMW!$HZ$2:$HZ$100=AY$1),0),$B174-1973)</f>
        <v>105.717</v>
      </c>
      <c r="AZ174" cm="1">
        <f t="array" ref="AZ174">INDEX(GMW!$A$2:$HZ$100,MATCH(1,(GMW!$HY$2:$HY$100=AZ$3)*(GMW!$HZ$2:$HZ$100=AZ$1),0),$B174-1973)</f>
        <v>114.4</v>
      </c>
      <c r="BA174" cm="1">
        <f t="array" ref="BA174">INDEX(GMW!$A$2:$HZ$100,MATCH(1,(GMW!$HY$2:$HY$100=BA$3)*(GMW!$HZ$2:$HZ$100=BA$1),0),$B174-1973)</f>
        <v>0.25</v>
      </c>
      <c r="BB174" cm="1">
        <f t="array" ref="BB174">INDEX(GMW!$A$2:$HZ$100,MATCH(1,(GMW!$HY$2:$HY$100=BB$3)*(GMW!$HZ$2:$HZ$100=BB$1),0),$B174-1973)</f>
        <v>50372</v>
      </c>
      <c r="BC174" cm="1">
        <f t="array" ref="BC174">INDEX(GMW!$A$2:$HZ$100,MATCH(1,(GMW!$HY$2:$HY$100=BC$3)*(GMW!$HZ$2:$HZ$100=BC$1),0),$B174-1973)</f>
        <v>96.2</v>
      </c>
      <c r="BD174" cm="1">
        <f t="array" ref="BD174">INDEX(GMW!$A$2:$HZ$100,MATCH(1,(GMW!$HY$2:$HY$100=BD$3)*(GMW!$HZ$2:$HZ$100=BD$1),0),$B174-1973)</f>
        <v>30186</v>
      </c>
      <c r="BE174" cm="1">
        <f t="array" ref="BE174">INDEX(GMW!$A$2:$HZ$100,MATCH(1,(GMW!$HY$2:$HY$100=BE$3)*(GMW!$HZ$2:$HZ$100=BE$1),0),$B174-1973)</f>
        <v>4.2</v>
      </c>
      <c r="BF174" cm="1">
        <f t="array" ref="BF174">INDEX(GMW!$A$2:$HZ$100,MATCH(1,(GMW!$HY$2:$HY$100=BF$3)*(GMW!$HZ$2:$HZ$100=BF$1),0),$B174-1973)</f>
        <v>1.6385080000000001</v>
      </c>
      <c r="BG174" cm="1">
        <f t="array" ref="BG174">INDEX(GMW!$A$2:$HZ$100,MATCH(1,(GMW!$HY$2:$HY$100=BG$3)*(GMW!$HZ$2:$HZ$100=BG$1),0),$B174-1973)</f>
        <v>67344.02</v>
      </c>
      <c r="BJ174">
        <f t="shared" si="145"/>
        <v>2021</v>
      </c>
    </row>
    <row r="175" spans="1:63">
      <c r="A175">
        <v>2022</v>
      </c>
      <c r="B175">
        <f t="shared" si="143"/>
        <v>2148</v>
      </c>
      <c r="C175" cm="1">
        <f t="array" ref="C175">INDEX(GMW!$A$2:$HZ$100,MATCH(1,(GMW!$HY$2:$HY$100=C$3)*(GMW!$HZ$2:$HZ$100=C$1),0),$B175-1973)</f>
        <v>567396</v>
      </c>
      <c r="D175" cm="1">
        <f t="array" ref="D175">INDEX(GMW!$A$2:$HZ$100,MATCH(1,(GMW!$HY$2:$HY$100=D$3)*(GMW!$HZ$2:$HZ$100=D$1),0),$B175-1973)</f>
        <v>1860</v>
      </c>
      <c r="E175" cm="1">
        <f t="array" ref="E175">INDEX(GMW!$A$2:$HZ$100,MATCH(1,(GMW!$HY$2:$HY$100=E$3)*(GMW!$HZ$2:$HZ$100=E$1),0),$B175-1973)</f>
        <v>17833</v>
      </c>
      <c r="F175" cm="1">
        <f t="array" ref="F175">INDEX(GMW!$A$2:$HZ$100,MATCH(1,(GMW!$HY$2:$HY$100=F$3)*(GMW!$HZ$2:$HZ$100=F$1),0),$B175-1973)</f>
        <v>236136</v>
      </c>
      <c r="G175" cm="1">
        <f t="array" ref="G175">INDEX(GMW!$A$2:$HZ$100,MATCH(1,(GMW!$HY$2:$HY$100=G$3)*(GMW!$HZ$2:$HZ$100=G$1),0),$B175-1973)</f>
        <v>19693</v>
      </c>
      <c r="H175" cm="1">
        <f t="array" ref="H175">INDEX(GMW!$A$2:$HZ$100,MATCH(1,(GMW!$HY$2:$HY$100=H$3)*(GMW!$HZ$2:$HZ$100=H$1),0),$B175-1973)</f>
        <v>14334</v>
      </c>
      <c r="I175" cm="1">
        <f t="array" ref="I175">INDEX(GMW!$A$2:$HZ$100,MATCH(1,(GMW!$HY$2:$HY$100=I$3)*(GMW!$HZ$2:$HZ$100=I$1),0),$B175-1973)</f>
        <v>268303</v>
      </c>
      <c r="J175" cm="1">
        <f t="array" ref="J175">INDEX(GMW!$A$2:$HZ$100,MATCH(1,(GMW!$HY$2:$HY$100=J$3)*(GMW!$HZ$2:$HZ$100=J$1),0),$B175-1973)</f>
        <v>2381100</v>
      </c>
      <c r="K175" cm="1">
        <f t="array" ref="K175">INDEX(GMW!$A$2:$HZ$100,MATCH(1,(GMW!$HY$2:$HY$100=K$3)*(GMW!$HZ$2:$HZ$100=K$1),0),$B175-1973)</f>
        <v>608329</v>
      </c>
      <c r="L175" cm="1">
        <f t="array" ref="L175">INDEX(GMW!$A$2:$HZ$100,MATCH(1,(GMW!$HY$2:$HY$100=L$3)*(GMW!$HZ$2:$HZ$100=L$1),0),$B175-1973)</f>
        <v>560207.30000000005</v>
      </c>
      <c r="M175" cm="1">
        <f t="array" ref="M175">INDEX(GMW!$A$2:$HZ$100,MATCH(1,(GMW!$HY$2:$HY$100=M$3)*(GMW!$HZ$2:$HZ$100=M$1),0),$B175-1973)</f>
        <v>107.21420000000001</v>
      </c>
      <c r="N175" cm="1">
        <f t="array" ref="N175">INDEX(GMW!$A$2:$HZ$100,MATCH(1,(GMW!$HY$2:$HY$100=N$3)*(GMW!$HZ$2:$HZ$100=N$1),0),$B175-1973)</f>
        <v>115.9333</v>
      </c>
      <c r="O175" cm="1">
        <f t="array" ref="O175">INDEX(GMW!$A$2:$HZ$100,MATCH(1,(GMW!$HY$2:$HY$100=O$3)*(GMW!$HZ$2:$HZ$100=O$1),0),$B175-1973)</f>
        <v>0.75</v>
      </c>
      <c r="P175" cm="1">
        <f t="array" ref="P175">INDEX(GMW!$A$2:$HZ$100,MATCH(1,(GMW!$HY$2:$HY$100=P$3)*(GMW!$HZ$2:$HZ$100=P$1),0),$B175-1973)</f>
        <v>50000</v>
      </c>
      <c r="Q175" cm="1">
        <f t="array" ref="Q175">INDEX(GMW!$A$2:$HZ$100,MATCH(1,(GMW!$HY$2:$HY$100=Q$3)*(GMW!$HZ$2:$HZ$100=Q$1),0),$B175-1973)</f>
        <v>96.1</v>
      </c>
      <c r="R175" cm="1">
        <f t="array" ref="R175">INDEX(GMW!$A$2:$HZ$100,MATCH(1,(GMW!$HY$2:$HY$100=R$3)*(GMW!$HZ$2:$HZ$100=R$1),0),$B175-1973)</f>
        <v>31142</v>
      </c>
      <c r="S175" cm="1">
        <f t="array" ref="S175">INDEX(GMW!$A$2:$HZ$100,MATCH(1,(GMW!$HY$2:$HY$100=S$3)*(GMW!$HZ$2:$HZ$100=S$1),0),$B175-1973)</f>
        <v>3.9</v>
      </c>
      <c r="T175" cm="1">
        <f t="array" ref="T175">INDEX(GMW!$A$2:$HZ$100,MATCH(1,(GMW!$HY$2:$HY$100=T$3)*(GMW!$HZ$2:$HZ$100=T$1),0),$B175-1973)</f>
        <v>1.2750630000000001</v>
      </c>
      <c r="U175" cm="1">
        <f t="array" ref="U175">INDEX(GMW!$A$2:$HZ$100,MATCH(1,(GMW!$HY$2:$HY$100=U$3)*(GMW!$HZ$2:$HZ$100=U$1),0),$B175-1973)</f>
        <v>67502.880000000005</v>
      </c>
      <c r="V175" cm="1">
        <f t="array" ref="V175">INDEX(GMW!$A$2:$HZ$100,MATCH(1,(GMW!$HY$2:$HY$100=V$3)*(GMW!$HZ$2:$HZ$100=V$1),0),$B175-1973)</f>
        <v>567396</v>
      </c>
      <c r="W175" cm="1">
        <f t="array" ref="W175">INDEX(GMW!$A$2:$HZ$100,MATCH(1,(GMW!$HY$2:$HY$100=W$3)*(GMW!$HZ$2:$HZ$100=W$1),0),$B175-1973)</f>
        <v>1860</v>
      </c>
      <c r="X175" cm="1">
        <f t="array" ref="X175">INDEX(GMW!$A$2:$HZ$100,MATCH(1,(GMW!$HY$2:$HY$100=X$3)*(GMW!$HZ$2:$HZ$100=X$1),0),$B175-1973)</f>
        <v>17833</v>
      </c>
      <c r="Y175" cm="1">
        <f t="array" ref="Y175">INDEX(GMW!$A$2:$HZ$100,MATCH(1,(GMW!$HY$2:$HY$100=Y$3)*(GMW!$HZ$2:$HZ$100=Y$1),0),$B175-1973)</f>
        <v>236136</v>
      </c>
      <c r="Z175" cm="1">
        <f t="array" ref="Z175">INDEX(GMW!$A$2:$HZ$100,MATCH(1,(GMW!$HY$2:$HY$100=Z$3)*(GMW!$HZ$2:$HZ$100=Z$1),0),$B175-1973)</f>
        <v>19693</v>
      </c>
      <c r="AA175" cm="1">
        <f t="array" ref="AA175">INDEX(GMW!$A$2:$HZ$100,MATCH(1,(GMW!$HY$2:$HY$100=AA$3)*(GMW!$HZ$2:$HZ$100=AA$1),0),$B175-1973)</f>
        <v>14334</v>
      </c>
      <c r="AB175" cm="1">
        <f t="array" ref="AB175">INDEX(GMW!$A$2:$HZ$100,MATCH(1,(GMW!$HY$2:$HY$100=AB$3)*(GMW!$HZ$2:$HZ$100=AB$1),0),$B175-1973)</f>
        <v>268303</v>
      </c>
      <c r="AC175" cm="1">
        <f t="array" ref="AC175">INDEX(GMW!$A$2:$HZ$100,MATCH(1,(GMW!$HY$2:$HY$100=AC$3)*(GMW!$HZ$2:$HZ$100=AC$1),0),$B175-1973)</f>
        <v>2381100</v>
      </c>
      <c r="AD175" cm="1">
        <f t="array" ref="AD175">INDEX(GMW!$A$2:$HZ$100,MATCH(1,(GMW!$HY$2:$HY$100=AD$3)*(GMW!$HZ$2:$HZ$100=AD$1),0),$B175-1973)</f>
        <v>608329</v>
      </c>
      <c r="AE175" cm="1">
        <f t="array" ref="AE175">INDEX(GMW!$A$2:$HZ$100,MATCH(1,(GMW!$HY$2:$HY$100=AE$3)*(GMW!$HZ$2:$HZ$100=AE$1),0),$B175-1973)</f>
        <v>560207.30000000005</v>
      </c>
      <c r="AF175" cm="1">
        <f t="array" ref="AF175">INDEX(GMW!$A$2:$HZ$100,MATCH(1,(GMW!$HY$2:$HY$100=AF$3)*(GMW!$HZ$2:$HZ$100=AF$1),0),$B175-1973)</f>
        <v>107.21420000000001</v>
      </c>
      <c r="AG175" cm="1">
        <f t="array" ref="AG175">INDEX(GMW!$A$2:$HZ$100,MATCH(1,(GMW!$HY$2:$HY$100=AG$3)*(GMW!$HZ$2:$HZ$100=AG$1),0),$B175-1973)</f>
        <v>115.9333</v>
      </c>
      <c r="AH175" cm="1">
        <f t="array" ref="AH175">INDEX(GMW!$A$2:$HZ$100,MATCH(1,(GMW!$HY$2:$HY$100=AH$3)*(GMW!$HZ$2:$HZ$100=AH$1),0),$B175-1973)</f>
        <v>0.75</v>
      </c>
      <c r="AI175" cm="1">
        <f t="array" ref="AI175">INDEX(GMW!$A$2:$HZ$100,MATCH(1,(GMW!$HY$2:$HY$100=AI$3)*(GMW!$HZ$2:$HZ$100=AI$1),0),$B175-1973)</f>
        <v>50000</v>
      </c>
      <c r="AJ175" cm="1">
        <f t="array" ref="AJ175">INDEX(GMW!$A$2:$HZ$100,MATCH(1,(GMW!$HY$2:$HY$100=AJ$3)*(GMW!$HZ$2:$HZ$100=AJ$1),0),$B175-1973)</f>
        <v>96.1</v>
      </c>
      <c r="AK175" cm="1">
        <f t="array" ref="AK175">INDEX(GMW!$A$2:$HZ$100,MATCH(1,(GMW!$HY$2:$HY$100=AK$3)*(GMW!$HZ$2:$HZ$100=AK$1),0),$B175-1973)</f>
        <v>31142</v>
      </c>
      <c r="AL175" cm="1">
        <f t="array" ref="AL175">INDEX(GMW!$A$2:$HZ$100,MATCH(1,(GMW!$HY$2:$HY$100=AL$3)*(GMW!$HZ$2:$HZ$100=AL$1),0),$B175-1973)</f>
        <v>3.9</v>
      </c>
      <c r="AM175" cm="1">
        <f t="array" ref="AM175">INDEX(GMW!$A$2:$HZ$100,MATCH(1,(GMW!$HY$2:$HY$100=AM$3)*(GMW!$HZ$2:$HZ$100=AM$1),0),$B175-1973)</f>
        <v>1.2750630000000001</v>
      </c>
      <c r="AN175" cm="1">
        <f t="array" ref="AN175">INDEX(GMW!$A$2:$HZ$100,MATCH(1,(GMW!$HY$2:$HY$100=AN$3)*(GMW!$HZ$2:$HZ$100=AN$1),0),$B175-1973)</f>
        <v>67502.880000000005</v>
      </c>
      <c r="AO175" cm="1">
        <f t="array" ref="AO175">INDEX(GMW!$A$2:$HZ$100,MATCH(1,(GMW!$HY$2:$HY$100=AO$3)*(GMW!$HZ$2:$HZ$100=AO$1),0),$B175-1973)</f>
        <v>567396</v>
      </c>
      <c r="AP175" cm="1">
        <f t="array" ref="AP175">INDEX(GMW!$A$2:$HZ$100,MATCH(1,(GMW!$HY$2:$HY$100=AP$3)*(GMW!$HZ$2:$HZ$100=AP$1),0),$B175-1973)</f>
        <v>1860</v>
      </c>
      <c r="AQ175" cm="1">
        <f t="array" ref="AQ175">INDEX(GMW!$A$2:$HZ$100,MATCH(1,(GMW!$HY$2:$HY$100=AQ$3)*(GMW!$HZ$2:$HZ$100=AQ$1),0),$B175-1973)</f>
        <v>17833</v>
      </c>
      <c r="AR175" cm="1">
        <f t="array" ref="AR175">INDEX(GMW!$A$2:$HZ$100,MATCH(1,(GMW!$HY$2:$HY$100=AR$3)*(GMW!$HZ$2:$HZ$100=AR$1),0),$B175-1973)</f>
        <v>236136</v>
      </c>
      <c r="AS175" cm="1">
        <f t="array" ref="AS175">INDEX(GMW!$A$2:$HZ$100,MATCH(1,(GMW!$HY$2:$HY$100=AS$3)*(GMW!$HZ$2:$HZ$100=AS$1),0),$B175-1973)</f>
        <v>19693</v>
      </c>
      <c r="AT175" cm="1">
        <f t="array" ref="AT175">INDEX(GMW!$A$2:$HZ$100,MATCH(1,(GMW!$HY$2:$HY$100=AT$3)*(GMW!$HZ$2:$HZ$100=AT$1),0),$B175-1973)</f>
        <v>14334</v>
      </c>
      <c r="AU175" cm="1">
        <f t="array" ref="AU175">INDEX(GMW!$A$2:$HZ$100,MATCH(1,(GMW!$HY$2:$HY$100=AU$3)*(GMW!$HZ$2:$HZ$100=AU$1),0),$B175-1973)</f>
        <v>268303</v>
      </c>
      <c r="AV175" cm="1">
        <f t="array" ref="AV175">INDEX(GMW!$A$2:$HZ$100,MATCH(1,(GMW!$HY$2:$HY$100=AV$3)*(GMW!$HZ$2:$HZ$100=AV$1),0),$B175-1973)</f>
        <v>2381100</v>
      </c>
      <c r="AW175" cm="1">
        <f t="array" ref="AW175">INDEX(GMW!$A$2:$HZ$100,MATCH(1,(GMW!$HY$2:$HY$100=AW$3)*(GMW!$HZ$2:$HZ$100=AW$1),0),$B175-1973)</f>
        <v>608329</v>
      </c>
      <c r="AX175" cm="1">
        <f t="array" ref="AX175">INDEX(GMW!$A$2:$HZ$100,MATCH(1,(GMW!$HY$2:$HY$100=AX$3)*(GMW!$HZ$2:$HZ$100=AX$1),0),$B175-1973)</f>
        <v>560207.30000000005</v>
      </c>
      <c r="AY175" cm="1">
        <f t="array" ref="AY175">INDEX(GMW!$A$2:$HZ$100,MATCH(1,(GMW!$HY$2:$HY$100=AY$3)*(GMW!$HZ$2:$HZ$100=AY$1),0),$B175-1973)</f>
        <v>107.21420000000001</v>
      </c>
      <c r="AZ175" cm="1">
        <f t="array" ref="AZ175">INDEX(GMW!$A$2:$HZ$100,MATCH(1,(GMW!$HY$2:$HY$100=AZ$3)*(GMW!$HZ$2:$HZ$100=AZ$1),0),$B175-1973)</f>
        <v>115.9333</v>
      </c>
      <c r="BA175" cm="1">
        <f t="array" ref="BA175">INDEX(GMW!$A$2:$HZ$100,MATCH(1,(GMW!$HY$2:$HY$100=BA$3)*(GMW!$HZ$2:$HZ$100=BA$1),0),$B175-1973)</f>
        <v>0.75</v>
      </c>
      <c r="BB175" cm="1">
        <f t="array" ref="BB175">INDEX(GMW!$A$2:$HZ$100,MATCH(1,(GMW!$HY$2:$HY$100=BB$3)*(GMW!$HZ$2:$HZ$100=BB$1),0),$B175-1973)</f>
        <v>50000</v>
      </c>
      <c r="BC175" cm="1">
        <f t="array" ref="BC175">INDEX(GMW!$A$2:$HZ$100,MATCH(1,(GMW!$HY$2:$HY$100=BC$3)*(GMW!$HZ$2:$HZ$100=BC$1),0),$B175-1973)</f>
        <v>96.1</v>
      </c>
      <c r="BD175" cm="1">
        <f t="array" ref="BD175">INDEX(GMW!$A$2:$HZ$100,MATCH(1,(GMW!$HY$2:$HY$100=BD$3)*(GMW!$HZ$2:$HZ$100=BD$1),0),$B175-1973)</f>
        <v>31142</v>
      </c>
      <c r="BE175" cm="1">
        <f t="array" ref="BE175">INDEX(GMW!$A$2:$HZ$100,MATCH(1,(GMW!$HY$2:$HY$100=BE$3)*(GMW!$HZ$2:$HZ$100=BE$1),0),$B175-1973)</f>
        <v>3.9</v>
      </c>
      <c r="BF175" cm="1">
        <f t="array" ref="BF175">INDEX(GMW!$A$2:$HZ$100,MATCH(1,(GMW!$HY$2:$HY$100=BF$3)*(GMW!$HZ$2:$HZ$100=BF$1),0),$B175-1973)</f>
        <v>1.2750630000000001</v>
      </c>
      <c r="BG175" cm="1">
        <f t="array" ref="BG175">INDEX(GMW!$A$2:$HZ$100,MATCH(1,(GMW!$HY$2:$HY$100=BG$3)*(GMW!$HZ$2:$HZ$100=BG$1),0),$B175-1973)</f>
        <v>67502.880000000005</v>
      </c>
      <c r="BJ175">
        <f t="shared" si="145"/>
        <v>2021</v>
      </c>
      <c r="BK175" t="str">
        <f t="shared" ref="BK175" si="154">BJ175&amp;"01"</f>
        <v>202101</v>
      </c>
    </row>
    <row r="176" spans="1:63">
      <c r="B176">
        <f t="shared" si="143"/>
        <v>2149</v>
      </c>
      <c r="C176" cm="1">
        <f t="array" ref="C176">INDEX(GMW!$A$2:$HZ$100,MATCH(1,(GMW!$HY$2:$HY$100=C$3)*(GMW!$HZ$2:$HZ$100=C$1),0),$B176-1973)</f>
        <v>567889</v>
      </c>
      <c r="D176" cm="1">
        <f t="array" ref="D176">INDEX(GMW!$A$2:$HZ$100,MATCH(1,(GMW!$HY$2:$HY$100=D$3)*(GMW!$HZ$2:$HZ$100=D$1),0),$B176-1973)</f>
        <v>41415</v>
      </c>
      <c r="E176" cm="1">
        <f t="array" ref="E176">INDEX(GMW!$A$2:$HZ$100,MATCH(1,(GMW!$HY$2:$HY$100=E$3)*(GMW!$HZ$2:$HZ$100=E$1),0),$B176-1973)</f>
        <v>-34742</v>
      </c>
      <c r="F176" cm="1">
        <f t="array" ref="F176">INDEX(GMW!$A$2:$HZ$100,MATCH(1,(GMW!$HY$2:$HY$100=F$3)*(GMW!$HZ$2:$HZ$100=F$1),0),$B176-1973)</f>
        <v>252934</v>
      </c>
      <c r="G176" cm="1">
        <f t="array" ref="G176">INDEX(GMW!$A$2:$HZ$100,MATCH(1,(GMW!$HY$2:$HY$100=G$3)*(GMW!$HZ$2:$HZ$100=G$1),0),$B176-1973)</f>
        <v>6673</v>
      </c>
      <c r="H176" cm="1">
        <f t="array" ref="H176">INDEX(GMW!$A$2:$HZ$100,MATCH(1,(GMW!$HY$2:$HY$100=H$3)*(GMW!$HZ$2:$HZ$100=H$1),0),$B176-1973)</f>
        <v>14548</v>
      </c>
      <c r="I176" cm="1">
        <f t="array" ref="I176">INDEX(GMW!$A$2:$HZ$100,MATCH(1,(GMW!$HY$2:$HY$100=I$3)*(GMW!$HZ$2:$HZ$100=I$1),0),$B176-1973)</f>
        <v>232740</v>
      </c>
      <c r="J176" cm="1">
        <f t="array" ref="J176">INDEX(GMW!$A$2:$HZ$100,MATCH(1,(GMW!$HY$2:$HY$100=J$3)*(GMW!$HZ$2:$HZ$100=J$1),0),$B176-1973)</f>
        <v>2424200</v>
      </c>
      <c r="K176" cm="1">
        <f t="array" ref="K176">INDEX(GMW!$A$2:$HZ$100,MATCH(1,(GMW!$HY$2:$HY$100=K$3)*(GMW!$HZ$2:$HZ$100=K$1),0),$B176-1973)</f>
        <v>621272</v>
      </c>
      <c r="L176" cm="1">
        <f t="array" ref="L176">INDEX(GMW!$A$2:$HZ$100,MATCH(1,(GMW!$HY$2:$HY$100=L$3)*(GMW!$HZ$2:$HZ$100=L$1),0),$B176-1973)</f>
        <v>561273</v>
      </c>
      <c r="M176" cm="1">
        <f t="array" ref="M176">INDEX(GMW!$A$2:$HZ$100,MATCH(1,(GMW!$HY$2:$HY$100=M$3)*(GMW!$HZ$2:$HZ$100=M$1),0),$B176-1973)</f>
        <v>109.4003</v>
      </c>
      <c r="N176" cm="1">
        <f t="array" ref="N176">INDEX(GMW!$A$2:$HZ$100,MATCH(1,(GMW!$HY$2:$HY$100=N$3)*(GMW!$HZ$2:$HZ$100=N$1),0),$B176-1973)</f>
        <v>120.86669999999999</v>
      </c>
      <c r="O176" cm="1">
        <f t="array" ref="O176">INDEX(GMW!$A$2:$HZ$100,MATCH(1,(GMW!$HY$2:$HY$100=O$3)*(GMW!$HZ$2:$HZ$100=O$1),0),$B176-1973)</f>
        <v>1.25</v>
      </c>
      <c r="P176" cm="1">
        <f t="array" ref="P176">INDEX(GMW!$A$2:$HZ$100,MATCH(1,(GMW!$HY$2:$HY$100=P$3)*(GMW!$HZ$2:$HZ$100=P$1),0),$B176-1973)</f>
        <v>49480</v>
      </c>
      <c r="Q176" cm="1">
        <f t="array" ref="Q176">INDEX(GMW!$A$2:$HZ$100,MATCH(1,(GMW!$HY$2:$HY$100=Q$3)*(GMW!$HZ$2:$HZ$100=Q$1),0),$B176-1973)</f>
        <v>95.5</v>
      </c>
      <c r="R176" cm="1">
        <f t="array" ref="R176">INDEX(GMW!$A$2:$HZ$100,MATCH(1,(GMW!$HY$2:$HY$100=R$3)*(GMW!$HZ$2:$HZ$100=R$1),0),$B176-1973)</f>
        <v>31695</v>
      </c>
      <c r="S176" cm="1">
        <f t="array" ref="S176">INDEX(GMW!$A$2:$HZ$100,MATCH(1,(GMW!$HY$2:$HY$100=S$3)*(GMW!$HZ$2:$HZ$100=S$1),0),$B176-1973)</f>
        <v>3.9</v>
      </c>
      <c r="T176" cm="1">
        <f t="array" ref="T176">INDEX(GMW!$A$2:$HZ$100,MATCH(1,(GMW!$HY$2:$HY$100=T$3)*(GMW!$HZ$2:$HZ$100=T$1),0),$B176-1973)</f>
        <v>1.171875</v>
      </c>
      <c r="U176" cm="1">
        <f t="array" ref="U176">INDEX(GMW!$A$2:$HZ$100,MATCH(1,(GMW!$HY$2:$HY$100=U$3)*(GMW!$HZ$2:$HZ$100=U$1),0),$B176-1973)</f>
        <v>67661.75</v>
      </c>
      <c r="V176" cm="1">
        <f t="array" ref="V176">INDEX(GMW!$A$2:$HZ$100,MATCH(1,(GMW!$HY$2:$HY$100=V$3)*(GMW!$HZ$2:$HZ$100=V$1),0),$B176-1973)</f>
        <v>567889</v>
      </c>
      <c r="W176" cm="1">
        <f t="array" ref="W176">INDEX(GMW!$A$2:$HZ$100,MATCH(1,(GMW!$HY$2:$HY$100=W$3)*(GMW!$HZ$2:$HZ$100=W$1),0),$B176-1973)</f>
        <v>41415</v>
      </c>
      <c r="X176" cm="1">
        <f t="array" ref="X176">INDEX(GMW!$A$2:$HZ$100,MATCH(1,(GMW!$HY$2:$HY$100=X$3)*(GMW!$HZ$2:$HZ$100=X$1),0),$B176-1973)</f>
        <v>-34742</v>
      </c>
      <c r="Y176" cm="1">
        <f t="array" ref="Y176">INDEX(GMW!$A$2:$HZ$100,MATCH(1,(GMW!$HY$2:$HY$100=Y$3)*(GMW!$HZ$2:$HZ$100=Y$1),0),$B176-1973)</f>
        <v>252934</v>
      </c>
      <c r="Z176" cm="1">
        <f t="array" ref="Z176">INDEX(GMW!$A$2:$HZ$100,MATCH(1,(GMW!$HY$2:$HY$100=Z$3)*(GMW!$HZ$2:$HZ$100=Z$1),0),$B176-1973)</f>
        <v>6673</v>
      </c>
      <c r="AA176" cm="1">
        <f t="array" ref="AA176">INDEX(GMW!$A$2:$HZ$100,MATCH(1,(GMW!$HY$2:$HY$100=AA$3)*(GMW!$HZ$2:$HZ$100=AA$1),0),$B176-1973)</f>
        <v>14548</v>
      </c>
      <c r="AB176" cm="1">
        <f t="array" ref="AB176">INDEX(GMW!$A$2:$HZ$100,MATCH(1,(GMW!$HY$2:$HY$100=AB$3)*(GMW!$HZ$2:$HZ$100=AB$1),0),$B176-1973)</f>
        <v>232740</v>
      </c>
      <c r="AC176" cm="1">
        <f t="array" ref="AC176">INDEX(GMW!$A$2:$HZ$100,MATCH(1,(GMW!$HY$2:$HY$100=AC$3)*(GMW!$HZ$2:$HZ$100=AC$1),0),$B176-1973)</f>
        <v>2424200</v>
      </c>
      <c r="AD176" cm="1">
        <f t="array" ref="AD176">INDEX(GMW!$A$2:$HZ$100,MATCH(1,(GMW!$HY$2:$HY$100=AD$3)*(GMW!$HZ$2:$HZ$100=AD$1),0),$B176-1973)</f>
        <v>621272</v>
      </c>
      <c r="AE176" cm="1">
        <f t="array" ref="AE176">INDEX(GMW!$A$2:$HZ$100,MATCH(1,(GMW!$HY$2:$HY$100=AE$3)*(GMW!$HZ$2:$HZ$100=AE$1),0),$B176-1973)</f>
        <v>561273</v>
      </c>
      <c r="AF176" cm="1">
        <f t="array" ref="AF176">INDEX(GMW!$A$2:$HZ$100,MATCH(1,(GMW!$HY$2:$HY$100=AF$3)*(GMW!$HZ$2:$HZ$100=AF$1),0),$B176-1973)</f>
        <v>109.4003</v>
      </c>
      <c r="AG176" cm="1">
        <f t="array" ref="AG176">INDEX(GMW!$A$2:$HZ$100,MATCH(1,(GMW!$HY$2:$HY$100=AG$3)*(GMW!$HZ$2:$HZ$100=AG$1),0),$B176-1973)</f>
        <v>120.86669999999999</v>
      </c>
      <c r="AH176" cm="1">
        <f t="array" ref="AH176">INDEX(GMW!$A$2:$HZ$100,MATCH(1,(GMW!$HY$2:$HY$100=AH$3)*(GMW!$HZ$2:$HZ$100=AH$1),0),$B176-1973)</f>
        <v>1.25</v>
      </c>
      <c r="AI176" cm="1">
        <f t="array" ref="AI176">INDEX(GMW!$A$2:$HZ$100,MATCH(1,(GMW!$HY$2:$HY$100=AI$3)*(GMW!$HZ$2:$HZ$100=AI$1),0),$B176-1973)</f>
        <v>49480</v>
      </c>
      <c r="AJ176" cm="1">
        <f t="array" ref="AJ176">INDEX(GMW!$A$2:$HZ$100,MATCH(1,(GMW!$HY$2:$HY$100=AJ$3)*(GMW!$HZ$2:$HZ$100=AJ$1),0),$B176-1973)</f>
        <v>95.5</v>
      </c>
      <c r="AK176" cm="1">
        <f t="array" ref="AK176">INDEX(GMW!$A$2:$HZ$100,MATCH(1,(GMW!$HY$2:$HY$100=AK$3)*(GMW!$HZ$2:$HZ$100=AK$1),0),$B176-1973)</f>
        <v>31695</v>
      </c>
      <c r="AL176" cm="1">
        <f t="array" ref="AL176">INDEX(GMW!$A$2:$HZ$100,MATCH(1,(GMW!$HY$2:$HY$100=AL$3)*(GMW!$HZ$2:$HZ$100=AL$1),0),$B176-1973)</f>
        <v>3.9</v>
      </c>
      <c r="AM176" cm="1">
        <f t="array" ref="AM176">INDEX(GMW!$A$2:$HZ$100,MATCH(1,(GMW!$HY$2:$HY$100=AM$3)*(GMW!$HZ$2:$HZ$100=AM$1),0),$B176-1973)</f>
        <v>1.171875</v>
      </c>
      <c r="AN176" cm="1">
        <f t="array" ref="AN176">INDEX(GMW!$A$2:$HZ$100,MATCH(1,(GMW!$HY$2:$HY$100=AN$3)*(GMW!$HZ$2:$HZ$100=AN$1),0),$B176-1973)</f>
        <v>67661.75</v>
      </c>
      <c r="AO176" cm="1">
        <f t="array" ref="AO176">INDEX(GMW!$A$2:$HZ$100,MATCH(1,(GMW!$HY$2:$HY$100=AO$3)*(GMW!$HZ$2:$HZ$100=AO$1),0),$B176-1973)</f>
        <v>567889</v>
      </c>
      <c r="AP176" cm="1">
        <f t="array" ref="AP176">INDEX(GMW!$A$2:$HZ$100,MATCH(1,(GMW!$HY$2:$HY$100=AP$3)*(GMW!$HZ$2:$HZ$100=AP$1),0),$B176-1973)</f>
        <v>41415</v>
      </c>
      <c r="AQ176" cm="1">
        <f t="array" ref="AQ176">INDEX(GMW!$A$2:$HZ$100,MATCH(1,(GMW!$HY$2:$HY$100=AQ$3)*(GMW!$HZ$2:$HZ$100=AQ$1),0),$B176-1973)</f>
        <v>-34742</v>
      </c>
      <c r="AR176" cm="1">
        <f t="array" ref="AR176">INDEX(GMW!$A$2:$HZ$100,MATCH(1,(GMW!$HY$2:$HY$100=AR$3)*(GMW!$HZ$2:$HZ$100=AR$1),0),$B176-1973)</f>
        <v>252934</v>
      </c>
      <c r="AS176" cm="1">
        <f t="array" ref="AS176">INDEX(GMW!$A$2:$HZ$100,MATCH(1,(GMW!$HY$2:$HY$100=AS$3)*(GMW!$HZ$2:$HZ$100=AS$1),0),$B176-1973)</f>
        <v>6673</v>
      </c>
      <c r="AT176" cm="1">
        <f t="array" ref="AT176">INDEX(GMW!$A$2:$HZ$100,MATCH(1,(GMW!$HY$2:$HY$100=AT$3)*(GMW!$HZ$2:$HZ$100=AT$1),0),$B176-1973)</f>
        <v>14548</v>
      </c>
      <c r="AU176" cm="1">
        <f t="array" ref="AU176">INDEX(GMW!$A$2:$HZ$100,MATCH(1,(GMW!$HY$2:$HY$100=AU$3)*(GMW!$HZ$2:$HZ$100=AU$1),0),$B176-1973)</f>
        <v>232740</v>
      </c>
      <c r="AV176" cm="1">
        <f t="array" ref="AV176">INDEX(GMW!$A$2:$HZ$100,MATCH(1,(GMW!$HY$2:$HY$100=AV$3)*(GMW!$HZ$2:$HZ$100=AV$1),0),$B176-1973)</f>
        <v>2424200</v>
      </c>
      <c r="AW176" cm="1">
        <f t="array" ref="AW176">INDEX(GMW!$A$2:$HZ$100,MATCH(1,(GMW!$HY$2:$HY$100=AW$3)*(GMW!$HZ$2:$HZ$100=AW$1),0),$B176-1973)</f>
        <v>621272</v>
      </c>
      <c r="AX176" cm="1">
        <f t="array" ref="AX176">INDEX(GMW!$A$2:$HZ$100,MATCH(1,(GMW!$HY$2:$HY$100=AX$3)*(GMW!$HZ$2:$HZ$100=AX$1),0),$B176-1973)</f>
        <v>561273</v>
      </c>
      <c r="AY176" cm="1">
        <f t="array" ref="AY176">INDEX(GMW!$A$2:$HZ$100,MATCH(1,(GMW!$HY$2:$HY$100=AY$3)*(GMW!$HZ$2:$HZ$100=AY$1),0),$B176-1973)</f>
        <v>109.4003</v>
      </c>
      <c r="AZ176" cm="1">
        <f t="array" ref="AZ176">INDEX(GMW!$A$2:$HZ$100,MATCH(1,(GMW!$HY$2:$HY$100=AZ$3)*(GMW!$HZ$2:$HZ$100=AZ$1),0),$B176-1973)</f>
        <v>120.86669999999999</v>
      </c>
      <c r="BA176" cm="1">
        <f t="array" ref="BA176">INDEX(GMW!$A$2:$HZ$100,MATCH(1,(GMW!$HY$2:$HY$100=BA$3)*(GMW!$HZ$2:$HZ$100=BA$1),0),$B176-1973)</f>
        <v>1.25</v>
      </c>
      <c r="BB176" cm="1">
        <f t="array" ref="BB176">INDEX(GMW!$A$2:$HZ$100,MATCH(1,(GMW!$HY$2:$HY$100=BB$3)*(GMW!$HZ$2:$HZ$100=BB$1),0),$B176-1973)</f>
        <v>49480</v>
      </c>
      <c r="BC176" cm="1">
        <f t="array" ref="BC176">INDEX(GMW!$A$2:$HZ$100,MATCH(1,(GMW!$HY$2:$HY$100=BC$3)*(GMW!$HZ$2:$HZ$100=BC$1),0),$B176-1973)</f>
        <v>95.5</v>
      </c>
      <c r="BD176" cm="1">
        <f t="array" ref="BD176">INDEX(GMW!$A$2:$HZ$100,MATCH(1,(GMW!$HY$2:$HY$100=BD$3)*(GMW!$HZ$2:$HZ$100=BD$1),0),$B176-1973)</f>
        <v>31695</v>
      </c>
      <c r="BE176" cm="1">
        <f t="array" ref="BE176">INDEX(GMW!$A$2:$HZ$100,MATCH(1,(GMW!$HY$2:$HY$100=BE$3)*(GMW!$HZ$2:$HZ$100=BE$1),0),$B176-1973)</f>
        <v>3.9</v>
      </c>
      <c r="BF176" cm="1">
        <f t="array" ref="BF176">INDEX(GMW!$A$2:$HZ$100,MATCH(1,(GMW!$HY$2:$HY$100=BF$3)*(GMW!$HZ$2:$HZ$100=BF$1),0),$B176-1973)</f>
        <v>1.171875</v>
      </c>
      <c r="BG176" cm="1">
        <f t="array" ref="BG176">INDEX(GMW!$A$2:$HZ$100,MATCH(1,(GMW!$HY$2:$HY$100=BG$3)*(GMW!$HZ$2:$HZ$100=BG$1),0),$B176-1973)</f>
        <v>67661.75</v>
      </c>
      <c r="BJ176">
        <f t="shared" si="145"/>
        <v>2022</v>
      </c>
    </row>
    <row r="177" spans="1:63">
      <c r="B177">
        <f t="shared" si="143"/>
        <v>2150</v>
      </c>
      <c r="C177" cm="1">
        <f t="array" ref="C177">INDEX(GMW!$A$2:$HZ$100,MATCH(1,(GMW!$HY$2:$HY$100=C$3)*(GMW!$HZ$2:$HZ$100=C$1),0),$B177-1973)</f>
        <v>567445</v>
      </c>
      <c r="D177" cm="1">
        <f t="array" ref="D177">INDEX(GMW!$A$2:$HZ$100,MATCH(1,(GMW!$HY$2:$HY$100=D$3)*(GMW!$HZ$2:$HZ$100=D$1),0),$B177-1973)</f>
        <v>24541</v>
      </c>
      <c r="E177" cm="1">
        <f t="array" ref="E177">INDEX(GMW!$A$2:$HZ$100,MATCH(1,(GMW!$HY$2:$HY$100=E$3)*(GMW!$HZ$2:$HZ$100=E$1),0),$B177-1973)</f>
        <v>-14445</v>
      </c>
      <c r="F177" cm="1">
        <f t="array" ref="F177">INDEX(GMW!$A$2:$HZ$100,MATCH(1,(GMW!$HY$2:$HY$100=F$3)*(GMW!$HZ$2:$HZ$100=F$1),0),$B177-1973)</f>
        <v>251086</v>
      </c>
      <c r="G177" cm="1">
        <f t="array" ref="G177">INDEX(GMW!$A$2:$HZ$100,MATCH(1,(GMW!$HY$2:$HY$100=G$3)*(GMW!$HZ$2:$HZ$100=G$1),0),$B177-1973)</f>
        <v>10096</v>
      </c>
      <c r="H177" cm="1">
        <f t="array" ref="H177">INDEX(GMW!$A$2:$HZ$100,MATCH(1,(GMW!$HY$2:$HY$100=H$3)*(GMW!$HZ$2:$HZ$100=H$1),0),$B177-1973)</f>
        <v>14941</v>
      </c>
      <c r="I177" cm="1">
        <f t="array" ref="I177">INDEX(GMW!$A$2:$HZ$100,MATCH(1,(GMW!$HY$2:$HY$100=I$3)*(GMW!$HZ$2:$HZ$100=I$1),0),$B177-1973)</f>
        <v>251582</v>
      </c>
      <c r="J177" cm="1">
        <f t="array" ref="J177">INDEX(GMW!$A$2:$HZ$100,MATCH(1,(GMW!$HY$2:$HY$100=J$3)*(GMW!$HZ$2:$HZ$100=J$1),0),$B177-1973)</f>
        <v>2440700</v>
      </c>
      <c r="K177" cm="1">
        <f t="array" ref="K177">INDEX(GMW!$A$2:$HZ$100,MATCH(1,(GMW!$HY$2:$HY$100=K$3)*(GMW!$HZ$2:$HZ$100=K$1),0),$B177-1973)</f>
        <v>630575</v>
      </c>
      <c r="L177" cm="1">
        <f t="array" ref="L177">INDEX(GMW!$A$2:$HZ$100,MATCH(1,(GMW!$HY$2:$HY$100=L$3)*(GMW!$HZ$2:$HZ$100=L$1),0),$B177-1973)</f>
        <v>559946.6</v>
      </c>
      <c r="M177" cm="1">
        <f t="array" ref="M177">INDEX(GMW!$A$2:$HZ$100,MATCH(1,(GMW!$HY$2:$HY$100=M$3)*(GMW!$HZ$2:$HZ$100=M$1),0),$B177-1973)</f>
        <v>111.1253</v>
      </c>
      <c r="N177" cm="1">
        <f t="array" ref="N177">INDEX(GMW!$A$2:$HZ$100,MATCH(1,(GMW!$HY$2:$HY$100=N$3)*(GMW!$HZ$2:$HZ$100=N$1),0),$B177-1973)</f>
        <v>123.13330000000001</v>
      </c>
      <c r="O177" cm="1">
        <f t="array" ref="O177">INDEX(GMW!$A$2:$HZ$100,MATCH(1,(GMW!$HY$2:$HY$100=O$3)*(GMW!$HZ$2:$HZ$100=O$1),0),$B177-1973)</f>
        <v>2.25</v>
      </c>
      <c r="P177" cm="1">
        <f t="array" ref="P177">INDEX(GMW!$A$2:$HZ$100,MATCH(1,(GMW!$HY$2:$HY$100=P$3)*(GMW!$HZ$2:$HZ$100=P$1),0),$B177-1973)</f>
        <v>48772</v>
      </c>
      <c r="Q177" cm="1">
        <f t="array" ref="Q177">INDEX(GMW!$A$2:$HZ$100,MATCH(1,(GMW!$HY$2:$HY$100=Q$3)*(GMW!$HZ$2:$HZ$100=Q$1),0),$B177-1973)</f>
        <v>94.1</v>
      </c>
      <c r="R177" cm="1">
        <f t="array" ref="R177">INDEX(GMW!$A$2:$HZ$100,MATCH(1,(GMW!$HY$2:$HY$100=R$3)*(GMW!$HZ$2:$HZ$100=R$1),0),$B177-1973)</f>
        <v>32025</v>
      </c>
      <c r="S177" cm="1">
        <f t="array" ref="S177">INDEX(GMW!$A$2:$HZ$100,MATCH(1,(GMW!$HY$2:$HY$100=S$3)*(GMW!$HZ$2:$HZ$100=S$1),0),$B177-1973)</f>
        <v>3.8</v>
      </c>
      <c r="T177" cm="1">
        <f t="array" ref="T177">INDEX(GMW!$A$2:$HZ$100,MATCH(1,(GMW!$HY$2:$HY$100=T$3)*(GMW!$HZ$2:$HZ$100=T$1),0),$B177-1973)</f>
        <v>1.3302799999999999</v>
      </c>
      <c r="U177" cm="1">
        <f t="array" ref="U177">INDEX(GMW!$A$2:$HZ$100,MATCH(1,(GMW!$HY$2:$HY$100=U$3)*(GMW!$HZ$2:$HZ$100=U$1),0),$B177-1973)</f>
        <v>67833.87</v>
      </c>
      <c r="V177" cm="1">
        <f t="array" ref="V177">INDEX(GMW!$A$2:$HZ$100,MATCH(1,(GMW!$HY$2:$HY$100=V$3)*(GMW!$HZ$2:$HZ$100=V$1),0),$B177-1973)</f>
        <v>567445</v>
      </c>
      <c r="W177" cm="1">
        <f t="array" ref="W177">INDEX(GMW!$A$2:$HZ$100,MATCH(1,(GMW!$HY$2:$HY$100=W$3)*(GMW!$HZ$2:$HZ$100=W$1),0),$B177-1973)</f>
        <v>24541</v>
      </c>
      <c r="X177" cm="1">
        <f t="array" ref="X177">INDEX(GMW!$A$2:$HZ$100,MATCH(1,(GMW!$HY$2:$HY$100=X$3)*(GMW!$HZ$2:$HZ$100=X$1),0),$B177-1973)</f>
        <v>-14445</v>
      </c>
      <c r="Y177" cm="1">
        <f t="array" ref="Y177">INDEX(GMW!$A$2:$HZ$100,MATCH(1,(GMW!$HY$2:$HY$100=Y$3)*(GMW!$HZ$2:$HZ$100=Y$1),0),$B177-1973)</f>
        <v>251086</v>
      </c>
      <c r="Z177" cm="1">
        <f t="array" ref="Z177">INDEX(GMW!$A$2:$HZ$100,MATCH(1,(GMW!$HY$2:$HY$100=Z$3)*(GMW!$HZ$2:$HZ$100=Z$1),0),$B177-1973)</f>
        <v>10096</v>
      </c>
      <c r="AA177" cm="1">
        <f t="array" ref="AA177">INDEX(GMW!$A$2:$HZ$100,MATCH(1,(GMW!$HY$2:$HY$100=AA$3)*(GMW!$HZ$2:$HZ$100=AA$1),0),$B177-1973)</f>
        <v>14941</v>
      </c>
      <c r="AB177" cm="1">
        <f t="array" ref="AB177">INDEX(GMW!$A$2:$HZ$100,MATCH(1,(GMW!$HY$2:$HY$100=AB$3)*(GMW!$HZ$2:$HZ$100=AB$1),0),$B177-1973)</f>
        <v>251582</v>
      </c>
      <c r="AC177" cm="1">
        <f t="array" ref="AC177">INDEX(GMW!$A$2:$HZ$100,MATCH(1,(GMW!$HY$2:$HY$100=AC$3)*(GMW!$HZ$2:$HZ$100=AC$1),0),$B177-1973)</f>
        <v>2440700</v>
      </c>
      <c r="AD177" cm="1">
        <f t="array" ref="AD177">INDEX(GMW!$A$2:$HZ$100,MATCH(1,(GMW!$HY$2:$HY$100=AD$3)*(GMW!$HZ$2:$HZ$100=AD$1),0),$B177-1973)</f>
        <v>630575</v>
      </c>
      <c r="AE177" cm="1">
        <f t="array" ref="AE177">INDEX(GMW!$A$2:$HZ$100,MATCH(1,(GMW!$HY$2:$HY$100=AE$3)*(GMW!$HZ$2:$HZ$100=AE$1),0),$B177-1973)</f>
        <v>559946.6</v>
      </c>
      <c r="AF177" cm="1">
        <f t="array" ref="AF177">INDEX(GMW!$A$2:$HZ$100,MATCH(1,(GMW!$HY$2:$HY$100=AF$3)*(GMW!$HZ$2:$HZ$100=AF$1),0),$B177-1973)</f>
        <v>111.1253</v>
      </c>
      <c r="AG177" cm="1">
        <f t="array" ref="AG177">INDEX(GMW!$A$2:$HZ$100,MATCH(1,(GMW!$HY$2:$HY$100=AG$3)*(GMW!$HZ$2:$HZ$100=AG$1),0),$B177-1973)</f>
        <v>123.13330000000001</v>
      </c>
      <c r="AH177" cm="1">
        <f t="array" ref="AH177">INDEX(GMW!$A$2:$HZ$100,MATCH(1,(GMW!$HY$2:$HY$100=AH$3)*(GMW!$HZ$2:$HZ$100=AH$1),0),$B177-1973)</f>
        <v>2.25</v>
      </c>
      <c r="AI177" cm="1">
        <f t="array" ref="AI177">INDEX(GMW!$A$2:$HZ$100,MATCH(1,(GMW!$HY$2:$HY$100=AI$3)*(GMW!$HZ$2:$HZ$100=AI$1),0),$B177-1973)</f>
        <v>48772</v>
      </c>
      <c r="AJ177" cm="1">
        <f t="array" ref="AJ177">INDEX(GMW!$A$2:$HZ$100,MATCH(1,(GMW!$HY$2:$HY$100=AJ$3)*(GMW!$HZ$2:$HZ$100=AJ$1),0),$B177-1973)</f>
        <v>94.1</v>
      </c>
      <c r="AK177" cm="1">
        <f t="array" ref="AK177">INDEX(GMW!$A$2:$HZ$100,MATCH(1,(GMW!$HY$2:$HY$100=AK$3)*(GMW!$HZ$2:$HZ$100=AK$1),0),$B177-1973)</f>
        <v>32025</v>
      </c>
      <c r="AL177" cm="1">
        <f t="array" ref="AL177">INDEX(GMW!$A$2:$HZ$100,MATCH(1,(GMW!$HY$2:$HY$100=AL$3)*(GMW!$HZ$2:$HZ$100=AL$1),0),$B177-1973)</f>
        <v>3.8</v>
      </c>
      <c r="AM177" cm="1">
        <f t="array" ref="AM177">INDEX(GMW!$A$2:$HZ$100,MATCH(1,(GMW!$HY$2:$HY$100=AM$3)*(GMW!$HZ$2:$HZ$100=AM$1),0),$B177-1973)</f>
        <v>1.3302799999999999</v>
      </c>
      <c r="AN177" cm="1">
        <f t="array" ref="AN177">INDEX(GMW!$A$2:$HZ$100,MATCH(1,(GMW!$HY$2:$HY$100=AN$3)*(GMW!$HZ$2:$HZ$100=AN$1),0),$B177-1973)</f>
        <v>67833.87</v>
      </c>
      <c r="AO177" cm="1">
        <f t="array" ref="AO177">INDEX(GMW!$A$2:$HZ$100,MATCH(1,(GMW!$HY$2:$HY$100=AO$3)*(GMW!$HZ$2:$HZ$100=AO$1),0),$B177-1973)</f>
        <v>567445</v>
      </c>
      <c r="AP177" cm="1">
        <f t="array" ref="AP177">INDEX(GMW!$A$2:$HZ$100,MATCH(1,(GMW!$HY$2:$HY$100=AP$3)*(GMW!$HZ$2:$HZ$100=AP$1),0),$B177-1973)</f>
        <v>24541</v>
      </c>
      <c r="AQ177" cm="1">
        <f t="array" ref="AQ177">INDEX(GMW!$A$2:$HZ$100,MATCH(1,(GMW!$HY$2:$HY$100=AQ$3)*(GMW!$HZ$2:$HZ$100=AQ$1),0),$B177-1973)</f>
        <v>-14445</v>
      </c>
      <c r="AR177" cm="1">
        <f t="array" ref="AR177">INDEX(GMW!$A$2:$HZ$100,MATCH(1,(GMW!$HY$2:$HY$100=AR$3)*(GMW!$HZ$2:$HZ$100=AR$1),0),$B177-1973)</f>
        <v>251086</v>
      </c>
      <c r="AS177" cm="1">
        <f t="array" ref="AS177">INDEX(GMW!$A$2:$HZ$100,MATCH(1,(GMW!$HY$2:$HY$100=AS$3)*(GMW!$HZ$2:$HZ$100=AS$1),0),$B177-1973)</f>
        <v>10096</v>
      </c>
      <c r="AT177" cm="1">
        <f t="array" ref="AT177">INDEX(GMW!$A$2:$HZ$100,MATCH(1,(GMW!$HY$2:$HY$100=AT$3)*(GMW!$HZ$2:$HZ$100=AT$1),0),$B177-1973)</f>
        <v>14941</v>
      </c>
      <c r="AU177" cm="1">
        <f t="array" ref="AU177">INDEX(GMW!$A$2:$HZ$100,MATCH(1,(GMW!$HY$2:$HY$100=AU$3)*(GMW!$HZ$2:$HZ$100=AU$1),0),$B177-1973)</f>
        <v>251582</v>
      </c>
      <c r="AV177" cm="1">
        <f t="array" ref="AV177">INDEX(GMW!$A$2:$HZ$100,MATCH(1,(GMW!$HY$2:$HY$100=AV$3)*(GMW!$HZ$2:$HZ$100=AV$1),0),$B177-1973)</f>
        <v>2440700</v>
      </c>
      <c r="AW177" cm="1">
        <f t="array" ref="AW177">INDEX(GMW!$A$2:$HZ$100,MATCH(1,(GMW!$HY$2:$HY$100=AW$3)*(GMW!$HZ$2:$HZ$100=AW$1),0),$B177-1973)</f>
        <v>630575</v>
      </c>
      <c r="AX177" cm="1">
        <f t="array" ref="AX177">INDEX(GMW!$A$2:$HZ$100,MATCH(1,(GMW!$HY$2:$HY$100=AX$3)*(GMW!$HZ$2:$HZ$100=AX$1),0),$B177-1973)</f>
        <v>559946.6</v>
      </c>
      <c r="AY177" cm="1">
        <f t="array" ref="AY177">INDEX(GMW!$A$2:$HZ$100,MATCH(1,(GMW!$HY$2:$HY$100=AY$3)*(GMW!$HZ$2:$HZ$100=AY$1),0),$B177-1973)</f>
        <v>111.1253</v>
      </c>
      <c r="AZ177" cm="1">
        <f t="array" ref="AZ177">INDEX(GMW!$A$2:$HZ$100,MATCH(1,(GMW!$HY$2:$HY$100=AZ$3)*(GMW!$HZ$2:$HZ$100=AZ$1),0),$B177-1973)</f>
        <v>123.13330000000001</v>
      </c>
      <c r="BA177" cm="1">
        <f t="array" ref="BA177">INDEX(GMW!$A$2:$HZ$100,MATCH(1,(GMW!$HY$2:$HY$100=BA$3)*(GMW!$HZ$2:$HZ$100=BA$1),0),$B177-1973)</f>
        <v>2.25</v>
      </c>
      <c r="BB177" cm="1">
        <f t="array" ref="BB177">INDEX(GMW!$A$2:$HZ$100,MATCH(1,(GMW!$HY$2:$HY$100=BB$3)*(GMW!$HZ$2:$HZ$100=BB$1),0),$B177-1973)</f>
        <v>48772</v>
      </c>
      <c r="BC177" cm="1">
        <f t="array" ref="BC177">INDEX(GMW!$A$2:$HZ$100,MATCH(1,(GMW!$HY$2:$HY$100=BC$3)*(GMW!$HZ$2:$HZ$100=BC$1),0),$B177-1973)</f>
        <v>94.1</v>
      </c>
      <c r="BD177" cm="1">
        <f t="array" ref="BD177">INDEX(GMW!$A$2:$HZ$100,MATCH(1,(GMW!$HY$2:$HY$100=BD$3)*(GMW!$HZ$2:$HZ$100=BD$1),0),$B177-1973)</f>
        <v>32025</v>
      </c>
      <c r="BE177" cm="1">
        <f t="array" ref="BE177">INDEX(GMW!$A$2:$HZ$100,MATCH(1,(GMW!$HY$2:$HY$100=BE$3)*(GMW!$HZ$2:$HZ$100=BE$1),0),$B177-1973)</f>
        <v>3.8</v>
      </c>
      <c r="BF177" cm="1">
        <f t="array" ref="BF177">INDEX(GMW!$A$2:$HZ$100,MATCH(1,(GMW!$HY$2:$HY$100=BF$3)*(GMW!$HZ$2:$HZ$100=BF$1),0),$B177-1973)</f>
        <v>1.3302799999999999</v>
      </c>
      <c r="BG177" cm="1">
        <f t="array" ref="BG177">INDEX(GMW!$A$2:$HZ$100,MATCH(1,(GMW!$HY$2:$HY$100=BG$3)*(GMW!$HZ$2:$HZ$100=BG$1),0),$B177-1973)</f>
        <v>67833.87</v>
      </c>
      <c r="BJ177">
        <f t="shared" si="145"/>
        <v>2022</v>
      </c>
    </row>
    <row r="178" spans="1:63">
      <c r="B178">
        <f t="shared" si="143"/>
        <v>2151</v>
      </c>
      <c r="C178" cm="1">
        <f t="array" ref="C178">INDEX(GMW!$A$2:$HZ$100,MATCH(1,(GMW!$HY$2:$HY$100=C$3)*(GMW!$HZ$2:$HZ$100=C$1),0),$B178-1973)</f>
        <v>568034</v>
      </c>
      <c r="D178" cm="1">
        <f t="array" ref="D178">INDEX(GMW!$A$2:$HZ$100,MATCH(1,(GMW!$HY$2:$HY$100=D$3)*(GMW!$HZ$2:$HZ$100=D$1),0),$B178-1973)</f>
        <v>41317</v>
      </c>
      <c r="E178" cm="1">
        <f t="array" ref="E178">INDEX(GMW!$A$2:$HZ$100,MATCH(1,(GMW!$HY$2:$HY$100=E$3)*(GMW!$HZ$2:$HZ$100=E$1),0),$B178-1973)</f>
        <v>-41770</v>
      </c>
      <c r="F178" cm="1">
        <f t="array" ref="F178">INDEX(GMW!$A$2:$HZ$100,MATCH(1,(GMW!$HY$2:$HY$100=F$3)*(GMW!$HZ$2:$HZ$100=F$1),0),$B178-1973)</f>
        <v>276099</v>
      </c>
      <c r="G178" cm="1">
        <f t="array" ref="G178">INDEX(GMW!$A$2:$HZ$100,MATCH(1,(GMW!$HY$2:$HY$100=G$3)*(GMW!$HZ$2:$HZ$100=G$1),0),$B178-1973)</f>
        <v>-453</v>
      </c>
      <c r="H178" cm="1">
        <f t="array" ref="H178">INDEX(GMW!$A$2:$HZ$100,MATCH(1,(GMW!$HY$2:$HY$100=H$3)*(GMW!$HZ$2:$HZ$100=H$1),0),$B178-1973)</f>
        <v>15180</v>
      </c>
      <c r="I178" cm="1">
        <f t="array" ref="I178">INDEX(GMW!$A$2:$HZ$100,MATCH(1,(GMW!$HY$2:$HY$100=I$3)*(GMW!$HZ$2:$HZ$100=I$1),0),$B178-1973)</f>
        <v>249509</v>
      </c>
      <c r="J178" cm="1">
        <f t="array" ref="J178">INDEX(GMW!$A$2:$HZ$100,MATCH(1,(GMW!$HY$2:$HY$100=J$3)*(GMW!$HZ$2:$HZ$100=J$1),0),$B178-1973)</f>
        <v>2497000</v>
      </c>
      <c r="K178" cm="1">
        <f t="array" ref="K178">INDEX(GMW!$A$2:$HZ$100,MATCH(1,(GMW!$HY$2:$HY$100=K$3)*(GMW!$HZ$2:$HZ$100=K$1),0),$B178-1973)</f>
        <v>645805</v>
      </c>
      <c r="L178" cm="1">
        <f t="array" ref="L178">INDEX(GMW!$A$2:$HZ$100,MATCH(1,(GMW!$HY$2:$HY$100=L$3)*(GMW!$HZ$2:$HZ$100=L$1),0),$B178-1973)</f>
        <v>563073.30000000005</v>
      </c>
      <c r="M178" cm="1">
        <f t="array" ref="M178">INDEX(GMW!$A$2:$HZ$100,MATCH(1,(GMW!$HY$2:$HY$100=M$3)*(GMW!$HZ$2:$HZ$100=M$1),0),$B178-1973)</f>
        <v>113.6913</v>
      </c>
      <c r="N178" cm="1">
        <f t="array" ref="N178">INDEX(GMW!$A$2:$HZ$100,MATCH(1,(GMW!$HY$2:$HY$100=N$3)*(GMW!$HZ$2:$HZ$100=N$1),0),$B178-1973)</f>
        <v>126.7</v>
      </c>
      <c r="O178" cm="1">
        <f t="array" ref="O178">INDEX(GMW!$A$2:$HZ$100,MATCH(1,(GMW!$HY$2:$HY$100=O$3)*(GMW!$HZ$2:$HZ$100=O$1),0),$B178-1973)</f>
        <v>3.5</v>
      </c>
      <c r="P178" cm="1">
        <f t="array" ref="P178">INDEX(GMW!$A$2:$HZ$100,MATCH(1,(GMW!$HY$2:$HY$100=P$3)*(GMW!$HZ$2:$HZ$100=P$1),0),$B178-1973)</f>
        <v>49092</v>
      </c>
      <c r="Q178" cm="1">
        <f t="array" ref="Q178">INDEX(GMW!$A$2:$HZ$100,MATCH(1,(GMW!$HY$2:$HY$100=Q$3)*(GMW!$HZ$2:$HZ$100=Q$1),0),$B178-1973)</f>
        <v>94.1</v>
      </c>
      <c r="R178" cm="1">
        <f t="array" ref="R178">INDEX(GMW!$A$2:$HZ$100,MATCH(1,(GMW!$HY$2:$HY$100=R$3)*(GMW!$HZ$2:$HZ$100=R$1),0),$B178-1973)</f>
        <v>32646</v>
      </c>
      <c r="S178" cm="1">
        <f t="array" ref="S178">INDEX(GMW!$A$2:$HZ$100,MATCH(1,(GMW!$HY$2:$HY$100=S$3)*(GMW!$HZ$2:$HZ$100=S$1),0),$B178-1973)</f>
        <v>3.9</v>
      </c>
      <c r="T178" cm="1">
        <f t="array" ref="T178">INDEX(GMW!$A$2:$HZ$100,MATCH(1,(GMW!$HY$2:$HY$100=T$3)*(GMW!$HZ$2:$HZ$100=T$1),0),$B178-1973)</f>
        <v>0.87709429999999999</v>
      </c>
      <c r="U178" cm="1">
        <f t="array" ref="U178">INDEX(GMW!$A$2:$HZ$100,MATCH(1,(GMW!$HY$2:$HY$100=U$3)*(GMW!$HZ$2:$HZ$100=U$1),0),$B178-1973)</f>
        <v>68005.990000000005</v>
      </c>
      <c r="V178" cm="1">
        <f t="array" ref="V178">INDEX(GMW!$A$2:$HZ$100,MATCH(1,(GMW!$HY$2:$HY$100=V$3)*(GMW!$HZ$2:$HZ$100=V$1),0),$B178-1973)</f>
        <v>568034</v>
      </c>
      <c r="W178" cm="1">
        <f t="array" ref="W178">INDEX(GMW!$A$2:$HZ$100,MATCH(1,(GMW!$HY$2:$HY$100=W$3)*(GMW!$HZ$2:$HZ$100=W$1),0),$B178-1973)</f>
        <v>41317</v>
      </c>
      <c r="X178" cm="1">
        <f t="array" ref="X178">INDEX(GMW!$A$2:$HZ$100,MATCH(1,(GMW!$HY$2:$HY$100=X$3)*(GMW!$HZ$2:$HZ$100=X$1),0),$B178-1973)</f>
        <v>-41770</v>
      </c>
      <c r="Y178" cm="1">
        <f t="array" ref="Y178">INDEX(GMW!$A$2:$HZ$100,MATCH(1,(GMW!$HY$2:$HY$100=Y$3)*(GMW!$HZ$2:$HZ$100=Y$1),0),$B178-1973)</f>
        <v>276099</v>
      </c>
      <c r="Z178" cm="1">
        <f t="array" ref="Z178">INDEX(GMW!$A$2:$HZ$100,MATCH(1,(GMW!$HY$2:$HY$100=Z$3)*(GMW!$HZ$2:$HZ$100=Z$1),0),$B178-1973)</f>
        <v>-453</v>
      </c>
      <c r="AA178" cm="1">
        <f t="array" ref="AA178">INDEX(GMW!$A$2:$HZ$100,MATCH(1,(GMW!$HY$2:$HY$100=AA$3)*(GMW!$HZ$2:$HZ$100=AA$1),0),$B178-1973)</f>
        <v>15180</v>
      </c>
      <c r="AB178" cm="1">
        <f t="array" ref="AB178">INDEX(GMW!$A$2:$HZ$100,MATCH(1,(GMW!$HY$2:$HY$100=AB$3)*(GMW!$HZ$2:$HZ$100=AB$1),0),$B178-1973)</f>
        <v>249509</v>
      </c>
      <c r="AC178" cm="1">
        <f t="array" ref="AC178">INDEX(GMW!$A$2:$HZ$100,MATCH(1,(GMW!$HY$2:$HY$100=AC$3)*(GMW!$HZ$2:$HZ$100=AC$1),0),$B178-1973)</f>
        <v>2497000</v>
      </c>
      <c r="AD178" cm="1">
        <f t="array" ref="AD178">INDEX(GMW!$A$2:$HZ$100,MATCH(1,(GMW!$HY$2:$HY$100=AD$3)*(GMW!$HZ$2:$HZ$100=AD$1),0),$B178-1973)</f>
        <v>645805</v>
      </c>
      <c r="AE178" cm="1">
        <f t="array" ref="AE178">INDEX(GMW!$A$2:$HZ$100,MATCH(1,(GMW!$HY$2:$HY$100=AE$3)*(GMW!$HZ$2:$HZ$100=AE$1),0),$B178-1973)</f>
        <v>563073.30000000005</v>
      </c>
      <c r="AF178" cm="1">
        <f t="array" ref="AF178">INDEX(GMW!$A$2:$HZ$100,MATCH(1,(GMW!$HY$2:$HY$100=AF$3)*(GMW!$HZ$2:$HZ$100=AF$1),0),$B178-1973)</f>
        <v>113.6913</v>
      </c>
      <c r="AG178" cm="1">
        <f t="array" ref="AG178">INDEX(GMW!$A$2:$HZ$100,MATCH(1,(GMW!$HY$2:$HY$100=AG$3)*(GMW!$HZ$2:$HZ$100=AG$1),0),$B178-1973)</f>
        <v>126.7</v>
      </c>
      <c r="AH178" cm="1">
        <f t="array" ref="AH178">INDEX(GMW!$A$2:$HZ$100,MATCH(1,(GMW!$HY$2:$HY$100=AH$3)*(GMW!$HZ$2:$HZ$100=AH$1),0),$B178-1973)</f>
        <v>3.5</v>
      </c>
      <c r="AI178" cm="1">
        <f t="array" ref="AI178">INDEX(GMW!$A$2:$HZ$100,MATCH(1,(GMW!$HY$2:$HY$100=AI$3)*(GMW!$HZ$2:$HZ$100=AI$1),0),$B178-1973)</f>
        <v>49092</v>
      </c>
      <c r="AJ178" cm="1">
        <f t="array" ref="AJ178">INDEX(GMW!$A$2:$HZ$100,MATCH(1,(GMW!$HY$2:$HY$100=AJ$3)*(GMW!$HZ$2:$HZ$100=AJ$1),0),$B178-1973)</f>
        <v>94.1</v>
      </c>
      <c r="AK178" cm="1">
        <f t="array" ref="AK178">INDEX(GMW!$A$2:$HZ$100,MATCH(1,(GMW!$HY$2:$HY$100=AK$3)*(GMW!$HZ$2:$HZ$100=AK$1),0),$B178-1973)</f>
        <v>32646</v>
      </c>
      <c r="AL178" cm="1">
        <f t="array" ref="AL178">INDEX(GMW!$A$2:$HZ$100,MATCH(1,(GMW!$HY$2:$HY$100=AL$3)*(GMW!$HZ$2:$HZ$100=AL$1),0),$B178-1973)</f>
        <v>3.9</v>
      </c>
      <c r="AM178" cm="1">
        <f t="array" ref="AM178">INDEX(GMW!$A$2:$HZ$100,MATCH(1,(GMW!$HY$2:$HY$100=AM$3)*(GMW!$HZ$2:$HZ$100=AM$1),0),$B178-1973)</f>
        <v>0.87709429999999999</v>
      </c>
      <c r="AN178" cm="1">
        <f t="array" ref="AN178">INDEX(GMW!$A$2:$HZ$100,MATCH(1,(GMW!$HY$2:$HY$100=AN$3)*(GMW!$HZ$2:$HZ$100=AN$1),0),$B178-1973)</f>
        <v>68005.990000000005</v>
      </c>
      <c r="AO178" cm="1">
        <f t="array" ref="AO178">INDEX(GMW!$A$2:$HZ$100,MATCH(1,(GMW!$HY$2:$HY$100=AO$3)*(GMW!$HZ$2:$HZ$100=AO$1),0),$B178-1973)</f>
        <v>568034</v>
      </c>
      <c r="AP178" cm="1">
        <f t="array" ref="AP178">INDEX(GMW!$A$2:$HZ$100,MATCH(1,(GMW!$HY$2:$HY$100=AP$3)*(GMW!$HZ$2:$HZ$100=AP$1),0),$B178-1973)</f>
        <v>41317</v>
      </c>
      <c r="AQ178" cm="1">
        <f t="array" ref="AQ178">INDEX(GMW!$A$2:$HZ$100,MATCH(1,(GMW!$HY$2:$HY$100=AQ$3)*(GMW!$HZ$2:$HZ$100=AQ$1),0),$B178-1973)</f>
        <v>-41770</v>
      </c>
      <c r="AR178" cm="1">
        <f t="array" ref="AR178">INDEX(GMW!$A$2:$HZ$100,MATCH(1,(GMW!$HY$2:$HY$100=AR$3)*(GMW!$HZ$2:$HZ$100=AR$1),0),$B178-1973)</f>
        <v>276099</v>
      </c>
      <c r="AS178" cm="1">
        <f t="array" ref="AS178">INDEX(GMW!$A$2:$HZ$100,MATCH(1,(GMW!$HY$2:$HY$100=AS$3)*(GMW!$HZ$2:$HZ$100=AS$1),0),$B178-1973)</f>
        <v>-453</v>
      </c>
      <c r="AT178" cm="1">
        <f t="array" ref="AT178">INDEX(GMW!$A$2:$HZ$100,MATCH(1,(GMW!$HY$2:$HY$100=AT$3)*(GMW!$HZ$2:$HZ$100=AT$1),0),$B178-1973)</f>
        <v>15180</v>
      </c>
      <c r="AU178" cm="1">
        <f t="array" ref="AU178">INDEX(GMW!$A$2:$HZ$100,MATCH(1,(GMW!$HY$2:$HY$100=AU$3)*(GMW!$HZ$2:$HZ$100=AU$1),0),$B178-1973)</f>
        <v>249509</v>
      </c>
      <c r="AV178" cm="1">
        <f t="array" ref="AV178">INDEX(GMW!$A$2:$HZ$100,MATCH(1,(GMW!$HY$2:$HY$100=AV$3)*(GMW!$HZ$2:$HZ$100=AV$1),0),$B178-1973)</f>
        <v>2497000</v>
      </c>
      <c r="AW178" cm="1">
        <f t="array" ref="AW178">INDEX(GMW!$A$2:$HZ$100,MATCH(1,(GMW!$HY$2:$HY$100=AW$3)*(GMW!$HZ$2:$HZ$100=AW$1),0),$B178-1973)</f>
        <v>645805</v>
      </c>
      <c r="AX178" cm="1">
        <f t="array" ref="AX178">INDEX(GMW!$A$2:$HZ$100,MATCH(1,(GMW!$HY$2:$HY$100=AX$3)*(GMW!$HZ$2:$HZ$100=AX$1),0),$B178-1973)</f>
        <v>563073.30000000005</v>
      </c>
      <c r="AY178" cm="1">
        <f t="array" ref="AY178">INDEX(GMW!$A$2:$HZ$100,MATCH(1,(GMW!$HY$2:$HY$100=AY$3)*(GMW!$HZ$2:$HZ$100=AY$1),0),$B178-1973)</f>
        <v>113.6913</v>
      </c>
      <c r="AZ178" cm="1">
        <f t="array" ref="AZ178">INDEX(GMW!$A$2:$HZ$100,MATCH(1,(GMW!$HY$2:$HY$100=AZ$3)*(GMW!$HZ$2:$HZ$100=AZ$1),0),$B178-1973)</f>
        <v>126.7</v>
      </c>
      <c r="BA178" cm="1">
        <f t="array" ref="BA178">INDEX(GMW!$A$2:$HZ$100,MATCH(1,(GMW!$HY$2:$HY$100=BA$3)*(GMW!$HZ$2:$HZ$100=BA$1),0),$B178-1973)</f>
        <v>3.5</v>
      </c>
      <c r="BB178" cm="1">
        <f t="array" ref="BB178">INDEX(GMW!$A$2:$HZ$100,MATCH(1,(GMW!$HY$2:$HY$100=BB$3)*(GMW!$HZ$2:$HZ$100=BB$1),0),$B178-1973)</f>
        <v>49092</v>
      </c>
      <c r="BC178" cm="1">
        <f t="array" ref="BC178">INDEX(GMW!$A$2:$HZ$100,MATCH(1,(GMW!$HY$2:$HY$100=BC$3)*(GMW!$HZ$2:$HZ$100=BC$1),0),$B178-1973)</f>
        <v>94.1</v>
      </c>
      <c r="BD178" cm="1">
        <f t="array" ref="BD178">INDEX(GMW!$A$2:$HZ$100,MATCH(1,(GMW!$HY$2:$HY$100=BD$3)*(GMW!$HZ$2:$HZ$100=BD$1),0),$B178-1973)</f>
        <v>32646</v>
      </c>
      <c r="BE178" cm="1">
        <f t="array" ref="BE178">INDEX(GMW!$A$2:$HZ$100,MATCH(1,(GMW!$HY$2:$HY$100=BE$3)*(GMW!$HZ$2:$HZ$100=BE$1),0),$B178-1973)</f>
        <v>3.9</v>
      </c>
      <c r="BF178" cm="1">
        <f t="array" ref="BF178">INDEX(GMW!$A$2:$HZ$100,MATCH(1,(GMW!$HY$2:$HY$100=BF$3)*(GMW!$HZ$2:$HZ$100=BF$1),0),$B178-1973)</f>
        <v>0.87709429999999999</v>
      </c>
      <c r="BG178" cm="1">
        <f t="array" ref="BG178">INDEX(GMW!$A$2:$HZ$100,MATCH(1,(GMW!$HY$2:$HY$100=BG$3)*(GMW!$HZ$2:$HZ$100=BG$1),0),$B178-1973)</f>
        <v>68005.990000000005</v>
      </c>
      <c r="BJ178">
        <f t="shared" si="145"/>
        <v>2022</v>
      </c>
    </row>
    <row r="179" spans="1:63">
      <c r="A179">
        <v>2023</v>
      </c>
      <c r="B179">
        <f t="shared" si="143"/>
        <v>2152</v>
      </c>
      <c r="C179" cm="1">
        <f t="array" ref="C179">INDEX(GMW!$A$2:$HZ$100,MATCH(1,(GMW!$HY$2:$HY$100=C$3)*(GMW!$HZ$2:$HZ$100=C$1),0),$B179-1973)</f>
        <v>569336</v>
      </c>
      <c r="D179" cm="1">
        <f t="array" ref="D179">INDEX(GMW!$A$2:$HZ$100,MATCH(1,(GMW!$HY$2:$HY$100=D$3)*(GMW!$HZ$2:$HZ$100=D$1),0),$B179-1973)</f>
        <v>21409</v>
      </c>
      <c r="E179" cm="1">
        <f t="array" ref="E179">INDEX(GMW!$A$2:$HZ$100,MATCH(1,(GMW!$HY$2:$HY$100=E$3)*(GMW!$HZ$2:$HZ$100=E$1),0),$B179-1973)</f>
        <v>8211</v>
      </c>
      <c r="F179" cm="1">
        <f t="array" ref="F179">INDEX(GMW!$A$2:$HZ$100,MATCH(1,(GMW!$HY$2:$HY$100=F$3)*(GMW!$HZ$2:$HZ$100=F$1),0),$B179-1973)</f>
        <v>270953</v>
      </c>
      <c r="G179" cm="1">
        <f t="array" ref="G179">INDEX(GMW!$A$2:$HZ$100,MATCH(1,(GMW!$HY$2:$HY$100=G$3)*(GMW!$HZ$2:$HZ$100=G$1),0),$B179-1973)</f>
        <v>29620</v>
      </c>
      <c r="H179" cm="1">
        <f t="array" ref="H179">INDEX(GMW!$A$2:$HZ$100,MATCH(1,(GMW!$HY$2:$HY$100=H$3)*(GMW!$HZ$2:$HZ$100=H$1),0),$B179-1973)</f>
        <v>15735</v>
      </c>
      <c r="I179" cm="1">
        <f t="array" ref="I179">INDEX(GMW!$A$2:$HZ$100,MATCH(1,(GMW!$HY$2:$HY$100=I$3)*(GMW!$HZ$2:$HZ$100=I$1),0),$B179-1973)</f>
        <v>294899</v>
      </c>
      <c r="J179" cm="1">
        <f t="array" ref="J179">INDEX(GMW!$A$2:$HZ$100,MATCH(1,(GMW!$HY$2:$HY$100=J$3)*(GMW!$HZ$2:$HZ$100=J$1),0),$B179-1973)</f>
        <v>2539800</v>
      </c>
      <c r="K179" cm="1">
        <f t="array" ref="K179">INDEX(GMW!$A$2:$HZ$100,MATCH(1,(GMW!$HY$2:$HY$100=K$3)*(GMW!$HZ$2:$HZ$100=K$1),0),$B179-1973)</f>
        <v>658554</v>
      </c>
      <c r="L179" cm="1">
        <f t="array" ref="L179">INDEX(GMW!$A$2:$HZ$100,MATCH(1,(GMW!$HY$2:$HY$100=L$3)*(GMW!$HZ$2:$HZ$100=L$1),0),$B179-1973)</f>
        <v>567181.19999999995</v>
      </c>
      <c r="M179" cm="1">
        <f t="array" ref="M179">INDEX(GMW!$A$2:$HZ$100,MATCH(1,(GMW!$HY$2:$HY$100=M$3)*(GMW!$HZ$2:$HZ$100=M$1),0),$B179-1973)</f>
        <v>115.6705</v>
      </c>
      <c r="N179" cm="1">
        <f t="array" ref="N179">INDEX(GMW!$A$2:$HZ$100,MATCH(1,(GMW!$HY$2:$HY$100=N$3)*(GMW!$HZ$2:$HZ$100=N$1),0),$B179-1973)</f>
        <v>127.7333</v>
      </c>
      <c r="O179" cm="1">
        <f t="array" ref="O179">INDEX(GMW!$A$2:$HZ$100,MATCH(1,(GMW!$HY$2:$HY$100=O$3)*(GMW!$HZ$2:$HZ$100=O$1),0),$B179-1973)</f>
        <v>4.25</v>
      </c>
      <c r="P179" cm="1">
        <f t="array" ref="P179">INDEX(GMW!$A$2:$HZ$100,MATCH(1,(GMW!$HY$2:$HY$100=P$3)*(GMW!$HZ$2:$HZ$100=P$1),0),$B179-1973)</f>
        <v>49377</v>
      </c>
      <c r="Q179" cm="1">
        <f t="array" ref="Q179">INDEX(GMW!$A$2:$HZ$100,MATCH(1,(GMW!$HY$2:$HY$100=Q$3)*(GMW!$HZ$2:$HZ$100=Q$1),0),$B179-1973)</f>
        <v>94.2</v>
      </c>
      <c r="R179" cm="1">
        <f t="array" ref="R179">INDEX(GMW!$A$2:$HZ$100,MATCH(1,(GMW!$HY$2:$HY$100=R$3)*(GMW!$HZ$2:$HZ$100=R$1),0),$B179-1973)</f>
        <v>32530</v>
      </c>
      <c r="S179" cm="1">
        <f t="array" ref="S179">INDEX(GMW!$A$2:$HZ$100,MATCH(1,(GMW!$HY$2:$HY$100=S$3)*(GMW!$HZ$2:$HZ$100=S$1),0),$B179-1973)</f>
        <v>3.9</v>
      </c>
      <c r="T179" cm="1">
        <f t="array" ref="T179">INDEX(GMW!$A$2:$HZ$100,MATCH(1,(GMW!$HY$2:$HY$100=T$3)*(GMW!$HZ$2:$HZ$100=T$1),0),$B179-1973)</f>
        <v>0.37918089999999999</v>
      </c>
      <c r="U179" cm="1">
        <f t="array" ref="U179">INDEX(GMW!$A$2:$HZ$100,MATCH(1,(GMW!$HY$2:$HY$100=U$3)*(GMW!$HZ$2:$HZ$100=U$1),0),$B179-1973)</f>
        <v>68178.12</v>
      </c>
      <c r="V179" cm="1">
        <f t="array" ref="V179">INDEX(GMW!$A$2:$HZ$100,MATCH(1,(GMW!$HY$2:$HY$100=V$3)*(GMW!$HZ$2:$HZ$100=V$1),0),$B179-1973)</f>
        <v>569336</v>
      </c>
      <c r="W179" cm="1">
        <f t="array" ref="W179">INDEX(GMW!$A$2:$HZ$100,MATCH(1,(GMW!$HY$2:$HY$100=W$3)*(GMW!$HZ$2:$HZ$100=W$1),0),$B179-1973)</f>
        <v>21409</v>
      </c>
      <c r="X179" cm="1">
        <f t="array" ref="X179">INDEX(GMW!$A$2:$HZ$100,MATCH(1,(GMW!$HY$2:$HY$100=X$3)*(GMW!$HZ$2:$HZ$100=X$1),0),$B179-1973)</f>
        <v>8211</v>
      </c>
      <c r="Y179" cm="1">
        <f t="array" ref="Y179">INDEX(GMW!$A$2:$HZ$100,MATCH(1,(GMW!$HY$2:$HY$100=Y$3)*(GMW!$HZ$2:$HZ$100=Y$1),0),$B179-1973)</f>
        <v>270953</v>
      </c>
      <c r="Z179" cm="1">
        <f t="array" ref="Z179">INDEX(GMW!$A$2:$HZ$100,MATCH(1,(GMW!$HY$2:$HY$100=Z$3)*(GMW!$HZ$2:$HZ$100=Z$1),0),$B179-1973)</f>
        <v>29620</v>
      </c>
      <c r="AA179" cm="1">
        <f t="array" ref="AA179">INDEX(GMW!$A$2:$HZ$100,MATCH(1,(GMW!$HY$2:$HY$100=AA$3)*(GMW!$HZ$2:$HZ$100=AA$1),0),$B179-1973)</f>
        <v>15735</v>
      </c>
      <c r="AB179" cm="1">
        <f t="array" ref="AB179">INDEX(GMW!$A$2:$HZ$100,MATCH(1,(GMW!$HY$2:$HY$100=AB$3)*(GMW!$HZ$2:$HZ$100=AB$1),0),$B179-1973)</f>
        <v>294899</v>
      </c>
      <c r="AC179" cm="1">
        <f t="array" ref="AC179">INDEX(GMW!$A$2:$HZ$100,MATCH(1,(GMW!$HY$2:$HY$100=AC$3)*(GMW!$HZ$2:$HZ$100=AC$1),0),$B179-1973)</f>
        <v>2539800</v>
      </c>
      <c r="AD179" cm="1">
        <f t="array" ref="AD179">INDEX(GMW!$A$2:$HZ$100,MATCH(1,(GMW!$HY$2:$HY$100=AD$3)*(GMW!$HZ$2:$HZ$100=AD$1),0),$B179-1973)</f>
        <v>658554</v>
      </c>
      <c r="AE179" cm="1">
        <f t="array" ref="AE179">INDEX(GMW!$A$2:$HZ$100,MATCH(1,(GMW!$HY$2:$HY$100=AE$3)*(GMW!$HZ$2:$HZ$100=AE$1),0),$B179-1973)</f>
        <v>567181.19999999995</v>
      </c>
      <c r="AF179" cm="1">
        <f t="array" ref="AF179">INDEX(GMW!$A$2:$HZ$100,MATCH(1,(GMW!$HY$2:$HY$100=AF$3)*(GMW!$HZ$2:$HZ$100=AF$1),0),$B179-1973)</f>
        <v>115.6705</v>
      </c>
      <c r="AG179" cm="1">
        <f t="array" ref="AG179">INDEX(GMW!$A$2:$HZ$100,MATCH(1,(GMW!$HY$2:$HY$100=AG$3)*(GMW!$HZ$2:$HZ$100=AG$1),0),$B179-1973)</f>
        <v>127.7333</v>
      </c>
      <c r="AH179" cm="1">
        <f t="array" ref="AH179">INDEX(GMW!$A$2:$HZ$100,MATCH(1,(GMW!$HY$2:$HY$100=AH$3)*(GMW!$HZ$2:$HZ$100=AH$1),0),$B179-1973)</f>
        <v>4.25</v>
      </c>
      <c r="AI179" cm="1">
        <f t="array" ref="AI179">INDEX(GMW!$A$2:$HZ$100,MATCH(1,(GMW!$HY$2:$HY$100=AI$3)*(GMW!$HZ$2:$HZ$100=AI$1),0),$B179-1973)</f>
        <v>49377</v>
      </c>
      <c r="AJ179" cm="1">
        <f t="array" ref="AJ179">INDEX(GMW!$A$2:$HZ$100,MATCH(1,(GMW!$HY$2:$HY$100=AJ$3)*(GMW!$HZ$2:$HZ$100=AJ$1),0),$B179-1973)</f>
        <v>94.2</v>
      </c>
      <c r="AK179" cm="1">
        <f t="array" ref="AK179">INDEX(GMW!$A$2:$HZ$100,MATCH(1,(GMW!$HY$2:$HY$100=AK$3)*(GMW!$HZ$2:$HZ$100=AK$1),0),$B179-1973)</f>
        <v>32530</v>
      </c>
      <c r="AL179" cm="1">
        <f t="array" ref="AL179">INDEX(GMW!$A$2:$HZ$100,MATCH(1,(GMW!$HY$2:$HY$100=AL$3)*(GMW!$HZ$2:$HZ$100=AL$1),0),$B179-1973)</f>
        <v>3.9</v>
      </c>
      <c r="AM179" cm="1">
        <f t="array" ref="AM179">INDEX(GMW!$A$2:$HZ$100,MATCH(1,(GMW!$HY$2:$HY$100=AM$3)*(GMW!$HZ$2:$HZ$100=AM$1),0),$B179-1973)</f>
        <v>0.37918089999999999</v>
      </c>
      <c r="AN179" cm="1">
        <f t="array" ref="AN179">INDEX(GMW!$A$2:$HZ$100,MATCH(1,(GMW!$HY$2:$HY$100=AN$3)*(GMW!$HZ$2:$HZ$100=AN$1),0),$B179-1973)</f>
        <v>68178.12</v>
      </c>
      <c r="AO179" cm="1">
        <f t="array" ref="AO179">INDEX(GMW!$A$2:$HZ$100,MATCH(1,(GMW!$HY$2:$HY$100=AO$3)*(GMW!$HZ$2:$HZ$100=AO$1),0),$B179-1973)</f>
        <v>569336</v>
      </c>
      <c r="AP179" cm="1">
        <f t="array" ref="AP179">INDEX(GMW!$A$2:$HZ$100,MATCH(1,(GMW!$HY$2:$HY$100=AP$3)*(GMW!$HZ$2:$HZ$100=AP$1),0),$B179-1973)</f>
        <v>21409</v>
      </c>
      <c r="AQ179" cm="1">
        <f t="array" ref="AQ179">INDEX(GMW!$A$2:$HZ$100,MATCH(1,(GMW!$HY$2:$HY$100=AQ$3)*(GMW!$HZ$2:$HZ$100=AQ$1),0),$B179-1973)</f>
        <v>8211</v>
      </c>
      <c r="AR179" cm="1">
        <f t="array" ref="AR179">INDEX(GMW!$A$2:$HZ$100,MATCH(1,(GMW!$HY$2:$HY$100=AR$3)*(GMW!$HZ$2:$HZ$100=AR$1),0),$B179-1973)</f>
        <v>270953</v>
      </c>
      <c r="AS179" cm="1">
        <f t="array" ref="AS179">INDEX(GMW!$A$2:$HZ$100,MATCH(1,(GMW!$HY$2:$HY$100=AS$3)*(GMW!$HZ$2:$HZ$100=AS$1),0),$B179-1973)</f>
        <v>29620</v>
      </c>
      <c r="AT179" cm="1">
        <f t="array" ref="AT179">INDEX(GMW!$A$2:$HZ$100,MATCH(1,(GMW!$HY$2:$HY$100=AT$3)*(GMW!$HZ$2:$HZ$100=AT$1),0),$B179-1973)</f>
        <v>15735</v>
      </c>
      <c r="AU179" cm="1">
        <f t="array" ref="AU179">INDEX(GMW!$A$2:$HZ$100,MATCH(1,(GMW!$HY$2:$HY$100=AU$3)*(GMW!$HZ$2:$HZ$100=AU$1),0),$B179-1973)</f>
        <v>294899</v>
      </c>
      <c r="AV179" cm="1">
        <f t="array" ref="AV179">INDEX(GMW!$A$2:$HZ$100,MATCH(1,(GMW!$HY$2:$HY$100=AV$3)*(GMW!$HZ$2:$HZ$100=AV$1),0),$B179-1973)</f>
        <v>2539800</v>
      </c>
      <c r="AW179" cm="1">
        <f t="array" ref="AW179">INDEX(GMW!$A$2:$HZ$100,MATCH(1,(GMW!$HY$2:$HY$100=AW$3)*(GMW!$HZ$2:$HZ$100=AW$1),0),$B179-1973)</f>
        <v>658554</v>
      </c>
      <c r="AX179" cm="1">
        <f t="array" ref="AX179">INDEX(GMW!$A$2:$HZ$100,MATCH(1,(GMW!$HY$2:$HY$100=AX$3)*(GMW!$HZ$2:$HZ$100=AX$1),0),$B179-1973)</f>
        <v>567181.19999999995</v>
      </c>
      <c r="AY179" cm="1">
        <f t="array" ref="AY179">INDEX(GMW!$A$2:$HZ$100,MATCH(1,(GMW!$HY$2:$HY$100=AY$3)*(GMW!$HZ$2:$HZ$100=AY$1),0),$B179-1973)</f>
        <v>115.6705</v>
      </c>
      <c r="AZ179" cm="1">
        <f t="array" ref="AZ179">INDEX(GMW!$A$2:$HZ$100,MATCH(1,(GMW!$HY$2:$HY$100=AZ$3)*(GMW!$HZ$2:$HZ$100=AZ$1),0),$B179-1973)</f>
        <v>127.7333</v>
      </c>
      <c r="BA179" cm="1">
        <f t="array" ref="BA179">INDEX(GMW!$A$2:$HZ$100,MATCH(1,(GMW!$HY$2:$HY$100=BA$3)*(GMW!$HZ$2:$HZ$100=BA$1),0),$B179-1973)</f>
        <v>4.25</v>
      </c>
      <c r="BB179" cm="1">
        <f t="array" ref="BB179">INDEX(GMW!$A$2:$HZ$100,MATCH(1,(GMW!$HY$2:$HY$100=BB$3)*(GMW!$HZ$2:$HZ$100=BB$1),0),$B179-1973)</f>
        <v>49377</v>
      </c>
      <c r="BC179" cm="1">
        <f t="array" ref="BC179">INDEX(GMW!$A$2:$HZ$100,MATCH(1,(GMW!$HY$2:$HY$100=BC$3)*(GMW!$HZ$2:$HZ$100=BC$1),0),$B179-1973)</f>
        <v>94.2</v>
      </c>
      <c r="BD179" cm="1">
        <f t="array" ref="BD179">INDEX(GMW!$A$2:$HZ$100,MATCH(1,(GMW!$HY$2:$HY$100=BD$3)*(GMW!$HZ$2:$HZ$100=BD$1),0),$B179-1973)</f>
        <v>32530</v>
      </c>
      <c r="BE179" cm="1">
        <f t="array" ref="BE179">INDEX(GMW!$A$2:$HZ$100,MATCH(1,(GMW!$HY$2:$HY$100=BE$3)*(GMW!$HZ$2:$HZ$100=BE$1),0),$B179-1973)</f>
        <v>3.9</v>
      </c>
      <c r="BF179" cm="1">
        <f t="array" ref="BF179">INDEX(GMW!$A$2:$HZ$100,MATCH(1,(GMW!$HY$2:$HY$100=BF$3)*(GMW!$HZ$2:$HZ$100=BF$1),0),$B179-1973)</f>
        <v>0.37918089999999999</v>
      </c>
      <c r="BG179" cm="1">
        <f t="array" ref="BG179">INDEX(GMW!$A$2:$HZ$100,MATCH(1,(GMW!$HY$2:$HY$100=BG$3)*(GMW!$HZ$2:$HZ$100=BG$1),0),$B179-1973)</f>
        <v>68178.12</v>
      </c>
      <c r="BJ179">
        <f t="shared" si="145"/>
        <v>2022</v>
      </c>
      <c r="BK179" t="str">
        <f t="shared" ref="BK179" si="155">BJ179&amp;"01"</f>
        <v>202201</v>
      </c>
    </row>
    <row r="180" spans="1:63">
      <c r="B180">
        <f t="shared" si="143"/>
        <v>2153</v>
      </c>
      <c r="C180" cm="1">
        <f t="array" ref="C180">INDEX(GMW!$A$2:$HZ$100,MATCH(1,(GMW!$HY$2:$HY$100=C$3)*(GMW!$HZ$2:$HZ$100=C$1),0),$B180-1973)</f>
        <v>569364</v>
      </c>
      <c r="D180" cm="1">
        <f t="array" ref="D180">INDEX(GMW!$A$2:$HZ$100,MATCH(1,(GMW!$HY$2:$HY$100=D$3)*(GMW!$HZ$2:$HZ$100=D$1),0),$B180-1973)</f>
        <v>51413</v>
      </c>
      <c r="E180" cm="1">
        <f t="array" ref="E180">INDEX(GMW!$A$2:$HZ$100,MATCH(1,(GMW!$HY$2:$HY$100=E$3)*(GMW!$HZ$2:$HZ$100=E$1),0),$B180-1973)</f>
        <v>-41295</v>
      </c>
      <c r="F180" cm="1">
        <f t="array" ref="F180">INDEX(GMW!$A$2:$HZ$100,MATCH(1,(GMW!$HY$2:$HY$100=F$3)*(GMW!$HZ$2:$HZ$100=F$1),0),$B180-1973)</f>
        <v>278126</v>
      </c>
      <c r="G180" cm="1">
        <f t="array" ref="G180">INDEX(GMW!$A$2:$HZ$100,MATCH(1,(GMW!$HY$2:$HY$100=G$3)*(GMW!$HZ$2:$HZ$100=G$1),0),$B180-1973)</f>
        <v>10118</v>
      </c>
      <c r="H180" cm="1">
        <f t="array" ref="H180">INDEX(GMW!$A$2:$HZ$100,MATCH(1,(GMW!$HY$2:$HY$100=H$3)*(GMW!$HZ$2:$HZ$100=H$1),0),$B180-1973)</f>
        <v>16000</v>
      </c>
      <c r="I180" cm="1">
        <f t="array" ref="I180">INDEX(GMW!$A$2:$HZ$100,MATCH(1,(GMW!$HY$2:$HY$100=I$3)*(GMW!$HZ$2:$HZ$100=I$1),0),$B180-1973)</f>
        <v>252831</v>
      </c>
      <c r="J180" cm="1">
        <f t="array" ref="J180">INDEX(GMW!$A$2:$HZ$100,MATCH(1,(GMW!$HY$2:$HY$100=J$3)*(GMW!$HZ$2:$HZ$100=J$1),0),$B180-1973)</f>
        <v>2598300</v>
      </c>
      <c r="K180" cm="1">
        <f t="array" ref="K180">INDEX(GMW!$A$2:$HZ$100,MATCH(1,(GMW!$HY$2:$HY$100=K$3)*(GMW!$HZ$2:$HZ$100=K$1),0),$B180-1973)</f>
        <v>674271</v>
      </c>
      <c r="L180" cm="1">
        <f t="array" ref="L180">INDEX(GMW!$A$2:$HZ$100,MATCH(1,(GMW!$HY$2:$HY$100=L$3)*(GMW!$HZ$2:$HZ$100=L$1),0),$B180-1973)</f>
        <v>566476.30000000005</v>
      </c>
      <c r="M180" cm="1">
        <f t="array" ref="M180">INDEX(GMW!$A$2:$HZ$100,MATCH(1,(GMW!$HY$2:$HY$100=M$3)*(GMW!$HZ$2:$HZ$100=M$1),0),$B180-1973)</f>
        <v>118.42529999999999</v>
      </c>
      <c r="N180" cm="1">
        <f t="array" ref="N180">INDEX(GMW!$A$2:$HZ$100,MATCH(1,(GMW!$HY$2:$HY$100=N$3)*(GMW!$HZ$2:$HZ$100=N$1),0),$B180-1973)</f>
        <v>131.0667</v>
      </c>
      <c r="O180" cm="1">
        <f t="array" ref="O180">INDEX(GMW!$A$2:$HZ$100,MATCH(1,(GMW!$HY$2:$HY$100=O$3)*(GMW!$HZ$2:$HZ$100=O$1),0),$B180-1973)</f>
        <v>5</v>
      </c>
      <c r="P180" cm="1">
        <f t="array" ref="P180">INDEX(GMW!$A$2:$HZ$100,MATCH(1,(GMW!$HY$2:$HY$100=P$3)*(GMW!$HZ$2:$HZ$100=P$1),0),$B180-1973)</f>
        <v>50229</v>
      </c>
      <c r="Q180" cm="1">
        <f t="array" ref="Q180">INDEX(GMW!$A$2:$HZ$100,MATCH(1,(GMW!$HY$2:$HY$100=Q$3)*(GMW!$HZ$2:$HZ$100=Q$1),0),$B180-1973)</f>
        <v>95</v>
      </c>
      <c r="R180" cm="1">
        <f t="array" ref="R180">INDEX(GMW!$A$2:$HZ$100,MATCH(1,(GMW!$HY$2:$HY$100=R$3)*(GMW!$HZ$2:$HZ$100=R$1),0),$B180-1973)</f>
        <v>32611</v>
      </c>
      <c r="S180" cm="1">
        <f t="array" ref="S180">INDEX(GMW!$A$2:$HZ$100,MATCH(1,(GMW!$HY$2:$HY$100=S$3)*(GMW!$HZ$2:$HZ$100=S$1),0),$B180-1973)</f>
        <v>4.2</v>
      </c>
      <c r="T180" cm="1">
        <f t="array" ref="T180">INDEX(GMW!$A$2:$HZ$100,MATCH(1,(GMW!$HY$2:$HY$100=T$3)*(GMW!$HZ$2:$HZ$100=T$1),0),$B180-1973)</f>
        <v>0.50849909999999998</v>
      </c>
      <c r="U180" cm="1">
        <f t="array" ref="U180">INDEX(GMW!$A$2:$HZ$100,MATCH(1,(GMW!$HY$2:$HY$100=U$3)*(GMW!$HZ$2:$HZ$100=U$1),0),$B180-1973)</f>
        <v>68350.23</v>
      </c>
      <c r="V180" cm="1">
        <f t="array" ref="V180">INDEX(GMW!$A$2:$HZ$100,MATCH(1,(GMW!$HY$2:$HY$100=V$3)*(GMW!$HZ$2:$HZ$100=V$1),0),$B180-1973)</f>
        <v>569364</v>
      </c>
      <c r="W180" cm="1">
        <f t="array" ref="W180">INDEX(GMW!$A$2:$HZ$100,MATCH(1,(GMW!$HY$2:$HY$100=W$3)*(GMW!$HZ$2:$HZ$100=W$1),0),$B180-1973)</f>
        <v>51413</v>
      </c>
      <c r="X180" cm="1">
        <f t="array" ref="X180">INDEX(GMW!$A$2:$HZ$100,MATCH(1,(GMW!$HY$2:$HY$100=X$3)*(GMW!$HZ$2:$HZ$100=X$1),0),$B180-1973)</f>
        <v>-41295</v>
      </c>
      <c r="Y180" cm="1">
        <f t="array" ref="Y180">INDEX(GMW!$A$2:$HZ$100,MATCH(1,(GMW!$HY$2:$HY$100=Y$3)*(GMW!$HZ$2:$HZ$100=Y$1),0),$B180-1973)</f>
        <v>278126</v>
      </c>
      <c r="Z180" cm="1">
        <f t="array" ref="Z180">INDEX(GMW!$A$2:$HZ$100,MATCH(1,(GMW!$HY$2:$HY$100=Z$3)*(GMW!$HZ$2:$HZ$100=Z$1),0),$B180-1973)</f>
        <v>10118</v>
      </c>
      <c r="AA180" cm="1">
        <f t="array" ref="AA180">INDEX(GMW!$A$2:$HZ$100,MATCH(1,(GMW!$HY$2:$HY$100=AA$3)*(GMW!$HZ$2:$HZ$100=AA$1),0),$B180-1973)</f>
        <v>16000</v>
      </c>
      <c r="AB180" cm="1">
        <f t="array" ref="AB180">INDEX(GMW!$A$2:$HZ$100,MATCH(1,(GMW!$HY$2:$HY$100=AB$3)*(GMW!$HZ$2:$HZ$100=AB$1),0),$B180-1973)</f>
        <v>252831</v>
      </c>
      <c r="AC180" cm="1">
        <f t="array" ref="AC180">INDEX(GMW!$A$2:$HZ$100,MATCH(1,(GMW!$HY$2:$HY$100=AC$3)*(GMW!$HZ$2:$HZ$100=AC$1),0),$B180-1973)</f>
        <v>2598300</v>
      </c>
      <c r="AD180" cm="1">
        <f t="array" ref="AD180">INDEX(GMW!$A$2:$HZ$100,MATCH(1,(GMW!$HY$2:$HY$100=AD$3)*(GMW!$HZ$2:$HZ$100=AD$1),0),$B180-1973)</f>
        <v>674271</v>
      </c>
      <c r="AE180" cm="1">
        <f t="array" ref="AE180">INDEX(GMW!$A$2:$HZ$100,MATCH(1,(GMW!$HY$2:$HY$100=AE$3)*(GMW!$HZ$2:$HZ$100=AE$1),0),$B180-1973)</f>
        <v>566476.30000000005</v>
      </c>
      <c r="AF180" cm="1">
        <f t="array" ref="AF180">INDEX(GMW!$A$2:$HZ$100,MATCH(1,(GMW!$HY$2:$HY$100=AF$3)*(GMW!$HZ$2:$HZ$100=AF$1),0),$B180-1973)</f>
        <v>118.42529999999999</v>
      </c>
      <c r="AG180" cm="1">
        <f t="array" ref="AG180">INDEX(GMW!$A$2:$HZ$100,MATCH(1,(GMW!$HY$2:$HY$100=AG$3)*(GMW!$HZ$2:$HZ$100=AG$1),0),$B180-1973)</f>
        <v>131.0667</v>
      </c>
      <c r="AH180" cm="1">
        <f t="array" ref="AH180">INDEX(GMW!$A$2:$HZ$100,MATCH(1,(GMW!$HY$2:$HY$100=AH$3)*(GMW!$HZ$2:$HZ$100=AH$1),0),$B180-1973)</f>
        <v>5</v>
      </c>
      <c r="AI180" cm="1">
        <f t="array" ref="AI180">INDEX(GMW!$A$2:$HZ$100,MATCH(1,(GMW!$HY$2:$HY$100=AI$3)*(GMW!$HZ$2:$HZ$100=AI$1),0),$B180-1973)</f>
        <v>50229</v>
      </c>
      <c r="AJ180" cm="1">
        <f t="array" ref="AJ180">INDEX(GMW!$A$2:$HZ$100,MATCH(1,(GMW!$HY$2:$HY$100=AJ$3)*(GMW!$HZ$2:$HZ$100=AJ$1),0),$B180-1973)</f>
        <v>95</v>
      </c>
      <c r="AK180" cm="1">
        <f t="array" ref="AK180">INDEX(GMW!$A$2:$HZ$100,MATCH(1,(GMW!$HY$2:$HY$100=AK$3)*(GMW!$HZ$2:$HZ$100=AK$1),0),$B180-1973)</f>
        <v>32611</v>
      </c>
      <c r="AL180" cm="1">
        <f t="array" ref="AL180">INDEX(GMW!$A$2:$HZ$100,MATCH(1,(GMW!$HY$2:$HY$100=AL$3)*(GMW!$HZ$2:$HZ$100=AL$1),0),$B180-1973)</f>
        <v>4.2</v>
      </c>
      <c r="AM180" cm="1">
        <f t="array" ref="AM180">INDEX(GMW!$A$2:$HZ$100,MATCH(1,(GMW!$HY$2:$HY$100=AM$3)*(GMW!$HZ$2:$HZ$100=AM$1),0),$B180-1973)</f>
        <v>0.50849909999999998</v>
      </c>
      <c r="AN180" cm="1">
        <f t="array" ref="AN180">INDEX(GMW!$A$2:$HZ$100,MATCH(1,(GMW!$HY$2:$HY$100=AN$3)*(GMW!$HZ$2:$HZ$100=AN$1),0),$B180-1973)</f>
        <v>68350.23</v>
      </c>
      <c r="AO180" cm="1">
        <f t="array" ref="AO180">INDEX(GMW!$A$2:$HZ$100,MATCH(1,(GMW!$HY$2:$HY$100=AO$3)*(GMW!$HZ$2:$HZ$100=AO$1),0),$B180-1973)</f>
        <v>569364</v>
      </c>
      <c r="AP180" cm="1">
        <f t="array" ref="AP180">INDEX(GMW!$A$2:$HZ$100,MATCH(1,(GMW!$HY$2:$HY$100=AP$3)*(GMW!$HZ$2:$HZ$100=AP$1),0),$B180-1973)</f>
        <v>51413</v>
      </c>
      <c r="AQ180" cm="1">
        <f t="array" ref="AQ180">INDEX(GMW!$A$2:$HZ$100,MATCH(1,(GMW!$HY$2:$HY$100=AQ$3)*(GMW!$HZ$2:$HZ$100=AQ$1),0),$B180-1973)</f>
        <v>-41295</v>
      </c>
      <c r="AR180" cm="1">
        <f t="array" ref="AR180">INDEX(GMW!$A$2:$HZ$100,MATCH(1,(GMW!$HY$2:$HY$100=AR$3)*(GMW!$HZ$2:$HZ$100=AR$1),0),$B180-1973)</f>
        <v>278126</v>
      </c>
      <c r="AS180" cm="1">
        <f t="array" ref="AS180">INDEX(GMW!$A$2:$HZ$100,MATCH(1,(GMW!$HY$2:$HY$100=AS$3)*(GMW!$HZ$2:$HZ$100=AS$1),0),$B180-1973)</f>
        <v>10118</v>
      </c>
      <c r="AT180" cm="1">
        <f t="array" ref="AT180">INDEX(GMW!$A$2:$HZ$100,MATCH(1,(GMW!$HY$2:$HY$100=AT$3)*(GMW!$HZ$2:$HZ$100=AT$1),0),$B180-1973)</f>
        <v>16000</v>
      </c>
      <c r="AU180" cm="1">
        <f t="array" ref="AU180">INDEX(GMW!$A$2:$HZ$100,MATCH(1,(GMW!$HY$2:$HY$100=AU$3)*(GMW!$HZ$2:$HZ$100=AU$1),0),$B180-1973)</f>
        <v>252831</v>
      </c>
      <c r="AV180" cm="1">
        <f t="array" ref="AV180">INDEX(GMW!$A$2:$HZ$100,MATCH(1,(GMW!$HY$2:$HY$100=AV$3)*(GMW!$HZ$2:$HZ$100=AV$1),0),$B180-1973)</f>
        <v>2598300</v>
      </c>
      <c r="AW180" cm="1">
        <f t="array" ref="AW180">INDEX(GMW!$A$2:$HZ$100,MATCH(1,(GMW!$HY$2:$HY$100=AW$3)*(GMW!$HZ$2:$HZ$100=AW$1),0),$B180-1973)</f>
        <v>674271</v>
      </c>
      <c r="AX180" cm="1">
        <f t="array" ref="AX180">INDEX(GMW!$A$2:$HZ$100,MATCH(1,(GMW!$HY$2:$HY$100=AX$3)*(GMW!$HZ$2:$HZ$100=AX$1),0),$B180-1973)</f>
        <v>566476.30000000005</v>
      </c>
      <c r="AY180" cm="1">
        <f t="array" ref="AY180">INDEX(GMW!$A$2:$HZ$100,MATCH(1,(GMW!$HY$2:$HY$100=AY$3)*(GMW!$HZ$2:$HZ$100=AY$1),0),$B180-1973)</f>
        <v>118.42529999999999</v>
      </c>
      <c r="AZ180" cm="1">
        <f t="array" ref="AZ180">INDEX(GMW!$A$2:$HZ$100,MATCH(1,(GMW!$HY$2:$HY$100=AZ$3)*(GMW!$HZ$2:$HZ$100=AZ$1),0),$B180-1973)</f>
        <v>131.0667</v>
      </c>
      <c r="BA180" cm="1">
        <f t="array" ref="BA180">INDEX(GMW!$A$2:$HZ$100,MATCH(1,(GMW!$HY$2:$HY$100=BA$3)*(GMW!$HZ$2:$HZ$100=BA$1),0),$B180-1973)</f>
        <v>5</v>
      </c>
      <c r="BB180" cm="1">
        <f t="array" ref="BB180">INDEX(GMW!$A$2:$HZ$100,MATCH(1,(GMW!$HY$2:$HY$100=BB$3)*(GMW!$HZ$2:$HZ$100=BB$1),0),$B180-1973)</f>
        <v>50229</v>
      </c>
      <c r="BC180" cm="1">
        <f t="array" ref="BC180">INDEX(GMW!$A$2:$HZ$100,MATCH(1,(GMW!$HY$2:$HY$100=BC$3)*(GMW!$HZ$2:$HZ$100=BC$1),0),$B180-1973)</f>
        <v>95</v>
      </c>
      <c r="BD180" cm="1">
        <f t="array" ref="BD180">INDEX(GMW!$A$2:$HZ$100,MATCH(1,(GMW!$HY$2:$HY$100=BD$3)*(GMW!$HZ$2:$HZ$100=BD$1),0),$B180-1973)</f>
        <v>32611</v>
      </c>
      <c r="BE180" cm="1">
        <f t="array" ref="BE180">INDEX(GMW!$A$2:$HZ$100,MATCH(1,(GMW!$HY$2:$HY$100=BE$3)*(GMW!$HZ$2:$HZ$100=BE$1),0),$B180-1973)</f>
        <v>4.2</v>
      </c>
      <c r="BF180" cm="1">
        <f t="array" ref="BF180">INDEX(GMW!$A$2:$HZ$100,MATCH(1,(GMW!$HY$2:$HY$100=BF$3)*(GMW!$HZ$2:$HZ$100=BF$1),0),$B180-1973)</f>
        <v>0.50849909999999998</v>
      </c>
      <c r="BG180" cm="1">
        <f t="array" ref="BG180">INDEX(GMW!$A$2:$HZ$100,MATCH(1,(GMW!$HY$2:$HY$100=BG$3)*(GMW!$HZ$2:$HZ$100=BG$1),0),$B180-1973)</f>
        <v>68350.23</v>
      </c>
      <c r="BJ180">
        <f t="shared" si="145"/>
        <v>2023</v>
      </c>
    </row>
    <row r="181" spans="1:63">
      <c r="B181">
        <f t="shared" si="143"/>
        <v>2154</v>
      </c>
      <c r="C181" cm="1">
        <f t="array" ref="C181">INDEX(GMW!$A$2:$HZ$100,MATCH(1,(GMW!$HY$2:$HY$100=C$3)*(GMW!$HZ$2:$HZ$100=C$1),0),$B181-1973)</f>
        <v>568655</v>
      </c>
      <c r="D181" cm="1">
        <f t="array" ref="D181">INDEX(GMW!$A$2:$HZ$100,MATCH(1,(GMW!$HY$2:$HY$100=D$3)*(GMW!$HZ$2:$HZ$100=D$1),0),$B181-1973)</f>
        <v>26157</v>
      </c>
      <c r="E181" cm="1">
        <f t="array" ref="E181">INDEX(GMW!$A$2:$HZ$100,MATCH(1,(GMW!$HY$2:$HY$100=E$3)*(GMW!$HZ$2:$HZ$100=E$1),0),$B181-1973)</f>
        <v>-12446</v>
      </c>
      <c r="F181" cm="1">
        <f t="array" ref="F181">INDEX(GMW!$A$2:$HZ$100,MATCH(1,(GMW!$HY$2:$HY$100=F$3)*(GMW!$HZ$2:$HZ$100=F$1),0),$B181-1973)</f>
        <v>263153</v>
      </c>
      <c r="G181" cm="1">
        <f t="array" ref="G181">INDEX(GMW!$A$2:$HZ$100,MATCH(1,(GMW!$HY$2:$HY$100=G$3)*(GMW!$HZ$2:$HZ$100=G$1),0),$B181-1973)</f>
        <v>13711</v>
      </c>
      <c r="H181" cm="1">
        <f t="array" ref="H181">INDEX(GMW!$A$2:$HZ$100,MATCH(1,(GMW!$HY$2:$HY$100=H$3)*(GMW!$HZ$2:$HZ$100=H$1),0),$B181-1973)</f>
        <v>16182</v>
      </c>
      <c r="I181" cm="1">
        <f t="array" ref="I181">INDEX(GMW!$A$2:$HZ$100,MATCH(1,(GMW!$HY$2:$HY$100=I$3)*(GMW!$HZ$2:$HZ$100=I$1),0),$B181-1973)</f>
        <v>266889</v>
      </c>
      <c r="J181" cm="1">
        <f t="array" ref="J181">INDEX(GMW!$A$2:$HZ$100,MATCH(1,(GMW!$HY$2:$HY$100=J$3)*(GMW!$HZ$2:$HZ$100=J$1),0),$B181-1973)</f>
        <v>2598500</v>
      </c>
      <c r="K181" cm="1">
        <f t="array" ref="K181">INDEX(GMW!$A$2:$HZ$100,MATCH(1,(GMW!$HY$2:$HY$100=K$3)*(GMW!$HZ$2:$HZ$100=K$1),0),$B181-1973)</f>
        <v>679198</v>
      </c>
      <c r="L181" cm="1">
        <f t="array" ref="L181">INDEX(GMW!$A$2:$HZ$100,MATCH(1,(GMW!$HY$2:$HY$100=L$3)*(GMW!$HZ$2:$HZ$100=L$1),0),$B181-1973)</f>
        <v>564088.1</v>
      </c>
      <c r="M181" cm="1">
        <f t="array" ref="M181">INDEX(GMW!$A$2:$HZ$100,MATCH(1,(GMW!$HY$2:$HY$100=M$3)*(GMW!$HZ$2:$HZ$100=M$1),0),$B181-1973)</f>
        <v>119.43940000000001</v>
      </c>
      <c r="N181" cm="1">
        <f t="array" ref="N181">INDEX(GMW!$A$2:$HZ$100,MATCH(1,(GMW!$HY$2:$HY$100=N$3)*(GMW!$HZ$2:$HZ$100=N$1),0),$B181-1973)</f>
        <v>131.4</v>
      </c>
      <c r="O181" cm="1">
        <f t="array" ref="O181">INDEX(GMW!$A$2:$HZ$100,MATCH(1,(GMW!$HY$2:$HY$100=O$3)*(GMW!$HZ$2:$HZ$100=O$1),0),$B181-1973)</f>
        <v>5.25</v>
      </c>
      <c r="P181" cm="1">
        <f t="array" ref="P181">INDEX(GMW!$A$2:$HZ$100,MATCH(1,(GMW!$HY$2:$HY$100=P$3)*(GMW!$HZ$2:$HZ$100=P$1),0),$B181-1973)</f>
        <v>50331</v>
      </c>
      <c r="Q181" cm="1">
        <f t="array" ref="Q181">INDEX(GMW!$A$2:$HZ$100,MATCH(1,(GMW!$HY$2:$HY$100=Q$3)*(GMW!$HZ$2:$HZ$100=Q$1),0),$B181-1973)</f>
        <v>95.2</v>
      </c>
      <c r="R181" cm="1">
        <f t="array" ref="R181">INDEX(GMW!$A$2:$HZ$100,MATCH(1,(GMW!$HY$2:$HY$100=R$3)*(GMW!$HZ$2:$HZ$100=R$1),0),$B181-1973)</f>
        <v>32653</v>
      </c>
      <c r="S181" cm="1">
        <f t="array" ref="S181">INDEX(GMW!$A$2:$HZ$100,MATCH(1,(GMW!$HY$2:$HY$100=S$3)*(GMW!$HZ$2:$HZ$100=S$1),0),$B181-1973)</f>
        <v>4.0999999999999996</v>
      </c>
      <c r="T181" cm="1">
        <f t="array" ref="T181">INDEX(GMW!$A$2:$HZ$100,MATCH(1,(GMW!$HY$2:$HY$100=T$3)*(GMW!$HZ$2:$HZ$100=T$1),0),$B181-1973)</f>
        <v>0.80633160000000004</v>
      </c>
      <c r="U181" cm="1">
        <f t="array" ref="U181">INDEX(GMW!$A$2:$HZ$100,MATCH(1,(GMW!$HY$2:$HY$100=U$3)*(GMW!$HZ$2:$HZ$100=U$1),0),$B181-1973)</f>
        <v>68515.88</v>
      </c>
      <c r="V181" cm="1">
        <f t="array" ref="V181">INDEX(GMW!$A$2:$HZ$100,MATCH(1,(GMW!$HY$2:$HY$100=V$3)*(GMW!$HZ$2:$HZ$100=V$1),0),$B181-1973)</f>
        <v>568655</v>
      </c>
      <c r="W181" cm="1">
        <f t="array" ref="W181">INDEX(GMW!$A$2:$HZ$100,MATCH(1,(GMW!$HY$2:$HY$100=W$3)*(GMW!$HZ$2:$HZ$100=W$1),0),$B181-1973)</f>
        <v>26157</v>
      </c>
      <c r="X181" cm="1">
        <f t="array" ref="X181">INDEX(GMW!$A$2:$HZ$100,MATCH(1,(GMW!$HY$2:$HY$100=X$3)*(GMW!$HZ$2:$HZ$100=X$1),0),$B181-1973)</f>
        <v>-12446</v>
      </c>
      <c r="Y181" cm="1">
        <f t="array" ref="Y181">INDEX(GMW!$A$2:$HZ$100,MATCH(1,(GMW!$HY$2:$HY$100=Y$3)*(GMW!$HZ$2:$HZ$100=Y$1),0),$B181-1973)</f>
        <v>263153</v>
      </c>
      <c r="Z181" cm="1">
        <f t="array" ref="Z181">INDEX(GMW!$A$2:$HZ$100,MATCH(1,(GMW!$HY$2:$HY$100=Z$3)*(GMW!$HZ$2:$HZ$100=Z$1),0),$B181-1973)</f>
        <v>13711</v>
      </c>
      <c r="AA181" cm="1">
        <f t="array" ref="AA181">INDEX(GMW!$A$2:$HZ$100,MATCH(1,(GMW!$HY$2:$HY$100=AA$3)*(GMW!$HZ$2:$HZ$100=AA$1),0),$B181-1973)</f>
        <v>16182</v>
      </c>
      <c r="AB181" cm="1">
        <f t="array" ref="AB181">INDEX(GMW!$A$2:$HZ$100,MATCH(1,(GMW!$HY$2:$HY$100=AB$3)*(GMW!$HZ$2:$HZ$100=AB$1),0),$B181-1973)</f>
        <v>266889</v>
      </c>
      <c r="AC181" cm="1">
        <f t="array" ref="AC181">INDEX(GMW!$A$2:$HZ$100,MATCH(1,(GMW!$HY$2:$HY$100=AC$3)*(GMW!$HZ$2:$HZ$100=AC$1),0),$B181-1973)</f>
        <v>2598500</v>
      </c>
      <c r="AD181" cm="1">
        <f t="array" ref="AD181">INDEX(GMW!$A$2:$HZ$100,MATCH(1,(GMW!$HY$2:$HY$100=AD$3)*(GMW!$HZ$2:$HZ$100=AD$1),0),$B181-1973)</f>
        <v>679198</v>
      </c>
      <c r="AE181" cm="1">
        <f t="array" ref="AE181">INDEX(GMW!$A$2:$HZ$100,MATCH(1,(GMW!$HY$2:$HY$100=AE$3)*(GMW!$HZ$2:$HZ$100=AE$1),0),$B181-1973)</f>
        <v>564088.1</v>
      </c>
      <c r="AF181" cm="1">
        <f t="array" ref="AF181">INDEX(GMW!$A$2:$HZ$100,MATCH(1,(GMW!$HY$2:$HY$100=AF$3)*(GMW!$HZ$2:$HZ$100=AF$1),0),$B181-1973)</f>
        <v>119.43940000000001</v>
      </c>
      <c r="AG181" cm="1">
        <f t="array" ref="AG181">INDEX(GMW!$A$2:$HZ$100,MATCH(1,(GMW!$HY$2:$HY$100=AG$3)*(GMW!$HZ$2:$HZ$100=AG$1),0),$B181-1973)</f>
        <v>131.4</v>
      </c>
      <c r="AH181" cm="1">
        <f t="array" ref="AH181">INDEX(GMW!$A$2:$HZ$100,MATCH(1,(GMW!$HY$2:$HY$100=AH$3)*(GMW!$HZ$2:$HZ$100=AH$1),0),$B181-1973)</f>
        <v>5.25</v>
      </c>
      <c r="AI181" cm="1">
        <f t="array" ref="AI181">INDEX(GMW!$A$2:$HZ$100,MATCH(1,(GMW!$HY$2:$HY$100=AI$3)*(GMW!$HZ$2:$HZ$100=AI$1),0),$B181-1973)</f>
        <v>50331</v>
      </c>
      <c r="AJ181" cm="1">
        <f t="array" ref="AJ181">INDEX(GMW!$A$2:$HZ$100,MATCH(1,(GMW!$HY$2:$HY$100=AJ$3)*(GMW!$HZ$2:$HZ$100=AJ$1),0),$B181-1973)</f>
        <v>95.2</v>
      </c>
      <c r="AK181" cm="1">
        <f t="array" ref="AK181">INDEX(GMW!$A$2:$HZ$100,MATCH(1,(GMW!$HY$2:$HY$100=AK$3)*(GMW!$HZ$2:$HZ$100=AK$1),0),$B181-1973)</f>
        <v>32653</v>
      </c>
      <c r="AL181" cm="1">
        <f t="array" ref="AL181">INDEX(GMW!$A$2:$HZ$100,MATCH(1,(GMW!$HY$2:$HY$100=AL$3)*(GMW!$HZ$2:$HZ$100=AL$1),0),$B181-1973)</f>
        <v>4.0999999999999996</v>
      </c>
      <c r="AM181" cm="1">
        <f t="array" ref="AM181">INDEX(GMW!$A$2:$HZ$100,MATCH(1,(GMW!$HY$2:$HY$100=AM$3)*(GMW!$HZ$2:$HZ$100=AM$1),0),$B181-1973)</f>
        <v>0.80633160000000004</v>
      </c>
      <c r="AN181" cm="1">
        <f t="array" ref="AN181">INDEX(GMW!$A$2:$HZ$100,MATCH(1,(GMW!$HY$2:$HY$100=AN$3)*(GMW!$HZ$2:$HZ$100=AN$1),0),$B181-1973)</f>
        <v>68515.88</v>
      </c>
      <c r="AO181" cm="1">
        <f t="array" ref="AO181">INDEX(GMW!$A$2:$HZ$100,MATCH(1,(GMW!$HY$2:$HY$100=AO$3)*(GMW!$HZ$2:$HZ$100=AO$1),0),$B181-1973)</f>
        <v>568655</v>
      </c>
      <c r="AP181" cm="1">
        <f t="array" ref="AP181">INDEX(GMW!$A$2:$HZ$100,MATCH(1,(GMW!$HY$2:$HY$100=AP$3)*(GMW!$HZ$2:$HZ$100=AP$1),0),$B181-1973)</f>
        <v>26157</v>
      </c>
      <c r="AQ181" cm="1">
        <f t="array" ref="AQ181">INDEX(GMW!$A$2:$HZ$100,MATCH(1,(GMW!$HY$2:$HY$100=AQ$3)*(GMW!$HZ$2:$HZ$100=AQ$1),0),$B181-1973)</f>
        <v>-12446</v>
      </c>
      <c r="AR181" cm="1">
        <f t="array" ref="AR181">INDEX(GMW!$A$2:$HZ$100,MATCH(1,(GMW!$HY$2:$HY$100=AR$3)*(GMW!$HZ$2:$HZ$100=AR$1),0),$B181-1973)</f>
        <v>263153</v>
      </c>
      <c r="AS181" cm="1">
        <f t="array" ref="AS181">INDEX(GMW!$A$2:$HZ$100,MATCH(1,(GMW!$HY$2:$HY$100=AS$3)*(GMW!$HZ$2:$HZ$100=AS$1),0),$B181-1973)</f>
        <v>13711</v>
      </c>
      <c r="AT181" cm="1">
        <f t="array" ref="AT181">INDEX(GMW!$A$2:$HZ$100,MATCH(1,(GMW!$HY$2:$HY$100=AT$3)*(GMW!$HZ$2:$HZ$100=AT$1),0),$B181-1973)</f>
        <v>16182</v>
      </c>
      <c r="AU181" cm="1">
        <f t="array" ref="AU181">INDEX(GMW!$A$2:$HZ$100,MATCH(1,(GMW!$HY$2:$HY$100=AU$3)*(GMW!$HZ$2:$HZ$100=AU$1),0),$B181-1973)</f>
        <v>266889</v>
      </c>
      <c r="AV181" cm="1">
        <f t="array" ref="AV181">INDEX(GMW!$A$2:$HZ$100,MATCH(1,(GMW!$HY$2:$HY$100=AV$3)*(GMW!$HZ$2:$HZ$100=AV$1),0),$B181-1973)</f>
        <v>2598500</v>
      </c>
      <c r="AW181" cm="1">
        <f t="array" ref="AW181">INDEX(GMW!$A$2:$HZ$100,MATCH(1,(GMW!$HY$2:$HY$100=AW$3)*(GMW!$HZ$2:$HZ$100=AW$1),0),$B181-1973)</f>
        <v>679198</v>
      </c>
      <c r="AX181" cm="1">
        <f t="array" ref="AX181">INDEX(GMW!$A$2:$HZ$100,MATCH(1,(GMW!$HY$2:$HY$100=AX$3)*(GMW!$HZ$2:$HZ$100=AX$1),0),$B181-1973)</f>
        <v>564088.1</v>
      </c>
      <c r="AY181" cm="1">
        <f t="array" ref="AY181">INDEX(GMW!$A$2:$HZ$100,MATCH(1,(GMW!$HY$2:$HY$100=AY$3)*(GMW!$HZ$2:$HZ$100=AY$1),0),$B181-1973)</f>
        <v>119.43940000000001</v>
      </c>
      <c r="AZ181" cm="1">
        <f t="array" ref="AZ181">INDEX(GMW!$A$2:$HZ$100,MATCH(1,(GMW!$HY$2:$HY$100=AZ$3)*(GMW!$HZ$2:$HZ$100=AZ$1),0),$B181-1973)</f>
        <v>131.4</v>
      </c>
      <c r="BA181" cm="1">
        <f t="array" ref="BA181">INDEX(GMW!$A$2:$HZ$100,MATCH(1,(GMW!$HY$2:$HY$100=BA$3)*(GMW!$HZ$2:$HZ$100=BA$1),0),$B181-1973)</f>
        <v>5.25</v>
      </c>
      <c r="BB181" cm="1">
        <f t="array" ref="BB181">INDEX(GMW!$A$2:$HZ$100,MATCH(1,(GMW!$HY$2:$HY$100=BB$3)*(GMW!$HZ$2:$HZ$100=BB$1),0),$B181-1973)</f>
        <v>50331</v>
      </c>
      <c r="BC181" cm="1">
        <f t="array" ref="BC181">INDEX(GMW!$A$2:$HZ$100,MATCH(1,(GMW!$HY$2:$HY$100=BC$3)*(GMW!$HZ$2:$HZ$100=BC$1),0),$B181-1973)</f>
        <v>95.2</v>
      </c>
      <c r="BD181" cm="1">
        <f t="array" ref="BD181">INDEX(GMW!$A$2:$HZ$100,MATCH(1,(GMW!$HY$2:$HY$100=BD$3)*(GMW!$HZ$2:$HZ$100=BD$1),0),$B181-1973)</f>
        <v>32653</v>
      </c>
      <c r="BE181" cm="1">
        <f t="array" ref="BE181">INDEX(GMW!$A$2:$HZ$100,MATCH(1,(GMW!$HY$2:$HY$100=BE$3)*(GMW!$HZ$2:$HZ$100=BE$1),0),$B181-1973)</f>
        <v>4.0999999999999996</v>
      </c>
      <c r="BF181" cm="1">
        <f t="array" ref="BF181">INDEX(GMW!$A$2:$HZ$100,MATCH(1,(GMW!$HY$2:$HY$100=BF$3)*(GMW!$HZ$2:$HZ$100=BF$1),0),$B181-1973)</f>
        <v>0.80633160000000004</v>
      </c>
      <c r="BG181" cm="1">
        <f t="array" ref="BG181">INDEX(GMW!$A$2:$HZ$100,MATCH(1,(GMW!$HY$2:$HY$100=BG$3)*(GMW!$HZ$2:$HZ$100=BG$1),0),$B181-1973)</f>
        <v>68515.88</v>
      </c>
      <c r="BJ181">
        <f t="shared" si="145"/>
        <v>2023</v>
      </c>
    </row>
    <row r="182" spans="1:63">
      <c r="B182">
        <f t="shared" si="143"/>
        <v>2155</v>
      </c>
      <c r="C182" cm="1">
        <f t="array" ref="C182">INDEX(GMW!$A$2:$HZ$100,MATCH(1,(GMW!$HY$2:$HY$100=C$3)*(GMW!$HZ$2:$HZ$100=C$1),0),$B182-1973)</f>
        <v>566695</v>
      </c>
      <c r="D182" cm="1">
        <f t="array" ref="D182">INDEX(GMW!$A$2:$HZ$100,MATCH(1,(GMW!$HY$2:$HY$100=D$3)*(GMW!$HZ$2:$HZ$100=D$1),0),$B182-1973)</f>
        <v>35725</v>
      </c>
      <c r="E182" cm="1">
        <f t="array" ref="E182">INDEX(GMW!$A$2:$HZ$100,MATCH(1,(GMW!$HY$2:$HY$100=E$3)*(GMW!$HZ$2:$HZ$100=E$1),0),$B182-1973)</f>
        <v>-22660</v>
      </c>
      <c r="F182" cm="1">
        <f t="array" ref="F182">INDEX(GMW!$A$2:$HZ$100,MATCH(1,(GMW!$HY$2:$HY$100=F$3)*(GMW!$HZ$2:$HZ$100=F$1),0),$B182-1973)</f>
        <v>268480</v>
      </c>
      <c r="G182" cm="1">
        <f t="array" ref="G182">INDEX(GMW!$A$2:$HZ$100,MATCH(1,(GMW!$HY$2:$HY$100=G$3)*(GMW!$HZ$2:$HZ$100=G$1),0),$B182-1973)</f>
        <v>13065</v>
      </c>
      <c r="H182" cm="1">
        <f t="array" ref="H182">INDEX(GMW!$A$2:$HZ$100,MATCH(1,(GMW!$HY$2:$HY$100=H$3)*(GMW!$HZ$2:$HZ$100=H$1),0),$B182-1973)</f>
        <v>16286</v>
      </c>
      <c r="I182" cm="1">
        <f t="array" ref="I182">INDEX(GMW!$A$2:$HZ$100,MATCH(1,(GMW!$HY$2:$HY$100=I$3)*(GMW!$HZ$2:$HZ$100=I$1),0),$B182-1973)</f>
        <v>262106</v>
      </c>
      <c r="J182" cm="1">
        <f t="array" ref="J182">INDEX(GMW!$A$2:$HZ$100,MATCH(1,(GMW!$HY$2:$HY$100=J$3)*(GMW!$HZ$2:$HZ$100=J$1),0),$B182-1973)</f>
        <v>2687100</v>
      </c>
      <c r="K182" cm="1">
        <f t="array" ref="K182">INDEX(GMW!$A$2:$HZ$100,MATCH(1,(GMW!$HY$2:$HY$100=K$3)*(GMW!$HZ$2:$HZ$100=K$1),0),$B182-1973)</f>
        <v>677951</v>
      </c>
      <c r="L182" cm="1">
        <f t="array" ref="L182">INDEX(GMW!$A$2:$HZ$100,MATCH(1,(GMW!$HY$2:$HY$100=L$3)*(GMW!$HZ$2:$HZ$100=L$1),0),$B182-1973)</f>
        <v>566154.9</v>
      </c>
      <c r="M182" cm="1">
        <f t="array" ref="M182">INDEX(GMW!$A$2:$HZ$100,MATCH(1,(GMW!$HY$2:$HY$100=M$3)*(GMW!$HZ$2:$HZ$100=M$1),0),$B182-1973)</f>
        <v>119.6324</v>
      </c>
      <c r="N182" cm="1">
        <f t="array" ref="N182">INDEX(GMW!$A$2:$HZ$100,MATCH(1,(GMW!$HY$2:$HY$100=N$3)*(GMW!$HZ$2:$HZ$100=N$1),0),$B182-1973)</f>
        <v>131.9667</v>
      </c>
      <c r="O182" cm="1">
        <f t="array" ref="O182">INDEX(GMW!$A$2:$HZ$100,MATCH(1,(GMW!$HY$2:$HY$100=O$3)*(GMW!$HZ$2:$HZ$100=O$1),0),$B182-1973)</f>
        <v>5.25</v>
      </c>
      <c r="P182" cm="1">
        <f t="array" ref="P182">INDEX(GMW!$A$2:$HZ$100,MATCH(1,(GMW!$HY$2:$HY$100=P$3)*(GMW!$HZ$2:$HZ$100=P$1),0),$B182-1973)</f>
        <v>49860</v>
      </c>
      <c r="Q182" cm="1">
        <f t="array" ref="Q182">INDEX(GMW!$A$2:$HZ$100,MATCH(1,(GMW!$HY$2:$HY$100=Q$3)*(GMW!$HZ$2:$HZ$100=Q$1),0),$B182-1973)</f>
        <v>94.2</v>
      </c>
      <c r="R182" cm="1">
        <f t="array" ref="R182">INDEX(GMW!$A$2:$HZ$100,MATCH(1,(GMW!$HY$2:$HY$100=R$3)*(GMW!$HZ$2:$HZ$100=R$1),0),$B182-1973)</f>
        <v>32233</v>
      </c>
      <c r="S182" cm="1">
        <f t="array" ref="S182">INDEX(GMW!$A$2:$HZ$100,MATCH(1,(GMW!$HY$2:$HY$100=S$3)*(GMW!$HZ$2:$HZ$100=S$1),0),$B182-1973)</f>
        <v>3.8</v>
      </c>
      <c r="T182" cm="1">
        <f t="array" ref="T182">INDEX(GMW!$A$2:$HZ$100,MATCH(1,(GMW!$HY$2:$HY$100=T$3)*(GMW!$HZ$2:$HZ$100=T$1),0),$B182-1973)</f>
        <v>9.5367430000000003E-2</v>
      </c>
      <c r="U182" cm="1">
        <f t="array" ref="U182">INDEX(GMW!$A$2:$HZ$100,MATCH(1,(GMW!$HY$2:$HY$100=U$3)*(GMW!$HZ$2:$HZ$100=U$1),0),$B182-1973)</f>
        <v>68681.53</v>
      </c>
      <c r="V182" cm="1">
        <f t="array" ref="V182">INDEX(GMW!$A$2:$HZ$100,MATCH(1,(GMW!$HY$2:$HY$100=V$3)*(GMW!$HZ$2:$HZ$100=V$1),0),$B182-1973)</f>
        <v>566695</v>
      </c>
      <c r="W182" cm="1">
        <f t="array" ref="W182">INDEX(GMW!$A$2:$HZ$100,MATCH(1,(GMW!$HY$2:$HY$100=W$3)*(GMW!$HZ$2:$HZ$100=W$1),0),$B182-1973)</f>
        <v>35725</v>
      </c>
      <c r="X182" cm="1">
        <f t="array" ref="X182">INDEX(GMW!$A$2:$HZ$100,MATCH(1,(GMW!$HY$2:$HY$100=X$3)*(GMW!$HZ$2:$HZ$100=X$1),0),$B182-1973)</f>
        <v>-22660</v>
      </c>
      <c r="Y182" cm="1">
        <f t="array" ref="Y182">INDEX(GMW!$A$2:$HZ$100,MATCH(1,(GMW!$HY$2:$HY$100=Y$3)*(GMW!$HZ$2:$HZ$100=Y$1),0),$B182-1973)</f>
        <v>268480</v>
      </c>
      <c r="Z182" cm="1">
        <f t="array" ref="Z182">INDEX(GMW!$A$2:$HZ$100,MATCH(1,(GMW!$HY$2:$HY$100=Z$3)*(GMW!$HZ$2:$HZ$100=Z$1),0),$B182-1973)</f>
        <v>13065</v>
      </c>
      <c r="AA182" cm="1">
        <f t="array" ref="AA182">INDEX(GMW!$A$2:$HZ$100,MATCH(1,(GMW!$HY$2:$HY$100=AA$3)*(GMW!$HZ$2:$HZ$100=AA$1),0),$B182-1973)</f>
        <v>16286</v>
      </c>
      <c r="AB182" cm="1">
        <f t="array" ref="AB182">INDEX(GMW!$A$2:$HZ$100,MATCH(1,(GMW!$HY$2:$HY$100=AB$3)*(GMW!$HZ$2:$HZ$100=AB$1),0),$B182-1973)</f>
        <v>262106</v>
      </c>
      <c r="AC182" cm="1">
        <f t="array" ref="AC182">INDEX(GMW!$A$2:$HZ$100,MATCH(1,(GMW!$HY$2:$HY$100=AC$3)*(GMW!$HZ$2:$HZ$100=AC$1),0),$B182-1973)</f>
        <v>2687100</v>
      </c>
      <c r="AD182" cm="1">
        <f t="array" ref="AD182">INDEX(GMW!$A$2:$HZ$100,MATCH(1,(GMW!$HY$2:$HY$100=AD$3)*(GMW!$HZ$2:$HZ$100=AD$1),0),$B182-1973)</f>
        <v>677951</v>
      </c>
      <c r="AE182" cm="1">
        <f t="array" ref="AE182">INDEX(GMW!$A$2:$HZ$100,MATCH(1,(GMW!$HY$2:$HY$100=AE$3)*(GMW!$HZ$2:$HZ$100=AE$1),0),$B182-1973)</f>
        <v>566154.9</v>
      </c>
      <c r="AF182" cm="1">
        <f t="array" ref="AF182">INDEX(GMW!$A$2:$HZ$100,MATCH(1,(GMW!$HY$2:$HY$100=AF$3)*(GMW!$HZ$2:$HZ$100=AF$1),0),$B182-1973)</f>
        <v>119.6324</v>
      </c>
      <c r="AG182" cm="1">
        <f t="array" ref="AG182">INDEX(GMW!$A$2:$HZ$100,MATCH(1,(GMW!$HY$2:$HY$100=AG$3)*(GMW!$HZ$2:$HZ$100=AG$1),0),$B182-1973)</f>
        <v>131.9667</v>
      </c>
      <c r="AH182" cm="1">
        <f t="array" ref="AH182">INDEX(GMW!$A$2:$HZ$100,MATCH(1,(GMW!$HY$2:$HY$100=AH$3)*(GMW!$HZ$2:$HZ$100=AH$1),0),$B182-1973)</f>
        <v>5.25</v>
      </c>
      <c r="AI182" cm="1">
        <f t="array" ref="AI182">INDEX(GMW!$A$2:$HZ$100,MATCH(1,(GMW!$HY$2:$HY$100=AI$3)*(GMW!$HZ$2:$HZ$100=AI$1),0),$B182-1973)</f>
        <v>49860</v>
      </c>
      <c r="AJ182" cm="1">
        <f t="array" ref="AJ182">INDEX(GMW!$A$2:$HZ$100,MATCH(1,(GMW!$HY$2:$HY$100=AJ$3)*(GMW!$HZ$2:$HZ$100=AJ$1),0),$B182-1973)</f>
        <v>94.2</v>
      </c>
      <c r="AK182" cm="1">
        <f t="array" ref="AK182">INDEX(GMW!$A$2:$HZ$100,MATCH(1,(GMW!$HY$2:$HY$100=AK$3)*(GMW!$HZ$2:$HZ$100=AK$1),0),$B182-1973)</f>
        <v>32233</v>
      </c>
      <c r="AL182" cm="1">
        <f t="array" ref="AL182">INDEX(GMW!$A$2:$HZ$100,MATCH(1,(GMW!$HY$2:$HY$100=AL$3)*(GMW!$HZ$2:$HZ$100=AL$1),0),$B182-1973)</f>
        <v>3.8</v>
      </c>
      <c r="AM182" cm="1">
        <f t="array" ref="AM182">INDEX(GMW!$A$2:$HZ$100,MATCH(1,(GMW!$HY$2:$HY$100=AM$3)*(GMW!$HZ$2:$HZ$100=AM$1),0),$B182-1973)</f>
        <v>9.5367430000000003E-2</v>
      </c>
      <c r="AN182" cm="1">
        <f t="array" ref="AN182">INDEX(GMW!$A$2:$HZ$100,MATCH(1,(GMW!$HY$2:$HY$100=AN$3)*(GMW!$HZ$2:$HZ$100=AN$1),0),$B182-1973)</f>
        <v>68681.53</v>
      </c>
      <c r="AO182" cm="1">
        <f t="array" ref="AO182">INDEX(GMW!$A$2:$HZ$100,MATCH(1,(GMW!$HY$2:$HY$100=AO$3)*(GMW!$HZ$2:$HZ$100=AO$1),0),$B182-1973)</f>
        <v>566695</v>
      </c>
      <c r="AP182" cm="1">
        <f t="array" ref="AP182">INDEX(GMW!$A$2:$HZ$100,MATCH(1,(GMW!$HY$2:$HY$100=AP$3)*(GMW!$HZ$2:$HZ$100=AP$1),0),$B182-1973)</f>
        <v>35725</v>
      </c>
      <c r="AQ182" cm="1">
        <f t="array" ref="AQ182">INDEX(GMW!$A$2:$HZ$100,MATCH(1,(GMW!$HY$2:$HY$100=AQ$3)*(GMW!$HZ$2:$HZ$100=AQ$1),0),$B182-1973)</f>
        <v>-22660</v>
      </c>
      <c r="AR182" cm="1">
        <f t="array" ref="AR182">INDEX(GMW!$A$2:$HZ$100,MATCH(1,(GMW!$HY$2:$HY$100=AR$3)*(GMW!$HZ$2:$HZ$100=AR$1),0),$B182-1973)</f>
        <v>268480</v>
      </c>
      <c r="AS182" cm="1">
        <f t="array" ref="AS182">INDEX(GMW!$A$2:$HZ$100,MATCH(1,(GMW!$HY$2:$HY$100=AS$3)*(GMW!$HZ$2:$HZ$100=AS$1),0),$B182-1973)</f>
        <v>13065</v>
      </c>
      <c r="AT182" cm="1">
        <f t="array" ref="AT182">INDEX(GMW!$A$2:$HZ$100,MATCH(1,(GMW!$HY$2:$HY$100=AT$3)*(GMW!$HZ$2:$HZ$100=AT$1),0),$B182-1973)</f>
        <v>16286</v>
      </c>
      <c r="AU182" cm="1">
        <f t="array" ref="AU182">INDEX(GMW!$A$2:$HZ$100,MATCH(1,(GMW!$HY$2:$HY$100=AU$3)*(GMW!$HZ$2:$HZ$100=AU$1),0),$B182-1973)</f>
        <v>262106</v>
      </c>
      <c r="AV182" cm="1">
        <f t="array" ref="AV182">INDEX(GMW!$A$2:$HZ$100,MATCH(1,(GMW!$HY$2:$HY$100=AV$3)*(GMW!$HZ$2:$HZ$100=AV$1),0),$B182-1973)</f>
        <v>2687100</v>
      </c>
      <c r="AW182" cm="1">
        <f t="array" ref="AW182">INDEX(GMW!$A$2:$HZ$100,MATCH(1,(GMW!$HY$2:$HY$100=AW$3)*(GMW!$HZ$2:$HZ$100=AW$1),0),$B182-1973)</f>
        <v>677951</v>
      </c>
      <c r="AX182" cm="1">
        <f t="array" ref="AX182">INDEX(GMW!$A$2:$HZ$100,MATCH(1,(GMW!$HY$2:$HY$100=AX$3)*(GMW!$HZ$2:$HZ$100=AX$1),0),$B182-1973)</f>
        <v>566154.9</v>
      </c>
      <c r="AY182" cm="1">
        <f t="array" ref="AY182">INDEX(GMW!$A$2:$HZ$100,MATCH(1,(GMW!$HY$2:$HY$100=AY$3)*(GMW!$HZ$2:$HZ$100=AY$1),0),$B182-1973)</f>
        <v>119.6324</v>
      </c>
      <c r="AZ182" cm="1">
        <f t="array" ref="AZ182">INDEX(GMW!$A$2:$HZ$100,MATCH(1,(GMW!$HY$2:$HY$100=AZ$3)*(GMW!$HZ$2:$HZ$100=AZ$1),0),$B182-1973)</f>
        <v>131.9667</v>
      </c>
      <c r="BA182" cm="1">
        <f t="array" ref="BA182">INDEX(GMW!$A$2:$HZ$100,MATCH(1,(GMW!$HY$2:$HY$100=BA$3)*(GMW!$HZ$2:$HZ$100=BA$1),0),$B182-1973)</f>
        <v>5.25</v>
      </c>
      <c r="BB182" cm="1">
        <f t="array" ref="BB182">INDEX(GMW!$A$2:$HZ$100,MATCH(1,(GMW!$HY$2:$HY$100=BB$3)*(GMW!$HZ$2:$HZ$100=BB$1),0),$B182-1973)</f>
        <v>49860</v>
      </c>
      <c r="BC182" cm="1">
        <f t="array" ref="BC182">INDEX(GMW!$A$2:$HZ$100,MATCH(1,(GMW!$HY$2:$HY$100=BC$3)*(GMW!$HZ$2:$HZ$100=BC$1),0),$B182-1973)</f>
        <v>94.2</v>
      </c>
      <c r="BD182" cm="1">
        <f t="array" ref="BD182">INDEX(GMW!$A$2:$HZ$100,MATCH(1,(GMW!$HY$2:$HY$100=BD$3)*(GMW!$HZ$2:$HZ$100=BD$1),0),$B182-1973)</f>
        <v>32233</v>
      </c>
      <c r="BE182" cm="1">
        <f t="array" ref="BE182">INDEX(GMW!$A$2:$HZ$100,MATCH(1,(GMW!$HY$2:$HY$100=BE$3)*(GMW!$HZ$2:$HZ$100=BE$1),0),$B182-1973)</f>
        <v>3.8</v>
      </c>
      <c r="BF182" cm="1">
        <f t="array" ref="BF182">INDEX(GMW!$A$2:$HZ$100,MATCH(1,(GMW!$HY$2:$HY$100=BF$3)*(GMW!$HZ$2:$HZ$100=BF$1),0),$B182-1973)</f>
        <v>9.5367430000000003E-2</v>
      </c>
      <c r="BG182" cm="1">
        <f t="array" ref="BG182">INDEX(GMW!$A$2:$HZ$100,MATCH(1,(GMW!$HY$2:$HY$100=BG$3)*(GMW!$HZ$2:$HZ$100=BG$1),0),$B182-1973)</f>
        <v>68681.53</v>
      </c>
      <c r="BJ182">
        <f t="shared" si="145"/>
        <v>2023</v>
      </c>
    </row>
    <row r="183" spans="1:63">
      <c r="A183">
        <v>2024</v>
      </c>
      <c r="B183">
        <f t="shared" si="143"/>
        <v>2156</v>
      </c>
      <c r="C183" cm="1">
        <f t="array" ref="C183">INDEX(GMW!$A$2:$HZ$100,MATCH(1,(GMW!$HY$2:$HY$100=C$3)*(GMW!$HZ$2:$HZ$100=C$1),0),$B183-1973)</f>
        <v>568298.4</v>
      </c>
      <c r="D183" cm="1">
        <f t="array" ref="D183">INDEX(GMW!$A$2:$HZ$100,MATCH(1,(GMW!$HY$2:$HY$100=D$3)*(GMW!$HZ$2:$HZ$100=D$1),0),$B183-1973)</f>
        <v>197.42189999999999</v>
      </c>
      <c r="E183" cm="1">
        <f t="array" ref="E183">INDEX(GMW!$A$2:$HZ$100,MATCH(1,(GMW!$HY$2:$HY$100=E$3)*(GMW!$HZ$2:$HZ$100=E$1),0),$B183-1973)</f>
        <v>30047.39</v>
      </c>
      <c r="F183" cm="1">
        <f t="array" ref="F183">INDEX(GMW!$A$2:$HZ$100,MATCH(1,(GMW!$HY$2:$HY$100=F$3)*(GMW!$HZ$2:$HZ$100=F$1),0),$B183-1973)</f>
        <v>273156.40000000002</v>
      </c>
      <c r="G183" cm="1">
        <f t="array" ref="G183">INDEX(GMW!$A$2:$HZ$100,MATCH(1,(GMW!$HY$2:$HY$100=G$3)*(GMW!$HZ$2:$HZ$100=G$1),0),$B183-1973)</f>
        <v>30244.81</v>
      </c>
      <c r="H183" cm="1">
        <f t="array" ref="H183">INDEX(GMW!$A$2:$HZ$100,MATCH(1,(GMW!$HY$2:$HY$100=H$3)*(GMW!$HZ$2:$HZ$100=H$1),0),$B183-1973)</f>
        <v>17759.46</v>
      </c>
      <c r="I183" cm="1">
        <f t="array" ref="I183">INDEX(GMW!$A$2:$HZ$100,MATCH(1,(GMW!$HY$2:$HY$100=I$3)*(GMW!$HZ$2:$HZ$100=I$1),0),$B183-1973)</f>
        <v>320963.3</v>
      </c>
      <c r="J183" cm="1">
        <f t="array" ref="J183">INDEX(GMW!$A$2:$HZ$100,MATCH(1,(GMW!$HY$2:$HY$100=J$3)*(GMW!$HZ$2:$HZ$100=J$1),0),$B183-1973)</f>
        <v>2690072</v>
      </c>
      <c r="K183" cm="1">
        <f t="array" ref="K183">INDEX(GMW!$A$2:$HZ$100,MATCH(1,(GMW!$HY$2:$HY$100=K$3)*(GMW!$HZ$2:$HZ$100=K$1),0),$B183-1973)</f>
        <v>684695.9</v>
      </c>
      <c r="L183" cm="1">
        <f t="array" ref="L183">INDEX(GMW!$A$2:$HZ$100,MATCH(1,(GMW!$HY$2:$HY$100=L$3)*(GMW!$HZ$2:$HZ$100=L$1),0),$B183-1973)</f>
        <v>568011</v>
      </c>
      <c r="M183" cm="1">
        <f t="array" ref="M183">INDEX(GMW!$A$2:$HZ$100,MATCH(1,(GMW!$HY$2:$HY$100=M$3)*(GMW!$HZ$2:$HZ$100=M$1),0),$B183-1973)</f>
        <v>120.48180000000001</v>
      </c>
      <c r="N183" cm="1">
        <f t="array" ref="N183">INDEX(GMW!$A$2:$HZ$100,MATCH(1,(GMW!$HY$2:$HY$100=N$3)*(GMW!$HZ$2:$HZ$100=N$1),0),$B183-1973)</f>
        <v>132.1575</v>
      </c>
      <c r="O183" cm="1">
        <f t="array" ref="O183">INDEX(GMW!$A$2:$HZ$100,MATCH(1,(GMW!$HY$2:$HY$100=O$3)*(GMW!$HZ$2:$HZ$100=O$1),0),$B183-1973)</f>
        <v>5.25</v>
      </c>
      <c r="P183" cm="1">
        <f t="array" ref="P183">INDEX(GMW!$A$2:$HZ$100,MATCH(1,(GMW!$HY$2:$HY$100=P$3)*(GMW!$HZ$2:$HZ$100=P$1),0),$B183-1973)</f>
        <v>50234.45</v>
      </c>
      <c r="Q183" cm="1">
        <f t="array" ref="Q183">INDEX(GMW!$A$2:$HZ$100,MATCH(1,(GMW!$HY$2:$HY$100=Q$3)*(GMW!$HZ$2:$HZ$100=Q$1),0),$B183-1973)</f>
        <v>94.813339999999997</v>
      </c>
      <c r="R183" cm="1">
        <f t="array" ref="R183">INDEX(GMW!$A$2:$HZ$100,MATCH(1,(GMW!$HY$2:$HY$100=R$3)*(GMW!$HZ$2:$HZ$100=R$1),0),$B183-1973)</f>
        <v>31965.05</v>
      </c>
      <c r="S183" cm="1">
        <f t="array" ref="S183">INDEX(GMW!$A$2:$HZ$100,MATCH(1,(GMW!$HY$2:$HY$100=S$3)*(GMW!$HZ$2:$HZ$100=S$1),0),$B183-1973)</f>
        <v>3.9471409999999998</v>
      </c>
      <c r="T183" cm="1">
        <f t="array" ref="T183">INDEX(GMW!$A$2:$HZ$100,MATCH(1,(GMW!$HY$2:$HY$100=T$3)*(GMW!$HZ$2:$HZ$100=T$1),0),$B183-1973)</f>
        <v>5.0544739999999998E-2</v>
      </c>
      <c r="U183" cm="1">
        <f t="array" ref="U183">INDEX(GMW!$A$2:$HZ$100,MATCH(1,(GMW!$HY$2:$HY$100=U$3)*(GMW!$HZ$2:$HZ$100=U$1),0),$B183-1973)</f>
        <v>68847.179999999993</v>
      </c>
      <c r="V183" cm="1">
        <f t="array" ref="V183">INDEX(GMW!$A$2:$HZ$100,MATCH(1,(GMW!$HY$2:$HY$100=V$3)*(GMW!$HZ$2:$HZ$100=V$1),0),$B183-1973)</f>
        <v>568298.4</v>
      </c>
      <c r="W183" cm="1">
        <f t="array" ref="W183">INDEX(GMW!$A$2:$HZ$100,MATCH(1,(GMW!$HY$2:$HY$100=W$3)*(GMW!$HZ$2:$HZ$100=W$1),0),$B183-1973)</f>
        <v>197.42189999999999</v>
      </c>
      <c r="X183" cm="1">
        <f t="array" ref="X183">INDEX(GMW!$A$2:$HZ$100,MATCH(1,(GMW!$HY$2:$HY$100=X$3)*(GMW!$HZ$2:$HZ$100=X$1),0),$B183-1973)</f>
        <v>30047.39</v>
      </c>
      <c r="Y183" cm="1">
        <f t="array" ref="Y183">INDEX(GMW!$A$2:$HZ$100,MATCH(1,(GMW!$HY$2:$HY$100=Y$3)*(GMW!$HZ$2:$HZ$100=Y$1),0),$B183-1973)</f>
        <v>273156.40000000002</v>
      </c>
      <c r="Z183" cm="1">
        <f t="array" ref="Z183">INDEX(GMW!$A$2:$HZ$100,MATCH(1,(GMW!$HY$2:$HY$100=Z$3)*(GMW!$HZ$2:$HZ$100=Z$1),0),$B183-1973)</f>
        <v>30244.81</v>
      </c>
      <c r="AA183" cm="1">
        <f t="array" ref="AA183">INDEX(GMW!$A$2:$HZ$100,MATCH(1,(GMW!$HY$2:$HY$100=AA$3)*(GMW!$HZ$2:$HZ$100=AA$1),0),$B183-1973)</f>
        <v>17759.46</v>
      </c>
      <c r="AB183" cm="1">
        <f t="array" ref="AB183">INDEX(GMW!$A$2:$HZ$100,MATCH(1,(GMW!$HY$2:$HY$100=AB$3)*(GMW!$HZ$2:$HZ$100=AB$1),0),$B183-1973)</f>
        <v>320963.3</v>
      </c>
      <c r="AC183" cm="1">
        <f t="array" ref="AC183">INDEX(GMW!$A$2:$HZ$100,MATCH(1,(GMW!$HY$2:$HY$100=AC$3)*(GMW!$HZ$2:$HZ$100=AC$1),0),$B183-1973)</f>
        <v>2690072</v>
      </c>
      <c r="AD183" cm="1">
        <f t="array" ref="AD183">INDEX(GMW!$A$2:$HZ$100,MATCH(1,(GMW!$HY$2:$HY$100=AD$3)*(GMW!$HZ$2:$HZ$100=AD$1),0),$B183-1973)</f>
        <v>684695.9</v>
      </c>
      <c r="AE183" cm="1">
        <f t="array" ref="AE183">INDEX(GMW!$A$2:$HZ$100,MATCH(1,(GMW!$HY$2:$HY$100=AE$3)*(GMW!$HZ$2:$HZ$100=AE$1),0),$B183-1973)</f>
        <v>568011</v>
      </c>
      <c r="AF183" cm="1">
        <f t="array" ref="AF183">INDEX(GMW!$A$2:$HZ$100,MATCH(1,(GMW!$HY$2:$HY$100=AF$3)*(GMW!$HZ$2:$HZ$100=AF$1),0),$B183-1973)</f>
        <v>120.48180000000001</v>
      </c>
      <c r="AG183" cm="1">
        <f t="array" ref="AG183">INDEX(GMW!$A$2:$HZ$100,MATCH(1,(GMW!$HY$2:$HY$100=AG$3)*(GMW!$HZ$2:$HZ$100=AG$1),0),$B183-1973)</f>
        <v>132.1575</v>
      </c>
      <c r="AH183" cm="1">
        <f t="array" ref="AH183">INDEX(GMW!$A$2:$HZ$100,MATCH(1,(GMW!$HY$2:$HY$100=AH$3)*(GMW!$HZ$2:$HZ$100=AH$1),0),$B183-1973)</f>
        <v>5.25</v>
      </c>
      <c r="AI183" cm="1">
        <f t="array" ref="AI183">INDEX(GMW!$A$2:$HZ$100,MATCH(1,(GMW!$HY$2:$HY$100=AI$3)*(GMW!$HZ$2:$HZ$100=AI$1),0),$B183-1973)</f>
        <v>50234.45</v>
      </c>
      <c r="AJ183" cm="1">
        <f t="array" ref="AJ183">INDEX(GMW!$A$2:$HZ$100,MATCH(1,(GMW!$HY$2:$HY$100=AJ$3)*(GMW!$HZ$2:$HZ$100=AJ$1),0),$B183-1973)</f>
        <v>94.813339999999997</v>
      </c>
      <c r="AK183" cm="1">
        <f t="array" ref="AK183">INDEX(GMW!$A$2:$HZ$100,MATCH(1,(GMW!$HY$2:$HY$100=AK$3)*(GMW!$HZ$2:$HZ$100=AK$1),0),$B183-1973)</f>
        <v>31965.05</v>
      </c>
      <c r="AL183" cm="1">
        <f t="array" ref="AL183">INDEX(GMW!$A$2:$HZ$100,MATCH(1,(GMW!$HY$2:$HY$100=AL$3)*(GMW!$HZ$2:$HZ$100=AL$1),0),$B183-1973)</f>
        <v>3.9471409999999998</v>
      </c>
      <c r="AM183" cm="1">
        <f t="array" ref="AM183">INDEX(GMW!$A$2:$HZ$100,MATCH(1,(GMW!$HY$2:$HY$100=AM$3)*(GMW!$HZ$2:$HZ$100=AM$1),0),$B183-1973)</f>
        <v>5.0544739999999998E-2</v>
      </c>
      <c r="AN183" cm="1">
        <f t="array" ref="AN183">INDEX(GMW!$A$2:$HZ$100,MATCH(1,(GMW!$HY$2:$HY$100=AN$3)*(GMW!$HZ$2:$HZ$100=AN$1),0),$B183-1973)</f>
        <v>68847.179999999993</v>
      </c>
      <c r="AO183" cm="1">
        <f t="array" ref="AO183">INDEX(GMW!$A$2:$HZ$100,MATCH(1,(GMW!$HY$2:$HY$100=AO$3)*(GMW!$HZ$2:$HZ$100=AO$1),0),$B183-1973)</f>
        <v>568298.4</v>
      </c>
      <c r="AP183" cm="1">
        <f t="array" ref="AP183">INDEX(GMW!$A$2:$HZ$100,MATCH(1,(GMW!$HY$2:$HY$100=AP$3)*(GMW!$HZ$2:$HZ$100=AP$1),0),$B183-1973)</f>
        <v>197.42189999999999</v>
      </c>
      <c r="AQ183" cm="1">
        <f t="array" ref="AQ183">INDEX(GMW!$A$2:$HZ$100,MATCH(1,(GMW!$HY$2:$HY$100=AQ$3)*(GMW!$HZ$2:$HZ$100=AQ$1),0),$B183-1973)</f>
        <v>30047.39</v>
      </c>
      <c r="AR183" cm="1">
        <f t="array" ref="AR183">INDEX(GMW!$A$2:$HZ$100,MATCH(1,(GMW!$HY$2:$HY$100=AR$3)*(GMW!$HZ$2:$HZ$100=AR$1),0),$B183-1973)</f>
        <v>273156.40000000002</v>
      </c>
      <c r="AS183" cm="1">
        <f t="array" ref="AS183">INDEX(GMW!$A$2:$HZ$100,MATCH(1,(GMW!$HY$2:$HY$100=AS$3)*(GMW!$HZ$2:$HZ$100=AS$1),0),$B183-1973)</f>
        <v>30244.81</v>
      </c>
      <c r="AT183" cm="1">
        <f t="array" ref="AT183">INDEX(GMW!$A$2:$HZ$100,MATCH(1,(GMW!$HY$2:$HY$100=AT$3)*(GMW!$HZ$2:$HZ$100=AT$1),0),$B183-1973)</f>
        <v>17759.46</v>
      </c>
      <c r="AU183" cm="1">
        <f t="array" ref="AU183">INDEX(GMW!$A$2:$HZ$100,MATCH(1,(GMW!$HY$2:$HY$100=AU$3)*(GMW!$HZ$2:$HZ$100=AU$1),0),$B183-1973)</f>
        <v>320963.3</v>
      </c>
      <c r="AV183" cm="1">
        <f t="array" ref="AV183">INDEX(GMW!$A$2:$HZ$100,MATCH(1,(GMW!$HY$2:$HY$100=AV$3)*(GMW!$HZ$2:$HZ$100=AV$1),0),$B183-1973)</f>
        <v>2690072</v>
      </c>
      <c r="AW183" cm="1">
        <f t="array" ref="AW183">INDEX(GMW!$A$2:$HZ$100,MATCH(1,(GMW!$HY$2:$HY$100=AW$3)*(GMW!$HZ$2:$HZ$100=AW$1),0),$B183-1973)</f>
        <v>684695.9</v>
      </c>
      <c r="AX183" cm="1">
        <f t="array" ref="AX183">INDEX(GMW!$A$2:$HZ$100,MATCH(1,(GMW!$HY$2:$HY$100=AX$3)*(GMW!$HZ$2:$HZ$100=AX$1),0),$B183-1973)</f>
        <v>568011</v>
      </c>
      <c r="AY183" cm="1">
        <f t="array" ref="AY183">INDEX(GMW!$A$2:$HZ$100,MATCH(1,(GMW!$HY$2:$HY$100=AY$3)*(GMW!$HZ$2:$HZ$100=AY$1),0),$B183-1973)</f>
        <v>120.48180000000001</v>
      </c>
      <c r="AZ183" cm="1">
        <f t="array" ref="AZ183">INDEX(GMW!$A$2:$HZ$100,MATCH(1,(GMW!$HY$2:$HY$100=AZ$3)*(GMW!$HZ$2:$HZ$100=AZ$1),0),$B183-1973)</f>
        <v>132.1575</v>
      </c>
      <c r="BA183" cm="1">
        <f t="array" ref="BA183">INDEX(GMW!$A$2:$HZ$100,MATCH(1,(GMW!$HY$2:$HY$100=BA$3)*(GMW!$HZ$2:$HZ$100=BA$1),0),$B183-1973)</f>
        <v>5.25</v>
      </c>
      <c r="BB183" cm="1">
        <f t="array" ref="BB183">INDEX(GMW!$A$2:$HZ$100,MATCH(1,(GMW!$HY$2:$HY$100=BB$3)*(GMW!$HZ$2:$HZ$100=BB$1),0),$B183-1973)</f>
        <v>50234.45</v>
      </c>
      <c r="BC183" cm="1">
        <f t="array" ref="BC183">INDEX(GMW!$A$2:$HZ$100,MATCH(1,(GMW!$HY$2:$HY$100=BC$3)*(GMW!$HZ$2:$HZ$100=BC$1),0),$B183-1973)</f>
        <v>94.813339999999997</v>
      </c>
      <c r="BD183" cm="1">
        <f t="array" ref="BD183">INDEX(GMW!$A$2:$HZ$100,MATCH(1,(GMW!$HY$2:$HY$100=BD$3)*(GMW!$HZ$2:$HZ$100=BD$1),0),$B183-1973)</f>
        <v>31965.05</v>
      </c>
      <c r="BE183" cm="1">
        <f t="array" ref="BE183">INDEX(GMW!$A$2:$HZ$100,MATCH(1,(GMW!$HY$2:$HY$100=BE$3)*(GMW!$HZ$2:$HZ$100=BE$1),0),$B183-1973)</f>
        <v>3.9471409999999998</v>
      </c>
      <c r="BF183" cm="1">
        <f t="array" ref="BF183">INDEX(GMW!$A$2:$HZ$100,MATCH(1,(GMW!$HY$2:$HY$100=BF$3)*(GMW!$HZ$2:$HZ$100=BF$1),0),$B183-1973)</f>
        <v>5.0544739999999998E-2</v>
      </c>
      <c r="BG183" cm="1">
        <f t="array" ref="BG183">INDEX(GMW!$A$2:$HZ$100,MATCH(1,(GMW!$HY$2:$HY$100=BG$3)*(GMW!$HZ$2:$HZ$100=BG$1),0),$B183-1973)</f>
        <v>68847.179999999993</v>
      </c>
      <c r="BJ183">
        <f t="shared" si="145"/>
        <v>2023</v>
      </c>
      <c r="BK183" t="str">
        <f t="shared" ref="BK183" si="156">BJ183&amp;"01"</f>
        <v>202301</v>
      </c>
    </row>
    <row r="184" spans="1:63">
      <c r="B184">
        <f t="shared" si="143"/>
        <v>2157</v>
      </c>
      <c r="C184" cm="1">
        <f t="array" ref="C184">INDEX(GMW!$A$2:$HZ$100,MATCH(1,(GMW!$HY$2:$HY$100=C$3)*(GMW!$HZ$2:$HZ$100=C$1),0),$B184-1973)</f>
        <v>570108.4</v>
      </c>
      <c r="D184" cm="1">
        <f t="array" ref="D184">INDEX(GMW!$A$2:$HZ$100,MATCH(1,(GMW!$HY$2:$HY$100=D$3)*(GMW!$HZ$2:$HZ$100=D$1),0),$B184-1973)</f>
        <v>30582.71</v>
      </c>
      <c r="E184" cm="1">
        <f t="array" ref="E184">INDEX(GMW!$A$2:$HZ$100,MATCH(1,(GMW!$HY$2:$HY$100=E$3)*(GMW!$HZ$2:$HZ$100=E$1),0),$B184-1973)</f>
        <v>-18498.47</v>
      </c>
      <c r="F184" cm="1">
        <f t="array" ref="F184">INDEX(GMW!$A$2:$HZ$100,MATCH(1,(GMW!$HY$2:$HY$100=F$3)*(GMW!$HZ$2:$HZ$100=F$1),0),$B184-1973)</f>
        <v>272532.3</v>
      </c>
      <c r="G184" cm="1">
        <f t="array" ref="G184">INDEX(GMW!$A$2:$HZ$100,MATCH(1,(GMW!$HY$2:$HY$100=G$3)*(GMW!$HZ$2:$HZ$100=G$1),0),$B184-1973)</f>
        <v>12084.24</v>
      </c>
      <c r="H184" cm="1">
        <f t="array" ref="H184">INDEX(GMW!$A$2:$HZ$100,MATCH(1,(GMW!$HY$2:$HY$100=H$3)*(GMW!$HZ$2:$HZ$100=H$1),0),$B184-1973)</f>
        <v>17348.060000000001</v>
      </c>
      <c r="I184" cm="1">
        <f t="array" ref="I184">INDEX(GMW!$A$2:$HZ$100,MATCH(1,(GMW!$HY$2:$HY$100=I$3)*(GMW!$HZ$2:$HZ$100=I$1),0),$B184-1973)</f>
        <v>271381.90000000002</v>
      </c>
      <c r="J184" cm="1">
        <f t="array" ref="J184">INDEX(GMW!$A$2:$HZ$100,MATCH(1,(GMW!$HY$2:$HY$100=J$3)*(GMW!$HZ$2:$HZ$100=J$1),0),$B184-1973)</f>
        <v>2724412</v>
      </c>
      <c r="K184" cm="1">
        <f t="array" ref="K184">INDEX(GMW!$A$2:$HZ$100,MATCH(1,(GMW!$HY$2:$HY$100=K$3)*(GMW!$HZ$2:$HZ$100=K$1),0),$B184-1973)</f>
        <v>689349.6</v>
      </c>
      <c r="L184" cm="1">
        <f t="array" ref="L184">INDEX(GMW!$A$2:$HZ$100,MATCH(1,(GMW!$HY$2:$HY$100=L$3)*(GMW!$HZ$2:$HZ$100=L$1),0),$B184-1973)</f>
        <v>570562.1</v>
      </c>
      <c r="M184" cm="1">
        <f t="array" ref="M184">INDEX(GMW!$A$2:$HZ$100,MATCH(1,(GMW!$HY$2:$HY$100=M$3)*(GMW!$HZ$2:$HZ$100=M$1),0),$B184-1973)</f>
        <v>120.91549999999999</v>
      </c>
      <c r="N184" cm="1">
        <f t="array" ref="N184">INDEX(GMW!$A$2:$HZ$100,MATCH(1,(GMW!$HY$2:$HY$100=N$3)*(GMW!$HZ$2:$HZ$100=N$1),0),$B184-1973)</f>
        <v>133.37219999999999</v>
      </c>
      <c r="O184" cm="1">
        <f t="array" ref="O184">INDEX(GMW!$A$2:$HZ$100,MATCH(1,(GMW!$HY$2:$HY$100=O$3)*(GMW!$HZ$2:$HZ$100=O$1),0),$B184-1973)</f>
        <v>5</v>
      </c>
      <c r="P184" cm="1">
        <f t="array" ref="P184">INDEX(GMW!$A$2:$HZ$100,MATCH(1,(GMW!$HY$2:$HY$100=P$3)*(GMW!$HZ$2:$HZ$100=P$1),0),$B184-1973)</f>
        <v>50236.06</v>
      </c>
      <c r="Q184" cm="1">
        <f t="array" ref="Q184">INDEX(GMW!$A$2:$HZ$100,MATCH(1,(GMW!$HY$2:$HY$100=Q$3)*(GMW!$HZ$2:$HZ$100=Q$1),0),$B184-1973)</f>
        <v>94.788390000000007</v>
      </c>
      <c r="R184" cm="1">
        <f t="array" ref="R184">INDEX(GMW!$A$2:$HZ$100,MATCH(1,(GMW!$HY$2:$HY$100=R$3)*(GMW!$HZ$2:$HZ$100=R$1),0),$B184-1973)</f>
        <v>31851.68</v>
      </c>
      <c r="S184" cm="1">
        <f t="array" ref="S184">INDEX(GMW!$A$2:$HZ$100,MATCH(1,(GMW!$HY$2:$HY$100=S$3)*(GMW!$HZ$2:$HZ$100=S$1),0),$B184-1973)</f>
        <v>4.0189519999999996</v>
      </c>
      <c r="T184" cm="1">
        <f t="array" ref="T184">INDEX(GMW!$A$2:$HZ$100,MATCH(1,(GMW!$HY$2:$HY$100=T$3)*(GMW!$HZ$2:$HZ$100=T$1),0),$B184-1973)</f>
        <v>-7.953644E-2</v>
      </c>
      <c r="U184" cm="1">
        <f t="array" ref="U184">INDEX(GMW!$A$2:$HZ$100,MATCH(1,(GMW!$HY$2:$HY$100=U$3)*(GMW!$HZ$2:$HZ$100=U$1),0),$B184-1973)</f>
        <v>69012.83</v>
      </c>
      <c r="V184" cm="1">
        <f t="array" ref="V184">INDEX(GMW!$A$2:$HZ$100,MATCH(1,(GMW!$HY$2:$HY$100=V$3)*(GMW!$HZ$2:$HZ$100=V$1),0),$B184-1973)</f>
        <v>570108.4</v>
      </c>
      <c r="W184" cm="1">
        <f t="array" ref="W184">INDEX(GMW!$A$2:$HZ$100,MATCH(1,(GMW!$HY$2:$HY$100=W$3)*(GMW!$HZ$2:$HZ$100=W$1),0),$B184-1973)</f>
        <v>30582.65</v>
      </c>
      <c r="X184" cm="1">
        <f t="array" ref="X184">INDEX(GMW!$A$2:$HZ$100,MATCH(1,(GMW!$HY$2:$HY$100=X$3)*(GMW!$HZ$2:$HZ$100=X$1),0),$B184-1973)</f>
        <v>-18498.41</v>
      </c>
      <c r="Y184" cm="1">
        <f t="array" ref="Y184">INDEX(GMW!$A$2:$HZ$100,MATCH(1,(GMW!$HY$2:$HY$100=Y$3)*(GMW!$HZ$2:$HZ$100=Y$1),0),$B184-1973)</f>
        <v>272532.3</v>
      </c>
      <c r="Z184" cm="1">
        <f t="array" ref="Z184">INDEX(GMW!$A$2:$HZ$100,MATCH(1,(GMW!$HY$2:$HY$100=Z$3)*(GMW!$HZ$2:$HZ$100=Z$1),0),$B184-1973)</f>
        <v>12084.24</v>
      </c>
      <c r="AA184" cm="1">
        <f t="array" ref="AA184">INDEX(GMW!$A$2:$HZ$100,MATCH(1,(GMW!$HY$2:$HY$100=AA$3)*(GMW!$HZ$2:$HZ$100=AA$1),0),$B184-1973)</f>
        <v>17348.060000000001</v>
      </c>
      <c r="AB184" cm="1">
        <f t="array" ref="AB184">INDEX(GMW!$A$2:$HZ$100,MATCH(1,(GMW!$HY$2:$HY$100=AB$3)*(GMW!$HZ$2:$HZ$100=AB$1),0),$B184-1973)</f>
        <v>271382</v>
      </c>
      <c r="AC184" cm="1">
        <f t="array" ref="AC184">INDEX(GMW!$A$2:$HZ$100,MATCH(1,(GMW!$HY$2:$HY$100=AC$3)*(GMW!$HZ$2:$HZ$100=AC$1),0),$B184-1973)</f>
        <v>2724412</v>
      </c>
      <c r="AD184" cm="1">
        <f t="array" ref="AD184">INDEX(GMW!$A$2:$HZ$100,MATCH(1,(GMW!$HY$2:$HY$100=AD$3)*(GMW!$HZ$2:$HZ$100=AD$1),0),$B184-1973)</f>
        <v>689349.6</v>
      </c>
      <c r="AE184" cm="1">
        <f t="array" ref="AE184">INDEX(GMW!$A$2:$HZ$100,MATCH(1,(GMW!$HY$2:$HY$100=AE$3)*(GMW!$HZ$2:$HZ$100=AE$1),0),$B184-1973)</f>
        <v>570562.1</v>
      </c>
      <c r="AF184" cm="1">
        <f t="array" ref="AF184">INDEX(GMW!$A$2:$HZ$100,MATCH(1,(GMW!$HY$2:$HY$100=AF$3)*(GMW!$HZ$2:$HZ$100=AF$1),0),$B184-1973)</f>
        <v>120.91549999999999</v>
      </c>
      <c r="AG184" cm="1">
        <f t="array" ref="AG184">INDEX(GMW!$A$2:$HZ$100,MATCH(1,(GMW!$HY$2:$HY$100=AG$3)*(GMW!$HZ$2:$HZ$100=AG$1),0),$B184-1973)</f>
        <v>133.37219999999999</v>
      </c>
      <c r="AH184" cm="1">
        <f t="array" ref="AH184">INDEX(GMW!$A$2:$HZ$100,MATCH(1,(GMW!$HY$2:$HY$100=AH$3)*(GMW!$HZ$2:$HZ$100=AH$1),0),$B184-1973)</f>
        <v>5</v>
      </c>
      <c r="AI184" cm="1">
        <f t="array" ref="AI184">INDEX(GMW!$A$2:$HZ$100,MATCH(1,(GMW!$HY$2:$HY$100=AI$3)*(GMW!$HZ$2:$HZ$100=AI$1),0),$B184-1973)</f>
        <v>50236.06</v>
      </c>
      <c r="AJ184" cm="1">
        <f t="array" ref="AJ184">INDEX(GMW!$A$2:$HZ$100,MATCH(1,(GMW!$HY$2:$HY$100=AJ$3)*(GMW!$HZ$2:$HZ$100=AJ$1),0),$B184-1973)</f>
        <v>94.788390000000007</v>
      </c>
      <c r="AK184" cm="1">
        <f t="array" ref="AK184">INDEX(GMW!$A$2:$HZ$100,MATCH(1,(GMW!$HY$2:$HY$100=AK$3)*(GMW!$HZ$2:$HZ$100=AK$1),0),$B184-1973)</f>
        <v>31851.68</v>
      </c>
      <c r="AL184" cm="1">
        <f t="array" ref="AL184">INDEX(GMW!$A$2:$HZ$100,MATCH(1,(GMW!$HY$2:$HY$100=AL$3)*(GMW!$HZ$2:$HZ$100=AL$1),0),$B184-1973)</f>
        <v>4.0189519999999996</v>
      </c>
      <c r="AM184" cm="1">
        <f t="array" ref="AM184">INDEX(GMW!$A$2:$HZ$100,MATCH(1,(GMW!$HY$2:$HY$100=AM$3)*(GMW!$HZ$2:$HZ$100=AM$1),0),$B184-1973)</f>
        <v>-7.953644E-2</v>
      </c>
      <c r="AN184" cm="1">
        <f t="array" ref="AN184">INDEX(GMW!$A$2:$HZ$100,MATCH(1,(GMW!$HY$2:$HY$100=AN$3)*(GMW!$HZ$2:$HZ$100=AN$1),0),$B184-1973)</f>
        <v>69012.83</v>
      </c>
      <c r="AO184" cm="1">
        <f t="array" ref="AO184">INDEX(GMW!$A$2:$HZ$100,MATCH(1,(GMW!$HY$2:$HY$100=AO$3)*(GMW!$HZ$2:$HZ$100=AO$1),0),$B184-1973)</f>
        <v>570108.4</v>
      </c>
      <c r="AP184" cm="1">
        <f t="array" ref="AP184">INDEX(GMW!$A$2:$HZ$100,MATCH(1,(GMW!$HY$2:$HY$100=AP$3)*(GMW!$HZ$2:$HZ$100=AP$1),0),$B184-1973)</f>
        <v>30582.65</v>
      </c>
      <c r="AQ184" cm="1">
        <f t="array" ref="AQ184">INDEX(GMW!$A$2:$HZ$100,MATCH(1,(GMW!$HY$2:$HY$100=AQ$3)*(GMW!$HZ$2:$HZ$100=AQ$1),0),$B184-1973)</f>
        <v>-18498.41</v>
      </c>
      <c r="AR184" cm="1">
        <f t="array" ref="AR184">INDEX(GMW!$A$2:$HZ$100,MATCH(1,(GMW!$HY$2:$HY$100=AR$3)*(GMW!$HZ$2:$HZ$100=AR$1),0),$B184-1973)</f>
        <v>272532.3</v>
      </c>
      <c r="AS184" cm="1">
        <f t="array" ref="AS184">INDEX(GMW!$A$2:$HZ$100,MATCH(1,(GMW!$HY$2:$HY$100=AS$3)*(GMW!$HZ$2:$HZ$100=AS$1),0),$B184-1973)</f>
        <v>12084.24</v>
      </c>
      <c r="AT184" cm="1">
        <f t="array" ref="AT184">INDEX(GMW!$A$2:$HZ$100,MATCH(1,(GMW!$HY$2:$HY$100=AT$3)*(GMW!$HZ$2:$HZ$100=AT$1),0),$B184-1973)</f>
        <v>17348.060000000001</v>
      </c>
      <c r="AU184" cm="1">
        <f t="array" ref="AU184">INDEX(GMW!$A$2:$HZ$100,MATCH(1,(GMW!$HY$2:$HY$100=AU$3)*(GMW!$HZ$2:$HZ$100=AU$1),0),$B184-1973)</f>
        <v>271382</v>
      </c>
      <c r="AV184" cm="1">
        <f t="array" ref="AV184">INDEX(GMW!$A$2:$HZ$100,MATCH(1,(GMW!$HY$2:$HY$100=AV$3)*(GMW!$HZ$2:$HZ$100=AV$1),0),$B184-1973)</f>
        <v>2724412</v>
      </c>
      <c r="AW184" cm="1">
        <f t="array" ref="AW184">INDEX(GMW!$A$2:$HZ$100,MATCH(1,(GMW!$HY$2:$HY$100=AW$3)*(GMW!$HZ$2:$HZ$100=AW$1),0),$B184-1973)</f>
        <v>689349.6</v>
      </c>
      <c r="AX184" cm="1">
        <f t="array" ref="AX184">INDEX(GMW!$A$2:$HZ$100,MATCH(1,(GMW!$HY$2:$HY$100=AX$3)*(GMW!$HZ$2:$HZ$100=AX$1),0),$B184-1973)</f>
        <v>570562.1</v>
      </c>
      <c r="AY184" cm="1">
        <f t="array" ref="AY184">INDEX(GMW!$A$2:$HZ$100,MATCH(1,(GMW!$HY$2:$HY$100=AY$3)*(GMW!$HZ$2:$HZ$100=AY$1),0),$B184-1973)</f>
        <v>120.91549999999999</v>
      </c>
      <c r="AZ184" cm="1">
        <f t="array" ref="AZ184">INDEX(GMW!$A$2:$HZ$100,MATCH(1,(GMW!$HY$2:$HY$100=AZ$3)*(GMW!$HZ$2:$HZ$100=AZ$1),0),$B184-1973)</f>
        <v>133.37219999999999</v>
      </c>
      <c r="BA184" cm="1">
        <f t="array" ref="BA184">INDEX(GMW!$A$2:$HZ$100,MATCH(1,(GMW!$HY$2:$HY$100=BA$3)*(GMW!$HZ$2:$HZ$100=BA$1),0),$B184-1973)</f>
        <v>5</v>
      </c>
      <c r="BB184" cm="1">
        <f t="array" ref="BB184">INDEX(GMW!$A$2:$HZ$100,MATCH(1,(GMW!$HY$2:$HY$100=BB$3)*(GMW!$HZ$2:$HZ$100=BB$1),0),$B184-1973)</f>
        <v>50236.06</v>
      </c>
      <c r="BC184" cm="1">
        <f t="array" ref="BC184">INDEX(GMW!$A$2:$HZ$100,MATCH(1,(GMW!$HY$2:$HY$100=BC$3)*(GMW!$HZ$2:$HZ$100=BC$1),0),$B184-1973)</f>
        <v>94.788390000000007</v>
      </c>
      <c r="BD184" cm="1">
        <f t="array" ref="BD184">INDEX(GMW!$A$2:$HZ$100,MATCH(1,(GMW!$HY$2:$HY$100=BD$3)*(GMW!$HZ$2:$HZ$100=BD$1),0),$B184-1973)</f>
        <v>31851.68</v>
      </c>
      <c r="BE184" cm="1">
        <f t="array" ref="BE184">INDEX(GMW!$A$2:$HZ$100,MATCH(1,(GMW!$HY$2:$HY$100=BE$3)*(GMW!$HZ$2:$HZ$100=BE$1),0),$B184-1973)</f>
        <v>4.0189519999999996</v>
      </c>
      <c r="BF184" cm="1">
        <f t="array" ref="BF184">INDEX(GMW!$A$2:$HZ$100,MATCH(1,(GMW!$HY$2:$HY$100=BF$3)*(GMW!$HZ$2:$HZ$100=BF$1),0),$B184-1973)</f>
        <v>-7.953644E-2</v>
      </c>
      <c r="BG184" cm="1">
        <f t="array" ref="BG184">INDEX(GMW!$A$2:$HZ$100,MATCH(1,(GMW!$HY$2:$HY$100=BG$3)*(GMW!$HZ$2:$HZ$100=BG$1),0),$B184-1973)</f>
        <v>69012.83</v>
      </c>
      <c r="BJ184">
        <f t="shared" si="145"/>
        <v>2024</v>
      </c>
    </row>
    <row r="185" spans="1:63">
      <c r="B185">
        <f t="shared" si="143"/>
        <v>2158</v>
      </c>
      <c r="C185" cm="1">
        <f t="array" ref="C185">INDEX(GMW!$A$2:$HZ$100,MATCH(1,(GMW!$HY$2:$HY$100=C$3)*(GMW!$HZ$2:$HZ$100=C$1),0),$B185-1973)</f>
        <v>572322.30000000005</v>
      </c>
      <c r="D185" cm="1">
        <f t="array" ref="D185">INDEX(GMW!$A$2:$HZ$100,MATCH(1,(GMW!$HY$2:$HY$100=D$3)*(GMW!$HZ$2:$HZ$100=D$1),0),$B185-1973)</f>
        <v>21423.62</v>
      </c>
      <c r="E185" cm="1">
        <f t="array" ref="E185">INDEX(GMW!$A$2:$HZ$100,MATCH(1,(GMW!$HY$2:$HY$100=E$3)*(GMW!$HZ$2:$HZ$100=E$1),0),$B185-1973)</f>
        <v>-7665.6880000000001</v>
      </c>
      <c r="F185" cm="1">
        <f t="array" ref="F185">INDEX(GMW!$A$2:$HZ$100,MATCH(1,(GMW!$HY$2:$HY$100=F$3)*(GMW!$HZ$2:$HZ$100=F$1),0),$B185-1973)</f>
        <v>274903.90000000002</v>
      </c>
      <c r="G185" cm="1">
        <f t="array" ref="G185">INDEX(GMW!$A$2:$HZ$100,MATCH(1,(GMW!$HY$2:$HY$100=G$3)*(GMW!$HZ$2:$HZ$100=G$1),0),$B185-1973)</f>
        <v>13757.93</v>
      </c>
      <c r="H185" cm="1">
        <f t="array" ref="H185">INDEX(GMW!$A$2:$HZ$100,MATCH(1,(GMW!$HY$2:$HY$100=H$3)*(GMW!$HZ$2:$HZ$100=H$1),0),$B185-1973)</f>
        <v>17348.060000000001</v>
      </c>
      <c r="I185" cm="1">
        <f t="array" ref="I185">INDEX(GMW!$A$2:$HZ$100,MATCH(1,(GMW!$HY$2:$HY$100=I$3)*(GMW!$HZ$2:$HZ$100=I$1),0),$B185-1973)</f>
        <v>284586.3</v>
      </c>
      <c r="J185" cm="1">
        <f t="array" ref="J185">INDEX(GMW!$A$2:$HZ$100,MATCH(1,(GMW!$HY$2:$HY$100=J$3)*(GMW!$HZ$2:$HZ$100=J$1),0),$B185-1973)</f>
        <v>2749593</v>
      </c>
      <c r="K185" cm="1">
        <f t="array" ref="K185">INDEX(GMW!$A$2:$HZ$100,MATCH(1,(GMW!$HY$2:$HY$100=K$3)*(GMW!$HZ$2:$HZ$100=K$1),0),$B185-1973)</f>
        <v>694656.3</v>
      </c>
      <c r="L185" cm="1">
        <f t="array" ref="L185">INDEX(GMW!$A$2:$HZ$100,MATCH(1,(GMW!$HY$2:$HY$100=L$3)*(GMW!$HZ$2:$HZ$100=L$1),0),$B185-1973)</f>
        <v>572977.19999999995</v>
      </c>
      <c r="M185" cm="1">
        <f t="array" ref="M185">INDEX(GMW!$A$2:$HZ$100,MATCH(1,(GMW!$HY$2:$HY$100=M$3)*(GMW!$HZ$2:$HZ$100=M$1),0),$B185-1973)</f>
        <v>121.375</v>
      </c>
      <c r="N185" cm="1">
        <f t="array" ref="N185">INDEX(GMW!$A$2:$HZ$100,MATCH(1,(GMW!$HY$2:$HY$100=N$3)*(GMW!$HZ$2:$HZ$100=N$1),0),$B185-1973)</f>
        <v>133.6078</v>
      </c>
      <c r="O185" cm="1">
        <f t="array" ref="O185">INDEX(GMW!$A$2:$HZ$100,MATCH(1,(GMW!$HY$2:$HY$100=O$3)*(GMW!$HZ$2:$HZ$100=O$1),0),$B185-1973)</f>
        <v>4.7500010000000001</v>
      </c>
      <c r="P185" cm="1">
        <f t="array" ref="P185">INDEX(GMW!$A$2:$HZ$100,MATCH(1,(GMW!$HY$2:$HY$100=P$3)*(GMW!$HZ$2:$HZ$100=P$1),0),$B185-1973)</f>
        <v>50260.47</v>
      </c>
      <c r="Q185" cm="1">
        <f t="array" ref="Q185">INDEX(GMW!$A$2:$HZ$100,MATCH(1,(GMW!$HY$2:$HY$100=Q$3)*(GMW!$HZ$2:$HZ$100=Q$1),0),$B185-1973)</f>
        <v>94.825199999999995</v>
      </c>
      <c r="R185" cm="1">
        <f t="array" ref="R185">INDEX(GMW!$A$2:$HZ$100,MATCH(1,(GMW!$HY$2:$HY$100=R$3)*(GMW!$HZ$2:$HZ$100=R$1),0),$B185-1973)</f>
        <v>31869.71</v>
      </c>
      <c r="S185" cm="1">
        <f t="array" ref="S185">INDEX(GMW!$A$2:$HZ$100,MATCH(1,(GMW!$HY$2:$HY$100=S$3)*(GMW!$HZ$2:$HZ$100=S$1),0),$B185-1973)</f>
        <v>4.0428709999999999</v>
      </c>
      <c r="T185" cm="1">
        <f t="array" ref="T185">INDEX(GMW!$A$2:$HZ$100,MATCH(1,(GMW!$HY$2:$HY$100=T$3)*(GMW!$HZ$2:$HZ$100=T$1),0),$B185-1973)</f>
        <v>-0.1142502</v>
      </c>
      <c r="U185" cm="1">
        <f t="array" ref="U185">INDEX(GMW!$A$2:$HZ$100,MATCH(1,(GMW!$HY$2:$HY$100=U$3)*(GMW!$HZ$2:$HZ$100=U$1),0),$B185-1973)</f>
        <v>69157.8</v>
      </c>
      <c r="V185" cm="1">
        <f t="array" ref="V185">INDEX(GMW!$A$2:$HZ$100,MATCH(1,(GMW!$HY$2:$HY$100=V$3)*(GMW!$HZ$2:$HZ$100=V$1),0),$B185-1973)</f>
        <v>572322.4</v>
      </c>
      <c r="W185" cm="1">
        <f t="array" ref="W185">INDEX(GMW!$A$2:$HZ$100,MATCH(1,(GMW!$HY$2:$HY$100=W$3)*(GMW!$HZ$2:$HZ$100=W$1),0),$B185-1973)</f>
        <v>21423.5</v>
      </c>
      <c r="X185" cm="1">
        <f t="array" ref="X185">INDEX(GMW!$A$2:$HZ$100,MATCH(1,(GMW!$HY$2:$HY$100=X$3)*(GMW!$HZ$2:$HZ$100=X$1),0),$B185-1973)</f>
        <v>-7665.5940000000001</v>
      </c>
      <c r="Y185" cm="1">
        <f t="array" ref="Y185">INDEX(GMW!$A$2:$HZ$100,MATCH(1,(GMW!$HY$2:$HY$100=Y$3)*(GMW!$HZ$2:$HZ$100=Y$1),0),$B185-1973)</f>
        <v>274903.8</v>
      </c>
      <c r="Z185" cm="1">
        <f t="array" ref="Z185">INDEX(GMW!$A$2:$HZ$100,MATCH(1,(GMW!$HY$2:$HY$100=Z$3)*(GMW!$HZ$2:$HZ$100=Z$1),0),$B185-1973)</f>
        <v>13757.91</v>
      </c>
      <c r="AA185" cm="1">
        <f t="array" ref="AA185">INDEX(GMW!$A$2:$HZ$100,MATCH(1,(GMW!$HY$2:$HY$100=AA$3)*(GMW!$HZ$2:$HZ$100=AA$1),0),$B185-1973)</f>
        <v>17348.060000000001</v>
      </c>
      <c r="AB185" cm="1">
        <f t="array" ref="AB185">INDEX(GMW!$A$2:$HZ$100,MATCH(1,(GMW!$HY$2:$HY$100=AB$3)*(GMW!$HZ$2:$HZ$100=AB$1),0),$B185-1973)</f>
        <v>284586.3</v>
      </c>
      <c r="AC185" cm="1">
        <f t="array" ref="AC185">INDEX(GMW!$A$2:$HZ$100,MATCH(1,(GMW!$HY$2:$HY$100=AC$3)*(GMW!$HZ$2:$HZ$100=AC$1),0),$B185-1973)</f>
        <v>2749593</v>
      </c>
      <c r="AD185" cm="1">
        <f t="array" ref="AD185">INDEX(GMW!$A$2:$HZ$100,MATCH(1,(GMW!$HY$2:$HY$100=AD$3)*(GMW!$HZ$2:$HZ$100=AD$1),0),$B185-1973)</f>
        <v>694656.4</v>
      </c>
      <c r="AE185" cm="1">
        <f t="array" ref="AE185">INDEX(GMW!$A$2:$HZ$100,MATCH(1,(GMW!$HY$2:$HY$100=AE$3)*(GMW!$HZ$2:$HZ$100=AE$1),0),$B185-1973)</f>
        <v>572977.19999999995</v>
      </c>
      <c r="AF185" cm="1">
        <f t="array" ref="AF185">INDEX(GMW!$A$2:$HZ$100,MATCH(1,(GMW!$HY$2:$HY$100=AF$3)*(GMW!$HZ$2:$HZ$100=AF$1),0),$B185-1973)</f>
        <v>121.375</v>
      </c>
      <c r="AG185" cm="1">
        <f t="array" ref="AG185">INDEX(GMW!$A$2:$HZ$100,MATCH(1,(GMW!$HY$2:$HY$100=AG$3)*(GMW!$HZ$2:$HZ$100=AG$1),0),$B185-1973)</f>
        <v>133.6078</v>
      </c>
      <c r="AH185" cm="1">
        <f t="array" ref="AH185">INDEX(GMW!$A$2:$HZ$100,MATCH(1,(GMW!$HY$2:$HY$100=AH$3)*(GMW!$HZ$2:$HZ$100=AH$1),0),$B185-1973)</f>
        <v>4.75</v>
      </c>
      <c r="AI185" cm="1">
        <f t="array" ref="AI185">INDEX(GMW!$A$2:$HZ$100,MATCH(1,(GMW!$HY$2:$HY$100=AI$3)*(GMW!$HZ$2:$HZ$100=AI$1),0),$B185-1973)</f>
        <v>50260.5</v>
      </c>
      <c r="AJ185" cm="1">
        <f t="array" ref="AJ185">INDEX(GMW!$A$2:$HZ$100,MATCH(1,(GMW!$HY$2:$HY$100=AJ$3)*(GMW!$HZ$2:$HZ$100=AJ$1),0),$B185-1973)</f>
        <v>94.825140000000005</v>
      </c>
      <c r="AK185" cm="1">
        <f t="array" ref="AK185">INDEX(GMW!$A$2:$HZ$100,MATCH(1,(GMW!$HY$2:$HY$100=AK$3)*(GMW!$HZ$2:$HZ$100=AK$1),0),$B185-1973)</f>
        <v>31869.7</v>
      </c>
      <c r="AL185" cm="1">
        <f t="array" ref="AL185">INDEX(GMW!$A$2:$HZ$100,MATCH(1,(GMW!$HY$2:$HY$100=AL$3)*(GMW!$HZ$2:$HZ$100=AL$1),0),$B185-1973)</f>
        <v>4.0428709999999999</v>
      </c>
      <c r="AM185" cm="1">
        <f t="array" ref="AM185">INDEX(GMW!$A$2:$HZ$100,MATCH(1,(GMW!$HY$2:$HY$100=AM$3)*(GMW!$HZ$2:$HZ$100=AM$1),0),$B185-1973)</f>
        <v>-0.11434560000000001</v>
      </c>
      <c r="AN185" cm="1">
        <f t="array" ref="AN185">INDEX(GMW!$A$2:$HZ$100,MATCH(1,(GMW!$HY$2:$HY$100=AN$3)*(GMW!$HZ$2:$HZ$100=AN$1),0),$B185-1973)</f>
        <v>69157.8</v>
      </c>
      <c r="AO185" cm="1">
        <f t="array" ref="AO185">INDEX(GMW!$A$2:$HZ$100,MATCH(1,(GMW!$HY$2:$HY$100=AO$3)*(GMW!$HZ$2:$HZ$100=AO$1),0),$B185-1973)</f>
        <v>572322.19999999995</v>
      </c>
      <c r="AP185" cm="1">
        <f t="array" ref="AP185">INDEX(GMW!$A$2:$HZ$100,MATCH(1,(GMW!$HY$2:$HY$100=AP$3)*(GMW!$HZ$2:$HZ$100=AP$1),0),$B185-1973)</f>
        <v>21423.53</v>
      </c>
      <c r="AQ185" cm="1">
        <f t="array" ref="AQ185">INDEX(GMW!$A$2:$HZ$100,MATCH(1,(GMW!$HY$2:$HY$100=AQ$3)*(GMW!$HZ$2:$HZ$100=AQ$1),0),$B185-1973)</f>
        <v>-7665.625</v>
      </c>
      <c r="AR185" cm="1">
        <f t="array" ref="AR185">INDEX(GMW!$A$2:$HZ$100,MATCH(1,(GMW!$HY$2:$HY$100=AR$3)*(GMW!$HZ$2:$HZ$100=AR$1),0),$B185-1973)</f>
        <v>274903.8</v>
      </c>
      <c r="AS185" cm="1">
        <f t="array" ref="AS185">INDEX(GMW!$A$2:$HZ$100,MATCH(1,(GMW!$HY$2:$HY$100=AS$3)*(GMW!$HZ$2:$HZ$100=AS$1),0),$B185-1973)</f>
        <v>13757.91</v>
      </c>
      <c r="AT185" cm="1">
        <f t="array" ref="AT185">INDEX(GMW!$A$2:$HZ$100,MATCH(1,(GMW!$HY$2:$HY$100=AT$3)*(GMW!$HZ$2:$HZ$100=AT$1),0),$B185-1973)</f>
        <v>17348.060000000001</v>
      </c>
      <c r="AU185" cm="1">
        <f t="array" ref="AU185">INDEX(GMW!$A$2:$HZ$100,MATCH(1,(GMW!$HY$2:$HY$100=AU$3)*(GMW!$HZ$2:$HZ$100=AU$1),0),$B185-1973)</f>
        <v>284586.3</v>
      </c>
      <c r="AV185" cm="1">
        <f t="array" ref="AV185">INDEX(GMW!$A$2:$HZ$100,MATCH(1,(GMW!$HY$2:$HY$100=AV$3)*(GMW!$HZ$2:$HZ$100=AV$1),0),$B185-1973)</f>
        <v>2749593</v>
      </c>
      <c r="AW185" cm="1">
        <f t="array" ref="AW185">INDEX(GMW!$A$2:$HZ$100,MATCH(1,(GMW!$HY$2:$HY$100=AW$3)*(GMW!$HZ$2:$HZ$100=AW$1),0),$B185-1973)</f>
        <v>694656.1</v>
      </c>
      <c r="AX185" cm="1">
        <f t="array" ref="AX185">INDEX(GMW!$A$2:$HZ$100,MATCH(1,(GMW!$HY$2:$HY$100=AX$3)*(GMW!$HZ$2:$HZ$100=AX$1),0),$B185-1973)</f>
        <v>572977.19999999995</v>
      </c>
      <c r="AY185" cm="1">
        <f t="array" ref="AY185">INDEX(GMW!$A$2:$HZ$100,MATCH(1,(GMW!$HY$2:$HY$100=AY$3)*(GMW!$HZ$2:$HZ$100=AY$1),0),$B185-1973)</f>
        <v>121.375</v>
      </c>
      <c r="AZ185" cm="1">
        <f t="array" ref="AZ185">INDEX(GMW!$A$2:$HZ$100,MATCH(1,(GMW!$HY$2:$HY$100=AZ$3)*(GMW!$HZ$2:$HZ$100=AZ$1),0),$B185-1973)</f>
        <v>133.60769999999999</v>
      </c>
      <c r="BA185" cm="1">
        <f t="array" ref="BA185">INDEX(GMW!$A$2:$HZ$100,MATCH(1,(GMW!$HY$2:$HY$100=BA$3)*(GMW!$HZ$2:$HZ$100=BA$1),0),$B185-1973)</f>
        <v>4.7499929999999999</v>
      </c>
      <c r="BB185" cm="1">
        <f t="array" ref="BB185">INDEX(GMW!$A$2:$HZ$100,MATCH(1,(GMW!$HY$2:$HY$100=BB$3)*(GMW!$HZ$2:$HZ$100=BB$1),0),$B185-1973)</f>
        <v>50260.49</v>
      </c>
      <c r="BC185" cm="1">
        <f t="array" ref="BC185">INDEX(GMW!$A$2:$HZ$100,MATCH(1,(GMW!$HY$2:$HY$100=BC$3)*(GMW!$HZ$2:$HZ$100=BC$1),0),$B185-1973)</f>
        <v>94.825199999999995</v>
      </c>
      <c r="BD185" cm="1">
        <f t="array" ref="BD185">INDEX(GMW!$A$2:$HZ$100,MATCH(1,(GMW!$HY$2:$HY$100=BD$3)*(GMW!$HZ$2:$HZ$100=BD$1),0),$B185-1973)</f>
        <v>31869.72</v>
      </c>
      <c r="BE185" cm="1">
        <f t="array" ref="BE185">INDEX(GMW!$A$2:$HZ$100,MATCH(1,(GMW!$HY$2:$HY$100=BE$3)*(GMW!$HZ$2:$HZ$100=BE$1),0),$B185-1973)</f>
        <v>4.0428709999999999</v>
      </c>
      <c r="BF185" cm="1">
        <f t="array" ref="BF185">INDEX(GMW!$A$2:$HZ$100,MATCH(1,(GMW!$HY$2:$HY$100=BF$3)*(GMW!$HZ$2:$HZ$100=BF$1),0),$B185-1973)</f>
        <v>-0.11434560000000001</v>
      </c>
      <c r="BG185" cm="1">
        <f t="array" ref="BG185">INDEX(GMW!$A$2:$HZ$100,MATCH(1,(GMW!$HY$2:$HY$100=BG$3)*(GMW!$HZ$2:$HZ$100=BG$1),0),$B185-1973)</f>
        <v>69157.8</v>
      </c>
      <c r="BJ185">
        <f t="shared" si="145"/>
        <v>2024</v>
      </c>
    </row>
    <row r="186" spans="1:63">
      <c r="B186">
        <f t="shared" si="143"/>
        <v>2159</v>
      </c>
      <c r="C186" cm="1">
        <f t="array" ref="C186">INDEX(GMW!$A$2:$HZ$100,MATCH(1,(GMW!$HY$2:$HY$100=C$3)*(GMW!$HZ$2:$HZ$100=C$1),0),$B186-1973)</f>
        <v>575181</v>
      </c>
      <c r="D186" cm="1">
        <f t="array" ref="D186">INDEX(GMW!$A$2:$HZ$100,MATCH(1,(GMW!$HY$2:$HY$100=D$3)*(GMW!$HZ$2:$HZ$100=D$1),0),$B186-1973)</f>
        <v>35774.97</v>
      </c>
      <c r="E186" cm="1">
        <f t="array" ref="E186">INDEX(GMW!$A$2:$HZ$100,MATCH(1,(GMW!$HY$2:$HY$100=E$3)*(GMW!$HZ$2:$HZ$100=E$1),0),$B186-1973)</f>
        <v>-21097.59</v>
      </c>
      <c r="F186" cm="1">
        <f t="array" ref="F186">INDEX(GMW!$A$2:$HZ$100,MATCH(1,(GMW!$HY$2:$HY$100=F$3)*(GMW!$HZ$2:$HZ$100=F$1),0),$B186-1973)</f>
        <v>277183.90000000002</v>
      </c>
      <c r="G186" cm="1">
        <f t="array" ref="G186">INDEX(GMW!$A$2:$HZ$100,MATCH(1,(GMW!$HY$2:$HY$100=G$3)*(GMW!$HZ$2:$HZ$100=G$1),0),$B186-1973)</f>
        <v>14677.38</v>
      </c>
      <c r="H186" cm="1">
        <f t="array" ref="H186">INDEX(GMW!$A$2:$HZ$100,MATCH(1,(GMW!$HY$2:$HY$100=H$3)*(GMW!$HZ$2:$HZ$100=H$1),0),$B186-1973)</f>
        <v>17348.060000000001</v>
      </c>
      <c r="I186" cm="1">
        <f t="array" ref="I186">INDEX(GMW!$A$2:$HZ$100,MATCH(1,(GMW!$HY$2:$HY$100=I$3)*(GMW!$HZ$2:$HZ$100=I$1),0),$B186-1973)</f>
        <v>273434.40000000002</v>
      </c>
      <c r="J186" cm="1">
        <f t="array" ref="J186">INDEX(GMW!$A$2:$HZ$100,MATCH(1,(GMW!$HY$2:$HY$100=J$3)*(GMW!$HZ$2:$HZ$100=J$1),0),$B186-1973)</f>
        <v>2789125</v>
      </c>
      <c r="K186" cm="1">
        <f t="array" ref="K186">INDEX(GMW!$A$2:$HZ$100,MATCH(1,(GMW!$HY$2:$HY$100=K$3)*(GMW!$HZ$2:$HZ$100=K$1),0),$B186-1973)</f>
        <v>701267.4</v>
      </c>
      <c r="L186" cm="1">
        <f t="array" ref="L186">INDEX(GMW!$A$2:$HZ$100,MATCH(1,(GMW!$HY$2:$HY$100=L$3)*(GMW!$HZ$2:$HZ$100=L$1),0),$B186-1973)</f>
        <v>575742.30000000005</v>
      </c>
      <c r="M186" cm="1">
        <f t="array" ref="M186">INDEX(GMW!$A$2:$HZ$100,MATCH(1,(GMW!$HY$2:$HY$100=M$3)*(GMW!$HZ$2:$HZ$100=M$1),0),$B186-1973)</f>
        <v>121.9212</v>
      </c>
      <c r="N186" cm="1">
        <f t="array" ref="N186">INDEX(GMW!$A$2:$HZ$100,MATCH(1,(GMW!$HY$2:$HY$100=N$3)*(GMW!$HZ$2:$HZ$100=N$1),0),$B186-1973)</f>
        <v>134.33349999999999</v>
      </c>
      <c r="O186" cm="1">
        <f t="array" ref="O186">INDEX(GMW!$A$2:$HZ$100,MATCH(1,(GMW!$HY$2:$HY$100=O$3)*(GMW!$HZ$2:$HZ$100=O$1),0),$B186-1973)</f>
        <v>4.4999960000000003</v>
      </c>
      <c r="P186" cm="1">
        <f t="array" ref="P186">INDEX(GMW!$A$2:$HZ$100,MATCH(1,(GMW!$HY$2:$HY$100=P$3)*(GMW!$HZ$2:$HZ$100=P$1),0),$B186-1973)</f>
        <v>50314.17</v>
      </c>
      <c r="Q186" cm="1">
        <f t="array" ref="Q186">INDEX(GMW!$A$2:$HZ$100,MATCH(1,(GMW!$HY$2:$HY$100=Q$3)*(GMW!$HZ$2:$HZ$100=Q$1),0),$B186-1973)</f>
        <v>94.930629999999994</v>
      </c>
      <c r="R186" cm="1">
        <f t="array" ref="R186">INDEX(GMW!$A$2:$HZ$100,MATCH(1,(GMW!$HY$2:$HY$100=R$3)*(GMW!$HZ$2:$HZ$100=R$1),0),$B186-1973)</f>
        <v>31969.69</v>
      </c>
      <c r="S186" cm="1">
        <f t="array" ref="S186">INDEX(GMW!$A$2:$HZ$100,MATCH(1,(GMW!$HY$2:$HY$100=S$3)*(GMW!$HZ$2:$HZ$100=S$1),0),$B186-1973)</f>
        <v>4.0428730000000002</v>
      </c>
      <c r="T186" cm="1">
        <f t="array" ref="T186">INDEX(GMW!$A$2:$HZ$100,MATCH(1,(GMW!$HY$2:$HY$100=T$3)*(GMW!$HZ$2:$HZ$100=T$1),0),$B186-1973)</f>
        <v>-9.7560880000000003E-2</v>
      </c>
      <c r="U186" cm="1">
        <f t="array" ref="U186">INDEX(GMW!$A$2:$HZ$100,MATCH(1,(GMW!$HY$2:$HY$100=U$3)*(GMW!$HZ$2:$HZ$100=U$1),0),$B186-1973)</f>
        <v>69302.78</v>
      </c>
      <c r="V186" cm="1">
        <f t="array" ref="V186">INDEX(GMW!$A$2:$HZ$100,MATCH(1,(GMW!$HY$2:$HY$100=V$3)*(GMW!$HZ$2:$HZ$100=V$1),0),$B186-1973)</f>
        <v>575181.1</v>
      </c>
      <c r="W186" cm="1">
        <f t="array" ref="W186">INDEX(GMW!$A$2:$HZ$100,MATCH(1,(GMW!$HY$2:$HY$100=W$3)*(GMW!$HZ$2:$HZ$100=W$1),0),$B186-1973)</f>
        <v>35775.050000000003</v>
      </c>
      <c r="X186" cm="1">
        <f t="array" ref="X186">INDEX(GMW!$A$2:$HZ$100,MATCH(1,(GMW!$HY$2:$HY$100=X$3)*(GMW!$HZ$2:$HZ$100=X$1),0),$B186-1973)</f>
        <v>-21097.69</v>
      </c>
      <c r="Y186" cm="1">
        <f t="array" ref="Y186">INDEX(GMW!$A$2:$HZ$100,MATCH(1,(GMW!$HY$2:$HY$100=Y$3)*(GMW!$HZ$2:$HZ$100=Y$1),0),$B186-1973)</f>
        <v>277184</v>
      </c>
      <c r="Z186" cm="1">
        <f t="array" ref="Z186">INDEX(GMW!$A$2:$HZ$100,MATCH(1,(GMW!$HY$2:$HY$100=Z$3)*(GMW!$HZ$2:$HZ$100=Z$1),0),$B186-1973)</f>
        <v>14677.37</v>
      </c>
      <c r="AA186" cm="1">
        <f t="array" ref="AA186">INDEX(GMW!$A$2:$HZ$100,MATCH(1,(GMW!$HY$2:$HY$100=AA$3)*(GMW!$HZ$2:$HZ$100=AA$1),0),$B186-1973)</f>
        <v>17348.060000000001</v>
      </c>
      <c r="AB186" cm="1">
        <f t="array" ref="AB186">INDEX(GMW!$A$2:$HZ$100,MATCH(1,(GMW!$HY$2:$HY$100=AB$3)*(GMW!$HZ$2:$HZ$100=AB$1),0),$B186-1973)</f>
        <v>273434.3</v>
      </c>
      <c r="AC186" cm="1">
        <f t="array" ref="AC186">INDEX(GMW!$A$2:$HZ$100,MATCH(1,(GMW!$HY$2:$HY$100=AC$3)*(GMW!$HZ$2:$HZ$100=AC$1),0),$B186-1973)</f>
        <v>2789125</v>
      </c>
      <c r="AD186" cm="1">
        <f t="array" ref="AD186">INDEX(GMW!$A$2:$HZ$100,MATCH(1,(GMW!$HY$2:$HY$100=AD$3)*(GMW!$HZ$2:$HZ$100=AD$1),0),$B186-1973)</f>
        <v>701267.5</v>
      </c>
      <c r="AE186" cm="1">
        <f t="array" ref="AE186">INDEX(GMW!$A$2:$HZ$100,MATCH(1,(GMW!$HY$2:$HY$100=AE$3)*(GMW!$HZ$2:$HZ$100=AE$1),0),$B186-1973)</f>
        <v>575742.30000000005</v>
      </c>
      <c r="AF186" cm="1">
        <f t="array" ref="AF186">INDEX(GMW!$A$2:$HZ$100,MATCH(1,(GMW!$HY$2:$HY$100=AF$3)*(GMW!$HZ$2:$HZ$100=AF$1),0),$B186-1973)</f>
        <v>121.9212</v>
      </c>
      <c r="AG186" cm="1">
        <f t="array" ref="AG186">INDEX(GMW!$A$2:$HZ$100,MATCH(1,(GMW!$HY$2:$HY$100=AG$3)*(GMW!$HZ$2:$HZ$100=AG$1),0),$B186-1973)</f>
        <v>134.33359999999999</v>
      </c>
      <c r="AH186" cm="1">
        <f t="array" ref="AH186">INDEX(GMW!$A$2:$HZ$100,MATCH(1,(GMW!$HY$2:$HY$100=AH$3)*(GMW!$HZ$2:$HZ$100=AH$1),0),$B186-1973)</f>
        <v>4.4999969999999996</v>
      </c>
      <c r="AI186" cm="1">
        <f t="array" ref="AI186">INDEX(GMW!$A$2:$HZ$100,MATCH(1,(GMW!$HY$2:$HY$100=AI$3)*(GMW!$HZ$2:$HZ$100=AI$1),0),$B186-1973)</f>
        <v>50314.18</v>
      </c>
      <c r="AJ186" cm="1">
        <f t="array" ref="AJ186">INDEX(GMW!$A$2:$HZ$100,MATCH(1,(GMW!$HY$2:$HY$100=AJ$3)*(GMW!$HZ$2:$HZ$100=AJ$1),0),$B186-1973)</f>
        <v>94.930629999999994</v>
      </c>
      <c r="AK186" cm="1">
        <f t="array" ref="AK186">INDEX(GMW!$A$2:$HZ$100,MATCH(1,(GMW!$HY$2:$HY$100=AK$3)*(GMW!$HZ$2:$HZ$100=AK$1),0),$B186-1973)</f>
        <v>31969.69</v>
      </c>
      <c r="AL186" cm="1">
        <f t="array" ref="AL186">INDEX(GMW!$A$2:$HZ$100,MATCH(1,(GMW!$HY$2:$HY$100=AL$3)*(GMW!$HZ$2:$HZ$100=AL$1),0),$B186-1973)</f>
        <v>4.0428730000000002</v>
      </c>
      <c r="AM186" cm="1">
        <f t="array" ref="AM186">INDEX(GMW!$A$2:$HZ$100,MATCH(1,(GMW!$HY$2:$HY$100=AM$3)*(GMW!$HZ$2:$HZ$100=AM$1),0),$B186-1973)</f>
        <v>-9.7560880000000003E-2</v>
      </c>
      <c r="AN186" cm="1">
        <f t="array" ref="AN186">INDEX(GMW!$A$2:$HZ$100,MATCH(1,(GMW!$HY$2:$HY$100=AN$3)*(GMW!$HZ$2:$HZ$100=AN$1),0),$B186-1973)</f>
        <v>69302.78</v>
      </c>
      <c r="AO186" cm="1">
        <f t="array" ref="AO186">INDEX(GMW!$A$2:$HZ$100,MATCH(1,(GMW!$HY$2:$HY$100=AO$3)*(GMW!$HZ$2:$HZ$100=AO$1),0),$B186-1973)</f>
        <v>575181</v>
      </c>
      <c r="AP186" cm="1">
        <f t="array" ref="AP186">INDEX(GMW!$A$2:$HZ$100,MATCH(1,(GMW!$HY$2:$HY$100=AP$3)*(GMW!$HZ$2:$HZ$100=AP$1),0),$B186-1973)</f>
        <v>35775.07</v>
      </c>
      <c r="AQ186" cm="1">
        <f t="array" ref="AQ186">INDEX(GMW!$A$2:$HZ$100,MATCH(1,(GMW!$HY$2:$HY$100=AQ$3)*(GMW!$HZ$2:$HZ$100=AQ$1),0),$B186-1973)</f>
        <v>-21097.69</v>
      </c>
      <c r="AR186" cm="1">
        <f t="array" ref="AR186">INDEX(GMW!$A$2:$HZ$100,MATCH(1,(GMW!$HY$2:$HY$100=AR$3)*(GMW!$HZ$2:$HZ$100=AR$1),0),$B186-1973)</f>
        <v>277184</v>
      </c>
      <c r="AS186" cm="1">
        <f t="array" ref="AS186">INDEX(GMW!$A$2:$HZ$100,MATCH(1,(GMW!$HY$2:$HY$100=AS$3)*(GMW!$HZ$2:$HZ$100=AS$1),0),$B186-1973)</f>
        <v>14677.38</v>
      </c>
      <c r="AT186" cm="1">
        <f t="array" ref="AT186">INDEX(GMW!$A$2:$HZ$100,MATCH(1,(GMW!$HY$2:$HY$100=AT$3)*(GMW!$HZ$2:$HZ$100=AT$1),0),$B186-1973)</f>
        <v>17348.060000000001</v>
      </c>
      <c r="AU186" cm="1">
        <f t="array" ref="AU186">INDEX(GMW!$A$2:$HZ$100,MATCH(1,(GMW!$HY$2:$HY$100=AU$3)*(GMW!$HZ$2:$HZ$100=AU$1),0),$B186-1973)</f>
        <v>273434.40000000002</v>
      </c>
      <c r="AV186" cm="1">
        <f t="array" ref="AV186">INDEX(GMW!$A$2:$HZ$100,MATCH(1,(GMW!$HY$2:$HY$100=AV$3)*(GMW!$HZ$2:$HZ$100=AV$1),0),$B186-1973)</f>
        <v>2789125</v>
      </c>
      <c r="AW186" cm="1">
        <f t="array" ref="AW186">INDEX(GMW!$A$2:$HZ$100,MATCH(1,(GMW!$HY$2:$HY$100=AW$3)*(GMW!$HZ$2:$HZ$100=AW$1),0),$B186-1973)</f>
        <v>701267.5</v>
      </c>
      <c r="AX186" cm="1">
        <f t="array" ref="AX186">INDEX(GMW!$A$2:$HZ$100,MATCH(1,(GMW!$HY$2:$HY$100=AX$3)*(GMW!$HZ$2:$HZ$100=AX$1),0),$B186-1973)</f>
        <v>575742.30000000005</v>
      </c>
      <c r="AY186" cm="1">
        <f t="array" ref="AY186">INDEX(GMW!$A$2:$HZ$100,MATCH(1,(GMW!$HY$2:$HY$100=AY$3)*(GMW!$HZ$2:$HZ$100=AY$1),0),$B186-1973)</f>
        <v>121.9212</v>
      </c>
      <c r="AZ186" cm="1">
        <f t="array" ref="AZ186">INDEX(GMW!$A$2:$HZ$100,MATCH(1,(GMW!$HY$2:$HY$100=AZ$3)*(GMW!$HZ$2:$HZ$100=AZ$1),0),$B186-1973)</f>
        <v>134.33349999999999</v>
      </c>
      <c r="BA186" cm="1">
        <f t="array" ref="BA186">INDEX(GMW!$A$2:$HZ$100,MATCH(1,(GMW!$HY$2:$HY$100=BA$3)*(GMW!$HZ$2:$HZ$100=BA$1),0),$B186-1973)</f>
        <v>4.499981</v>
      </c>
      <c r="BB186" cm="1">
        <f t="array" ref="BB186">INDEX(GMW!$A$2:$HZ$100,MATCH(1,(GMW!$HY$2:$HY$100=BB$3)*(GMW!$HZ$2:$HZ$100=BB$1),0),$B186-1973)</f>
        <v>50314.17</v>
      </c>
      <c r="BC186" cm="1">
        <f t="array" ref="BC186">INDEX(GMW!$A$2:$HZ$100,MATCH(1,(GMW!$HY$2:$HY$100=BC$3)*(GMW!$HZ$2:$HZ$100=BC$1),0),$B186-1973)</f>
        <v>94.930629999999994</v>
      </c>
      <c r="BD186" cm="1">
        <f t="array" ref="BD186">INDEX(GMW!$A$2:$HZ$100,MATCH(1,(GMW!$HY$2:$HY$100=BD$3)*(GMW!$HZ$2:$HZ$100=BD$1),0),$B186-1973)</f>
        <v>31969.71</v>
      </c>
      <c r="BE186" cm="1">
        <f t="array" ref="BE186">INDEX(GMW!$A$2:$HZ$100,MATCH(1,(GMW!$HY$2:$HY$100=BE$3)*(GMW!$HZ$2:$HZ$100=BE$1),0),$B186-1973)</f>
        <v>4.0428610000000003</v>
      </c>
      <c r="BF186" cm="1">
        <f t="array" ref="BF186">INDEX(GMW!$A$2:$HZ$100,MATCH(1,(GMW!$HY$2:$HY$100=BF$3)*(GMW!$HZ$2:$HZ$100=BF$1),0),$B186-1973)</f>
        <v>-9.7560880000000003E-2</v>
      </c>
      <c r="BG186" cm="1">
        <f t="array" ref="BG186">INDEX(GMW!$A$2:$HZ$100,MATCH(1,(GMW!$HY$2:$HY$100=BG$3)*(GMW!$HZ$2:$HZ$100=BG$1),0),$B186-1973)</f>
        <v>69302.78</v>
      </c>
      <c r="BJ186">
        <f t="shared" si="145"/>
        <v>2024</v>
      </c>
    </row>
    <row r="187" spans="1:63">
      <c r="A187">
        <v>2025</v>
      </c>
      <c r="B187">
        <f t="shared" si="143"/>
        <v>2160</v>
      </c>
      <c r="C187" cm="1">
        <f t="array" ref="C187">INDEX(GMW!$A$2:$HZ$100,MATCH(1,(GMW!$HY$2:$HY$100=C$3)*(GMW!$HZ$2:$HZ$100=C$1),0),$B187-1973)</f>
        <v>578211.9</v>
      </c>
      <c r="D187" cm="1">
        <f t="array" ref="D187">INDEX(GMW!$A$2:$HZ$100,MATCH(1,(GMW!$HY$2:$HY$100=D$3)*(GMW!$HZ$2:$HZ$100=D$1),0),$B187-1973)</f>
        <v>1911.896</v>
      </c>
      <c r="E187" cm="1">
        <f t="array" ref="E187">INDEX(GMW!$A$2:$HZ$100,MATCH(1,(GMW!$HY$2:$HY$100=E$3)*(GMW!$HZ$2:$HZ$100=E$1),0),$B187-1973)</f>
        <v>24135.06</v>
      </c>
      <c r="F187" cm="1">
        <f t="array" ref="F187">INDEX(GMW!$A$2:$HZ$100,MATCH(1,(GMW!$HY$2:$HY$100=F$3)*(GMW!$HZ$2:$HZ$100=F$1),0),$B187-1973)</f>
        <v>276338</v>
      </c>
      <c r="G187" cm="1">
        <f t="array" ref="G187">INDEX(GMW!$A$2:$HZ$100,MATCH(1,(GMW!$HY$2:$HY$100=G$3)*(GMW!$HZ$2:$HZ$100=G$1),0),$B187-1973)</f>
        <v>26046.959999999999</v>
      </c>
      <c r="H187" cm="1">
        <f t="array" ref="H187">INDEX(GMW!$A$2:$HZ$100,MATCH(1,(GMW!$HY$2:$HY$100=H$3)*(GMW!$HZ$2:$HZ$100=H$1),0),$B187-1973)</f>
        <v>17348.060000000001</v>
      </c>
      <c r="I187" cm="1">
        <f t="array" ref="I187">INDEX(GMW!$A$2:$HZ$100,MATCH(1,(GMW!$HY$2:$HY$100=I$3)*(GMW!$HZ$2:$HZ$100=I$1),0),$B187-1973)</f>
        <v>317821.09999999998</v>
      </c>
      <c r="J187" cm="1">
        <f t="array" ref="J187">INDEX(GMW!$A$2:$HZ$100,MATCH(1,(GMW!$HY$2:$HY$100=J$3)*(GMW!$HZ$2:$HZ$100=J$1),0),$B187-1973)</f>
        <v>2794794</v>
      </c>
      <c r="K187" cm="1">
        <f t="array" ref="K187">INDEX(GMW!$A$2:$HZ$100,MATCH(1,(GMW!$HY$2:$HY$100=K$3)*(GMW!$HZ$2:$HZ$100=K$1),0),$B187-1973)</f>
        <v>707782.4</v>
      </c>
      <c r="L187" cm="1">
        <f t="array" ref="L187">INDEX(GMW!$A$2:$HZ$100,MATCH(1,(GMW!$HY$2:$HY$100=L$3)*(GMW!$HZ$2:$HZ$100=L$1),0),$B187-1973)</f>
        <v>578637.1</v>
      </c>
      <c r="M187" cm="1">
        <f t="array" ref="M187">INDEX(GMW!$A$2:$HZ$100,MATCH(1,(GMW!$HY$2:$HY$100=M$3)*(GMW!$HZ$2:$HZ$100=M$1),0),$B187-1973)</f>
        <v>122.4088</v>
      </c>
      <c r="N187" cm="1">
        <f t="array" ref="N187">INDEX(GMW!$A$2:$HZ$100,MATCH(1,(GMW!$HY$2:$HY$100=N$3)*(GMW!$HZ$2:$HZ$100=N$1),0),$B187-1973)</f>
        <v>134.58430000000001</v>
      </c>
      <c r="O187" cm="1">
        <f t="array" ref="O187">INDEX(GMW!$A$2:$HZ$100,MATCH(1,(GMW!$HY$2:$HY$100=O$3)*(GMW!$HZ$2:$HZ$100=O$1),0),$B187-1973)</f>
        <v>4.249994</v>
      </c>
      <c r="P187" cm="1">
        <f t="array" ref="P187">INDEX(GMW!$A$2:$HZ$100,MATCH(1,(GMW!$HY$2:$HY$100=P$3)*(GMW!$HZ$2:$HZ$100=P$1),0),$B187-1973)</f>
        <v>50410.64</v>
      </c>
      <c r="Q187" cm="1">
        <f t="array" ref="Q187">INDEX(GMW!$A$2:$HZ$100,MATCH(1,(GMW!$HY$2:$HY$100=Q$3)*(GMW!$HZ$2:$HZ$100=Q$1),0),$B187-1973)</f>
        <v>95.14264</v>
      </c>
      <c r="R187" cm="1">
        <f t="array" ref="R187">INDEX(GMW!$A$2:$HZ$100,MATCH(1,(GMW!$HY$2:$HY$100=R$3)*(GMW!$HZ$2:$HZ$100=R$1),0),$B187-1973)</f>
        <v>32158.35</v>
      </c>
      <c r="S187" cm="1">
        <f t="array" ref="S187">INDEX(GMW!$A$2:$HZ$100,MATCH(1,(GMW!$HY$2:$HY$100=S$3)*(GMW!$HZ$2:$HZ$100=S$1),0),$B187-1973)</f>
        <v>4.0094589999999997</v>
      </c>
      <c r="T187" cm="1">
        <f t="array" ref="T187">INDEX(GMW!$A$2:$HZ$100,MATCH(1,(GMW!$HY$2:$HY$100=T$3)*(GMW!$HZ$2:$HZ$100=T$1),0),$B187-1973)</f>
        <v>-7.3528289999999996E-2</v>
      </c>
      <c r="U187" cm="1">
        <f t="array" ref="U187">INDEX(GMW!$A$2:$HZ$100,MATCH(1,(GMW!$HY$2:$HY$100=U$3)*(GMW!$HZ$2:$HZ$100=U$1),0),$B187-1973)</f>
        <v>69447.77</v>
      </c>
      <c r="V187" cm="1">
        <f t="array" ref="V187">INDEX(GMW!$A$2:$HZ$100,MATCH(1,(GMW!$HY$2:$HY$100=V$3)*(GMW!$HZ$2:$HZ$100=V$1),0),$B187-1973)</f>
        <v>578211.80000000005</v>
      </c>
      <c r="W187" cm="1">
        <f t="array" ref="W187">INDEX(GMW!$A$2:$HZ$100,MATCH(1,(GMW!$HY$2:$HY$100=W$3)*(GMW!$HZ$2:$HZ$100=W$1),0),$B187-1973)</f>
        <v>1911.8869999999999</v>
      </c>
      <c r="X187" cm="1">
        <f t="array" ref="X187">INDEX(GMW!$A$2:$HZ$100,MATCH(1,(GMW!$HY$2:$HY$100=X$3)*(GMW!$HZ$2:$HZ$100=X$1),0),$B187-1973)</f>
        <v>24135.06</v>
      </c>
      <c r="Y187" cm="1">
        <f t="array" ref="Y187">INDEX(GMW!$A$2:$HZ$100,MATCH(1,(GMW!$HY$2:$HY$100=Y$3)*(GMW!$HZ$2:$HZ$100=Y$1),0),$B187-1973)</f>
        <v>276338</v>
      </c>
      <c r="Z187" cm="1">
        <f t="array" ref="Z187">INDEX(GMW!$A$2:$HZ$100,MATCH(1,(GMW!$HY$2:$HY$100=Z$3)*(GMW!$HZ$2:$HZ$100=Z$1),0),$B187-1973)</f>
        <v>26046.95</v>
      </c>
      <c r="AA187" cm="1">
        <f t="array" ref="AA187">INDEX(GMW!$A$2:$HZ$100,MATCH(1,(GMW!$HY$2:$HY$100=AA$3)*(GMW!$HZ$2:$HZ$100=AA$1),0),$B187-1973)</f>
        <v>17348.060000000001</v>
      </c>
      <c r="AB187" cm="1">
        <f t="array" ref="AB187">INDEX(GMW!$A$2:$HZ$100,MATCH(1,(GMW!$HY$2:$HY$100=AB$3)*(GMW!$HZ$2:$HZ$100=AB$1),0),$B187-1973)</f>
        <v>317821.2</v>
      </c>
      <c r="AC187" cm="1">
        <f t="array" ref="AC187">INDEX(GMW!$A$2:$HZ$100,MATCH(1,(GMW!$HY$2:$HY$100=AC$3)*(GMW!$HZ$2:$HZ$100=AC$1),0),$B187-1973)</f>
        <v>2794794</v>
      </c>
      <c r="AD187" cm="1">
        <f t="array" ref="AD187">INDEX(GMW!$A$2:$HZ$100,MATCH(1,(GMW!$HY$2:$HY$100=AD$3)*(GMW!$HZ$2:$HZ$100=AD$1),0),$B187-1973)</f>
        <v>707782.6</v>
      </c>
      <c r="AE187" cm="1">
        <f t="array" ref="AE187">INDEX(GMW!$A$2:$HZ$100,MATCH(1,(GMW!$HY$2:$HY$100=AE$3)*(GMW!$HZ$2:$HZ$100=AE$1),0),$B187-1973)</f>
        <v>578637.1</v>
      </c>
      <c r="AF187" cm="1">
        <f t="array" ref="AF187">INDEX(GMW!$A$2:$HZ$100,MATCH(1,(GMW!$HY$2:$HY$100=AF$3)*(GMW!$HZ$2:$HZ$100=AF$1),0),$B187-1973)</f>
        <v>122.4088</v>
      </c>
      <c r="AG187" cm="1">
        <f t="array" ref="AG187">INDEX(GMW!$A$2:$HZ$100,MATCH(1,(GMW!$HY$2:$HY$100=AG$3)*(GMW!$HZ$2:$HZ$100=AG$1),0),$B187-1973)</f>
        <v>134.58430000000001</v>
      </c>
      <c r="AH187" cm="1">
        <f t="array" ref="AH187">INDEX(GMW!$A$2:$HZ$100,MATCH(1,(GMW!$HY$2:$HY$100=AH$3)*(GMW!$HZ$2:$HZ$100=AH$1),0),$B187-1973)</f>
        <v>4.2499979999999997</v>
      </c>
      <c r="AI187" cm="1">
        <f t="array" ref="AI187">INDEX(GMW!$A$2:$HZ$100,MATCH(1,(GMW!$HY$2:$HY$100=AI$3)*(GMW!$HZ$2:$HZ$100=AI$1),0),$B187-1973)</f>
        <v>50410.63</v>
      </c>
      <c r="AJ187" cm="1">
        <f t="array" ref="AJ187">INDEX(GMW!$A$2:$HZ$100,MATCH(1,(GMW!$HY$2:$HY$100=AJ$3)*(GMW!$HZ$2:$HZ$100=AJ$1),0),$B187-1973)</f>
        <v>95.142650000000003</v>
      </c>
      <c r="AK187" cm="1">
        <f t="array" ref="AK187">INDEX(GMW!$A$2:$HZ$100,MATCH(1,(GMW!$HY$2:$HY$100=AK$3)*(GMW!$HZ$2:$HZ$100=AK$1),0),$B187-1973)</f>
        <v>32158.35</v>
      </c>
      <c r="AL187" cm="1">
        <f t="array" ref="AL187">INDEX(GMW!$A$2:$HZ$100,MATCH(1,(GMW!$HY$2:$HY$100=AL$3)*(GMW!$HZ$2:$HZ$100=AL$1),0),$B187-1973)</f>
        <v>4.0094589999999997</v>
      </c>
      <c r="AM187" cm="1">
        <f t="array" ref="AM187">INDEX(GMW!$A$2:$HZ$100,MATCH(1,(GMW!$HY$2:$HY$100=AM$3)*(GMW!$HZ$2:$HZ$100=AM$1),0),$B187-1973)</f>
        <v>-7.3528289999999996E-2</v>
      </c>
      <c r="AN187" cm="1">
        <f t="array" ref="AN187">INDEX(GMW!$A$2:$HZ$100,MATCH(1,(GMW!$HY$2:$HY$100=AN$3)*(GMW!$HZ$2:$HZ$100=AN$1),0),$B187-1973)</f>
        <v>69447.77</v>
      </c>
      <c r="AO187" cm="1">
        <f t="array" ref="AO187">INDEX(GMW!$A$2:$HZ$100,MATCH(1,(GMW!$HY$2:$HY$100=AO$3)*(GMW!$HZ$2:$HZ$100=AO$1),0),$B187-1973)</f>
        <v>578211.80000000005</v>
      </c>
      <c r="AP187" cm="1">
        <f t="array" ref="AP187">INDEX(GMW!$A$2:$HZ$100,MATCH(1,(GMW!$HY$2:$HY$100=AP$3)*(GMW!$HZ$2:$HZ$100=AP$1),0),$B187-1973)</f>
        <v>1911.9690000000001</v>
      </c>
      <c r="AQ187" cm="1">
        <f t="array" ref="AQ187">INDEX(GMW!$A$2:$HZ$100,MATCH(1,(GMW!$HY$2:$HY$100=AQ$3)*(GMW!$HZ$2:$HZ$100=AQ$1),0),$B187-1973)</f>
        <v>24135</v>
      </c>
      <c r="AR187" cm="1">
        <f t="array" ref="AR187">INDEX(GMW!$A$2:$HZ$100,MATCH(1,(GMW!$HY$2:$HY$100=AR$3)*(GMW!$HZ$2:$HZ$100=AR$1),0),$B187-1973)</f>
        <v>276338</v>
      </c>
      <c r="AS187" cm="1">
        <f t="array" ref="AS187">INDEX(GMW!$A$2:$HZ$100,MATCH(1,(GMW!$HY$2:$HY$100=AS$3)*(GMW!$HZ$2:$HZ$100=AS$1),0),$B187-1973)</f>
        <v>26046.97</v>
      </c>
      <c r="AT187" cm="1">
        <f t="array" ref="AT187">INDEX(GMW!$A$2:$HZ$100,MATCH(1,(GMW!$HY$2:$HY$100=AT$3)*(GMW!$HZ$2:$HZ$100=AT$1),0),$B187-1973)</f>
        <v>17348.060000000001</v>
      </c>
      <c r="AU187" cm="1">
        <f t="array" ref="AU187">INDEX(GMW!$A$2:$HZ$100,MATCH(1,(GMW!$HY$2:$HY$100=AU$3)*(GMW!$HZ$2:$HZ$100=AU$1),0),$B187-1973)</f>
        <v>317821.09999999998</v>
      </c>
      <c r="AV187" cm="1">
        <f t="array" ref="AV187">INDEX(GMW!$A$2:$HZ$100,MATCH(1,(GMW!$HY$2:$HY$100=AV$3)*(GMW!$HZ$2:$HZ$100=AV$1),0),$B187-1973)</f>
        <v>2794794</v>
      </c>
      <c r="AW187" cm="1">
        <f t="array" ref="AW187">INDEX(GMW!$A$2:$HZ$100,MATCH(1,(GMW!$HY$2:$HY$100=AW$3)*(GMW!$HZ$2:$HZ$100=AW$1),0),$B187-1973)</f>
        <v>707782.3</v>
      </c>
      <c r="AX187" cm="1">
        <f t="array" ref="AX187">INDEX(GMW!$A$2:$HZ$100,MATCH(1,(GMW!$HY$2:$HY$100=AX$3)*(GMW!$HZ$2:$HZ$100=AX$1),0),$B187-1973)</f>
        <v>578637.1</v>
      </c>
      <c r="AY187" cm="1">
        <f t="array" ref="AY187">INDEX(GMW!$A$2:$HZ$100,MATCH(1,(GMW!$HY$2:$HY$100=AY$3)*(GMW!$HZ$2:$HZ$100=AY$1),0),$B187-1973)</f>
        <v>122.4089</v>
      </c>
      <c r="AZ187" cm="1">
        <f t="array" ref="AZ187">INDEX(GMW!$A$2:$HZ$100,MATCH(1,(GMW!$HY$2:$HY$100=AZ$3)*(GMW!$HZ$2:$HZ$100=AZ$1),0),$B187-1973)</f>
        <v>134.58430000000001</v>
      </c>
      <c r="BA187" cm="1">
        <f t="array" ref="BA187">INDEX(GMW!$A$2:$HZ$100,MATCH(1,(GMW!$HY$2:$HY$100=BA$3)*(GMW!$HZ$2:$HZ$100=BA$1),0),$B187-1973)</f>
        <v>4.2499739999999999</v>
      </c>
      <c r="BB187" cm="1">
        <f t="array" ref="BB187">INDEX(GMW!$A$2:$HZ$100,MATCH(1,(GMW!$HY$2:$HY$100=BB$3)*(GMW!$HZ$2:$HZ$100=BB$1),0),$B187-1973)</f>
        <v>50410.61</v>
      </c>
      <c r="BC187" cm="1">
        <f t="array" ref="BC187">INDEX(GMW!$A$2:$HZ$100,MATCH(1,(GMW!$HY$2:$HY$100=BC$3)*(GMW!$HZ$2:$HZ$100=BC$1),0),$B187-1973)</f>
        <v>95.142650000000003</v>
      </c>
      <c r="BD187" cm="1">
        <f t="array" ref="BD187">INDEX(GMW!$A$2:$HZ$100,MATCH(1,(GMW!$HY$2:$HY$100=BD$3)*(GMW!$HZ$2:$HZ$100=BD$1),0),$B187-1973)</f>
        <v>32158.37</v>
      </c>
      <c r="BE187" cm="1">
        <f t="array" ref="BE187">INDEX(GMW!$A$2:$HZ$100,MATCH(1,(GMW!$HY$2:$HY$100=BE$3)*(GMW!$HZ$2:$HZ$100=BE$1),0),$B187-1973)</f>
        <v>4.0094589999999997</v>
      </c>
      <c r="BF187" cm="1">
        <f t="array" ref="BF187">INDEX(GMW!$A$2:$HZ$100,MATCH(1,(GMW!$HY$2:$HY$100=BF$3)*(GMW!$HZ$2:$HZ$100=BF$1),0),$B187-1973)</f>
        <v>-7.3528289999999996E-2</v>
      </c>
      <c r="BG187" cm="1">
        <f t="array" ref="BG187">INDEX(GMW!$A$2:$HZ$100,MATCH(1,(GMW!$HY$2:$HY$100=BG$3)*(GMW!$HZ$2:$HZ$100=BG$1),0),$B187-1973)</f>
        <v>69447.77</v>
      </c>
      <c r="BJ187">
        <f t="shared" si="145"/>
        <v>2024</v>
      </c>
      <c r="BK187" t="str">
        <f t="shared" ref="BK187" si="157">BJ187&amp;"01"</f>
        <v>202401</v>
      </c>
    </row>
    <row r="188" spans="1:63">
      <c r="B188">
        <f t="shared" si="143"/>
        <v>2161</v>
      </c>
      <c r="C188" cm="1">
        <f t="array" ref="C188">INDEX(GMW!$A$2:$HZ$100,MATCH(1,(GMW!$HY$2:$HY$100=C$3)*(GMW!$HZ$2:$HZ$100=C$1),0),$B188-1973)</f>
        <v>581479.4</v>
      </c>
      <c r="D188" cm="1">
        <f t="array" ref="D188">INDEX(GMW!$A$2:$HZ$100,MATCH(1,(GMW!$HY$2:$HY$100=D$3)*(GMW!$HZ$2:$HZ$100=D$1),0),$B188-1973)</f>
        <v>27308.92</v>
      </c>
      <c r="E188" cm="1">
        <f t="array" ref="E188">INDEX(GMW!$A$2:$HZ$100,MATCH(1,(GMW!$HY$2:$HY$100=E$3)*(GMW!$HZ$2:$HZ$100=E$1),0),$B188-1973)</f>
        <v>-16244.22</v>
      </c>
      <c r="F188" cm="1">
        <f t="array" ref="F188">INDEX(GMW!$A$2:$HZ$100,MATCH(1,(GMW!$HY$2:$HY$100=F$3)*(GMW!$HZ$2:$HZ$100=F$1),0),$B188-1973)</f>
        <v>280259.20000000001</v>
      </c>
      <c r="G188" cm="1">
        <f t="array" ref="G188">INDEX(GMW!$A$2:$HZ$100,MATCH(1,(GMW!$HY$2:$HY$100=G$3)*(GMW!$HZ$2:$HZ$100=G$1),0),$B188-1973)</f>
        <v>11064.7</v>
      </c>
      <c r="H188" cm="1">
        <f t="array" ref="H188">INDEX(GMW!$A$2:$HZ$100,MATCH(1,(GMW!$HY$2:$HY$100=H$3)*(GMW!$HZ$2:$HZ$100=H$1),0),$B188-1973)</f>
        <v>17777.41</v>
      </c>
      <c r="I188" cm="1">
        <f t="array" ref="I188">INDEX(GMW!$A$2:$HZ$100,MATCH(1,(GMW!$HY$2:$HY$100=I$3)*(GMW!$HZ$2:$HZ$100=I$1),0),$B188-1973)</f>
        <v>281792.3</v>
      </c>
      <c r="J188" cm="1">
        <f t="array" ref="J188">INDEX(GMW!$A$2:$HZ$100,MATCH(1,(GMW!$HY$2:$HY$100=J$3)*(GMW!$HZ$2:$HZ$100=J$1),0),$B188-1973)</f>
        <v>2809512</v>
      </c>
      <c r="K188" cm="1">
        <f t="array" ref="K188">INDEX(GMW!$A$2:$HZ$100,MATCH(1,(GMW!$HY$2:$HY$100=K$3)*(GMW!$HZ$2:$HZ$100=K$1),0),$B188-1973)</f>
        <v>714771.3</v>
      </c>
      <c r="L188" cm="1">
        <f t="array" ref="L188">INDEX(GMW!$A$2:$HZ$100,MATCH(1,(GMW!$HY$2:$HY$100=L$3)*(GMW!$HZ$2:$HZ$100=L$1),0),$B188-1973)</f>
        <v>581388.4</v>
      </c>
      <c r="M188" cm="1">
        <f t="array" ref="M188">INDEX(GMW!$A$2:$HZ$100,MATCH(1,(GMW!$HY$2:$HY$100=M$3)*(GMW!$HZ$2:$HZ$100=M$1),0),$B188-1973)</f>
        <v>122.9229</v>
      </c>
      <c r="N188" cm="1">
        <f t="array" ref="N188">INDEX(GMW!$A$2:$HZ$100,MATCH(1,(GMW!$HY$2:$HY$100=N$3)*(GMW!$HZ$2:$HZ$100=N$1),0),$B188-1973)</f>
        <v>135.9717</v>
      </c>
      <c r="O188" cm="1">
        <f t="array" ref="O188">INDEX(GMW!$A$2:$HZ$100,MATCH(1,(GMW!$HY$2:$HY$100=O$3)*(GMW!$HZ$2:$HZ$100=O$1),0),$B188-1973)</f>
        <v>3.9999910000000001</v>
      </c>
      <c r="P188" cm="1">
        <f t="array" ref="P188">INDEX(GMW!$A$2:$HZ$100,MATCH(1,(GMW!$HY$2:$HY$100=P$3)*(GMW!$HZ$2:$HZ$100=P$1),0),$B188-1973)</f>
        <v>50560.58</v>
      </c>
      <c r="Q188" cm="1">
        <f t="array" ref="Q188">INDEX(GMW!$A$2:$HZ$100,MATCH(1,(GMW!$HY$2:$HY$100=Q$3)*(GMW!$HZ$2:$HZ$100=Q$1),0),$B188-1973)</f>
        <v>95.457449999999994</v>
      </c>
      <c r="R188" cm="1">
        <f t="array" ref="R188">INDEX(GMW!$A$2:$HZ$100,MATCH(1,(GMW!$HY$2:$HY$100=R$3)*(GMW!$HZ$2:$HZ$100=R$1),0),$B188-1973)</f>
        <v>32446.18</v>
      </c>
      <c r="S188" cm="1">
        <f t="array" ref="S188">INDEX(GMW!$A$2:$HZ$100,MATCH(1,(GMW!$HY$2:$HY$100=S$3)*(GMW!$HZ$2:$HZ$100=S$1),0),$B188-1973)</f>
        <v>3.9233769999999999</v>
      </c>
      <c r="T188" cm="1">
        <f t="array" ref="T188">INDEX(GMW!$A$2:$HZ$100,MATCH(1,(GMW!$HY$2:$HY$100=T$3)*(GMW!$HZ$2:$HZ$100=T$1),0),$B188-1973)</f>
        <v>1.564026E-2</v>
      </c>
      <c r="U188" cm="1">
        <f t="array" ref="U188">INDEX(GMW!$A$2:$HZ$100,MATCH(1,(GMW!$HY$2:$HY$100=U$3)*(GMW!$HZ$2:$HZ$100=U$1),0),$B188-1973)</f>
        <v>69592.740000000005</v>
      </c>
      <c r="V188" cm="1">
        <f t="array" ref="V188">INDEX(GMW!$A$2:$HZ$100,MATCH(1,(GMW!$HY$2:$HY$100=V$3)*(GMW!$HZ$2:$HZ$100=V$1),0),$B188-1973)</f>
        <v>583496.80000000005</v>
      </c>
      <c r="W188" cm="1">
        <f t="array" ref="W188">INDEX(GMW!$A$2:$HZ$100,MATCH(1,(GMW!$HY$2:$HY$100=W$3)*(GMW!$HZ$2:$HZ$100=W$1),0),$B188-1973)</f>
        <v>26240.68</v>
      </c>
      <c r="X188" cm="1">
        <f t="array" ref="X188">INDEX(GMW!$A$2:$HZ$100,MATCH(1,(GMW!$HY$2:$HY$100=X$3)*(GMW!$HZ$2:$HZ$100=X$1),0),$B188-1973)</f>
        <v>-14095.6</v>
      </c>
      <c r="Y188" cm="1">
        <f t="array" ref="Y188">INDEX(GMW!$A$2:$HZ$100,MATCH(1,(GMW!$HY$2:$HY$100=Y$3)*(GMW!$HZ$2:$HZ$100=Y$1),0),$B188-1973)</f>
        <v>281681.5</v>
      </c>
      <c r="Z188" cm="1">
        <f t="array" ref="Z188">INDEX(GMW!$A$2:$HZ$100,MATCH(1,(GMW!$HY$2:$HY$100=Z$3)*(GMW!$HZ$2:$HZ$100=Z$1),0),$B188-1973)</f>
        <v>12145.08</v>
      </c>
      <c r="AA188" cm="1">
        <f t="array" ref="AA188">INDEX(GMW!$A$2:$HZ$100,MATCH(1,(GMW!$HY$2:$HY$100=AA$3)*(GMW!$HZ$2:$HZ$100=AA$1),0),$B188-1973)</f>
        <v>17777.41</v>
      </c>
      <c r="AB188" cm="1">
        <f t="array" ref="AB188">INDEX(GMW!$A$2:$HZ$100,MATCH(1,(GMW!$HY$2:$HY$100=AB$3)*(GMW!$HZ$2:$HZ$100=AB$1),0),$B188-1973)</f>
        <v>285363.3</v>
      </c>
      <c r="AC188" cm="1">
        <f t="array" ref="AC188">INDEX(GMW!$A$2:$HZ$100,MATCH(1,(GMW!$HY$2:$HY$100=AC$3)*(GMW!$HZ$2:$HZ$100=AC$1),0),$B188-1973)</f>
        <v>2808443</v>
      </c>
      <c r="AD188" cm="1">
        <f t="array" ref="AD188">INDEX(GMW!$A$2:$HZ$100,MATCH(1,(GMW!$HY$2:$HY$100=AD$3)*(GMW!$HZ$2:$HZ$100=AD$1),0),$B188-1973)</f>
        <v>718541.1</v>
      </c>
      <c r="AE188" cm="1">
        <f t="array" ref="AE188">INDEX(GMW!$A$2:$HZ$100,MATCH(1,(GMW!$HY$2:$HY$100=AE$3)*(GMW!$HZ$2:$HZ$100=AE$1),0),$B188-1973)</f>
        <v>581388.4</v>
      </c>
      <c r="AF188" cm="1">
        <f t="array" ref="AF188">INDEX(GMW!$A$2:$HZ$100,MATCH(1,(GMW!$HY$2:$HY$100=AF$3)*(GMW!$HZ$2:$HZ$100=AF$1),0),$B188-1973)</f>
        <v>123.1418</v>
      </c>
      <c r="AG188" cm="1">
        <f t="array" ref="AG188">INDEX(GMW!$A$2:$HZ$100,MATCH(1,(GMW!$HY$2:$HY$100=AG$3)*(GMW!$HZ$2:$HZ$100=AG$1),0),$B188-1973)</f>
        <v>136.0795</v>
      </c>
      <c r="AH188" cm="1">
        <f t="array" ref="AH188">INDEX(GMW!$A$2:$HZ$100,MATCH(1,(GMW!$HY$2:$HY$100=AH$3)*(GMW!$HZ$2:$HZ$100=AH$1),0),$B188-1973)</f>
        <v>4.0162740000000001</v>
      </c>
      <c r="AI188" cm="1">
        <f t="array" ref="AI188">INDEX(GMW!$A$2:$HZ$100,MATCH(1,(GMW!$HY$2:$HY$100=AI$3)*(GMW!$HZ$2:$HZ$100=AI$1),0),$B188-1973)</f>
        <v>50660.160000000003</v>
      </c>
      <c r="AJ188" cm="1">
        <f t="array" ref="AJ188">INDEX(GMW!$A$2:$HZ$100,MATCH(1,(GMW!$HY$2:$HY$100=AJ$3)*(GMW!$HZ$2:$HZ$100=AJ$1),0),$B188-1973)</f>
        <v>95.668790000000001</v>
      </c>
      <c r="AK188" cm="1">
        <f t="array" ref="AK188">INDEX(GMW!$A$2:$HZ$100,MATCH(1,(GMW!$HY$2:$HY$100=AK$3)*(GMW!$HZ$2:$HZ$100=AK$1),0),$B188-1973)</f>
        <v>32672.93</v>
      </c>
      <c r="AL188" cm="1">
        <f t="array" ref="AL188">INDEX(GMW!$A$2:$HZ$100,MATCH(1,(GMW!$HY$2:$HY$100=AL$3)*(GMW!$HZ$2:$HZ$100=AL$1),0),$B188-1973)</f>
        <v>3.688771</v>
      </c>
      <c r="AM188" cm="1">
        <f t="array" ref="AM188">INDEX(GMW!$A$2:$HZ$100,MATCH(1,(GMW!$HY$2:$HY$100=AM$3)*(GMW!$HZ$2:$HZ$100=AM$1),0),$B188-1973)</f>
        <v>0.36277769999999998</v>
      </c>
      <c r="AN188" cm="1">
        <f t="array" ref="AN188">INDEX(GMW!$A$2:$HZ$100,MATCH(1,(GMW!$HY$2:$HY$100=AN$3)*(GMW!$HZ$2:$HZ$100=AN$1),0),$B188-1973)</f>
        <v>69592.740000000005</v>
      </c>
      <c r="AO188" cm="1">
        <f t="array" ref="AO188">INDEX(GMW!$A$2:$HZ$100,MATCH(1,(GMW!$HY$2:$HY$100=AO$3)*(GMW!$HZ$2:$HZ$100=AO$1),0),$B188-1973)</f>
        <v>583533.5</v>
      </c>
      <c r="AP188" cm="1">
        <f t="array" ref="AP188">INDEX(GMW!$A$2:$HZ$100,MATCH(1,(GMW!$HY$2:$HY$100=AP$3)*(GMW!$HZ$2:$HZ$100=AP$1),0),$B188-1973)</f>
        <v>26224.06</v>
      </c>
      <c r="AQ188" cm="1">
        <f t="array" ref="AQ188">INDEX(GMW!$A$2:$HZ$100,MATCH(1,(GMW!$HY$2:$HY$100=AQ$3)*(GMW!$HZ$2:$HZ$100=AQ$1),0),$B188-1973)</f>
        <v>-14089.94</v>
      </c>
      <c r="AR188" cm="1">
        <f t="array" ref="AR188">INDEX(GMW!$A$2:$HZ$100,MATCH(1,(GMW!$HY$2:$HY$100=AR$3)*(GMW!$HZ$2:$HZ$100=AR$1),0),$B188-1973)</f>
        <v>281639</v>
      </c>
      <c r="AS188" cm="1">
        <f t="array" ref="AS188">INDEX(GMW!$A$2:$HZ$100,MATCH(1,(GMW!$HY$2:$HY$100=AS$3)*(GMW!$HZ$2:$HZ$100=AS$1),0),$B188-1973)</f>
        <v>12134.12</v>
      </c>
      <c r="AT188" cm="1">
        <f t="array" ref="AT188">INDEX(GMW!$A$2:$HZ$100,MATCH(1,(GMW!$HY$2:$HY$100=AT$3)*(GMW!$HZ$2:$HZ$100=AT$1),0),$B188-1973)</f>
        <v>17777.41</v>
      </c>
      <c r="AU188" cm="1">
        <f t="array" ref="AU188">INDEX(GMW!$A$2:$HZ$100,MATCH(1,(GMW!$HY$2:$HY$100=AU$3)*(GMW!$HZ$2:$HZ$100=AU$1),0),$B188-1973)</f>
        <v>285326.5</v>
      </c>
      <c r="AV188" cm="1">
        <f t="array" ref="AV188">INDEX(GMW!$A$2:$HZ$100,MATCH(1,(GMW!$HY$2:$HY$100=AV$3)*(GMW!$HZ$2:$HZ$100=AV$1),0),$B188-1973)</f>
        <v>2808427</v>
      </c>
      <c r="AW188" cm="1">
        <f t="array" ref="AW188">INDEX(GMW!$A$2:$HZ$100,MATCH(1,(GMW!$HY$2:$HY$100=AW$3)*(GMW!$HZ$2:$HZ$100=AW$1),0),$B188-1973)</f>
        <v>718343.3</v>
      </c>
      <c r="AX188" cm="1">
        <f t="array" ref="AX188">INDEX(GMW!$A$2:$HZ$100,MATCH(1,(GMW!$HY$2:$HY$100=AX$3)*(GMW!$HZ$2:$HZ$100=AX$1),0),$B188-1973)</f>
        <v>583195.4</v>
      </c>
      <c r="AY188" cm="1">
        <f t="array" ref="AY188">INDEX(GMW!$A$2:$HZ$100,MATCH(1,(GMW!$HY$2:$HY$100=AY$3)*(GMW!$HZ$2:$HZ$100=AY$1),0),$B188-1973)</f>
        <v>123.1033</v>
      </c>
      <c r="AZ188" cm="1">
        <f t="array" ref="AZ188">INDEX(GMW!$A$2:$HZ$100,MATCH(1,(GMW!$HY$2:$HY$100=AZ$3)*(GMW!$HZ$2:$HZ$100=AZ$1),0),$B188-1973)</f>
        <v>136.0324</v>
      </c>
      <c r="BA188" cm="1">
        <f t="array" ref="BA188">INDEX(GMW!$A$2:$HZ$100,MATCH(1,(GMW!$HY$2:$HY$100=BA$3)*(GMW!$HZ$2:$HZ$100=BA$1),0),$B188-1973)</f>
        <v>4.005147</v>
      </c>
      <c r="BB188" cm="1">
        <f t="array" ref="BB188">INDEX(GMW!$A$2:$HZ$100,MATCH(1,(GMW!$HY$2:$HY$100=BB$3)*(GMW!$HZ$2:$HZ$100=BB$1),0),$B188-1973)</f>
        <v>50662.25</v>
      </c>
      <c r="BC188" cm="1">
        <f t="array" ref="BC188">INDEX(GMW!$A$2:$HZ$100,MATCH(1,(GMW!$HY$2:$HY$100=BC$3)*(GMW!$HZ$2:$HZ$100=BC$1),0),$B188-1973)</f>
        <v>95.671750000000003</v>
      </c>
      <c r="BD188" cm="1">
        <f t="array" ref="BD188">INDEX(GMW!$A$2:$HZ$100,MATCH(1,(GMW!$HY$2:$HY$100=BD$3)*(GMW!$HZ$2:$HZ$100=BD$1),0),$B188-1973)</f>
        <v>32674.400000000001</v>
      </c>
      <c r="BE188" cm="1">
        <f t="array" ref="BE188">INDEX(GMW!$A$2:$HZ$100,MATCH(1,(GMW!$HY$2:$HY$100=BE$3)*(GMW!$HZ$2:$HZ$100=BE$1),0),$B188-1973)</f>
        <v>3.6901739999999998</v>
      </c>
      <c r="BF188" cm="1">
        <f t="array" ref="BF188">INDEX(GMW!$A$2:$HZ$100,MATCH(1,(GMW!$HY$2:$HY$100=BF$3)*(GMW!$HZ$2:$HZ$100=BF$1),0),$B188-1973)</f>
        <v>5.8269500000000002E-2</v>
      </c>
      <c r="BG188" cm="1">
        <f t="array" ref="BG188">INDEX(GMW!$A$2:$HZ$100,MATCH(1,(GMW!$HY$2:$HY$100=BG$3)*(GMW!$HZ$2:$HZ$100=BG$1),0),$B188-1973)</f>
        <v>69592.740000000005</v>
      </c>
      <c r="BJ188">
        <f t="shared" si="145"/>
        <v>2025</v>
      </c>
    </row>
    <row r="189" spans="1:63">
      <c r="B189">
        <f t="shared" si="143"/>
        <v>2162</v>
      </c>
      <c r="C189" cm="1">
        <f t="array" ref="C189">INDEX(GMW!$A$2:$HZ$100,MATCH(1,(GMW!$HY$2:$HY$100=C$3)*(GMW!$HZ$2:$HZ$100=C$1),0),$B189-1973)</f>
        <v>584590.1</v>
      </c>
      <c r="D189" cm="1">
        <f t="array" ref="D189">INDEX(GMW!$A$2:$HZ$100,MATCH(1,(GMW!$HY$2:$HY$100=D$3)*(GMW!$HZ$2:$HZ$100=D$1),0),$B189-1973)</f>
        <v>17569.43</v>
      </c>
      <c r="E189" cm="1">
        <f t="array" ref="E189">INDEX(GMW!$A$2:$HZ$100,MATCH(1,(GMW!$HY$2:$HY$100=E$3)*(GMW!$HZ$2:$HZ$100=E$1),0),$B189-1973)</f>
        <v>-4972.2520000000004</v>
      </c>
      <c r="F189" cm="1">
        <f t="array" ref="F189">INDEX(GMW!$A$2:$HZ$100,MATCH(1,(GMW!$HY$2:$HY$100=F$3)*(GMW!$HZ$2:$HZ$100=F$1),0),$B189-1973)</f>
        <v>282698</v>
      </c>
      <c r="G189" cm="1">
        <f t="array" ref="G189">INDEX(GMW!$A$2:$HZ$100,MATCH(1,(GMW!$HY$2:$HY$100=G$3)*(GMW!$HZ$2:$HZ$100=G$1),0),$B189-1973)</f>
        <v>12597.17</v>
      </c>
      <c r="H189" cm="1">
        <f t="array" ref="H189">INDEX(GMW!$A$2:$HZ$100,MATCH(1,(GMW!$HY$2:$HY$100=H$3)*(GMW!$HZ$2:$HZ$100=H$1),0),$B189-1973)</f>
        <v>17777.41</v>
      </c>
      <c r="I189" cm="1">
        <f t="array" ref="I189">INDEX(GMW!$A$2:$HZ$100,MATCH(1,(GMW!$HY$2:$HY$100=I$3)*(GMW!$HZ$2:$HZ$100=I$1),0),$B189-1973)</f>
        <v>295503.2</v>
      </c>
      <c r="J189" cm="1">
        <f t="array" ref="J189">INDEX(GMW!$A$2:$HZ$100,MATCH(1,(GMW!$HY$2:$HY$100=J$3)*(GMW!$HZ$2:$HZ$100=J$1),0),$B189-1973)</f>
        <v>2814492</v>
      </c>
      <c r="K189" cm="1">
        <f t="array" ref="K189">INDEX(GMW!$A$2:$HZ$100,MATCH(1,(GMW!$HY$2:$HY$100=K$3)*(GMW!$HZ$2:$HZ$100=K$1),0),$B189-1973)</f>
        <v>722188.5</v>
      </c>
      <c r="L189" cm="1">
        <f t="array" ref="L189">INDEX(GMW!$A$2:$HZ$100,MATCH(1,(GMW!$HY$2:$HY$100=L$3)*(GMW!$HZ$2:$HZ$100=L$1),0),$B189-1973)</f>
        <v>584260.30000000005</v>
      </c>
      <c r="M189" cm="1">
        <f t="array" ref="M189">INDEX(GMW!$A$2:$HZ$100,MATCH(1,(GMW!$HY$2:$HY$100=M$3)*(GMW!$HZ$2:$HZ$100=M$1),0),$B189-1973)</f>
        <v>123.5376</v>
      </c>
      <c r="N189" cm="1">
        <f t="array" ref="N189">INDEX(GMW!$A$2:$HZ$100,MATCH(1,(GMW!$HY$2:$HY$100=N$3)*(GMW!$HZ$2:$HZ$100=N$1),0),$B189-1973)</f>
        <v>136.77019999999999</v>
      </c>
      <c r="O189" cm="1">
        <f t="array" ref="O189">INDEX(GMW!$A$2:$HZ$100,MATCH(1,(GMW!$HY$2:$HY$100=O$3)*(GMW!$HZ$2:$HZ$100=O$1),0),$B189-1973)</f>
        <v>3.7499910000000001</v>
      </c>
      <c r="P189" cm="1">
        <f t="array" ref="P189">INDEX(GMW!$A$2:$HZ$100,MATCH(1,(GMW!$HY$2:$HY$100=P$3)*(GMW!$HZ$2:$HZ$100=P$1),0),$B189-1973)</f>
        <v>50749.49</v>
      </c>
      <c r="Q189" cm="1">
        <f t="array" ref="Q189">INDEX(GMW!$A$2:$HZ$100,MATCH(1,(GMW!$HY$2:$HY$100=Q$3)*(GMW!$HZ$2:$HZ$100=Q$1),0),$B189-1973)</f>
        <v>95.836010000000002</v>
      </c>
      <c r="R189" cm="1">
        <f t="array" ref="R189">INDEX(GMW!$A$2:$HZ$100,MATCH(1,(GMW!$HY$2:$HY$100=R$3)*(GMW!$HZ$2:$HZ$100=R$1),0),$B189-1973)</f>
        <v>32730.74</v>
      </c>
      <c r="S189" cm="1">
        <f t="array" ref="S189">INDEX(GMW!$A$2:$HZ$100,MATCH(1,(GMW!$HY$2:$HY$100=S$3)*(GMW!$HZ$2:$HZ$100=S$1),0),$B189-1973)</f>
        <v>3.8659289999999999</v>
      </c>
      <c r="T189" cm="1">
        <f t="array" ref="T189">INDEX(GMW!$A$2:$HZ$100,MATCH(1,(GMW!$HY$2:$HY$100=T$3)*(GMW!$HZ$2:$HZ$100=T$1),0),$B189-1973)</f>
        <v>5.6457519999999997E-2</v>
      </c>
      <c r="U189" cm="1">
        <f t="array" ref="U189">INDEX(GMW!$A$2:$HZ$100,MATCH(1,(GMW!$HY$2:$HY$100=U$3)*(GMW!$HZ$2:$HZ$100=U$1),0),$B189-1973)</f>
        <v>69715.78</v>
      </c>
      <c r="V189" cm="1">
        <f t="array" ref="V189">INDEX(GMW!$A$2:$HZ$100,MATCH(1,(GMW!$HY$2:$HY$100=V$3)*(GMW!$HZ$2:$HZ$100=V$1),0),$B189-1973)</f>
        <v>586550.80000000005</v>
      </c>
      <c r="W189" cm="1">
        <f t="array" ref="W189">INDEX(GMW!$A$2:$HZ$100,MATCH(1,(GMW!$HY$2:$HY$100=W$3)*(GMW!$HZ$2:$HZ$100=W$1),0),$B189-1973)</f>
        <v>16342.73</v>
      </c>
      <c r="X189" cm="1">
        <f t="array" ref="X189">INDEX(GMW!$A$2:$HZ$100,MATCH(1,(GMW!$HY$2:$HY$100=X$3)*(GMW!$HZ$2:$HZ$100=X$1),0),$B189-1973)</f>
        <v>-2272.252</v>
      </c>
      <c r="Y189" cm="1">
        <f t="array" ref="Y189">INDEX(GMW!$A$2:$HZ$100,MATCH(1,(GMW!$HY$2:$HY$100=Y$3)*(GMW!$HZ$2:$HZ$100=Y$1),0),$B189-1973)</f>
        <v>283650.8</v>
      </c>
      <c r="Z189" cm="1">
        <f t="array" ref="Z189">INDEX(GMW!$A$2:$HZ$100,MATCH(1,(GMW!$HY$2:$HY$100=Z$3)*(GMW!$HZ$2:$HZ$100=Z$1),0),$B189-1973)</f>
        <v>14070.47</v>
      </c>
      <c r="AA189" cm="1">
        <f t="array" ref="AA189">INDEX(GMW!$A$2:$HZ$100,MATCH(1,(GMW!$HY$2:$HY$100=AA$3)*(GMW!$HZ$2:$HZ$100=AA$1),0),$B189-1973)</f>
        <v>17777.41</v>
      </c>
      <c r="AB189" cm="1">
        <f t="array" ref="AB189">INDEX(GMW!$A$2:$HZ$100,MATCH(1,(GMW!$HY$2:$HY$100=AB$3)*(GMW!$HZ$2:$HZ$100=AB$1),0),$B189-1973)</f>
        <v>299155.90000000002</v>
      </c>
      <c r="AC189" cm="1">
        <f t="array" ref="AC189">INDEX(GMW!$A$2:$HZ$100,MATCH(1,(GMW!$HY$2:$HY$100=AC$3)*(GMW!$HZ$2:$HZ$100=AC$1),0),$B189-1973)</f>
        <v>2812196</v>
      </c>
      <c r="AD189" cm="1">
        <f t="array" ref="AD189">INDEX(GMW!$A$2:$HZ$100,MATCH(1,(GMW!$HY$2:$HY$100=AD$3)*(GMW!$HZ$2:$HZ$100=AD$1),0),$B189-1973)</f>
        <v>726100.6</v>
      </c>
      <c r="AE189" cm="1">
        <f t="array" ref="AE189">INDEX(GMW!$A$2:$HZ$100,MATCH(1,(GMW!$HY$2:$HY$100=AE$3)*(GMW!$HZ$2:$HZ$100=AE$1),0),$B189-1973)</f>
        <v>584325.5</v>
      </c>
      <c r="AF189" cm="1">
        <f t="array" ref="AF189">INDEX(GMW!$A$2:$HZ$100,MATCH(1,(GMW!$HY$2:$HY$100=AF$3)*(GMW!$HZ$2:$HZ$100=AF$1),0),$B189-1973)</f>
        <v>123.79170000000001</v>
      </c>
      <c r="AG189" cm="1">
        <f t="array" ref="AG189">INDEX(GMW!$A$2:$HZ$100,MATCH(1,(GMW!$HY$2:$HY$100=AG$3)*(GMW!$HZ$2:$HZ$100=AG$1),0),$B189-1973)</f>
        <v>136.92179999999999</v>
      </c>
      <c r="AH189" cm="1">
        <f t="array" ref="AH189">INDEX(GMW!$A$2:$HZ$100,MATCH(1,(GMW!$HY$2:$HY$100=AH$3)*(GMW!$HZ$2:$HZ$100=AH$1),0),$B189-1973)</f>
        <v>3.788967</v>
      </c>
      <c r="AI189" cm="1">
        <f t="array" ref="AI189">INDEX(GMW!$A$2:$HZ$100,MATCH(1,(GMW!$HY$2:$HY$100=AI$3)*(GMW!$HZ$2:$HZ$100=AI$1),0),$B189-1973)</f>
        <v>50846.15</v>
      </c>
      <c r="AJ189" cm="1">
        <f t="array" ref="AJ189">INDEX(GMW!$A$2:$HZ$100,MATCH(1,(GMW!$HY$2:$HY$100=AJ$3)*(GMW!$HZ$2:$HZ$100=AJ$1),0),$B189-1973)</f>
        <v>96.038679999999999</v>
      </c>
      <c r="AK189" cm="1">
        <f t="array" ref="AK189">INDEX(GMW!$A$2:$HZ$100,MATCH(1,(GMW!$HY$2:$HY$100=AK$3)*(GMW!$HZ$2:$HZ$100=AK$1),0),$B189-1973)</f>
        <v>33066.519999999997</v>
      </c>
      <c r="AL189" cm="1">
        <f t="array" ref="AL189">INDEX(GMW!$A$2:$HZ$100,MATCH(1,(GMW!$HY$2:$HY$100=AL$3)*(GMW!$HZ$2:$HZ$100=AL$1),0),$B189-1973)</f>
        <v>3.5929519999999999</v>
      </c>
      <c r="AM189" cm="1">
        <f t="array" ref="AM189">INDEX(GMW!$A$2:$HZ$100,MATCH(1,(GMW!$HY$2:$HY$100=AM$3)*(GMW!$HZ$2:$HZ$100=AM$1),0),$B189-1973)</f>
        <v>0.3804207</v>
      </c>
      <c r="AN189" cm="1">
        <f t="array" ref="AN189">INDEX(GMW!$A$2:$HZ$100,MATCH(1,(GMW!$HY$2:$HY$100=AN$3)*(GMW!$HZ$2:$HZ$100=AN$1),0),$B189-1973)</f>
        <v>69715.78</v>
      </c>
      <c r="AO189" cm="1">
        <f t="array" ref="AO189">INDEX(GMW!$A$2:$HZ$100,MATCH(1,(GMW!$HY$2:$HY$100=AO$3)*(GMW!$HZ$2:$HZ$100=AO$1),0),$B189-1973)</f>
        <v>586763.9</v>
      </c>
      <c r="AP189" cm="1">
        <f t="array" ref="AP189">INDEX(GMW!$A$2:$HZ$100,MATCH(1,(GMW!$HY$2:$HY$100=AP$3)*(GMW!$HZ$2:$HZ$100=AP$1),0),$B189-1973)</f>
        <v>16263.59</v>
      </c>
      <c r="AQ189" cm="1">
        <f t="array" ref="AQ189">INDEX(GMW!$A$2:$HZ$100,MATCH(1,(GMW!$HY$2:$HY$100=AQ$3)*(GMW!$HZ$2:$HZ$100=AQ$1),0),$B189-1973)</f>
        <v>-2209.377</v>
      </c>
      <c r="AR189" cm="1">
        <f t="array" ref="AR189">INDEX(GMW!$A$2:$HZ$100,MATCH(1,(GMW!$HY$2:$HY$100=AR$3)*(GMW!$HZ$2:$HZ$100=AR$1),0),$B189-1973)</f>
        <v>283571.40000000002</v>
      </c>
      <c r="AS189" cm="1">
        <f t="array" ref="AS189">INDEX(GMW!$A$2:$HZ$100,MATCH(1,(GMW!$HY$2:$HY$100=AS$3)*(GMW!$HZ$2:$HZ$100=AS$1),0),$B189-1973)</f>
        <v>14054.21</v>
      </c>
      <c r="AT189" cm="1">
        <f t="array" ref="AT189">INDEX(GMW!$A$2:$HZ$100,MATCH(1,(GMW!$HY$2:$HY$100=AT$3)*(GMW!$HZ$2:$HZ$100=AT$1),0),$B189-1973)</f>
        <v>17777.41</v>
      </c>
      <c r="AU189" cm="1">
        <f t="array" ref="AU189">INDEX(GMW!$A$2:$HZ$100,MATCH(1,(GMW!$HY$2:$HY$100=AU$3)*(GMW!$HZ$2:$HZ$100=AU$1),0),$B189-1973)</f>
        <v>299139.5</v>
      </c>
      <c r="AV189" cm="1">
        <f t="array" ref="AV189">INDEX(GMW!$A$2:$HZ$100,MATCH(1,(GMW!$HY$2:$HY$100=AV$3)*(GMW!$HZ$2:$HZ$100=AV$1),0),$B189-1973)</f>
        <v>2812100</v>
      </c>
      <c r="AW189" cm="1">
        <f t="array" ref="AW189">INDEX(GMW!$A$2:$HZ$100,MATCH(1,(GMW!$HY$2:$HY$100=AW$3)*(GMW!$HZ$2:$HZ$100=AW$1),0),$B189-1973)</f>
        <v>725964.9</v>
      </c>
      <c r="AX189" cm="1">
        <f t="array" ref="AX189">INDEX(GMW!$A$2:$HZ$100,MATCH(1,(GMW!$HY$2:$HY$100=AX$3)*(GMW!$HZ$2:$HZ$100=AX$1),0),$B189-1973)</f>
        <v>586141.6</v>
      </c>
      <c r="AY189" cm="1">
        <f t="array" ref="AY189">INDEX(GMW!$A$2:$HZ$100,MATCH(1,(GMW!$HY$2:$HY$100=AY$3)*(GMW!$HZ$2:$HZ$100=AY$1),0),$B189-1973)</f>
        <v>123.7231</v>
      </c>
      <c r="AZ189" cm="1">
        <f t="array" ref="AZ189">INDEX(GMW!$A$2:$HZ$100,MATCH(1,(GMW!$HY$2:$HY$100=AZ$3)*(GMW!$HZ$2:$HZ$100=AZ$1),0),$B189-1973)</f>
        <v>136.85120000000001</v>
      </c>
      <c r="BA189" cm="1">
        <f t="array" ref="BA189">INDEX(GMW!$A$2:$HZ$100,MATCH(1,(GMW!$HY$2:$HY$100=BA$3)*(GMW!$HZ$2:$HZ$100=BA$1),0),$B189-1973)</f>
        <v>3.7645300000000002</v>
      </c>
      <c r="BB189" cm="1">
        <f t="array" ref="BB189">INDEX(GMW!$A$2:$HZ$100,MATCH(1,(GMW!$HY$2:$HY$100=BB$3)*(GMW!$HZ$2:$HZ$100=BB$1),0),$B189-1973)</f>
        <v>50866.34</v>
      </c>
      <c r="BC189" cm="1">
        <f t="array" ref="BC189">INDEX(GMW!$A$2:$HZ$100,MATCH(1,(GMW!$HY$2:$HY$100=BC$3)*(GMW!$HZ$2:$HZ$100=BC$1),0),$B189-1973)</f>
        <v>96.072760000000002</v>
      </c>
      <c r="BD189" cm="1">
        <f t="array" ref="BD189">INDEX(GMW!$A$2:$HZ$100,MATCH(1,(GMW!$HY$2:$HY$100=BD$3)*(GMW!$HZ$2:$HZ$100=BD$1),0),$B189-1973)</f>
        <v>33085.519999999997</v>
      </c>
      <c r="BE189" cm="1">
        <f t="array" ref="BE189">INDEX(GMW!$A$2:$HZ$100,MATCH(1,(GMW!$HY$2:$HY$100=BE$3)*(GMW!$HZ$2:$HZ$100=BE$1),0),$B189-1973)</f>
        <v>3.593674</v>
      </c>
      <c r="BF189" cm="1">
        <f t="array" ref="BF189">INDEX(GMW!$A$2:$HZ$100,MATCH(1,(GMW!$HY$2:$HY$100=BF$3)*(GMW!$HZ$2:$HZ$100=BF$1),0),$B189-1973)</f>
        <v>0.1068115</v>
      </c>
      <c r="BG189" cm="1">
        <f t="array" ref="BG189">INDEX(GMW!$A$2:$HZ$100,MATCH(1,(GMW!$HY$2:$HY$100=BG$3)*(GMW!$HZ$2:$HZ$100=BG$1),0),$B189-1973)</f>
        <v>69715.78</v>
      </c>
      <c r="BJ189">
        <f t="shared" si="145"/>
        <v>2025</v>
      </c>
    </row>
    <row r="190" spans="1:63">
      <c r="B190">
        <f t="shared" si="143"/>
        <v>2163</v>
      </c>
      <c r="C190" cm="1">
        <f t="array" ref="C190">INDEX(GMW!$A$2:$HZ$100,MATCH(1,(GMW!$HY$2:$HY$100=C$3)*(GMW!$HZ$2:$HZ$100=C$1),0),$B190-1973)</f>
        <v>587775.80000000005</v>
      </c>
      <c r="D190" cm="1">
        <f t="array" ref="D190">INDEX(GMW!$A$2:$HZ$100,MATCH(1,(GMW!$HY$2:$HY$100=D$3)*(GMW!$HZ$2:$HZ$100=D$1),0),$B190-1973)</f>
        <v>32335.9</v>
      </c>
      <c r="E190" cm="1">
        <f t="array" ref="E190">INDEX(GMW!$A$2:$HZ$100,MATCH(1,(GMW!$HY$2:$HY$100=E$3)*(GMW!$HZ$2:$HZ$100=E$1),0),$B190-1973)</f>
        <v>-18896.810000000001</v>
      </c>
      <c r="F190" cm="1">
        <f t="array" ref="F190">INDEX(GMW!$A$2:$HZ$100,MATCH(1,(GMW!$HY$2:$HY$100=F$3)*(GMW!$HZ$2:$HZ$100=F$1),0),$B190-1973)</f>
        <v>285042.90000000002</v>
      </c>
      <c r="G190" cm="1">
        <f t="array" ref="G190">INDEX(GMW!$A$2:$HZ$100,MATCH(1,(GMW!$HY$2:$HY$100=G$3)*(GMW!$HZ$2:$HZ$100=G$1),0),$B190-1973)</f>
        <v>13439.08</v>
      </c>
      <c r="H190" cm="1">
        <f t="array" ref="H190">INDEX(GMW!$A$2:$HZ$100,MATCH(1,(GMW!$HY$2:$HY$100=H$3)*(GMW!$HZ$2:$HZ$100=H$1),0),$B190-1973)</f>
        <v>17777.41</v>
      </c>
      <c r="I190" cm="1">
        <f t="array" ref="I190">INDEX(GMW!$A$2:$HZ$100,MATCH(1,(GMW!$HY$2:$HY$100=I$3)*(GMW!$HZ$2:$HZ$100=I$1),0),$B190-1973)</f>
        <v>283923.5</v>
      </c>
      <c r="J190" cm="1">
        <f t="array" ref="J190">INDEX(GMW!$A$2:$HZ$100,MATCH(1,(GMW!$HY$2:$HY$100=J$3)*(GMW!$HZ$2:$HZ$100=J$1),0),$B190-1973)</f>
        <v>2834237</v>
      </c>
      <c r="K190" cm="1">
        <f t="array" ref="K190">INDEX(GMW!$A$2:$HZ$100,MATCH(1,(GMW!$HY$2:$HY$100=K$3)*(GMW!$HZ$2:$HZ$100=K$1),0),$B190-1973)</f>
        <v>729972.8</v>
      </c>
      <c r="L190" cm="1">
        <f t="array" ref="L190">INDEX(GMW!$A$2:$HZ$100,MATCH(1,(GMW!$HY$2:$HY$100=L$3)*(GMW!$HZ$2:$HZ$100=L$1),0),$B190-1973)</f>
        <v>587120.1</v>
      </c>
      <c r="M190" cm="1">
        <f t="array" ref="M190">INDEX(GMW!$A$2:$HZ$100,MATCH(1,(GMW!$HY$2:$HY$100=M$3)*(GMW!$HZ$2:$HZ$100=M$1),0),$B190-1973)</f>
        <v>124.19240000000001</v>
      </c>
      <c r="N190" cm="1">
        <f t="array" ref="N190">INDEX(GMW!$A$2:$HZ$100,MATCH(1,(GMW!$HY$2:$HY$100=N$3)*(GMW!$HZ$2:$HZ$100=N$1),0),$B190-1973)</f>
        <v>137.55760000000001</v>
      </c>
      <c r="O190" cm="1">
        <f t="array" ref="O190">INDEX(GMW!$A$2:$HZ$100,MATCH(1,(GMW!$HY$2:$HY$100=O$3)*(GMW!$HZ$2:$HZ$100=O$1),0),$B190-1973)</f>
        <v>3.4999959999999999</v>
      </c>
      <c r="P190" cm="1">
        <f t="array" ref="P190">INDEX(GMW!$A$2:$HZ$100,MATCH(1,(GMW!$HY$2:$HY$100=P$3)*(GMW!$HZ$2:$HZ$100=P$1),0),$B190-1973)</f>
        <v>50972.02</v>
      </c>
      <c r="Q190" cm="1">
        <f t="array" ref="Q190">INDEX(GMW!$A$2:$HZ$100,MATCH(1,(GMW!$HY$2:$HY$100=Q$3)*(GMW!$HZ$2:$HZ$100=Q$1),0),$B190-1973)</f>
        <v>96.272480000000002</v>
      </c>
      <c r="R190" cm="1">
        <f t="array" ref="R190">INDEX(GMW!$A$2:$HZ$100,MATCH(1,(GMW!$HY$2:$HY$100=R$3)*(GMW!$HZ$2:$HZ$100=R$1),0),$B190-1973)</f>
        <v>33023.85</v>
      </c>
      <c r="S190" cm="1">
        <f t="array" ref="S190">INDEX(GMW!$A$2:$HZ$100,MATCH(1,(GMW!$HY$2:$HY$100=S$3)*(GMW!$HZ$2:$HZ$100=S$1),0),$B190-1973)</f>
        <v>3.8084790000000002</v>
      </c>
      <c r="T190" cm="1">
        <f t="array" ref="T190">INDEX(GMW!$A$2:$HZ$100,MATCH(1,(GMW!$HY$2:$HY$100=T$3)*(GMW!$HZ$2:$HZ$100=T$1),0),$B190-1973)</f>
        <v>0.1115799</v>
      </c>
      <c r="U190" cm="1">
        <f t="array" ref="U190">INDEX(GMW!$A$2:$HZ$100,MATCH(1,(GMW!$HY$2:$HY$100=U$3)*(GMW!$HZ$2:$HZ$100=U$1),0),$B190-1973)</f>
        <v>69838.820000000007</v>
      </c>
      <c r="V190" cm="1">
        <f t="array" ref="V190">INDEX(GMW!$A$2:$HZ$100,MATCH(1,(GMW!$HY$2:$HY$100=V$3)*(GMW!$HZ$2:$HZ$100=V$1),0),$B190-1973)</f>
        <v>589621.5</v>
      </c>
      <c r="W190" cm="1">
        <f t="array" ref="W190">INDEX(GMW!$A$2:$HZ$100,MATCH(1,(GMW!$HY$2:$HY$100=W$3)*(GMW!$HZ$2:$HZ$100=W$1),0),$B190-1973)</f>
        <v>31155.45</v>
      </c>
      <c r="X190" cm="1">
        <f t="array" ref="X190">INDEX(GMW!$A$2:$HZ$100,MATCH(1,(GMW!$HY$2:$HY$100=X$3)*(GMW!$HZ$2:$HZ$100=X$1),0),$B190-1973)</f>
        <v>-16035.41</v>
      </c>
      <c r="Y190" cm="1">
        <f t="array" ref="Y190">INDEX(GMW!$A$2:$HZ$100,MATCH(1,(GMW!$HY$2:$HY$100=Y$3)*(GMW!$HZ$2:$HZ$100=Y$1),0),$B190-1973)</f>
        <v>286052.90000000002</v>
      </c>
      <c r="Z190" cm="1">
        <f t="array" ref="Z190">INDEX(GMW!$A$2:$HZ$100,MATCH(1,(GMW!$HY$2:$HY$100=Z$3)*(GMW!$HZ$2:$HZ$100=Z$1),0),$B190-1973)</f>
        <v>15120.04</v>
      </c>
      <c r="AA190" cm="1">
        <f t="array" ref="AA190">INDEX(GMW!$A$2:$HZ$100,MATCH(1,(GMW!$HY$2:$HY$100=AA$3)*(GMW!$HZ$2:$HZ$100=AA$1),0),$B190-1973)</f>
        <v>17777.41</v>
      </c>
      <c r="AB190" cm="1">
        <f t="array" ref="AB190">INDEX(GMW!$A$2:$HZ$100,MATCH(1,(GMW!$HY$2:$HY$100=AB$3)*(GMW!$HZ$2:$HZ$100=AB$1),0),$B190-1973)</f>
        <v>287794.90000000002</v>
      </c>
      <c r="AC190" cm="1">
        <f t="array" ref="AC190">INDEX(GMW!$A$2:$HZ$100,MATCH(1,(GMW!$HY$2:$HY$100=AC$3)*(GMW!$HZ$2:$HZ$100=AC$1),0),$B190-1973)</f>
        <v>2830761</v>
      </c>
      <c r="AD190" cm="1">
        <f t="array" ref="AD190">INDEX(GMW!$A$2:$HZ$100,MATCH(1,(GMW!$HY$2:$HY$100=AD$3)*(GMW!$HZ$2:$HZ$100=AD$1),0),$B190-1973)</f>
        <v>734075.5</v>
      </c>
      <c r="AE190" cm="1">
        <f t="array" ref="AE190">INDEX(GMW!$A$2:$HZ$100,MATCH(1,(GMW!$HY$2:$HY$100=AE$3)*(GMW!$HZ$2:$HZ$100=AE$1),0),$B190-1973)</f>
        <v>587293.19999999995</v>
      </c>
      <c r="AF190" cm="1">
        <f t="array" ref="AF190">INDEX(GMW!$A$2:$HZ$100,MATCH(1,(GMW!$HY$2:$HY$100=AF$3)*(GMW!$HZ$2:$HZ$100=AF$1),0),$B190-1973)</f>
        <v>124.4997</v>
      </c>
      <c r="AG190" cm="1">
        <f t="array" ref="AG190">INDEX(GMW!$A$2:$HZ$100,MATCH(1,(GMW!$HY$2:$HY$100=AG$3)*(GMW!$HZ$2:$HZ$100=AG$1),0),$B190-1973)</f>
        <v>137.7465</v>
      </c>
      <c r="AH190" cm="1">
        <f t="array" ref="AH190">INDEX(GMW!$A$2:$HZ$100,MATCH(1,(GMW!$HY$2:$HY$100=AH$3)*(GMW!$HZ$2:$HZ$100=AH$1),0),$B190-1973)</f>
        <v>3.568489</v>
      </c>
      <c r="AI190" cm="1">
        <f t="array" ref="AI190">INDEX(GMW!$A$2:$HZ$100,MATCH(1,(GMW!$HY$2:$HY$100=AI$3)*(GMW!$HZ$2:$HZ$100=AI$1),0),$B190-1973)</f>
        <v>51047.95</v>
      </c>
      <c r="AJ190" cm="1">
        <f t="array" ref="AJ190">INDEX(GMW!$A$2:$HZ$100,MATCH(1,(GMW!$HY$2:$HY$100=AJ$3)*(GMW!$HZ$2:$HZ$100=AJ$1),0),$B190-1973)</f>
        <v>96.438509999999994</v>
      </c>
      <c r="AK190" cm="1">
        <f t="array" ref="AK190">INDEX(GMW!$A$2:$HZ$100,MATCH(1,(GMW!$HY$2:$HY$100=AK$3)*(GMW!$HZ$2:$HZ$100=AK$1),0),$B190-1973)</f>
        <v>33394.199999999997</v>
      </c>
      <c r="AL190" cm="1">
        <f t="array" ref="AL190">INDEX(GMW!$A$2:$HZ$100,MATCH(1,(GMW!$HY$2:$HY$100=AL$3)*(GMW!$HZ$2:$HZ$100=AL$1),0),$B190-1973)</f>
        <v>3.5140980000000002</v>
      </c>
      <c r="AM190" cm="1">
        <f t="array" ref="AM190">INDEX(GMW!$A$2:$HZ$100,MATCH(1,(GMW!$HY$2:$HY$100=AM$3)*(GMW!$HZ$2:$HZ$100=AM$1),0),$B190-1973)</f>
        <v>0.39596559999999997</v>
      </c>
      <c r="AN190" cm="1">
        <f t="array" ref="AN190">INDEX(GMW!$A$2:$HZ$100,MATCH(1,(GMW!$HY$2:$HY$100=AN$3)*(GMW!$HZ$2:$HZ$100=AN$1),0),$B190-1973)</f>
        <v>69838.820000000007</v>
      </c>
      <c r="AO190" cm="1">
        <f t="array" ref="AO190">INDEX(GMW!$A$2:$HZ$100,MATCH(1,(GMW!$HY$2:$HY$100=AO$3)*(GMW!$HZ$2:$HZ$100=AO$1),0),$B190-1973)</f>
        <v>590059.80000000005</v>
      </c>
      <c r="AP190" cm="1">
        <f t="array" ref="AP190">INDEX(GMW!$A$2:$HZ$100,MATCH(1,(GMW!$HY$2:$HY$100=AP$3)*(GMW!$HZ$2:$HZ$100=AP$1),0),$B190-1973)</f>
        <v>30985.68</v>
      </c>
      <c r="AQ190" cm="1">
        <f t="array" ref="AQ190">INDEX(GMW!$A$2:$HZ$100,MATCH(1,(GMW!$HY$2:$HY$100=AQ$3)*(GMW!$HZ$2:$HZ$100=AQ$1),0),$B190-1973)</f>
        <v>-15884.97</v>
      </c>
      <c r="AR190" cm="1">
        <f t="array" ref="AR190">INDEX(GMW!$A$2:$HZ$100,MATCH(1,(GMW!$HY$2:$HY$100=AR$3)*(GMW!$HZ$2:$HZ$100=AR$1),0),$B190-1973)</f>
        <v>285941.09999999998</v>
      </c>
      <c r="AS190" cm="1">
        <f t="array" ref="AS190">INDEX(GMW!$A$2:$HZ$100,MATCH(1,(GMW!$HY$2:$HY$100=AS$3)*(GMW!$HZ$2:$HZ$100=AS$1),0),$B190-1973)</f>
        <v>15100.71</v>
      </c>
      <c r="AT190" cm="1">
        <f t="array" ref="AT190">INDEX(GMW!$A$2:$HZ$100,MATCH(1,(GMW!$HY$2:$HY$100=AT$3)*(GMW!$HZ$2:$HZ$100=AT$1),0),$B190-1973)</f>
        <v>17777.41</v>
      </c>
      <c r="AU190" cm="1">
        <f t="array" ref="AU190">INDEX(GMW!$A$2:$HZ$100,MATCH(1,(GMW!$HY$2:$HY$100=AU$3)*(GMW!$HZ$2:$HZ$100=AU$1),0),$B190-1973)</f>
        <v>287833.5</v>
      </c>
      <c r="AV190" cm="1">
        <f t="array" ref="AV190">INDEX(GMW!$A$2:$HZ$100,MATCH(1,(GMW!$HY$2:$HY$100=AV$3)*(GMW!$HZ$2:$HZ$100=AV$1),0),$B190-1973)</f>
        <v>2830495</v>
      </c>
      <c r="AW190" cm="1">
        <f t="array" ref="AW190">INDEX(GMW!$A$2:$HZ$100,MATCH(1,(GMW!$HY$2:$HY$100=AW$3)*(GMW!$HZ$2:$HZ$100=AW$1),0),$B190-1973)</f>
        <v>734120</v>
      </c>
      <c r="AX190" cm="1">
        <f t="array" ref="AX190">INDEX(GMW!$A$2:$HZ$100,MATCH(1,(GMW!$HY$2:$HY$100=AX$3)*(GMW!$HZ$2:$HZ$100=AX$1),0),$B190-1973)</f>
        <v>589120.80000000005</v>
      </c>
      <c r="AY190" cm="1">
        <f t="array" ref="AY190">INDEX(GMW!$A$2:$HZ$100,MATCH(1,(GMW!$HY$2:$HY$100=AY$3)*(GMW!$HZ$2:$HZ$100=AY$1),0),$B190-1973)</f>
        <v>124.41240000000001</v>
      </c>
      <c r="AZ190" cm="1">
        <f t="array" ref="AZ190">INDEX(GMW!$A$2:$HZ$100,MATCH(1,(GMW!$HY$2:$HY$100=AZ$3)*(GMW!$HZ$2:$HZ$100=AZ$1),0),$B190-1973)</f>
        <v>137.6619</v>
      </c>
      <c r="BA190" cm="1">
        <f t="array" ref="BA190">INDEX(GMW!$A$2:$HZ$100,MATCH(1,(GMW!$HY$2:$HY$100=BA$3)*(GMW!$HZ$2:$HZ$100=BA$1),0),$B190-1973)</f>
        <v>3.528108</v>
      </c>
      <c r="BB190" cm="1">
        <f t="array" ref="BB190">INDEX(GMW!$A$2:$HZ$100,MATCH(1,(GMW!$HY$2:$HY$100=BB$3)*(GMW!$HZ$2:$HZ$100=BB$1),0),$B190-1973)</f>
        <v>51088.87</v>
      </c>
      <c r="BC190" cm="1">
        <f t="array" ref="BC190">INDEX(GMW!$A$2:$HZ$100,MATCH(1,(GMW!$HY$2:$HY$100=BC$3)*(GMW!$HZ$2:$HZ$100=BC$1),0),$B190-1973)</f>
        <v>96.510289999999998</v>
      </c>
      <c r="BD190" cm="1">
        <f t="array" ref="BD190">INDEX(GMW!$A$2:$HZ$100,MATCH(1,(GMW!$HY$2:$HY$100=BD$3)*(GMW!$HZ$2:$HZ$100=BD$1),0),$B190-1973)</f>
        <v>33437.129999999997</v>
      </c>
      <c r="BE190" cm="1">
        <f t="array" ref="BE190">INDEX(GMW!$A$2:$HZ$100,MATCH(1,(GMW!$HY$2:$HY$100=BE$3)*(GMW!$HZ$2:$HZ$100=BE$1),0),$B190-1973)</f>
        <v>3.5064489999999999</v>
      </c>
      <c r="BF190" cm="1">
        <f t="array" ref="BF190">INDEX(GMW!$A$2:$HZ$100,MATCH(1,(GMW!$HY$2:$HY$100=BF$3)*(GMW!$HZ$2:$HZ$100=BF$1),0),$B190-1973)</f>
        <v>0.160408</v>
      </c>
      <c r="BG190" cm="1">
        <f t="array" ref="BG190">INDEX(GMW!$A$2:$HZ$100,MATCH(1,(GMW!$HY$2:$HY$100=BG$3)*(GMW!$HZ$2:$HZ$100=BG$1),0),$B190-1973)</f>
        <v>69838.820000000007</v>
      </c>
      <c r="BJ190">
        <f t="shared" si="145"/>
        <v>2025</v>
      </c>
    </row>
    <row r="191" spans="1:63">
      <c r="A191">
        <v>2026</v>
      </c>
      <c r="B191">
        <f t="shared" si="143"/>
        <v>2164</v>
      </c>
      <c r="C191" cm="1">
        <f t="array" ref="C191">INDEX(GMW!$A$2:$HZ$100,MATCH(1,(GMW!$HY$2:$HY$100=C$3)*(GMW!$HZ$2:$HZ$100=C$1),0),$B191-1973)</f>
        <v>590655.5</v>
      </c>
      <c r="D191" cm="1">
        <f t="array" ref="D191">INDEX(GMW!$A$2:$HZ$100,MATCH(1,(GMW!$HY$2:$HY$100=D$3)*(GMW!$HZ$2:$HZ$100=D$1),0),$B191-1973)</f>
        <v>-4213.0780000000004</v>
      </c>
      <c r="E191" cm="1">
        <f t="array" ref="E191">INDEX(GMW!$A$2:$HZ$100,MATCH(1,(GMW!$HY$2:$HY$100=E$3)*(GMW!$HZ$2:$HZ$100=E$1),0),$B191-1973)</f>
        <v>28062.47</v>
      </c>
      <c r="F191" cm="1">
        <f t="array" ref="F191">INDEX(GMW!$A$2:$HZ$100,MATCH(1,(GMW!$HY$2:$HY$100=F$3)*(GMW!$HZ$2:$HZ$100=F$1),0),$B191-1973)</f>
        <v>284173</v>
      </c>
      <c r="G191" cm="1">
        <f t="array" ref="G191">INDEX(GMW!$A$2:$HZ$100,MATCH(1,(GMW!$HY$2:$HY$100=G$3)*(GMW!$HZ$2:$HZ$100=G$1),0),$B191-1973)</f>
        <v>23849.39</v>
      </c>
      <c r="H191" cm="1">
        <f t="array" ref="H191">INDEX(GMW!$A$2:$HZ$100,MATCH(1,(GMW!$HY$2:$HY$100=H$3)*(GMW!$HZ$2:$HZ$100=H$1),0),$B191-1973)</f>
        <v>17777.41</v>
      </c>
      <c r="I191" cm="1">
        <f t="array" ref="I191">INDEX(GMW!$A$2:$HZ$100,MATCH(1,(GMW!$HY$2:$HY$100=I$3)*(GMW!$HZ$2:$HZ$100=I$1),0),$B191-1973)</f>
        <v>330012.90000000002</v>
      </c>
      <c r="J191" cm="1">
        <f t="array" ref="J191">INDEX(GMW!$A$2:$HZ$100,MATCH(1,(GMW!$HY$2:$HY$100=J$3)*(GMW!$HZ$2:$HZ$100=J$1),0),$B191-1973)</f>
        <v>2817434</v>
      </c>
      <c r="K191" cm="1">
        <f t="array" ref="K191">INDEX(GMW!$A$2:$HZ$100,MATCH(1,(GMW!$HY$2:$HY$100=K$3)*(GMW!$HZ$2:$HZ$100=K$1),0),$B191-1973)</f>
        <v>737510.40000000002</v>
      </c>
      <c r="L191" cm="1">
        <f t="array" ref="L191">INDEX(GMW!$A$2:$HZ$100,MATCH(1,(GMW!$HY$2:$HY$100=L$3)*(GMW!$HZ$2:$HZ$100=L$1),0),$B191-1973)</f>
        <v>589954</v>
      </c>
      <c r="M191" cm="1">
        <f t="array" ref="M191">INDEX(GMW!$A$2:$HZ$100,MATCH(1,(GMW!$HY$2:$HY$100=M$3)*(GMW!$HZ$2:$HZ$100=M$1),0),$B191-1973)</f>
        <v>124.863</v>
      </c>
      <c r="N191" cm="1">
        <f t="array" ref="N191">INDEX(GMW!$A$2:$HZ$100,MATCH(1,(GMW!$HY$2:$HY$100=N$3)*(GMW!$HZ$2:$HZ$100=N$1),0),$B191-1973)</f>
        <v>137.81780000000001</v>
      </c>
      <c r="O191" cm="1">
        <f t="array" ref="O191">INDEX(GMW!$A$2:$HZ$100,MATCH(1,(GMW!$HY$2:$HY$100=O$3)*(GMW!$HZ$2:$HZ$100=O$1),0),$B191-1973)</f>
        <v>3.2500010000000001</v>
      </c>
      <c r="P191" cm="1">
        <f t="array" ref="P191">INDEX(GMW!$A$2:$HZ$100,MATCH(1,(GMW!$HY$2:$HY$100=P$3)*(GMW!$HZ$2:$HZ$100=P$1),0),$B191-1973)</f>
        <v>51173.14</v>
      </c>
      <c r="Q191" cm="1">
        <f t="array" ref="Q191">INDEX(GMW!$A$2:$HZ$100,MATCH(1,(GMW!$HY$2:$HY$100=Q$3)*(GMW!$HZ$2:$HZ$100=Q$1),0),$B191-1973)</f>
        <v>96.6447</v>
      </c>
      <c r="R191" cm="1">
        <f t="array" ref="R191">INDEX(GMW!$A$2:$HZ$100,MATCH(1,(GMW!$HY$2:$HY$100=R$3)*(GMW!$HZ$2:$HZ$100=R$1),0),$B191-1973)</f>
        <v>33265.22</v>
      </c>
      <c r="S191" cm="1">
        <f t="array" ref="S191">INDEX(GMW!$A$2:$HZ$100,MATCH(1,(GMW!$HY$2:$HY$100=S$3)*(GMW!$HZ$2:$HZ$100=S$1),0),$B191-1973)</f>
        <v>3.76919</v>
      </c>
      <c r="T191" cm="1">
        <f t="array" ref="T191">INDEX(GMW!$A$2:$HZ$100,MATCH(1,(GMW!$HY$2:$HY$100=T$3)*(GMW!$HZ$2:$HZ$100=T$1),0),$B191-1973)</f>
        <v>0.1188278</v>
      </c>
      <c r="U191" cm="1">
        <f t="array" ref="U191">INDEX(GMW!$A$2:$HZ$100,MATCH(1,(GMW!$HY$2:$HY$100=U$3)*(GMW!$HZ$2:$HZ$100=U$1),0),$B191-1973)</f>
        <v>69961.86</v>
      </c>
      <c r="V191" cm="1">
        <f t="array" ref="V191">INDEX(GMW!$A$2:$HZ$100,MATCH(1,(GMW!$HY$2:$HY$100=V$3)*(GMW!$HZ$2:$HZ$100=V$1),0),$B191-1973)</f>
        <v>591883</v>
      </c>
      <c r="W191" cm="1">
        <f t="array" ref="W191">INDEX(GMW!$A$2:$HZ$100,MATCH(1,(GMW!$HY$2:$HY$100=W$3)*(GMW!$HZ$2:$HZ$100=W$1),0),$B191-1973)</f>
        <v>-5203.8729999999996</v>
      </c>
      <c r="X191" cm="1">
        <f t="array" ref="X191">INDEX(GMW!$A$2:$HZ$100,MATCH(1,(GMW!$HY$2:$HY$100=X$3)*(GMW!$HZ$2:$HZ$100=X$1),0),$B191-1973)</f>
        <v>30771.97</v>
      </c>
      <c r="Y191" cm="1">
        <f t="array" ref="Y191">INDEX(GMW!$A$2:$HZ$100,MATCH(1,(GMW!$HY$2:$HY$100=Y$3)*(GMW!$HZ$2:$HZ$100=Y$1),0),$B191-1973)</f>
        <v>285209.8</v>
      </c>
      <c r="Z191" cm="1">
        <f t="array" ref="Z191">INDEX(GMW!$A$2:$HZ$100,MATCH(1,(GMW!$HY$2:$HY$100=Z$3)*(GMW!$HZ$2:$HZ$100=Z$1),0),$B191-1973)</f>
        <v>25568.09</v>
      </c>
      <c r="AA191" cm="1">
        <f t="array" ref="AA191">INDEX(GMW!$A$2:$HZ$100,MATCH(1,(GMW!$HY$2:$HY$100=AA$3)*(GMW!$HZ$2:$HZ$100=AA$1),0),$B191-1973)</f>
        <v>17777.41</v>
      </c>
      <c r="AB191" cm="1">
        <f t="array" ref="AB191">INDEX(GMW!$A$2:$HZ$100,MATCH(1,(GMW!$HY$2:$HY$100=AB$3)*(GMW!$HZ$2:$HZ$100=AB$1),0),$B191-1973)</f>
        <v>333759.2</v>
      </c>
      <c r="AC191" cm="1">
        <f t="array" ref="AC191">INDEX(GMW!$A$2:$HZ$100,MATCH(1,(GMW!$HY$2:$HY$100=AC$3)*(GMW!$HZ$2:$HZ$100=AC$1),0),$B191-1973)</f>
        <v>2812966</v>
      </c>
      <c r="AD191" cm="1">
        <f t="array" ref="AD191">INDEX(GMW!$A$2:$HZ$100,MATCH(1,(GMW!$HY$2:$HY$100=AD$3)*(GMW!$HZ$2:$HZ$100=AD$1),0),$B191-1973)</f>
        <v>740847.4</v>
      </c>
      <c r="AE191" cm="1">
        <f t="array" ref="AE191">INDEX(GMW!$A$2:$HZ$100,MATCH(1,(GMW!$HY$2:$HY$100=AE$3)*(GMW!$HZ$2:$HZ$100=AE$1),0),$B191-1973)</f>
        <v>590249.4</v>
      </c>
      <c r="AF191" cm="1">
        <f t="array" ref="AF191">INDEX(GMW!$A$2:$HZ$100,MATCH(1,(GMW!$HY$2:$HY$100=AF$3)*(GMW!$HZ$2:$HZ$100=AF$1),0),$B191-1973)</f>
        <v>125.1658</v>
      </c>
      <c r="AG191" cm="1">
        <f t="array" ref="AG191">INDEX(GMW!$A$2:$HZ$100,MATCH(1,(GMW!$HY$2:$HY$100=AG$3)*(GMW!$HZ$2:$HZ$100=AG$1),0),$B191-1973)</f>
        <v>138.02189999999999</v>
      </c>
      <c r="AH191" cm="1">
        <f t="array" ref="AH191">INDEX(GMW!$A$2:$HZ$100,MATCH(1,(GMW!$HY$2:$HY$100=AH$3)*(GMW!$HZ$2:$HZ$100=AH$1),0),$B191-1973)</f>
        <v>3.3520279999999998</v>
      </c>
      <c r="AI191" cm="1">
        <f t="array" ref="AI191">INDEX(GMW!$A$2:$HZ$100,MATCH(1,(GMW!$HY$2:$HY$100=AI$3)*(GMW!$HZ$2:$HZ$100=AI$1),0),$B191-1973)</f>
        <v>51203.040000000001</v>
      </c>
      <c r="AJ191" cm="1">
        <f t="array" ref="AJ191">INDEX(GMW!$A$2:$HZ$100,MATCH(1,(GMW!$HY$2:$HY$100=AJ$3)*(GMW!$HZ$2:$HZ$100=AJ$1),0),$B191-1973)</f>
        <v>96.723100000000002</v>
      </c>
      <c r="AK191" cm="1">
        <f t="array" ref="AK191">INDEX(GMW!$A$2:$HZ$100,MATCH(1,(GMW!$HY$2:$HY$100=AK$3)*(GMW!$HZ$2:$HZ$100=AK$1),0),$B191-1973)</f>
        <v>33605</v>
      </c>
      <c r="AL191" cm="1">
        <f t="array" ref="AL191">INDEX(GMW!$A$2:$HZ$100,MATCH(1,(GMW!$HY$2:$HY$100=AL$3)*(GMW!$HZ$2:$HZ$100=AL$1),0),$B191-1973)</f>
        <v>3.5497169999999998</v>
      </c>
      <c r="AM191" cm="1">
        <f t="array" ref="AM191">INDEX(GMW!$A$2:$HZ$100,MATCH(1,(GMW!$HY$2:$HY$100=AM$3)*(GMW!$HZ$2:$HZ$100=AM$1),0),$B191-1973)</f>
        <v>0.27732849999999998</v>
      </c>
      <c r="AN191" cm="1">
        <f t="array" ref="AN191">INDEX(GMW!$A$2:$HZ$100,MATCH(1,(GMW!$HY$2:$HY$100=AN$3)*(GMW!$HZ$2:$HZ$100=AN$1),0),$B191-1973)</f>
        <v>69961.86</v>
      </c>
      <c r="AO191" cm="1">
        <f t="array" ref="AO191">INDEX(GMW!$A$2:$HZ$100,MATCH(1,(GMW!$HY$2:$HY$100=AO$3)*(GMW!$HZ$2:$HZ$100=AO$1),0),$B191-1973)</f>
        <v>592562.69999999995</v>
      </c>
      <c r="AP191" cm="1">
        <f t="array" ref="AP191">INDEX(GMW!$A$2:$HZ$100,MATCH(1,(GMW!$HY$2:$HY$100=AP$3)*(GMW!$HZ$2:$HZ$100=AP$1),0),$B191-1973)</f>
        <v>-5501.5020000000004</v>
      </c>
      <c r="AQ191" cm="1">
        <f t="array" ref="AQ191">INDEX(GMW!$A$2:$HZ$100,MATCH(1,(GMW!$HY$2:$HY$100=AQ$3)*(GMW!$HZ$2:$HZ$100=AQ$1),0),$B191-1973)</f>
        <v>31047.87</v>
      </c>
      <c r="AR191" cm="1">
        <f t="array" ref="AR191">INDEX(GMW!$A$2:$HZ$100,MATCH(1,(GMW!$HY$2:$HY$100=AR$3)*(GMW!$HZ$2:$HZ$100=AR$1),0),$B191-1973)</f>
        <v>285066.09999999998</v>
      </c>
      <c r="AS191" cm="1">
        <f t="array" ref="AS191">INDEX(GMW!$A$2:$HZ$100,MATCH(1,(GMW!$HY$2:$HY$100=AS$3)*(GMW!$HZ$2:$HZ$100=AS$1),0),$B191-1973)</f>
        <v>25546.37</v>
      </c>
      <c r="AT191" cm="1">
        <f t="array" ref="AT191">INDEX(GMW!$A$2:$HZ$100,MATCH(1,(GMW!$HY$2:$HY$100=AT$3)*(GMW!$HZ$2:$HZ$100=AT$1),0),$B191-1973)</f>
        <v>17777.41</v>
      </c>
      <c r="AU191" cm="1">
        <f t="array" ref="AU191">INDEX(GMW!$A$2:$HZ$100,MATCH(1,(GMW!$HY$2:$HY$100=AU$3)*(GMW!$HZ$2:$HZ$100=AU$1),0),$B191-1973)</f>
        <v>333891.40000000002</v>
      </c>
      <c r="AV191" cm="1">
        <f t="array" ref="AV191">INDEX(GMW!$A$2:$HZ$100,MATCH(1,(GMW!$HY$2:$HY$100=AV$3)*(GMW!$HZ$2:$HZ$100=AV$1),0),$B191-1973)</f>
        <v>2812404</v>
      </c>
      <c r="AW191" cm="1">
        <f t="array" ref="AW191">INDEX(GMW!$A$2:$HZ$100,MATCH(1,(GMW!$HY$2:$HY$100=AW$3)*(GMW!$HZ$2:$HZ$100=AW$1),0),$B191-1973)</f>
        <v>741145.9</v>
      </c>
      <c r="AX191" cm="1">
        <f t="array" ref="AX191">INDEX(GMW!$A$2:$HZ$100,MATCH(1,(GMW!$HY$2:$HY$100=AX$3)*(GMW!$HZ$2:$HZ$100=AX$1),0),$B191-1973)</f>
        <v>592091.30000000005</v>
      </c>
      <c r="AY191" cm="1">
        <f t="array" ref="AY191">INDEX(GMW!$A$2:$HZ$100,MATCH(1,(GMW!$HY$2:$HY$100=AY$3)*(GMW!$HZ$2:$HZ$100=AY$1),0),$B191-1973)</f>
        <v>125.07470000000001</v>
      </c>
      <c r="AZ191" cm="1">
        <f t="array" ref="AZ191">INDEX(GMW!$A$2:$HZ$100,MATCH(1,(GMW!$HY$2:$HY$100=AZ$3)*(GMW!$HZ$2:$HZ$100=AZ$1),0),$B191-1973)</f>
        <v>137.93100000000001</v>
      </c>
      <c r="BA191" cm="1">
        <f t="array" ref="BA191">INDEX(GMW!$A$2:$HZ$100,MATCH(1,(GMW!$HY$2:$HY$100=BA$3)*(GMW!$HZ$2:$HZ$100=BA$1),0),$B191-1973)</f>
        <v>3.2930090000000001</v>
      </c>
      <c r="BB191" cm="1">
        <f t="array" ref="BB191">INDEX(GMW!$A$2:$HZ$100,MATCH(1,(GMW!$HY$2:$HY$100=BB$3)*(GMW!$HZ$2:$HZ$100=BB$1),0),$B191-1973)</f>
        <v>51264.15</v>
      </c>
      <c r="BC191" cm="1">
        <f t="array" ref="BC191">INDEX(GMW!$A$2:$HZ$100,MATCH(1,(GMW!$HY$2:$HY$100=BC$3)*(GMW!$HZ$2:$HZ$100=BC$1),0),$B191-1973)</f>
        <v>96.830730000000003</v>
      </c>
      <c r="BD191" cm="1">
        <f t="array" ref="BD191">INDEX(GMW!$A$2:$HZ$100,MATCH(1,(GMW!$HY$2:$HY$100=BD$3)*(GMW!$HZ$2:$HZ$100=BD$1),0),$B191-1973)</f>
        <v>33675.660000000003</v>
      </c>
      <c r="BE191" cm="1">
        <f t="array" ref="BE191">INDEX(GMW!$A$2:$HZ$100,MATCH(1,(GMW!$HY$2:$HY$100=BE$3)*(GMW!$HZ$2:$HZ$100=BE$1),0),$B191-1973)</f>
        <v>3.5285959999999998</v>
      </c>
      <c r="BF191" cm="1">
        <f t="array" ref="BF191">INDEX(GMW!$A$2:$HZ$100,MATCH(1,(GMW!$HY$2:$HY$100=BF$3)*(GMW!$HZ$2:$HZ$100=BF$1),0),$B191-1973)</f>
        <v>7.9441070000000003E-2</v>
      </c>
      <c r="BG191" cm="1">
        <f t="array" ref="BG191">INDEX(GMW!$A$2:$HZ$100,MATCH(1,(GMW!$HY$2:$HY$100=BG$3)*(GMW!$HZ$2:$HZ$100=BG$1),0),$B191-1973)</f>
        <v>69961.86</v>
      </c>
      <c r="BJ191">
        <f t="shared" si="145"/>
        <v>2025</v>
      </c>
      <c r="BK191" t="str">
        <f t="shared" ref="BK191" si="158">BJ191&amp;"01"</f>
        <v>202501</v>
      </c>
    </row>
    <row r="192" spans="1:63">
      <c r="B192">
        <f t="shared" si="143"/>
        <v>2165</v>
      </c>
      <c r="C192" cm="1">
        <f t="array" ref="C192">INDEX(GMW!$A$2:$HZ$100,MATCH(1,(GMW!$HY$2:$HY$100=C$3)*(GMW!$HZ$2:$HZ$100=C$1),0),$B192-1973)</f>
        <v>593255.1</v>
      </c>
      <c r="D192" cm="1">
        <f t="array" ref="D192">INDEX(GMW!$A$2:$HZ$100,MATCH(1,(GMW!$HY$2:$HY$100=D$3)*(GMW!$HZ$2:$HZ$100=D$1),0),$B192-1973)</f>
        <v>22805.17</v>
      </c>
      <c r="E192" cm="1">
        <f t="array" ref="E192">INDEX(GMW!$A$2:$HZ$100,MATCH(1,(GMW!$HY$2:$HY$100=E$3)*(GMW!$HZ$2:$HZ$100=E$1),0),$B192-1973)</f>
        <v>-12073.71</v>
      </c>
      <c r="F192" cm="1">
        <f t="array" ref="F192">INDEX(GMW!$A$2:$HZ$100,MATCH(1,(GMW!$HY$2:$HY$100=F$3)*(GMW!$HZ$2:$HZ$100=F$1),0),$B192-1973)</f>
        <v>287808.40000000002</v>
      </c>
      <c r="G192" cm="1">
        <f t="array" ref="G192">INDEX(GMW!$A$2:$HZ$100,MATCH(1,(GMW!$HY$2:$HY$100=G$3)*(GMW!$HZ$2:$HZ$100=G$1),0),$B192-1973)</f>
        <v>10731.45</v>
      </c>
      <c r="H192" cm="1">
        <f t="array" ref="H192">INDEX(GMW!$A$2:$HZ$100,MATCH(1,(GMW!$HY$2:$HY$100=H$3)*(GMW!$HZ$2:$HZ$100=H$1),0),$B192-1973)</f>
        <v>18282.09</v>
      </c>
      <c r="I192" cm="1">
        <f t="array" ref="I192">INDEX(GMW!$A$2:$HZ$100,MATCH(1,(GMW!$HY$2:$HY$100=I$3)*(GMW!$HZ$2:$HZ$100=I$1),0),$B192-1973)</f>
        <v>294016.8</v>
      </c>
      <c r="J192" cm="1">
        <f t="array" ref="J192">INDEX(GMW!$A$2:$HZ$100,MATCH(1,(GMW!$HY$2:$HY$100=J$3)*(GMW!$HZ$2:$HZ$100=J$1),0),$B192-1973)</f>
        <v>2843762</v>
      </c>
      <c r="K192" cm="1">
        <f t="array" ref="K192">INDEX(GMW!$A$2:$HZ$100,MATCH(1,(GMW!$HY$2:$HY$100=K$3)*(GMW!$HZ$2:$HZ$100=K$1),0),$B192-1973)</f>
        <v>744830.4</v>
      </c>
      <c r="L192" cm="1">
        <f t="array" ref="L192">INDEX(GMW!$A$2:$HZ$100,MATCH(1,(GMW!$HY$2:$HY$100=L$3)*(GMW!$HZ$2:$HZ$100=L$1),0),$B192-1973)</f>
        <v>592639.30000000005</v>
      </c>
      <c r="M192" cm="1">
        <f t="array" ref="M192">INDEX(GMW!$A$2:$HZ$100,MATCH(1,(GMW!$HY$2:$HY$100=M$3)*(GMW!$HZ$2:$HZ$100=M$1),0),$B192-1973)</f>
        <v>125.5498</v>
      </c>
      <c r="N192" cm="1">
        <f t="array" ref="N192">INDEX(GMW!$A$2:$HZ$100,MATCH(1,(GMW!$HY$2:$HY$100=N$3)*(GMW!$HZ$2:$HZ$100=N$1),0),$B192-1973)</f>
        <v>139.15379999999999</v>
      </c>
      <c r="O192" cm="1">
        <f t="array" ref="O192">INDEX(GMW!$A$2:$HZ$100,MATCH(1,(GMW!$HY$2:$HY$100=O$3)*(GMW!$HZ$2:$HZ$100=O$1),0),$B192-1973)</f>
        <v>3.0000119999999999</v>
      </c>
      <c r="P192" cm="1">
        <f t="array" ref="P192">INDEX(GMW!$A$2:$HZ$100,MATCH(1,(GMW!$HY$2:$HY$100=P$3)*(GMW!$HZ$2:$HZ$100=P$1),0),$B192-1973)</f>
        <v>51340.12</v>
      </c>
      <c r="Q192" cm="1">
        <f t="array" ref="Q192">INDEX(GMW!$A$2:$HZ$100,MATCH(1,(GMW!$HY$2:$HY$100=Q$3)*(GMW!$HZ$2:$HZ$100=Q$1),0),$B192-1973)</f>
        <v>96.956019999999995</v>
      </c>
      <c r="R192" cm="1">
        <f t="array" ref="R192">INDEX(GMW!$A$2:$HZ$100,MATCH(1,(GMW!$HY$2:$HY$100=R$3)*(GMW!$HZ$2:$HZ$100=R$1),0),$B192-1973)</f>
        <v>33478.629999999997</v>
      </c>
      <c r="S192" cm="1">
        <f t="array" ref="S192">INDEX(GMW!$A$2:$HZ$100,MATCH(1,(GMW!$HY$2:$HY$100=S$3)*(GMW!$HZ$2:$HZ$100=S$1),0),$B192-1973)</f>
        <v>3.7548490000000001</v>
      </c>
      <c r="T192" cm="1">
        <f t="array" ref="T192">INDEX(GMW!$A$2:$HZ$100,MATCH(1,(GMW!$HY$2:$HY$100=T$3)*(GMW!$HZ$2:$HZ$100=T$1),0),$B192-1973)</f>
        <v>0.10385510000000001</v>
      </c>
      <c r="U192" cm="1">
        <f t="array" ref="U192">INDEX(GMW!$A$2:$HZ$100,MATCH(1,(GMW!$HY$2:$HY$100=U$3)*(GMW!$HZ$2:$HZ$100=U$1),0),$B192-1973)</f>
        <v>70084.899999999994</v>
      </c>
      <c r="V192" cm="1">
        <f t="array" ref="V192">INDEX(GMW!$A$2:$HZ$100,MATCH(1,(GMW!$HY$2:$HY$100=V$3)*(GMW!$HZ$2:$HZ$100=V$1),0),$B192-1973)</f>
        <v>593888.5</v>
      </c>
      <c r="W192" cm="1">
        <f t="array" ref="W192">INDEX(GMW!$A$2:$HZ$100,MATCH(1,(GMW!$HY$2:$HY$100=W$3)*(GMW!$HZ$2:$HZ$100=W$1),0),$B192-1973)</f>
        <v>21666.9</v>
      </c>
      <c r="X192" cm="1">
        <f t="array" ref="X192">INDEX(GMW!$A$2:$HZ$100,MATCH(1,(GMW!$HY$2:$HY$100=X$3)*(GMW!$HZ$2:$HZ$100=X$1),0),$B192-1973)</f>
        <v>-9582.2459999999992</v>
      </c>
      <c r="Y192" cm="1">
        <f t="array" ref="Y192">INDEX(GMW!$A$2:$HZ$100,MATCH(1,(GMW!$HY$2:$HY$100=Y$3)*(GMW!$HZ$2:$HZ$100=Y$1),0),$B192-1973)</f>
        <v>289052.40000000002</v>
      </c>
      <c r="Z192" cm="1">
        <f t="array" ref="Z192">INDEX(GMW!$A$2:$HZ$100,MATCH(1,(GMW!$HY$2:$HY$100=Z$3)*(GMW!$HZ$2:$HZ$100=Z$1),0),$B192-1973)</f>
        <v>12084.66</v>
      </c>
      <c r="AA192" cm="1">
        <f t="array" ref="AA192">INDEX(GMW!$A$2:$HZ$100,MATCH(1,(GMW!$HY$2:$HY$100=AA$3)*(GMW!$HZ$2:$HZ$100=AA$1),0),$B192-1973)</f>
        <v>18282.09</v>
      </c>
      <c r="AB192" cm="1">
        <f t="array" ref="AB192">INDEX(GMW!$A$2:$HZ$100,MATCH(1,(GMW!$HY$2:$HY$100=AB$3)*(GMW!$HZ$2:$HZ$100=AB$1),0),$B192-1973)</f>
        <v>297752.3</v>
      </c>
      <c r="AC192" cm="1">
        <f t="array" ref="AC192">INDEX(GMW!$A$2:$HZ$100,MATCH(1,(GMW!$HY$2:$HY$100=AC$3)*(GMW!$HZ$2:$HZ$100=AC$1),0),$B192-1973)</f>
        <v>2838155</v>
      </c>
      <c r="AD192" cm="1">
        <f t="array" ref="AD192">INDEX(GMW!$A$2:$HZ$100,MATCH(1,(GMW!$HY$2:$HY$100=AD$3)*(GMW!$HZ$2:$HZ$100=AD$1),0),$B192-1973)</f>
        <v>747867.9</v>
      </c>
      <c r="AE192" cm="1">
        <f t="array" ref="AE192">INDEX(GMW!$A$2:$HZ$100,MATCH(1,(GMW!$HY$2:$HY$100=AE$3)*(GMW!$HZ$2:$HZ$100=AE$1),0),$B192-1973)</f>
        <v>593051.4</v>
      </c>
      <c r="AF192" cm="1">
        <f t="array" ref="AF192">INDEX(GMW!$A$2:$HZ$100,MATCH(1,(GMW!$HY$2:$HY$100=AF$3)*(GMW!$HZ$2:$HZ$100=AF$1),0),$B192-1973)</f>
        <v>125.925</v>
      </c>
      <c r="AG192" cm="1">
        <f t="array" ref="AG192">INDEX(GMW!$A$2:$HZ$100,MATCH(1,(GMW!$HY$2:$HY$100=AG$3)*(GMW!$HZ$2:$HZ$100=AG$1),0),$B192-1973)</f>
        <v>139.37469999999999</v>
      </c>
      <c r="AH192" cm="1">
        <f t="array" ref="AH192">INDEX(GMW!$A$2:$HZ$100,MATCH(1,(GMW!$HY$2:$HY$100=AH$3)*(GMW!$HZ$2:$HZ$100=AH$1),0),$B192-1973)</f>
        <v>3.1241720000000002</v>
      </c>
      <c r="AI192" cm="1">
        <f t="array" ref="AI192">INDEX(GMW!$A$2:$HZ$100,MATCH(1,(GMW!$HY$2:$HY$100=AI$3)*(GMW!$HZ$2:$HZ$100=AI$1),0),$B192-1973)</f>
        <v>51320.17</v>
      </c>
      <c r="AJ192" cm="1">
        <f t="array" ref="AJ192">INDEX(GMW!$A$2:$HZ$100,MATCH(1,(GMW!$HY$2:$HY$100=AJ$3)*(GMW!$HZ$2:$HZ$100=AJ$1),0),$B192-1973)</f>
        <v>96.945800000000006</v>
      </c>
      <c r="AK192" cm="1">
        <f t="array" ref="AK192">INDEX(GMW!$A$2:$HZ$100,MATCH(1,(GMW!$HY$2:$HY$100=AK$3)*(GMW!$HZ$2:$HZ$100=AK$1),0),$B192-1973)</f>
        <v>33727.07</v>
      </c>
      <c r="AL192" cm="1">
        <f t="array" ref="AL192">INDEX(GMW!$A$2:$HZ$100,MATCH(1,(GMW!$HY$2:$HY$100=AL$3)*(GMW!$HZ$2:$HZ$100=AL$1),0),$B192-1973)</f>
        <v>3.4987729999999999</v>
      </c>
      <c r="AM192" cm="1">
        <f t="array" ref="AM192">INDEX(GMW!$A$2:$HZ$100,MATCH(1,(GMW!$HY$2:$HY$100=AM$3)*(GMW!$HZ$2:$HZ$100=AM$1),0),$B192-1973)</f>
        <v>0.1422882</v>
      </c>
      <c r="AN192" cm="1">
        <f t="array" ref="AN192">INDEX(GMW!$A$2:$HZ$100,MATCH(1,(GMW!$HY$2:$HY$100=AN$3)*(GMW!$HZ$2:$HZ$100=AN$1),0),$B192-1973)</f>
        <v>70084.899999999994</v>
      </c>
      <c r="AO192" cm="1">
        <f t="array" ref="AO192">INDEX(GMW!$A$2:$HZ$100,MATCH(1,(GMW!$HY$2:$HY$100=AO$3)*(GMW!$HZ$2:$HZ$100=AO$1),0),$B192-1973)</f>
        <v>594821</v>
      </c>
      <c r="AP192" cm="1">
        <f t="array" ref="AP192">INDEX(GMW!$A$2:$HZ$100,MATCH(1,(GMW!$HY$2:$HY$100=AP$3)*(GMW!$HZ$2:$HZ$100=AP$1),0),$B192-1973)</f>
        <v>21249.87</v>
      </c>
      <c r="AQ192" cm="1">
        <f t="array" ref="AQ192">INDEX(GMW!$A$2:$HZ$100,MATCH(1,(GMW!$HY$2:$HY$100=AQ$3)*(GMW!$HZ$2:$HZ$100=AQ$1),0),$B192-1973)</f>
        <v>-9195.9959999999992</v>
      </c>
      <c r="AR192" cm="1">
        <f t="array" ref="AR192">INDEX(GMW!$A$2:$HZ$100,MATCH(1,(GMW!$HY$2:$HY$100=AR$3)*(GMW!$HZ$2:$HZ$100=AR$1),0),$B192-1973)</f>
        <v>288855.5</v>
      </c>
      <c r="AS192" cm="1">
        <f t="array" ref="AS192">INDEX(GMW!$A$2:$HZ$100,MATCH(1,(GMW!$HY$2:$HY$100=AS$3)*(GMW!$HZ$2:$HZ$100=AS$1),0),$B192-1973)</f>
        <v>12053.87</v>
      </c>
      <c r="AT192" cm="1">
        <f t="array" ref="AT192">INDEX(GMW!$A$2:$HZ$100,MATCH(1,(GMW!$HY$2:$HY$100=AT$3)*(GMW!$HZ$2:$HZ$100=AT$1),0),$B192-1973)</f>
        <v>18282.09</v>
      </c>
      <c r="AU192" cm="1">
        <f t="array" ref="AU192">INDEX(GMW!$A$2:$HZ$100,MATCH(1,(GMW!$HY$2:$HY$100=AU$3)*(GMW!$HZ$2:$HZ$100=AU$1),0),$B192-1973)</f>
        <v>297941.59999999998</v>
      </c>
      <c r="AV192" cm="1">
        <f t="array" ref="AV192">INDEX(GMW!$A$2:$HZ$100,MATCH(1,(GMW!$HY$2:$HY$100=AV$3)*(GMW!$HZ$2:$HZ$100=AV$1),0),$B192-1973)</f>
        <v>2837177</v>
      </c>
      <c r="AW192" cm="1">
        <f t="array" ref="AW192">INDEX(GMW!$A$2:$HZ$100,MATCH(1,(GMW!$HY$2:$HY$100=AW$3)*(GMW!$HZ$2:$HZ$100=AW$1),0),$B192-1973)</f>
        <v>748285.8</v>
      </c>
      <c r="AX192" cm="1">
        <f t="array" ref="AX192">INDEX(GMW!$A$2:$HZ$100,MATCH(1,(GMW!$HY$2:$HY$100=AX$3)*(GMW!$HZ$2:$HZ$100=AX$1),0),$B192-1973)</f>
        <v>596756.80000000005</v>
      </c>
      <c r="AY192" cm="1">
        <f t="array" ref="AY192">INDEX(GMW!$A$2:$HZ$100,MATCH(1,(GMW!$HY$2:$HY$100=AY$3)*(GMW!$HZ$2:$HZ$100=AY$1),0),$B192-1973)</f>
        <v>125.8001</v>
      </c>
      <c r="AZ192" cm="1">
        <f t="array" ref="AZ192">INDEX(GMW!$A$2:$HZ$100,MATCH(1,(GMW!$HY$2:$HY$100=AZ$3)*(GMW!$HZ$2:$HZ$100=AZ$1),0),$B192-1973)</f>
        <v>139.2448</v>
      </c>
      <c r="BA192" cm="1">
        <f t="array" ref="BA192">INDEX(GMW!$A$2:$HZ$100,MATCH(1,(GMW!$HY$2:$HY$100=BA$3)*(GMW!$HZ$2:$HZ$100=BA$1),0),$B192-1973)</f>
        <v>3.0407670000000002</v>
      </c>
      <c r="BB192" cm="1">
        <f t="array" ref="BB192">INDEX(GMW!$A$2:$HZ$100,MATCH(1,(GMW!$HY$2:$HY$100=BB$3)*(GMW!$HZ$2:$HZ$100=BB$1),0),$B192-1973)</f>
        <v>51403.65</v>
      </c>
      <c r="BC192" cm="1">
        <f t="array" ref="BC192">INDEX(GMW!$A$2:$HZ$100,MATCH(1,(GMW!$HY$2:$HY$100=BC$3)*(GMW!$HZ$2:$HZ$100=BC$1),0),$B192-1973)</f>
        <v>97.092380000000006</v>
      </c>
      <c r="BD192" cm="1">
        <f t="array" ref="BD192">INDEX(GMW!$A$2:$HZ$100,MATCH(1,(GMW!$HY$2:$HY$100=BD$3)*(GMW!$HZ$2:$HZ$100=BD$1),0),$B192-1973)</f>
        <v>33825.86</v>
      </c>
      <c r="BE192" cm="1">
        <f t="array" ref="BE192">INDEX(GMW!$A$2:$HZ$100,MATCH(1,(GMW!$HY$2:$HY$100=BE$3)*(GMW!$HZ$2:$HZ$100=BE$1),0),$B192-1973)</f>
        <v>3.463733</v>
      </c>
      <c r="BF192" cm="1">
        <f t="array" ref="BF192">INDEX(GMW!$A$2:$HZ$100,MATCH(1,(GMW!$HY$2:$HY$100=BF$3)*(GMW!$HZ$2:$HZ$100=BF$1),0),$B192-1973)</f>
        <v>-0.3251076</v>
      </c>
      <c r="BG192" cm="1">
        <f t="array" ref="BG192">INDEX(GMW!$A$2:$HZ$100,MATCH(1,(GMW!$HY$2:$HY$100=BG$3)*(GMW!$HZ$2:$HZ$100=BG$1),0),$B192-1973)</f>
        <v>70084.899999999994</v>
      </c>
      <c r="BJ192">
        <f t="shared" si="145"/>
        <v>2026</v>
      </c>
    </row>
    <row r="193" spans="1:63">
      <c r="B193">
        <f t="shared" si="143"/>
        <v>2166</v>
      </c>
      <c r="C193" cm="1">
        <f t="array" ref="C193">INDEX(GMW!$A$2:$HZ$100,MATCH(1,(GMW!$HY$2:$HY$100=C$3)*(GMW!$HZ$2:$HZ$100=C$1),0),$B193-1973)</f>
        <v>595687.30000000005</v>
      </c>
      <c r="D193" cm="1">
        <f t="array" ref="D193">INDEX(GMW!$A$2:$HZ$100,MATCH(1,(GMW!$HY$2:$HY$100=D$3)*(GMW!$HZ$2:$HZ$100=D$1),0),$B193-1973)</f>
        <v>12490.48</v>
      </c>
      <c r="E193" cm="1">
        <f t="array" ref="E193">INDEX(GMW!$A$2:$HZ$100,MATCH(1,(GMW!$HY$2:$HY$100=E$3)*(GMW!$HZ$2:$HZ$100=E$1),0),$B193-1973)</f>
        <v>-272.71480000000003</v>
      </c>
      <c r="F193" cm="1">
        <f t="array" ref="F193">INDEX(GMW!$A$2:$HZ$100,MATCH(1,(GMW!$HY$2:$HY$100=F$3)*(GMW!$HZ$2:$HZ$100=F$1),0),$B193-1973)</f>
        <v>290312.90000000002</v>
      </c>
      <c r="G193" cm="1">
        <f t="array" ref="G193">INDEX(GMW!$A$2:$HZ$100,MATCH(1,(GMW!$HY$2:$HY$100=G$3)*(GMW!$HZ$2:$HZ$100=G$1),0),$B193-1973)</f>
        <v>12217.76</v>
      </c>
      <c r="H193" cm="1">
        <f t="array" ref="H193">INDEX(GMW!$A$2:$HZ$100,MATCH(1,(GMW!$HY$2:$HY$100=H$3)*(GMW!$HZ$2:$HZ$100=H$1),0),$B193-1973)</f>
        <v>18282.09</v>
      </c>
      <c r="I193" cm="1">
        <f t="array" ref="I193">INDEX(GMW!$A$2:$HZ$100,MATCH(1,(GMW!$HY$2:$HY$100=I$3)*(GMW!$HZ$2:$HZ$100=I$1),0),$B193-1973)</f>
        <v>308322.3</v>
      </c>
      <c r="J193" cm="1">
        <f t="array" ref="J193">INDEX(GMW!$A$2:$HZ$100,MATCH(1,(GMW!$HY$2:$HY$100=J$3)*(GMW!$HZ$2:$HZ$100=J$1),0),$B193-1973)</f>
        <v>2859775</v>
      </c>
      <c r="K193" cm="1">
        <f t="array" ref="K193">INDEX(GMW!$A$2:$HZ$100,MATCH(1,(GMW!$HY$2:$HY$100=K$3)*(GMW!$HZ$2:$HZ$100=K$1),0),$B193-1973)</f>
        <v>751848.1</v>
      </c>
      <c r="L193" cm="1">
        <f t="array" ref="L193">INDEX(GMW!$A$2:$HZ$100,MATCH(1,(GMW!$HY$2:$HY$100=L$3)*(GMW!$HZ$2:$HZ$100=L$1),0),$B193-1973)</f>
        <v>595360.69999999995</v>
      </c>
      <c r="M193" cm="1">
        <f t="array" ref="M193">INDEX(GMW!$A$2:$HZ$100,MATCH(1,(GMW!$HY$2:$HY$100=M$3)*(GMW!$HZ$2:$HZ$100=M$1),0),$B193-1973)</f>
        <v>126.2152</v>
      </c>
      <c r="N193" cm="1">
        <f t="array" ref="N193">INDEX(GMW!$A$2:$HZ$100,MATCH(1,(GMW!$HY$2:$HY$100=N$3)*(GMW!$HZ$2:$HZ$100=N$1),0),$B193-1973)</f>
        <v>139.9375</v>
      </c>
      <c r="O193" cm="1">
        <f t="array" ref="O193">INDEX(GMW!$A$2:$HZ$100,MATCH(1,(GMW!$HY$2:$HY$100=O$3)*(GMW!$HZ$2:$HZ$100=O$1),0),$B193-1973)</f>
        <v>2.7500249999999999</v>
      </c>
      <c r="P193" cm="1">
        <f t="array" ref="P193">INDEX(GMW!$A$2:$HZ$100,MATCH(1,(GMW!$HY$2:$HY$100=P$3)*(GMW!$HZ$2:$HZ$100=P$1),0),$B193-1973)</f>
        <v>51510.6</v>
      </c>
      <c r="Q193" cm="1">
        <f t="array" ref="Q193">INDEX(GMW!$A$2:$HZ$100,MATCH(1,(GMW!$HY$2:$HY$100=Q$3)*(GMW!$HZ$2:$HZ$100=Q$1),0),$B193-1973)</f>
        <v>97.274439999999998</v>
      </c>
      <c r="R193" cm="1">
        <f t="array" ref="R193">INDEX(GMW!$A$2:$HZ$100,MATCH(1,(GMW!$HY$2:$HY$100=R$3)*(GMW!$HZ$2:$HZ$100=R$1),0),$B193-1973)</f>
        <v>33672.85</v>
      </c>
      <c r="S193" cm="1">
        <f t="array" ref="S193">INDEX(GMW!$A$2:$HZ$100,MATCH(1,(GMW!$HY$2:$HY$100=S$3)*(GMW!$HZ$2:$HZ$100=S$1),0),$B193-1973)</f>
        <v>3.7501419999999999</v>
      </c>
      <c r="T193" cm="1">
        <f t="array" ref="T193">INDEX(GMW!$A$2:$HZ$100,MATCH(1,(GMW!$HY$2:$HY$100=T$3)*(GMW!$HZ$2:$HZ$100=T$1),0),$B193-1973)</f>
        <v>5.4931639999999997E-2</v>
      </c>
      <c r="U193" cm="1">
        <f t="array" ref="U193">INDEX(GMW!$A$2:$HZ$100,MATCH(1,(GMW!$HY$2:$HY$100=U$3)*(GMW!$HZ$2:$HZ$100=U$1),0),$B193-1973)</f>
        <v>70185.539999999994</v>
      </c>
      <c r="V193" cm="1">
        <f t="array" ref="V193">INDEX(GMW!$A$2:$HZ$100,MATCH(1,(GMW!$HY$2:$HY$100=V$3)*(GMW!$HZ$2:$HZ$100=V$1),0),$B193-1973)</f>
        <v>595880</v>
      </c>
      <c r="W193" cm="1">
        <f t="array" ref="W193">INDEX(GMW!$A$2:$HZ$100,MATCH(1,(GMW!$HY$2:$HY$100=W$3)*(GMW!$HZ$2:$HZ$100=W$1),0),$B193-1973)</f>
        <v>11531</v>
      </c>
      <c r="X193" cm="1">
        <f t="array" ref="X193">INDEX(GMW!$A$2:$HZ$100,MATCH(1,(GMW!$HY$2:$HY$100=X$3)*(GMW!$HZ$2:$HZ$100=X$1),0),$B193-1973)</f>
        <v>2066.6909999999998</v>
      </c>
      <c r="Y193" cm="1">
        <f t="array" ref="Y193">INDEX(GMW!$A$2:$HZ$100,MATCH(1,(GMW!$HY$2:$HY$100=Y$3)*(GMW!$HZ$2:$HZ$100=Y$1),0),$B193-1973)</f>
        <v>291475.40000000002</v>
      </c>
      <c r="Z193" cm="1">
        <f t="array" ref="Z193">INDEX(GMW!$A$2:$HZ$100,MATCH(1,(GMW!$HY$2:$HY$100=Z$3)*(GMW!$HZ$2:$HZ$100=Z$1),0),$B193-1973)</f>
        <v>13597.69</v>
      </c>
      <c r="AA193" cm="1">
        <f t="array" ref="AA193">INDEX(GMW!$A$2:$HZ$100,MATCH(1,(GMW!$HY$2:$HY$100=AA$3)*(GMW!$HZ$2:$HZ$100=AA$1),0),$B193-1973)</f>
        <v>18282.09</v>
      </c>
      <c r="AB193" cm="1">
        <f t="array" ref="AB193">INDEX(GMW!$A$2:$HZ$100,MATCH(1,(GMW!$HY$2:$HY$100=AB$3)*(GMW!$HZ$2:$HZ$100=AB$1),0),$B193-1973)</f>
        <v>311824.2</v>
      </c>
      <c r="AC193" cm="1">
        <f t="array" ref="AC193">INDEX(GMW!$A$2:$HZ$100,MATCH(1,(GMW!$HY$2:$HY$100=AC$3)*(GMW!$HZ$2:$HZ$100=AC$1),0),$B193-1973)</f>
        <v>2853208</v>
      </c>
      <c r="AD193" cm="1">
        <f t="array" ref="AD193">INDEX(GMW!$A$2:$HZ$100,MATCH(1,(GMW!$HY$2:$HY$100=AD$3)*(GMW!$HZ$2:$HZ$100=AD$1),0),$B193-1973)</f>
        <v>754191.2</v>
      </c>
      <c r="AE193" cm="1">
        <f t="array" ref="AE193">INDEX(GMW!$A$2:$HZ$100,MATCH(1,(GMW!$HY$2:$HY$100=AE$3)*(GMW!$HZ$2:$HZ$100=AE$1),0),$B193-1973)</f>
        <v>595854.9</v>
      </c>
      <c r="AF193" cm="1">
        <f t="array" ref="AF193">INDEX(GMW!$A$2:$HZ$100,MATCH(1,(GMW!$HY$2:$HY$100=AF$3)*(GMW!$HZ$2:$HZ$100=AF$1),0),$B193-1973)</f>
        <v>126.5656</v>
      </c>
      <c r="AG193" cm="1">
        <f t="array" ref="AG193">INDEX(GMW!$A$2:$HZ$100,MATCH(1,(GMW!$HY$2:$HY$100=AG$3)*(GMW!$HZ$2:$HZ$100=AG$1),0),$B193-1973)</f>
        <v>140.15870000000001</v>
      </c>
      <c r="AH193" cm="1">
        <f t="array" ref="AH193">INDEX(GMW!$A$2:$HZ$100,MATCH(1,(GMW!$HY$2:$HY$100=AH$3)*(GMW!$HZ$2:$HZ$100=AH$1),0),$B193-1973)</f>
        <v>2.8820700000000001</v>
      </c>
      <c r="AI193" cm="1">
        <f t="array" ref="AI193">INDEX(GMW!$A$2:$HZ$100,MATCH(1,(GMW!$HY$2:$HY$100=AI$3)*(GMW!$HZ$2:$HZ$100=AI$1),0),$B193-1973)</f>
        <v>51460.72</v>
      </c>
      <c r="AJ193" cm="1">
        <f t="array" ref="AJ193">INDEX(GMW!$A$2:$HZ$100,MATCH(1,(GMW!$HY$2:$HY$100=AJ$3)*(GMW!$HZ$2:$HZ$100=AJ$1),0),$B193-1973)</f>
        <v>97.208150000000003</v>
      </c>
      <c r="AK193" cm="1">
        <f t="array" ref="AK193">INDEX(GMW!$A$2:$HZ$100,MATCH(1,(GMW!$HY$2:$HY$100=AK$3)*(GMW!$HZ$2:$HZ$100=AK$1),0),$B193-1973)</f>
        <v>33882.39</v>
      </c>
      <c r="AL193" cm="1">
        <f t="array" ref="AL193">INDEX(GMW!$A$2:$HZ$100,MATCH(1,(GMW!$HY$2:$HY$100=AL$3)*(GMW!$HZ$2:$HZ$100=AL$1),0),$B193-1973)</f>
        <v>3.5678960000000002</v>
      </c>
      <c r="AM193" cm="1">
        <f t="array" ref="AM193">INDEX(GMW!$A$2:$HZ$100,MATCH(1,(GMW!$HY$2:$HY$100=AM$3)*(GMW!$HZ$2:$HZ$100=AM$1),0),$B193-1973)</f>
        <v>5.3405759999999997E-3</v>
      </c>
      <c r="AN193" cm="1">
        <f t="array" ref="AN193">INDEX(GMW!$A$2:$HZ$100,MATCH(1,(GMW!$HY$2:$HY$100=AN$3)*(GMW!$HZ$2:$HZ$100=AN$1),0),$B193-1973)</f>
        <v>70185.539999999994</v>
      </c>
      <c r="AO193" cm="1">
        <f t="array" ref="AO193">INDEX(GMW!$A$2:$HZ$100,MATCH(1,(GMW!$HY$2:$HY$100=AO$3)*(GMW!$HZ$2:$HZ$100=AO$1),0),$B193-1973)</f>
        <v>597184</v>
      </c>
      <c r="AP193" cm="1">
        <f t="array" ref="AP193">INDEX(GMW!$A$2:$HZ$100,MATCH(1,(GMW!$HY$2:$HY$100=AP$3)*(GMW!$HZ$2:$HZ$100=AP$1),0),$B193-1973)</f>
        <v>10943.57</v>
      </c>
      <c r="AQ193" cm="1">
        <f t="array" ref="AQ193">INDEX(GMW!$A$2:$HZ$100,MATCH(1,(GMW!$HY$2:$HY$100=AQ$3)*(GMW!$HZ$2:$HZ$100=AQ$1),0),$B193-1973)</f>
        <v>2621.3789999999999</v>
      </c>
      <c r="AR193" cm="1">
        <f t="array" ref="AR193">INDEX(GMW!$A$2:$HZ$100,MATCH(1,(GMW!$HY$2:$HY$100=AR$3)*(GMW!$HZ$2:$HZ$100=AR$1),0),$B193-1973)</f>
        <v>291251.59999999998</v>
      </c>
      <c r="AS193" cm="1">
        <f t="array" ref="AS193">INDEX(GMW!$A$2:$HZ$100,MATCH(1,(GMW!$HY$2:$HY$100=AS$3)*(GMW!$HZ$2:$HZ$100=AS$1),0),$B193-1973)</f>
        <v>13564.95</v>
      </c>
      <c r="AT193" cm="1">
        <f t="array" ref="AT193">INDEX(GMW!$A$2:$HZ$100,MATCH(1,(GMW!$HY$2:$HY$100=AT$3)*(GMW!$HZ$2:$HZ$100=AT$1),0),$B193-1973)</f>
        <v>18282.09</v>
      </c>
      <c r="AU193" cm="1">
        <f t="array" ref="AU193">INDEX(GMW!$A$2:$HZ$100,MATCH(1,(GMW!$HY$2:$HY$100=AU$3)*(GMW!$HZ$2:$HZ$100=AU$1),0),$B193-1973)</f>
        <v>312155</v>
      </c>
      <c r="AV193" cm="1">
        <f t="array" ref="AV193">INDEX(GMW!$A$2:$HZ$100,MATCH(1,(GMW!$HY$2:$HY$100=AV$3)*(GMW!$HZ$2:$HZ$100=AV$1),0),$B193-1973)</f>
        <v>2851645</v>
      </c>
      <c r="AW193" cm="1">
        <f t="array" ref="AW193">INDEX(GMW!$A$2:$HZ$100,MATCH(1,(GMW!$HY$2:$HY$100=AW$3)*(GMW!$HZ$2:$HZ$100=AW$1),0),$B193-1973)</f>
        <v>755043.1</v>
      </c>
      <c r="AX193" cm="1">
        <f t="array" ref="AX193">INDEX(GMW!$A$2:$HZ$100,MATCH(1,(GMW!$HY$2:$HY$100=AX$3)*(GMW!$HZ$2:$HZ$100=AX$1),0),$B193-1973)</f>
        <v>599593.1</v>
      </c>
      <c r="AY193" cm="1">
        <f t="array" ref="AY193">INDEX(GMW!$A$2:$HZ$100,MATCH(1,(GMW!$HY$2:$HY$100=AY$3)*(GMW!$HZ$2:$HZ$100=AY$1),0),$B193-1973)</f>
        <v>126.4342</v>
      </c>
      <c r="AZ193" cm="1">
        <f t="array" ref="AZ193">INDEX(GMW!$A$2:$HZ$100,MATCH(1,(GMW!$HY$2:$HY$100=AZ$3)*(GMW!$HZ$2:$HZ$100=AZ$1),0),$B193-1973)</f>
        <v>140.02449999999999</v>
      </c>
      <c r="BA193" cm="1">
        <f t="array" ref="BA193">INDEX(GMW!$A$2:$HZ$100,MATCH(1,(GMW!$HY$2:$HY$100=BA$3)*(GMW!$HZ$2:$HZ$100=BA$1),0),$B193-1973)</f>
        <v>2.7809740000000001</v>
      </c>
      <c r="BB193" cm="1">
        <f t="array" ref="BB193">INDEX(GMW!$A$2:$HZ$100,MATCH(1,(GMW!$HY$2:$HY$100=BB$3)*(GMW!$HZ$2:$HZ$100=BB$1),0),$B193-1973)</f>
        <v>51577.71</v>
      </c>
      <c r="BC193" cm="1">
        <f t="array" ref="BC193">INDEX(GMW!$A$2:$HZ$100,MATCH(1,(GMW!$HY$2:$HY$100=BC$3)*(GMW!$HZ$2:$HZ$100=BC$1),0),$B193-1973)</f>
        <v>97.415189999999996</v>
      </c>
      <c r="BD193" cm="1">
        <f t="array" ref="BD193">INDEX(GMW!$A$2:$HZ$100,MATCH(1,(GMW!$HY$2:$HY$100=BD$3)*(GMW!$HZ$2:$HZ$100=BD$1),0),$B193-1973)</f>
        <v>34022.339999999997</v>
      </c>
      <c r="BE193" cm="1">
        <f t="array" ref="BE193">INDEX(GMW!$A$2:$HZ$100,MATCH(1,(GMW!$HY$2:$HY$100=BE$3)*(GMW!$HZ$2:$HZ$100=BE$1),0),$B193-1973)</f>
        <v>3.518151</v>
      </c>
      <c r="BF193" cm="1">
        <f t="array" ref="BF193">INDEX(GMW!$A$2:$HZ$100,MATCH(1,(GMW!$HY$2:$HY$100=BF$3)*(GMW!$HZ$2:$HZ$100=BF$1),0),$B193-1973)</f>
        <v>-0.40302280000000001</v>
      </c>
      <c r="BG193" cm="1">
        <f t="array" ref="BG193">INDEX(GMW!$A$2:$HZ$100,MATCH(1,(GMW!$HY$2:$HY$100=BG$3)*(GMW!$HZ$2:$HZ$100=BG$1),0),$B193-1973)</f>
        <v>70185.539999999994</v>
      </c>
      <c r="BJ193">
        <f t="shared" si="145"/>
        <v>2026</v>
      </c>
    </row>
    <row r="194" spans="1:63">
      <c r="B194">
        <f t="shared" si="143"/>
        <v>2167</v>
      </c>
      <c r="C194" cm="1">
        <f t="array" ref="C194">INDEX(GMW!$A$2:$HZ$100,MATCH(1,(GMW!$HY$2:$HY$100=C$3)*(GMW!$HZ$2:$HZ$100=C$1),0),$B194-1973)</f>
        <v>598070.4</v>
      </c>
      <c r="D194" cm="1">
        <f t="array" ref="D194">INDEX(GMW!$A$2:$HZ$100,MATCH(1,(GMW!$HY$2:$HY$100=D$3)*(GMW!$HZ$2:$HZ$100=D$1),0),$B194-1973)</f>
        <v>27797.11</v>
      </c>
      <c r="E194" cm="1">
        <f t="array" ref="E194">INDEX(GMW!$A$2:$HZ$100,MATCH(1,(GMW!$HY$2:$HY$100=E$3)*(GMW!$HZ$2:$HZ$100=E$1),0),$B194-1973)</f>
        <v>-14762.81</v>
      </c>
      <c r="F194" cm="1">
        <f t="array" ref="F194">INDEX(GMW!$A$2:$HZ$100,MATCH(1,(GMW!$HY$2:$HY$100=F$3)*(GMW!$HZ$2:$HZ$100=F$1),0),$B194-1973)</f>
        <v>292721.09999999998</v>
      </c>
      <c r="G194" cm="1">
        <f t="array" ref="G194">INDEX(GMW!$A$2:$HZ$100,MATCH(1,(GMW!$HY$2:$HY$100=G$3)*(GMW!$HZ$2:$HZ$100=G$1),0),$B194-1973)</f>
        <v>13034.3</v>
      </c>
      <c r="H194" cm="1">
        <f t="array" ref="H194">INDEX(GMW!$A$2:$HZ$100,MATCH(1,(GMW!$HY$2:$HY$100=H$3)*(GMW!$HZ$2:$HZ$100=H$1),0),$B194-1973)</f>
        <v>18282.09</v>
      </c>
      <c r="I194" cm="1">
        <f t="array" ref="I194">INDEX(GMW!$A$2:$HZ$100,MATCH(1,(GMW!$HY$2:$HY$100=I$3)*(GMW!$HZ$2:$HZ$100=I$1),0),$B194-1973)</f>
        <v>296240.40000000002</v>
      </c>
      <c r="J194" cm="1">
        <f t="array" ref="J194">INDEX(GMW!$A$2:$HZ$100,MATCH(1,(GMW!$HY$2:$HY$100=J$3)*(GMW!$HZ$2:$HZ$100=J$1),0),$B194-1973)</f>
        <v>2891095</v>
      </c>
      <c r="K194" cm="1">
        <f t="array" ref="K194">INDEX(GMW!$A$2:$HZ$100,MATCH(1,(GMW!$HY$2:$HY$100=K$3)*(GMW!$HZ$2:$HZ$100=K$1),0),$B194-1973)</f>
        <v>759007.7</v>
      </c>
      <c r="L194" cm="1">
        <f t="array" ref="L194">INDEX(GMW!$A$2:$HZ$100,MATCH(1,(GMW!$HY$2:$HY$100=L$3)*(GMW!$HZ$2:$HZ$100=L$1),0),$B194-1973)</f>
        <v>598132.19999999995</v>
      </c>
      <c r="M194" cm="1">
        <f t="array" ref="M194">INDEX(GMW!$A$2:$HZ$100,MATCH(1,(GMW!$HY$2:$HY$100=M$3)*(GMW!$HZ$2:$HZ$100=M$1),0),$B194-1973)</f>
        <v>126.90940000000001</v>
      </c>
      <c r="N194" cm="1">
        <f t="array" ref="N194">INDEX(GMW!$A$2:$HZ$100,MATCH(1,(GMW!$HY$2:$HY$100=N$3)*(GMW!$HZ$2:$HZ$100=N$1),0),$B194-1973)</f>
        <v>140.65029999999999</v>
      </c>
      <c r="O194" cm="1">
        <f t="array" ref="O194">INDEX(GMW!$A$2:$HZ$100,MATCH(1,(GMW!$HY$2:$HY$100=O$3)*(GMW!$HZ$2:$HZ$100=O$1),0),$B194-1973)</f>
        <v>2.5000290000000001</v>
      </c>
      <c r="P194" cm="1">
        <f t="array" ref="P194">INDEX(GMW!$A$2:$HZ$100,MATCH(1,(GMW!$HY$2:$HY$100=P$3)*(GMW!$HZ$2:$HZ$100=P$1),0),$B194-1973)</f>
        <v>51678.64</v>
      </c>
      <c r="Q194" cm="1">
        <f t="array" ref="Q194">INDEX(GMW!$A$2:$HZ$100,MATCH(1,(GMW!$HY$2:$HY$100=Q$3)*(GMW!$HZ$2:$HZ$100=Q$1),0),$B194-1973)</f>
        <v>97.584029999999998</v>
      </c>
      <c r="R194" cm="1">
        <f t="array" ref="R194">INDEX(GMW!$A$2:$HZ$100,MATCH(1,(GMW!$HY$2:$HY$100=R$3)*(GMW!$HZ$2:$HZ$100=R$1),0),$B194-1973)</f>
        <v>33836.089999999997</v>
      </c>
      <c r="S194" cm="1">
        <f t="array" ref="S194">INDEX(GMW!$A$2:$HZ$100,MATCH(1,(GMW!$HY$2:$HY$100=S$3)*(GMW!$HZ$2:$HZ$100=S$1),0),$B194-1973)</f>
        <v>3.7501470000000001</v>
      </c>
      <c r="T194" cm="1">
        <f t="array" ref="T194">INDEX(GMW!$A$2:$HZ$100,MATCH(1,(GMW!$HY$2:$HY$100=T$3)*(GMW!$HZ$2:$HZ$100=T$1),0),$B194-1973)</f>
        <v>-1.029968E-2</v>
      </c>
      <c r="U194" cm="1">
        <f t="array" ref="U194">INDEX(GMW!$A$2:$HZ$100,MATCH(1,(GMW!$HY$2:$HY$100=U$3)*(GMW!$HZ$2:$HZ$100=U$1),0),$B194-1973)</f>
        <v>70286.179999999993</v>
      </c>
      <c r="V194" cm="1">
        <f t="array" ref="V194">INDEX(GMW!$A$2:$HZ$100,MATCH(1,(GMW!$HY$2:$HY$100=V$3)*(GMW!$HZ$2:$HZ$100=V$1),0),$B194-1973)</f>
        <v>598225.1</v>
      </c>
      <c r="W194" cm="1">
        <f t="array" ref="W194">INDEX(GMW!$A$2:$HZ$100,MATCH(1,(GMW!$HY$2:$HY$100=W$3)*(GMW!$HZ$2:$HZ$100=W$1),0),$B194-1973)</f>
        <v>27152.5</v>
      </c>
      <c r="X194" cm="1">
        <f t="array" ref="X194">INDEX(GMW!$A$2:$HZ$100,MATCH(1,(GMW!$HY$2:$HY$100=X$3)*(GMW!$HZ$2:$HZ$100=X$1),0),$B194-1973)</f>
        <v>-12657.9</v>
      </c>
      <c r="Y194" cm="1">
        <f t="array" ref="Y194">INDEX(GMW!$A$2:$HZ$100,MATCH(1,(GMW!$HY$2:$HY$100=Y$3)*(GMW!$HZ$2:$HZ$100=Y$1),0),$B194-1973)</f>
        <v>294036.3</v>
      </c>
      <c r="Z194" cm="1">
        <f t="array" ref="Z194">INDEX(GMW!$A$2:$HZ$100,MATCH(1,(GMW!$HY$2:$HY$100=Z$3)*(GMW!$HZ$2:$HZ$100=Z$1),0),$B194-1973)</f>
        <v>14494.6</v>
      </c>
      <c r="AA194" cm="1">
        <f t="array" ref="AA194">INDEX(GMW!$A$2:$HZ$100,MATCH(1,(GMW!$HY$2:$HY$100=AA$3)*(GMW!$HZ$2:$HZ$100=AA$1),0),$B194-1973)</f>
        <v>18282.09</v>
      </c>
      <c r="AB194" cm="1">
        <f t="array" ref="AB194">INDEX(GMW!$A$2:$HZ$100,MATCH(1,(GMW!$HY$2:$HY$100=AB$3)*(GMW!$HZ$2:$HZ$100=AB$1),0),$B194-1973)</f>
        <v>299660.5</v>
      </c>
      <c r="AC194" cm="1">
        <f t="array" ref="AC194">INDEX(GMW!$A$2:$HZ$100,MATCH(1,(GMW!$HY$2:$HY$100=AC$3)*(GMW!$HZ$2:$HZ$100=AC$1),0),$B194-1973)</f>
        <v>2883884</v>
      </c>
      <c r="AD194" cm="1">
        <f t="array" ref="AD194">INDEX(GMW!$A$2:$HZ$100,MATCH(1,(GMW!$HY$2:$HY$100=AD$3)*(GMW!$HZ$2:$HZ$100=AD$1),0),$B194-1973)</f>
        <v>761299.3</v>
      </c>
      <c r="AE194" cm="1">
        <f t="array" ref="AE194">INDEX(GMW!$A$2:$HZ$100,MATCH(1,(GMW!$HY$2:$HY$100=AE$3)*(GMW!$HZ$2:$HZ$100=AE$1),0),$B194-1973)</f>
        <v>598698.30000000005</v>
      </c>
      <c r="AF194" cm="1">
        <f t="array" ref="AF194">INDEX(GMW!$A$2:$HZ$100,MATCH(1,(GMW!$HY$2:$HY$100=AF$3)*(GMW!$HZ$2:$HZ$100=AF$1),0),$B194-1973)</f>
        <v>127.2606</v>
      </c>
      <c r="AG194" cm="1">
        <f t="array" ref="AG194">INDEX(GMW!$A$2:$HZ$100,MATCH(1,(GMW!$HY$2:$HY$100=AG$3)*(GMW!$HZ$2:$HZ$100=AG$1),0),$B194-1973)</f>
        <v>140.87289999999999</v>
      </c>
      <c r="AH194" cm="1">
        <f t="array" ref="AH194">INDEX(GMW!$A$2:$HZ$100,MATCH(1,(GMW!$HY$2:$HY$100=AH$3)*(GMW!$HZ$2:$HZ$100=AH$1),0),$B194-1973)</f>
        <v>2.6255449999999998</v>
      </c>
      <c r="AI194" cm="1">
        <f t="array" ref="AI194">INDEX(GMW!$A$2:$HZ$100,MATCH(1,(GMW!$HY$2:$HY$100=AI$3)*(GMW!$HZ$2:$HZ$100=AI$1),0),$B194-1973)</f>
        <v>51625.34</v>
      </c>
      <c r="AJ194" cm="1">
        <f t="array" ref="AJ194">INDEX(GMW!$A$2:$HZ$100,MATCH(1,(GMW!$HY$2:$HY$100=AJ$3)*(GMW!$HZ$2:$HZ$100=AJ$1),0),$B194-1973)</f>
        <v>97.513210000000001</v>
      </c>
      <c r="AK194" cm="1">
        <f t="array" ref="AK194">INDEX(GMW!$A$2:$HZ$100,MATCH(1,(GMW!$HY$2:$HY$100=AK$3)*(GMW!$HZ$2:$HZ$100=AK$1),0),$B194-1973)</f>
        <v>34041.21</v>
      </c>
      <c r="AL194" cm="1">
        <f t="array" ref="AL194">INDEX(GMW!$A$2:$HZ$100,MATCH(1,(GMW!$HY$2:$HY$100=AL$3)*(GMW!$HZ$2:$HZ$100=AL$1),0),$B194-1973)</f>
        <v>3.5859429999999999</v>
      </c>
      <c r="AM194" cm="1">
        <f t="array" ref="AM194">INDEX(GMW!$A$2:$HZ$100,MATCH(1,(GMW!$HY$2:$HY$100=AM$3)*(GMW!$HZ$2:$HZ$100=AM$1),0),$B194-1973)</f>
        <v>-7.9059599999999994E-2</v>
      </c>
      <c r="AN194" cm="1">
        <f t="array" ref="AN194">INDEX(GMW!$A$2:$HZ$100,MATCH(1,(GMW!$HY$2:$HY$100=AN$3)*(GMW!$HZ$2:$HZ$100=AN$1),0),$B194-1973)</f>
        <v>70286.179999999993</v>
      </c>
      <c r="AO194" cm="1">
        <f t="array" ref="AO194">INDEX(GMW!$A$2:$HZ$100,MATCH(1,(GMW!$HY$2:$HY$100=AO$3)*(GMW!$HZ$2:$HZ$100=AO$1),0),$B194-1973)</f>
        <v>599906.69999999995</v>
      </c>
      <c r="AP194" cm="1">
        <f t="array" ref="AP194">INDEX(GMW!$A$2:$HZ$100,MATCH(1,(GMW!$HY$2:$HY$100=AP$3)*(GMW!$HZ$2:$HZ$100=AP$1),0),$B194-1973)</f>
        <v>26396.080000000002</v>
      </c>
      <c r="AQ194" cm="1">
        <f t="array" ref="AQ194">INDEX(GMW!$A$2:$HZ$100,MATCH(1,(GMW!$HY$2:$HY$100=AQ$3)*(GMW!$HZ$2:$HZ$100=AQ$1),0),$B194-1973)</f>
        <v>-11933.71</v>
      </c>
      <c r="AR194" cm="1">
        <f t="array" ref="AR194">INDEX(GMW!$A$2:$HZ$100,MATCH(1,(GMW!$HY$2:$HY$100=AR$3)*(GMW!$HZ$2:$HZ$100=AR$1),0),$B194-1973)</f>
        <v>293808</v>
      </c>
      <c r="AS194" cm="1">
        <f t="array" ref="AS194">INDEX(GMW!$A$2:$HZ$100,MATCH(1,(GMW!$HY$2:$HY$100=AS$3)*(GMW!$HZ$2:$HZ$100=AS$1),0),$B194-1973)</f>
        <v>14462.37</v>
      </c>
      <c r="AT194" cm="1">
        <f t="array" ref="AT194">INDEX(GMW!$A$2:$HZ$100,MATCH(1,(GMW!$HY$2:$HY$100=AT$3)*(GMW!$HZ$2:$HZ$100=AT$1),0),$B194-1973)</f>
        <v>18282.09</v>
      </c>
      <c r="AU194" cm="1">
        <f t="array" ref="AU194">INDEX(GMW!$A$2:$HZ$100,MATCH(1,(GMW!$HY$2:$HY$100=AU$3)*(GMW!$HZ$2:$HZ$100=AU$1),0),$B194-1973)</f>
        <v>300156.3</v>
      </c>
      <c r="AV194" cm="1">
        <f t="array" ref="AV194">INDEX(GMW!$A$2:$HZ$100,MATCH(1,(GMW!$HY$2:$HY$100=AV$3)*(GMW!$HZ$2:$HZ$100=AV$1),0),$B194-1973)</f>
        <v>2881565</v>
      </c>
      <c r="AW194" cm="1">
        <f t="array" ref="AW194">INDEX(GMW!$A$2:$HZ$100,MATCH(1,(GMW!$HY$2:$HY$100=AW$3)*(GMW!$HZ$2:$HZ$100=AW$1),0),$B194-1973)</f>
        <v>762667.3</v>
      </c>
      <c r="AX194" cm="1">
        <f t="array" ref="AX194">INDEX(GMW!$A$2:$HZ$100,MATCH(1,(GMW!$HY$2:$HY$100=AX$3)*(GMW!$HZ$2:$HZ$100=AX$1),0),$B194-1973)</f>
        <v>602475.69999999995</v>
      </c>
      <c r="AY194" cm="1">
        <f t="array" ref="AY194">INDEX(GMW!$A$2:$HZ$100,MATCH(1,(GMW!$HY$2:$HY$100=AY$3)*(GMW!$HZ$2:$HZ$100=AY$1),0),$B194-1973)</f>
        <v>127.1314</v>
      </c>
      <c r="AZ194" cm="1">
        <f t="array" ref="AZ194">INDEX(GMW!$A$2:$HZ$100,MATCH(1,(GMW!$HY$2:$HY$100=AZ$3)*(GMW!$HZ$2:$HZ$100=AZ$1),0),$B194-1973)</f>
        <v>140.74299999999999</v>
      </c>
      <c r="BA194" cm="1">
        <f t="array" ref="BA194">INDEX(GMW!$A$2:$HZ$100,MATCH(1,(GMW!$HY$2:$HY$100=BA$3)*(GMW!$HZ$2:$HZ$100=BA$1),0),$B194-1973)</f>
        <v>2.5144989999999998</v>
      </c>
      <c r="BB194" cm="1">
        <f t="array" ref="BB194">INDEX(GMW!$A$2:$HZ$100,MATCH(1,(GMW!$HY$2:$HY$100=BB$3)*(GMW!$HZ$2:$HZ$100=BB$1),0),$B194-1973)</f>
        <v>51775.360000000001</v>
      </c>
      <c r="BC194" cm="1">
        <f t="array" ref="BC194">INDEX(GMW!$A$2:$HZ$100,MATCH(1,(GMW!$HY$2:$HY$100=BC$3)*(GMW!$HZ$2:$HZ$100=BC$1),0),$B194-1973)</f>
        <v>97.780690000000007</v>
      </c>
      <c r="BD194" cm="1">
        <f t="array" ref="BD194">INDEX(GMW!$A$2:$HZ$100,MATCH(1,(GMW!$HY$2:$HY$100=BD$3)*(GMW!$HZ$2:$HZ$100=BD$1),0),$B194-1973)</f>
        <v>34225.230000000003</v>
      </c>
      <c r="BE194" cm="1">
        <f t="array" ref="BE194">INDEX(GMW!$A$2:$HZ$100,MATCH(1,(GMW!$HY$2:$HY$100=BE$3)*(GMW!$HZ$2:$HZ$100=BE$1),0),$B194-1973)</f>
        <v>3.5159470000000002</v>
      </c>
      <c r="BF194" cm="1">
        <f t="array" ref="BF194">INDEX(GMW!$A$2:$HZ$100,MATCH(1,(GMW!$HY$2:$HY$100=BF$3)*(GMW!$HZ$2:$HZ$100=BF$1),0),$B194-1973)</f>
        <v>-0.42791370000000001</v>
      </c>
      <c r="BG194" cm="1">
        <f t="array" ref="BG194">INDEX(GMW!$A$2:$HZ$100,MATCH(1,(GMW!$HY$2:$HY$100=BG$3)*(GMW!$HZ$2:$HZ$100=BG$1),0),$B194-1973)</f>
        <v>70286.179999999993</v>
      </c>
      <c r="BJ194">
        <f t="shared" si="145"/>
        <v>2026</v>
      </c>
    </row>
    <row r="195" spans="1:63">
      <c r="A195">
        <v>2027</v>
      </c>
      <c r="B195">
        <f t="shared" si="143"/>
        <v>2168</v>
      </c>
      <c r="C195" cm="1">
        <f t="array" ref="C195">INDEX(GMW!$A$2:$HZ$100,MATCH(1,(GMW!$HY$2:$HY$100=C$3)*(GMW!$HZ$2:$HZ$100=C$1),0),$B195-1973)</f>
        <v>600522.5</v>
      </c>
      <c r="D195" cm="1">
        <f t="array" ref="D195">INDEX(GMW!$A$2:$HZ$100,MATCH(1,(GMW!$HY$2:$HY$100=D$3)*(GMW!$HZ$2:$HZ$100=D$1),0),$B195-1973)</f>
        <v>-11087.88</v>
      </c>
      <c r="E195" cm="1">
        <f t="array" ref="E195">INDEX(GMW!$A$2:$HZ$100,MATCH(1,(GMW!$HY$2:$HY$100=E$3)*(GMW!$HZ$2:$HZ$100=E$1),0),$B195-1973)</f>
        <v>34218.910000000003</v>
      </c>
      <c r="F195" cm="1">
        <f t="array" ref="F195">INDEX(GMW!$A$2:$HZ$100,MATCH(1,(GMW!$HY$2:$HY$100=F$3)*(GMW!$HZ$2:$HZ$100=F$1),0),$B195-1973)</f>
        <v>291827.59999999998</v>
      </c>
      <c r="G195" cm="1">
        <f t="array" ref="G195">INDEX(GMW!$A$2:$HZ$100,MATCH(1,(GMW!$HY$2:$HY$100=G$3)*(GMW!$HZ$2:$HZ$100=G$1),0),$B195-1973)</f>
        <v>23131.03</v>
      </c>
      <c r="H195" cm="1">
        <f t="array" ref="H195">INDEX(GMW!$A$2:$HZ$100,MATCH(1,(GMW!$HY$2:$HY$100=H$3)*(GMW!$HZ$2:$HZ$100=H$1),0),$B195-1973)</f>
        <v>18282.09</v>
      </c>
      <c r="I195" cm="1">
        <f t="array" ref="I195">INDEX(GMW!$A$2:$HZ$100,MATCH(1,(GMW!$HY$2:$HY$100=I$3)*(GMW!$HZ$2:$HZ$100=I$1),0),$B195-1973)</f>
        <v>344328.6</v>
      </c>
      <c r="J195" cm="1">
        <f t="array" ref="J195">INDEX(GMW!$A$2:$HZ$100,MATCH(1,(GMW!$HY$2:$HY$100=J$3)*(GMW!$HZ$2:$HZ$100=J$1),0),$B195-1973)</f>
        <v>2883530</v>
      </c>
      <c r="K195" cm="1">
        <f t="array" ref="K195">INDEX(GMW!$A$2:$HZ$100,MATCH(1,(GMW!$HY$2:$HY$100=K$3)*(GMW!$HZ$2:$HZ$100=K$1),0),$B195-1973)</f>
        <v>766158</v>
      </c>
      <c r="L195" cm="1">
        <f t="array" ref="L195">INDEX(GMW!$A$2:$HZ$100,MATCH(1,(GMW!$HY$2:$HY$100=L$3)*(GMW!$HZ$2:$HZ$100=L$1),0),$B195-1973)</f>
        <v>600544.30000000005</v>
      </c>
      <c r="M195" cm="1">
        <f t="array" ref="M195">INDEX(GMW!$A$2:$HZ$100,MATCH(1,(GMW!$HY$2:$HY$100=M$3)*(GMW!$HZ$2:$HZ$100=M$1),0),$B195-1973)</f>
        <v>127.5819</v>
      </c>
      <c r="N195" cm="1">
        <f t="array" ref="N195">INDEX(GMW!$A$2:$HZ$100,MATCH(1,(GMW!$HY$2:$HY$100=N$3)*(GMW!$HZ$2:$HZ$100=N$1),0),$B195-1973)</f>
        <v>140.8518</v>
      </c>
      <c r="O195" cm="1">
        <f t="array" ref="O195">INDEX(GMW!$A$2:$HZ$100,MATCH(1,(GMW!$HY$2:$HY$100=O$3)*(GMW!$HZ$2:$HZ$100=O$1),0),$B195-1973)</f>
        <v>2.2500209999999998</v>
      </c>
      <c r="P195" cm="1">
        <f t="array" ref="P195">INDEX(GMW!$A$2:$HZ$100,MATCH(1,(GMW!$HY$2:$HY$100=P$3)*(GMW!$HZ$2:$HZ$100=P$1),0),$B195-1973)</f>
        <v>51791.89</v>
      </c>
      <c r="Q195" cm="1">
        <f t="array" ref="Q195">INDEX(GMW!$A$2:$HZ$100,MATCH(1,(GMW!$HY$2:$HY$100=Q$3)*(GMW!$HZ$2:$HZ$100=Q$1),0),$B195-1973)</f>
        <v>97.810919999999996</v>
      </c>
      <c r="R195" cm="1">
        <f t="array" ref="R195">INDEX(GMW!$A$2:$HZ$100,MATCH(1,(GMW!$HY$2:$HY$100=R$3)*(GMW!$HZ$2:$HZ$100=R$1),0),$B195-1973)</f>
        <v>33984.959999999999</v>
      </c>
      <c r="S195" cm="1">
        <f t="array" ref="S195">INDEX(GMW!$A$2:$HZ$100,MATCH(1,(GMW!$HY$2:$HY$100=S$3)*(GMW!$HZ$2:$HZ$100=S$1),0),$B195-1973)</f>
        <v>3.7501470000000001</v>
      </c>
      <c r="T195" cm="1">
        <f t="array" ref="T195">INDEX(GMW!$A$2:$HZ$100,MATCH(1,(GMW!$HY$2:$HY$100=T$3)*(GMW!$HZ$2:$HZ$100=T$1),0),$B195-1973)</f>
        <v>-3.6239620000000001E-3</v>
      </c>
      <c r="U195" cm="1">
        <f t="array" ref="U195">INDEX(GMW!$A$2:$HZ$100,MATCH(1,(GMW!$HY$2:$HY$100=U$3)*(GMW!$HZ$2:$HZ$100=U$1),0),$B195-1973)</f>
        <v>70386.820000000007</v>
      </c>
      <c r="V195" cm="1">
        <f t="array" ref="V195">INDEX(GMW!$A$2:$HZ$100,MATCH(1,(GMW!$HY$2:$HY$100=V$3)*(GMW!$HZ$2:$HZ$100=V$1),0),$B195-1973)</f>
        <v>600797.6</v>
      </c>
      <c r="W195" cm="1">
        <f t="array" ref="W195">INDEX(GMW!$A$2:$HZ$100,MATCH(1,(GMW!$HY$2:$HY$100=W$3)*(GMW!$HZ$2:$HZ$100=W$1),0),$B195-1973)</f>
        <v>-11236.79</v>
      </c>
      <c r="X195" cm="1">
        <f t="array" ref="X195">INDEX(GMW!$A$2:$HZ$100,MATCH(1,(GMW!$HY$2:$HY$100=X$3)*(GMW!$HZ$2:$HZ$100=X$1),0),$B195-1973)</f>
        <v>36222.1</v>
      </c>
      <c r="Y195" cm="1">
        <f t="array" ref="Y195">INDEX(GMW!$A$2:$HZ$100,MATCH(1,(GMW!$HY$2:$HY$100=Y$3)*(GMW!$HZ$2:$HZ$100=Y$1),0),$B195-1973)</f>
        <v>293155.09999999998</v>
      </c>
      <c r="Z195" cm="1">
        <f t="array" ref="Z195">INDEX(GMW!$A$2:$HZ$100,MATCH(1,(GMW!$HY$2:$HY$100=Z$3)*(GMW!$HZ$2:$HZ$100=Z$1),0),$B195-1973)</f>
        <v>24985.31</v>
      </c>
      <c r="AA195" cm="1">
        <f t="array" ref="AA195">INDEX(GMW!$A$2:$HZ$100,MATCH(1,(GMW!$HY$2:$HY$100=AA$3)*(GMW!$HZ$2:$HZ$100=AA$1),0),$B195-1973)</f>
        <v>18282.09</v>
      </c>
      <c r="AB195" cm="1">
        <f t="array" ref="AB195">INDEX(GMW!$A$2:$HZ$100,MATCH(1,(GMW!$HY$2:$HY$100=AB$3)*(GMW!$HZ$2:$HZ$100=AB$1),0),$B195-1973)</f>
        <v>347659.3</v>
      </c>
      <c r="AC195" cm="1">
        <f t="array" ref="AC195">INDEX(GMW!$A$2:$HZ$100,MATCH(1,(GMW!$HY$2:$HY$100=AC$3)*(GMW!$HZ$2:$HZ$100=AC$1),0),$B195-1973)</f>
        <v>2876170</v>
      </c>
      <c r="AD195" cm="1">
        <f t="array" ref="AD195">INDEX(GMW!$A$2:$HZ$100,MATCH(1,(GMW!$HY$2:$HY$100=AD$3)*(GMW!$HZ$2:$HZ$100=AD$1),0),$B195-1973)</f>
        <v>768391.1</v>
      </c>
      <c r="AE195" cm="1">
        <f t="array" ref="AE195">INDEX(GMW!$A$2:$HZ$100,MATCH(1,(GMW!$HY$2:$HY$100=AE$3)*(GMW!$HZ$2:$HZ$100=AE$1),0),$B195-1973)</f>
        <v>601176.9</v>
      </c>
      <c r="AF195" cm="1">
        <f t="array" ref="AF195">INDEX(GMW!$A$2:$HZ$100,MATCH(1,(GMW!$HY$2:$HY$100=AF$3)*(GMW!$HZ$2:$HZ$100=AF$1),0),$B195-1973)</f>
        <v>127.8931</v>
      </c>
      <c r="AG195" cm="1">
        <f t="array" ref="AG195">INDEX(GMW!$A$2:$HZ$100,MATCH(1,(GMW!$HY$2:$HY$100=AG$3)*(GMW!$HZ$2:$HZ$100=AG$1),0),$B195-1973)</f>
        <v>141.06979999999999</v>
      </c>
      <c r="AH195" cm="1">
        <f t="array" ref="AH195">INDEX(GMW!$A$2:$HZ$100,MATCH(1,(GMW!$HY$2:$HY$100=AH$3)*(GMW!$HZ$2:$HZ$100=AH$1),0),$B195-1973)</f>
        <v>2.3560409999999998</v>
      </c>
      <c r="AI195" cm="1">
        <f t="array" ref="AI195">INDEX(GMW!$A$2:$HZ$100,MATCH(1,(GMW!$HY$2:$HY$100=AI$3)*(GMW!$HZ$2:$HZ$100=AI$1),0),$B195-1973)</f>
        <v>51761.56</v>
      </c>
      <c r="AJ195" cm="1">
        <f t="array" ref="AJ195">INDEX(GMW!$A$2:$HZ$100,MATCH(1,(GMW!$HY$2:$HY$100=AJ$3)*(GMW!$HZ$2:$HZ$100=AJ$1),0),$B195-1973)</f>
        <v>97.777150000000006</v>
      </c>
      <c r="AK195" cm="1">
        <f t="array" ref="AK195">INDEX(GMW!$A$2:$HZ$100,MATCH(1,(GMW!$HY$2:$HY$100=AK$3)*(GMW!$HZ$2:$HZ$100=AK$1),0),$B195-1973)</f>
        <v>34249.56</v>
      </c>
      <c r="AL195" cm="1">
        <f t="array" ref="AL195">INDEX(GMW!$A$2:$HZ$100,MATCH(1,(GMW!$HY$2:$HY$100=AL$3)*(GMW!$HZ$2:$HZ$100=AL$1),0),$B195-1973)</f>
        <v>3.6333069999999998</v>
      </c>
      <c r="AM195" cm="1">
        <f t="array" ref="AM195">INDEX(GMW!$A$2:$HZ$100,MATCH(1,(GMW!$HY$2:$HY$100=AM$3)*(GMW!$HZ$2:$HZ$100=AM$1),0),$B195-1973)</f>
        <v>-6.1893459999999997E-2</v>
      </c>
      <c r="AN195" cm="1">
        <f t="array" ref="AN195">INDEX(GMW!$A$2:$HZ$100,MATCH(1,(GMW!$HY$2:$HY$100=AN$3)*(GMW!$HZ$2:$HZ$100=AN$1),0),$B195-1973)</f>
        <v>70386.820000000007</v>
      </c>
      <c r="AO195" cm="1">
        <f t="array" ref="AO195">INDEX(GMW!$A$2:$HZ$100,MATCH(1,(GMW!$HY$2:$HY$100=AO$3)*(GMW!$HZ$2:$HZ$100=AO$1),0),$B195-1973)</f>
        <v>602834.1</v>
      </c>
      <c r="AP195" cm="1">
        <f t="array" ref="AP195">INDEX(GMW!$A$2:$HZ$100,MATCH(1,(GMW!$HY$2:$HY$100=AP$3)*(GMW!$HZ$2:$HZ$100=AP$1),0),$B195-1973)</f>
        <v>-12209.05</v>
      </c>
      <c r="AQ195" cm="1">
        <f t="array" ref="AQ195">INDEX(GMW!$A$2:$HZ$100,MATCH(1,(GMW!$HY$2:$HY$100=AQ$3)*(GMW!$HZ$2:$HZ$100=AQ$1),0),$B195-1973)</f>
        <v>37162.57</v>
      </c>
      <c r="AR195" cm="1">
        <f t="array" ref="AR195">INDEX(GMW!$A$2:$HZ$100,MATCH(1,(GMW!$HY$2:$HY$100=AR$3)*(GMW!$HZ$2:$HZ$100=AR$1),0),$B195-1973)</f>
        <v>292931</v>
      </c>
      <c r="AS195" cm="1">
        <f t="array" ref="AS195">INDEX(GMW!$A$2:$HZ$100,MATCH(1,(GMW!$HY$2:$HY$100=AS$3)*(GMW!$HZ$2:$HZ$100=AS$1),0),$B195-1973)</f>
        <v>24953.51</v>
      </c>
      <c r="AT195" cm="1">
        <f t="array" ref="AT195">INDEX(GMW!$A$2:$HZ$100,MATCH(1,(GMW!$HY$2:$HY$100=AT$3)*(GMW!$HZ$2:$HZ$100=AT$1),0),$B195-1973)</f>
        <v>18282.09</v>
      </c>
      <c r="AU195" cm="1">
        <f t="array" ref="AU195">INDEX(GMW!$A$2:$HZ$100,MATCH(1,(GMW!$HY$2:$HY$100=AU$3)*(GMW!$HZ$2:$HZ$100=AU$1),0),$B195-1973)</f>
        <v>348375.7</v>
      </c>
      <c r="AV195" cm="1">
        <f t="array" ref="AV195">INDEX(GMW!$A$2:$HZ$100,MATCH(1,(GMW!$HY$2:$HY$100=AV$3)*(GMW!$HZ$2:$HZ$100=AV$1),0),$B195-1973)</f>
        <v>2872880</v>
      </c>
      <c r="AW195" cm="1">
        <f t="array" ref="AW195">INDEX(GMW!$A$2:$HZ$100,MATCH(1,(GMW!$HY$2:$HY$100=AW$3)*(GMW!$HZ$2:$HZ$100=AW$1),0),$B195-1973)</f>
        <v>770287.3</v>
      </c>
      <c r="AX195" cm="1">
        <f t="array" ref="AX195">INDEX(GMW!$A$2:$HZ$100,MATCH(1,(GMW!$HY$2:$HY$100=AX$3)*(GMW!$HZ$2:$HZ$100=AX$1),0),$B195-1973)</f>
        <v>604998.1</v>
      </c>
      <c r="AY195" cm="1">
        <f t="array" ref="AY195">INDEX(GMW!$A$2:$HZ$100,MATCH(1,(GMW!$HY$2:$HY$100=AY$3)*(GMW!$HZ$2:$HZ$100=AY$1),0),$B195-1973)</f>
        <v>127.7782</v>
      </c>
      <c r="AZ195" cm="1">
        <f t="array" ref="AZ195">INDEX(GMW!$A$2:$HZ$100,MATCH(1,(GMW!$HY$2:$HY$100=AZ$3)*(GMW!$HZ$2:$HZ$100=AZ$1),0),$B195-1973)</f>
        <v>140.9496</v>
      </c>
      <c r="BA195" cm="1">
        <f t="array" ref="BA195">INDEX(GMW!$A$2:$HZ$100,MATCH(1,(GMW!$HY$2:$HY$100=BA$3)*(GMW!$HZ$2:$HZ$100=BA$1),0),$B195-1973)</f>
        <v>2.2428119999999998</v>
      </c>
      <c r="BB195" cm="1">
        <f t="array" ref="BB195">INDEX(GMW!$A$2:$HZ$100,MATCH(1,(GMW!$HY$2:$HY$100=BB$3)*(GMW!$HZ$2:$HZ$100=BB$1),0),$B195-1973)</f>
        <v>51939.75</v>
      </c>
      <c r="BC195" cm="1">
        <f t="array" ref="BC195">INDEX(GMW!$A$2:$HZ$100,MATCH(1,(GMW!$HY$2:$HY$100=BC$3)*(GMW!$HZ$2:$HZ$100=BC$1),0),$B195-1973)</f>
        <v>98.095730000000003</v>
      </c>
      <c r="BD195" cm="1">
        <f t="array" ref="BD195">INDEX(GMW!$A$2:$HZ$100,MATCH(1,(GMW!$HY$2:$HY$100=BD$3)*(GMW!$HZ$2:$HZ$100=BD$1),0),$B195-1973)</f>
        <v>34476.57</v>
      </c>
      <c r="BE195" cm="1">
        <f t="array" ref="BE195">INDEX(GMW!$A$2:$HZ$100,MATCH(1,(GMW!$HY$2:$HY$100=BE$3)*(GMW!$HZ$2:$HZ$100=BE$1),0),$B195-1973)</f>
        <v>3.541207</v>
      </c>
      <c r="BF195" cm="1">
        <f t="array" ref="BF195">INDEX(GMW!$A$2:$HZ$100,MATCH(1,(GMW!$HY$2:$HY$100=BF$3)*(GMW!$HZ$2:$HZ$100=BF$1),0),$B195-1973)</f>
        <v>-0.35896299999999998</v>
      </c>
      <c r="BG195" cm="1">
        <f t="array" ref="BG195">INDEX(GMW!$A$2:$HZ$100,MATCH(1,(GMW!$HY$2:$HY$100=BG$3)*(GMW!$HZ$2:$HZ$100=BG$1),0),$B195-1973)</f>
        <v>70386.820000000007</v>
      </c>
      <c r="BJ195">
        <f t="shared" si="145"/>
        <v>2026</v>
      </c>
      <c r="BK195" t="str">
        <f t="shared" ref="BK195" si="159">BJ195&amp;"01"</f>
        <v>202601</v>
      </c>
    </row>
    <row r="196" spans="1:63">
      <c r="B196">
        <f t="shared" si="143"/>
        <v>2169</v>
      </c>
      <c r="C196" cm="1">
        <f t="array" ref="C196">INDEX(GMW!$A$2:$HZ$100,MATCH(1,(GMW!$HY$2:$HY$100=C$3)*(GMW!$HZ$2:$HZ$100=C$1),0),$B196-1973)</f>
        <v>602924.6</v>
      </c>
      <c r="D196" cm="1">
        <f t="array" ref="D196">INDEX(GMW!$A$2:$HZ$100,MATCH(1,(GMW!$HY$2:$HY$100=D$3)*(GMW!$HZ$2:$HZ$100=D$1),0),$B196-1973)</f>
        <v>18730.3</v>
      </c>
      <c r="E196" cm="1">
        <f t="array" ref="E196">INDEX(GMW!$A$2:$HZ$100,MATCH(1,(GMW!$HY$2:$HY$100=E$3)*(GMW!$HZ$2:$HZ$100=E$1),0),$B196-1973)</f>
        <v>-8503.732</v>
      </c>
      <c r="F196" cm="1">
        <f t="array" ref="F196">INDEX(GMW!$A$2:$HZ$100,MATCH(1,(GMW!$HY$2:$HY$100=F$3)*(GMW!$HZ$2:$HZ$100=F$1),0),$B196-1973)</f>
        <v>295966.59999999998</v>
      </c>
      <c r="G196" cm="1">
        <f t="array" ref="G196">INDEX(GMW!$A$2:$HZ$100,MATCH(1,(GMW!$HY$2:$HY$100=G$3)*(GMW!$HZ$2:$HZ$100=G$1),0),$B196-1973)</f>
        <v>10226.57</v>
      </c>
      <c r="H196" cm="1">
        <f t="array" ref="H196">INDEX(GMW!$A$2:$HZ$100,MATCH(1,(GMW!$HY$2:$HY$100=H$3)*(GMW!$HZ$2:$HZ$100=H$1),0),$B196-1973)</f>
        <v>18853.14</v>
      </c>
      <c r="I196" cm="1">
        <f t="array" ref="I196">INDEX(GMW!$A$2:$HZ$100,MATCH(1,(GMW!$HY$2:$HY$100=I$3)*(GMW!$HZ$2:$HZ$100=I$1),0),$B196-1973)</f>
        <v>306316</v>
      </c>
      <c r="J196" cm="1">
        <f t="array" ref="J196">INDEX(GMW!$A$2:$HZ$100,MATCH(1,(GMW!$HY$2:$HY$100=J$3)*(GMW!$HZ$2:$HZ$100=J$1),0),$B196-1973)</f>
        <v>2912664</v>
      </c>
      <c r="K196" cm="1">
        <f t="array" ref="K196">INDEX(GMW!$A$2:$HZ$100,MATCH(1,(GMW!$HY$2:$HY$100=K$3)*(GMW!$HZ$2:$HZ$100=K$1),0),$B196-1973)</f>
        <v>773299.3</v>
      </c>
      <c r="L196" cm="1">
        <f t="array" ref="L196">INDEX(GMW!$A$2:$HZ$100,MATCH(1,(GMW!$HY$2:$HY$100=L$3)*(GMW!$HZ$2:$HZ$100=L$1),0),$B196-1973)</f>
        <v>602978.1</v>
      </c>
      <c r="M196" cm="1">
        <f t="array" ref="M196">INDEX(GMW!$A$2:$HZ$100,MATCH(1,(GMW!$HY$2:$HY$100=M$3)*(GMW!$HZ$2:$HZ$100=M$1),0),$B196-1973)</f>
        <v>128.25800000000001</v>
      </c>
      <c r="N196" cm="1">
        <f t="array" ref="N196">INDEX(GMW!$A$2:$HZ$100,MATCH(1,(GMW!$HY$2:$HY$100=N$3)*(GMW!$HZ$2:$HZ$100=N$1),0),$B196-1973)</f>
        <v>142.1994</v>
      </c>
      <c r="O196" cm="1">
        <f t="array" ref="O196">INDEX(GMW!$A$2:$HZ$100,MATCH(1,(GMW!$HY$2:$HY$100=O$3)*(GMW!$HZ$2:$HZ$100=O$1),0),$B196-1973)</f>
        <v>1.999994</v>
      </c>
      <c r="P196" cm="1">
        <f t="array" ref="P196">INDEX(GMW!$A$2:$HZ$100,MATCH(1,(GMW!$HY$2:$HY$100=P$3)*(GMW!$HZ$2:$HZ$100=P$1),0),$B196-1973)</f>
        <v>51926.84</v>
      </c>
      <c r="Q196" cm="1">
        <f t="array" ref="Q196">INDEX(GMW!$A$2:$HZ$100,MATCH(1,(GMW!$HY$2:$HY$100=Q$3)*(GMW!$HZ$2:$HZ$100=Q$1),0),$B196-1973)</f>
        <v>98.073499999999996</v>
      </c>
      <c r="R196" cm="1">
        <f t="array" ref="R196">INDEX(GMW!$A$2:$HZ$100,MATCH(1,(GMW!$HY$2:$HY$100=R$3)*(GMW!$HZ$2:$HZ$100=R$1),0),$B196-1973)</f>
        <v>34112.949999999997</v>
      </c>
      <c r="S196" cm="1">
        <f t="array" ref="S196">INDEX(GMW!$A$2:$HZ$100,MATCH(1,(GMW!$HY$2:$HY$100=S$3)*(GMW!$HZ$2:$HZ$100=S$1),0),$B196-1973)</f>
        <v>3.7502149999999999</v>
      </c>
      <c r="T196" cm="1">
        <f t="array" ref="T196">INDEX(GMW!$A$2:$HZ$100,MATCH(1,(GMW!$HY$2:$HY$100=T$3)*(GMW!$HZ$2:$HZ$100=T$1),0),$B196-1973)</f>
        <v>-8.8691710000000003E-3</v>
      </c>
      <c r="U196" cm="1">
        <f t="array" ref="U196">INDEX(GMW!$A$2:$HZ$100,MATCH(1,(GMW!$HY$2:$HY$100=U$3)*(GMW!$HZ$2:$HZ$100=U$1),0),$B196-1973)</f>
        <v>70487.47</v>
      </c>
      <c r="V196" cm="1">
        <f t="array" ref="V196">INDEX(GMW!$A$2:$HZ$100,MATCH(1,(GMW!$HY$2:$HY$100=V$3)*(GMW!$HZ$2:$HZ$100=V$1),0),$B196-1973)</f>
        <v>603585.5</v>
      </c>
      <c r="W196" cm="1">
        <f t="array" ref="W196">INDEX(GMW!$A$2:$HZ$100,MATCH(1,(GMW!$HY$2:$HY$100=W$3)*(GMW!$HZ$2:$HZ$100=W$1),0),$B196-1973)</f>
        <v>19475.75</v>
      </c>
      <c r="X196" cm="1">
        <f t="array" ref="X196">INDEX(GMW!$A$2:$HZ$100,MATCH(1,(GMW!$HY$2:$HY$100=X$3)*(GMW!$HZ$2:$HZ$100=X$1),0),$B196-1973)</f>
        <v>-6831.107</v>
      </c>
      <c r="Y196" cm="1">
        <f t="array" ref="Y196">INDEX(GMW!$A$2:$HZ$100,MATCH(1,(GMW!$HY$2:$HY$100=Y$3)*(GMW!$HZ$2:$HZ$100=Y$1),0),$B196-1973)</f>
        <v>297452.2</v>
      </c>
      <c r="Z196" cm="1">
        <f t="array" ref="Z196">INDEX(GMW!$A$2:$HZ$100,MATCH(1,(GMW!$HY$2:$HY$100=Z$3)*(GMW!$HZ$2:$HZ$100=Z$1),0),$B196-1973)</f>
        <v>12644.65</v>
      </c>
      <c r="AA196" cm="1">
        <f t="array" ref="AA196">INDEX(GMW!$A$2:$HZ$100,MATCH(1,(GMW!$HY$2:$HY$100=AA$3)*(GMW!$HZ$2:$HZ$100=AA$1),0),$B196-1973)</f>
        <v>18853.14</v>
      </c>
      <c r="AB196" cm="1">
        <f t="array" ref="AB196">INDEX(GMW!$A$2:$HZ$100,MATCH(1,(GMW!$HY$2:$HY$100=AB$3)*(GMW!$HZ$2:$HZ$100=AB$1),0),$B196-1973)</f>
        <v>309474.3</v>
      </c>
      <c r="AC196" cm="1">
        <f t="array" ref="AC196">INDEX(GMW!$A$2:$HZ$100,MATCH(1,(GMW!$HY$2:$HY$100=AC$3)*(GMW!$HZ$2:$HZ$100=AC$1),0),$B196-1973)</f>
        <v>2906050</v>
      </c>
      <c r="AD196" cm="1">
        <f t="array" ref="AD196">INDEX(GMW!$A$2:$HZ$100,MATCH(1,(GMW!$HY$2:$HY$100=AD$3)*(GMW!$HZ$2:$HZ$100=AD$1),0),$B196-1973)</f>
        <v>775981.9</v>
      </c>
      <c r="AE196" cm="1">
        <f t="array" ref="AE196">INDEX(GMW!$A$2:$HZ$100,MATCH(1,(GMW!$HY$2:$HY$100=AE$3)*(GMW!$HZ$2:$HZ$100=AE$1),0),$B196-1973)</f>
        <v>604196.1</v>
      </c>
      <c r="AF196" cm="1">
        <f t="array" ref="AF196">INDEX(GMW!$A$2:$HZ$100,MATCH(1,(GMW!$HY$2:$HY$100=AF$3)*(GMW!$HZ$2:$HZ$100=AF$1),0),$B196-1973)</f>
        <v>128.56270000000001</v>
      </c>
      <c r="AG196" cm="1">
        <f t="array" ref="AG196">INDEX(GMW!$A$2:$HZ$100,MATCH(1,(GMW!$HY$2:$HY$100=AG$3)*(GMW!$HZ$2:$HZ$100=AG$1),0),$B196-1973)</f>
        <v>142.41159999999999</v>
      </c>
      <c r="AH196" cm="1">
        <f t="array" ref="AH196">INDEX(GMW!$A$2:$HZ$100,MATCH(1,(GMW!$HY$2:$HY$100=AH$3)*(GMW!$HZ$2:$HZ$100=AH$1),0),$B196-1973)</f>
        <v>2.0810110000000002</v>
      </c>
      <c r="AI196" cm="1">
        <f t="array" ref="AI196">INDEX(GMW!$A$2:$HZ$100,MATCH(1,(GMW!$HY$2:$HY$100=AI$3)*(GMW!$HZ$2:$HZ$100=AI$1),0),$B196-1973)</f>
        <v>51936.05</v>
      </c>
      <c r="AJ196" cm="1">
        <f t="array" ref="AJ196">INDEX(GMW!$A$2:$HZ$100,MATCH(1,(GMW!$HY$2:$HY$100=AJ$3)*(GMW!$HZ$2:$HZ$100=AJ$1),0),$B196-1973)</f>
        <v>98.107640000000004</v>
      </c>
      <c r="AK196" cm="1">
        <f t="array" ref="AK196">INDEX(GMW!$A$2:$HZ$100,MATCH(1,(GMW!$HY$2:$HY$100=AK$3)*(GMW!$HZ$2:$HZ$100=AK$1),0),$B196-1973)</f>
        <v>34482.28</v>
      </c>
      <c r="AL196" cm="1">
        <f t="array" ref="AL196">INDEX(GMW!$A$2:$HZ$100,MATCH(1,(GMW!$HY$2:$HY$100=AL$3)*(GMW!$HZ$2:$HZ$100=AL$1),0),$B196-1973)</f>
        <v>3.7326130000000002</v>
      </c>
      <c r="AM196" cm="1">
        <f t="array" ref="AM196">INDEX(GMW!$A$2:$HZ$100,MATCH(1,(GMW!$HY$2:$HY$100=AM$3)*(GMW!$HZ$2:$HZ$100=AM$1),0),$B196-1973)</f>
        <v>-0.1009941</v>
      </c>
      <c r="AN196" cm="1">
        <f t="array" ref="AN196">INDEX(GMW!$A$2:$HZ$100,MATCH(1,(GMW!$HY$2:$HY$100=AN$3)*(GMW!$HZ$2:$HZ$100=AN$1),0),$B196-1973)</f>
        <v>70487.47</v>
      </c>
      <c r="AO196" cm="1">
        <f t="array" ref="AO196">INDEX(GMW!$A$2:$HZ$100,MATCH(1,(GMW!$HY$2:$HY$100=AO$3)*(GMW!$HZ$2:$HZ$100=AO$1),0),$B196-1973)</f>
        <v>605950.9</v>
      </c>
      <c r="AP196" cm="1">
        <f t="array" ref="AP196">INDEX(GMW!$A$2:$HZ$100,MATCH(1,(GMW!$HY$2:$HY$100=AP$3)*(GMW!$HZ$2:$HZ$100=AP$1),0),$B196-1973)</f>
        <v>18362.64</v>
      </c>
      <c r="AQ196" cm="1">
        <f t="array" ref="AQ196">INDEX(GMW!$A$2:$HZ$100,MATCH(1,(GMW!$HY$2:$HY$100=AQ$3)*(GMW!$HZ$2:$HZ$100=AQ$1),0),$B196-1973)</f>
        <v>-5756.67</v>
      </c>
      <c r="AR196" cm="1">
        <f t="array" ref="AR196">INDEX(GMW!$A$2:$HZ$100,MATCH(1,(GMW!$HY$2:$HY$100=AR$3)*(GMW!$HZ$2:$HZ$100=AR$1),0),$B196-1973)</f>
        <v>297213.5</v>
      </c>
      <c r="AS196" cm="1">
        <f t="array" ref="AS196">INDEX(GMW!$A$2:$HZ$100,MATCH(1,(GMW!$HY$2:$HY$100=AS$3)*(GMW!$HZ$2:$HZ$100=AS$1),0),$B196-1973)</f>
        <v>12605.97</v>
      </c>
      <c r="AT196" cm="1">
        <f t="array" ref="AT196">INDEX(GMW!$A$2:$HZ$100,MATCH(1,(GMW!$HY$2:$HY$100=AT$3)*(GMW!$HZ$2:$HZ$100=AT$1),0),$B196-1973)</f>
        <v>18853.14</v>
      </c>
      <c r="AU196" cm="1">
        <f t="array" ref="AU196">INDEX(GMW!$A$2:$HZ$100,MATCH(1,(GMW!$HY$2:$HY$100=AU$3)*(GMW!$HZ$2:$HZ$100=AU$1),0),$B196-1973)</f>
        <v>310309.90000000002</v>
      </c>
      <c r="AV196" cm="1">
        <f t="array" ref="AV196">INDEX(GMW!$A$2:$HZ$100,MATCH(1,(GMW!$HY$2:$HY$100=AV$3)*(GMW!$HZ$2:$HZ$100=AV$1),0),$B196-1973)</f>
        <v>2901646</v>
      </c>
      <c r="AW196" cm="1">
        <f t="array" ref="AW196">INDEX(GMW!$A$2:$HZ$100,MATCH(1,(GMW!$HY$2:$HY$100=AW$3)*(GMW!$HZ$2:$HZ$100=AW$1),0),$B196-1973)</f>
        <v>778223.9</v>
      </c>
      <c r="AX196" cm="1">
        <f t="array" ref="AX196">INDEX(GMW!$A$2:$HZ$100,MATCH(1,(GMW!$HY$2:$HY$100=AX$3)*(GMW!$HZ$2:$HZ$100=AX$1),0),$B196-1973)</f>
        <v>609950.80000000005</v>
      </c>
      <c r="AY196" cm="1">
        <f t="array" ref="AY196">INDEX(GMW!$A$2:$HZ$100,MATCH(1,(GMW!$HY$2:$HY$100=AY$3)*(GMW!$HZ$2:$HZ$100=AY$1),0),$B196-1973)</f>
        <v>128.43039999999999</v>
      </c>
      <c r="AZ196" cm="1">
        <f t="array" ref="AZ196">INDEX(GMW!$A$2:$HZ$100,MATCH(1,(GMW!$HY$2:$HY$100=AZ$3)*(GMW!$HZ$2:$HZ$100=AZ$1),0),$B196-1973)</f>
        <v>142.26310000000001</v>
      </c>
      <c r="BA196" cm="1">
        <f t="array" ref="BA196">INDEX(GMW!$A$2:$HZ$100,MATCH(1,(GMW!$HY$2:$HY$100=BA$3)*(GMW!$HZ$2:$HZ$100=BA$1),0),$B196-1973)</f>
        <v>1.964302</v>
      </c>
      <c r="BB196" cm="1">
        <f t="array" ref="BB196">INDEX(GMW!$A$2:$HZ$100,MATCH(1,(GMW!$HY$2:$HY$100=BB$3)*(GMW!$HZ$2:$HZ$100=BB$1),0),$B196-1973)</f>
        <v>52139.82</v>
      </c>
      <c r="BC196" cm="1">
        <f t="array" ref="BC196">INDEX(GMW!$A$2:$HZ$100,MATCH(1,(GMW!$HY$2:$HY$100=BC$3)*(GMW!$HZ$2:$HZ$100=BC$1),0),$B196-1973)</f>
        <v>98.473849999999999</v>
      </c>
      <c r="BD196" cm="1">
        <f t="array" ref="BD196">INDEX(GMW!$A$2:$HZ$100,MATCH(1,(GMW!$HY$2:$HY$100=BD$3)*(GMW!$HZ$2:$HZ$100=BD$1),0),$B196-1973)</f>
        <v>34748.83</v>
      </c>
      <c r="BE196" cm="1">
        <f t="array" ref="BE196">INDEX(GMW!$A$2:$HZ$100,MATCH(1,(GMW!$HY$2:$HY$100=BE$3)*(GMW!$HZ$2:$HZ$100=BE$1),0),$B196-1973)</f>
        <v>3.6210469999999999</v>
      </c>
      <c r="BF196" cm="1">
        <f t="array" ref="BF196">INDEX(GMW!$A$2:$HZ$100,MATCH(1,(GMW!$HY$2:$HY$100=BF$3)*(GMW!$HZ$2:$HZ$100=BF$1),0),$B196-1973)</f>
        <v>-0.65813060000000001</v>
      </c>
      <c r="BG196" cm="1">
        <f t="array" ref="BG196">INDEX(GMW!$A$2:$HZ$100,MATCH(1,(GMW!$HY$2:$HY$100=BG$3)*(GMW!$HZ$2:$HZ$100=BG$1),0),$B196-1973)</f>
        <v>70487.47</v>
      </c>
      <c r="BJ196">
        <f t="shared" si="145"/>
        <v>2027</v>
      </c>
    </row>
    <row r="197" spans="1:63">
      <c r="B197">
        <f t="shared" si="143"/>
        <v>2170</v>
      </c>
      <c r="C197" cm="1">
        <f t="array" ref="C197">INDEX(GMW!$A$2:$HZ$100,MATCH(1,(GMW!$HY$2:$HY$100=C$3)*(GMW!$HZ$2:$HZ$100=C$1),0),$B197-1973)</f>
        <v>605336.5</v>
      </c>
      <c r="D197" cm="1">
        <f t="array" ref="D197">INDEX(GMW!$A$2:$HZ$100,MATCH(1,(GMW!$HY$2:$HY$100=D$3)*(GMW!$HZ$2:$HZ$100=D$1),0),$B197-1973)</f>
        <v>7818.1</v>
      </c>
      <c r="E197" cm="1">
        <f t="array" ref="E197">INDEX(GMW!$A$2:$HZ$100,MATCH(1,(GMW!$HY$2:$HY$100=E$3)*(GMW!$HZ$2:$HZ$100=E$1),0),$B197-1973)</f>
        <v>3824.857</v>
      </c>
      <c r="F197" cm="1">
        <f t="array" ref="F197">INDEX(GMW!$A$2:$HZ$100,MATCH(1,(GMW!$HY$2:$HY$100=F$3)*(GMW!$HZ$2:$HZ$100=F$1),0),$B197-1973)</f>
        <v>298542.3</v>
      </c>
      <c r="G197" cm="1">
        <f t="array" ref="G197">INDEX(GMW!$A$2:$HZ$100,MATCH(1,(GMW!$HY$2:$HY$100=G$3)*(GMW!$HZ$2:$HZ$100=G$1),0),$B197-1973)</f>
        <v>11642.96</v>
      </c>
      <c r="H197" cm="1">
        <f t="array" ref="H197">INDEX(GMW!$A$2:$HZ$100,MATCH(1,(GMW!$HY$2:$HY$100=H$3)*(GMW!$HZ$2:$HZ$100=H$1),0),$B197-1973)</f>
        <v>18853.14</v>
      </c>
      <c r="I197" cm="1">
        <f t="array" ref="I197">INDEX(GMW!$A$2:$HZ$100,MATCH(1,(GMW!$HY$2:$HY$100=I$3)*(GMW!$HZ$2:$HZ$100=I$1),0),$B197-1973)</f>
        <v>321220.3</v>
      </c>
      <c r="J197" cm="1">
        <f t="array" ref="J197">INDEX(GMW!$A$2:$HZ$100,MATCH(1,(GMW!$HY$2:$HY$100=J$3)*(GMW!$HZ$2:$HZ$100=J$1),0),$B197-1973)</f>
        <v>2930886</v>
      </c>
      <c r="K197" cm="1">
        <f t="array" ref="K197">INDEX(GMW!$A$2:$HZ$100,MATCH(1,(GMW!$HY$2:$HY$100=K$3)*(GMW!$HZ$2:$HZ$100=K$1),0),$B197-1973)</f>
        <v>780507.6</v>
      </c>
      <c r="L197" cm="1">
        <f t="array" ref="L197">INDEX(GMW!$A$2:$HZ$100,MATCH(1,(GMW!$HY$2:$HY$100=L$3)*(GMW!$HZ$2:$HZ$100=L$1),0),$B197-1973)</f>
        <v>605469.69999999995</v>
      </c>
      <c r="M197" cm="1">
        <f t="array" ref="M197">INDEX(GMW!$A$2:$HZ$100,MATCH(1,(GMW!$HY$2:$HY$100=M$3)*(GMW!$HZ$2:$HZ$100=M$1),0),$B197-1973)</f>
        <v>128.93780000000001</v>
      </c>
      <c r="N197" cm="1">
        <f t="array" ref="N197">INDEX(GMW!$A$2:$HZ$100,MATCH(1,(GMW!$HY$2:$HY$100=N$3)*(GMW!$HZ$2:$HZ$100=N$1),0),$B197-1973)</f>
        <v>142.99270000000001</v>
      </c>
      <c r="O197" cm="1">
        <f t="array" ref="O197">INDEX(GMW!$A$2:$HZ$100,MATCH(1,(GMW!$HY$2:$HY$100=O$3)*(GMW!$HZ$2:$HZ$100=O$1),0),$B197-1973)</f>
        <v>1.9999560000000001</v>
      </c>
      <c r="P197" cm="1">
        <f t="array" ref="P197">INDEX(GMW!$A$2:$HZ$100,MATCH(1,(GMW!$HY$2:$HY$100=P$3)*(GMW!$HZ$2:$HZ$100=P$1),0),$B197-1973)</f>
        <v>52090.47</v>
      </c>
      <c r="Q197" cm="1">
        <f t="array" ref="Q197">INDEX(GMW!$A$2:$HZ$100,MATCH(1,(GMW!$HY$2:$HY$100=Q$3)*(GMW!$HZ$2:$HZ$100=Q$1),0),$B197-1973)</f>
        <v>98.380719999999997</v>
      </c>
      <c r="R197" cm="1">
        <f t="array" ref="R197">INDEX(GMW!$A$2:$HZ$100,MATCH(1,(GMW!$HY$2:$HY$100=R$3)*(GMW!$HZ$2:$HZ$100=R$1),0),$B197-1973)</f>
        <v>34236.58</v>
      </c>
      <c r="S197" cm="1">
        <f t="array" ref="S197">INDEX(GMW!$A$2:$HZ$100,MATCH(1,(GMW!$HY$2:$HY$100=S$3)*(GMW!$HZ$2:$HZ$100=S$1),0),$B197-1973)</f>
        <v>3.7501929999999999</v>
      </c>
      <c r="T197" cm="1">
        <f t="array" ref="T197">INDEX(GMW!$A$2:$HZ$100,MATCH(1,(GMW!$HY$2:$HY$100=T$3)*(GMW!$HZ$2:$HZ$100=T$1),0),$B197-1973)</f>
        <v>-2.2029880000000002E-2</v>
      </c>
      <c r="U197" cm="1">
        <f t="array" ref="U197">INDEX(GMW!$A$2:$HZ$100,MATCH(1,(GMW!$HY$2:$HY$100=U$3)*(GMW!$HZ$2:$HZ$100=U$1),0),$B197-1973)</f>
        <v>70565.240000000005</v>
      </c>
      <c r="V197" cm="1">
        <f t="array" ref="V197">INDEX(GMW!$A$2:$HZ$100,MATCH(1,(GMW!$HY$2:$HY$100=V$3)*(GMW!$HZ$2:$HZ$100=V$1),0),$B197-1973)</f>
        <v>606604.4</v>
      </c>
      <c r="W197" cm="1">
        <f t="array" ref="W197">INDEX(GMW!$A$2:$HZ$100,MATCH(1,(GMW!$HY$2:$HY$100=W$3)*(GMW!$HZ$2:$HZ$100=W$1),0),$B197-1973)</f>
        <v>9331.91</v>
      </c>
      <c r="X197" cm="1">
        <f t="array" ref="X197">INDEX(GMW!$A$2:$HZ$100,MATCH(1,(GMW!$HY$2:$HY$100=X$3)*(GMW!$HZ$2:$HZ$100=X$1),0),$B197-1973)</f>
        <v>5367.076</v>
      </c>
      <c r="Y197" cm="1">
        <f t="array" ref="Y197">INDEX(GMW!$A$2:$HZ$100,MATCH(1,(GMW!$HY$2:$HY$100=Y$3)*(GMW!$HZ$2:$HZ$100=Y$1),0),$B197-1973)</f>
        <v>300245.7</v>
      </c>
      <c r="Z197" cm="1">
        <f t="array" ref="Z197">INDEX(GMW!$A$2:$HZ$100,MATCH(1,(GMW!$HY$2:$HY$100=Z$3)*(GMW!$HZ$2:$HZ$100=Z$1),0),$B197-1973)</f>
        <v>14698.99</v>
      </c>
      <c r="AA197" cm="1">
        <f t="array" ref="AA197">INDEX(GMW!$A$2:$HZ$100,MATCH(1,(GMW!$HY$2:$HY$100=AA$3)*(GMW!$HZ$2:$HZ$100=AA$1),0),$B197-1973)</f>
        <v>18853.14</v>
      </c>
      <c r="AB197" cm="1">
        <f t="array" ref="AB197">INDEX(GMW!$A$2:$HZ$100,MATCH(1,(GMW!$HY$2:$HY$100=AB$3)*(GMW!$HZ$2:$HZ$100=AB$1),0),$B197-1973)</f>
        <v>324465.90000000002</v>
      </c>
      <c r="AC197" cm="1">
        <f t="array" ref="AC197">INDEX(GMW!$A$2:$HZ$100,MATCH(1,(GMW!$HY$2:$HY$100=AC$3)*(GMW!$HZ$2:$HZ$100=AC$1),0),$B197-1973)</f>
        <v>2925786</v>
      </c>
      <c r="AD197" cm="1">
        <f t="array" ref="AD197">INDEX(GMW!$A$2:$HZ$100,MATCH(1,(GMW!$HY$2:$HY$100=AD$3)*(GMW!$HZ$2:$HZ$100=AD$1),0),$B197-1973)</f>
        <v>783764.4</v>
      </c>
      <c r="AE197" cm="1">
        <f t="array" ref="AE197">INDEX(GMW!$A$2:$HZ$100,MATCH(1,(GMW!$HY$2:$HY$100=AE$3)*(GMW!$HZ$2:$HZ$100=AE$1),0),$B197-1973)</f>
        <v>606806.19999999995</v>
      </c>
      <c r="AF197" cm="1">
        <f t="array" ref="AF197">INDEX(GMW!$A$2:$HZ$100,MATCH(1,(GMW!$HY$2:$HY$100=AF$3)*(GMW!$HZ$2:$HZ$100=AF$1),0),$B197-1973)</f>
        <v>129.20570000000001</v>
      </c>
      <c r="AG197" cm="1">
        <f t="array" ref="AG197">INDEX(GMW!$A$2:$HZ$100,MATCH(1,(GMW!$HY$2:$HY$100=AG$3)*(GMW!$HZ$2:$HZ$100=AG$1),0),$B197-1973)</f>
        <v>143.19579999999999</v>
      </c>
      <c r="AH197" cm="1">
        <f t="array" ref="AH197">INDEX(GMW!$A$2:$HZ$100,MATCH(1,(GMW!$HY$2:$HY$100=AH$3)*(GMW!$HZ$2:$HZ$100=AH$1),0),$B197-1973)</f>
        <v>2.0576840000000001</v>
      </c>
      <c r="AI197" cm="1">
        <f t="array" ref="AI197">INDEX(GMW!$A$2:$HZ$100,MATCH(1,(GMW!$HY$2:$HY$100=AI$3)*(GMW!$HZ$2:$HZ$100=AI$1),0),$B197-1973)</f>
        <v>52163.45</v>
      </c>
      <c r="AJ197" cm="1">
        <f t="array" ref="AJ197">INDEX(GMW!$A$2:$HZ$100,MATCH(1,(GMW!$HY$2:$HY$100=AJ$3)*(GMW!$HZ$2:$HZ$100=AJ$1),0),$B197-1973)</f>
        <v>98.523049999999998</v>
      </c>
      <c r="AK197" cm="1">
        <f t="array" ref="AK197">INDEX(GMW!$A$2:$HZ$100,MATCH(1,(GMW!$HY$2:$HY$100=AK$3)*(GMW!$HZ$2:$HZ$100=AK$1),0),$B197-1973)</f>
        <v>34744.85</v>
      </c>
      <c r="AL197" cm="1">
        <f t="array" ref="AL197">INDEX(GMW!$A$2:$HZ$100,MATCH(1,(GMW!$HY$2:$HY$100=AL$3)*(GMW!$HZ$2:$HZ$100=AL$1),0),$B197-1973)</f>
        <v>3.7316159999999998</v>
      </c>
      <c r="AM197" cm="1">
        <f t="array" ref="AM197">INDEX(GMW!$A$2:$HZ$100,MATCH(1,(GMW!$HY$2:$HY$100=AM$3)*(GMW!$HZ$2:$HZ$100=AM$1),0),$B197-1973)</f>
        <v>-3.3187870000000001E-2</v>
      </c>
      <c r="AN197" cm="1">
        <f t="array" ref="AN197">INDEX(GMW!$A$2:$HZ$100,MATCH(1,(GMW!$HY$2:$HY$100=AN$3)*(GMW!$HZ$2:$HZ$100=AN$1),0),$B197-1973)</f>
        <v>70565.240000000005</v>
      </c>
      <c r="AO197" cm="1">
        <f t="array" ref="AO197">INDEX(GMW!$A$2:$HZ$100,MATCH(1,(GMW!$HY$2:$HY$100=AO$3)*(GMW!$HZ$2:$HZ$100=AO$1),0),$B197-1973)</f>
        <v>609399.6</v>
      </c>
      <c r="AP197" cm="1">
        <f t="array" ref="AP197">INDEX(GMW!$A$2:$HZ$100,MATCH(1,(GMW!$HY$2:$HY$100=AP$3)*(GMW!$HZ$2:$HZ$100=AP$1),0),$B197-1973)</f>
        <v>8019.0780000000004</v>
      </c>
      <c r="AQ197" cm="1">
        <f t="array" ref="AQ197">INDEX(GMW!$A$2:$HZ$100,MATCH(1,(GMW!$HY$2:$HY$100=AQ$3)*(GMW!$HZ$2:$HZ$100=AQ$1),0),$B197-1973)</f>
        <v>6640.076</v>
      </c>
      <c r="AR197" cm="1">
        <f t="array" ref="AR197">INDEX(GMW!$A$2:$HZ$100,MATCH(1,(GMW!$HY$2:$HY$100=AR$3)*(GMW!$HZ$2:$HZ$100=AR$1),0),$B197-1973)</f>
        <v>300010.90000000002</v>
      </c>
      <c r="AS197" cm="1">
        <f t="array" ref="AS197">INDEX(GMW!$A$2:$HZ$100,MATCH(1,(GMW!$HY$2:$HY$100=AS$3)*(GMW!$HZ$2:$HZ$100=AS$1),0),$B197-1973)</f>
        <v>14659.15</v>
      </c>
      <c r="AT197" cm="1">
        <f t="array" ref="AT197">INDEX(GMW!$A$2:$HZ$100,MATCH(1,(GMW!$HY$2:$HY$100=AT$3)*(GMW!$HZ$2:$HZ$100=AT$1),0),$B197-1973)</f>
        <v>18853.14</v>
      </c>
      <c r="AU197" cm="1">
        <f t="array" ref="AU197">INDEX(GMW!$A$2:$HZ$100,MATCH(1,(GMW!$HY$2:$HY$100=AU$3)*(GMW!$HZ$2:$HZ$100=AU$1),0),$B197-1973)</f>
        <v>325504.09999999998</v>
      </c>
      <c r="AV197" cm="1">
        <f t="array" ref="AV197">INDEX(GMW!$A$2:$HZ$100,MATCH(1,(GMW!$HY$2:$HY$100=AV$3)*(GMW!$HZ$2:$HZ$100=AV$1),0),$B197-1973)</f>
        <v>2920070</v>
      </c>
      <c r="AW197" cm="1">
        <f t="array" ref="AW197">INDEX(GMW!$A$2:$HZ$100,MATCH(1,(GMW!$HY$2:$HY$100=AW$3)*(GMW!$HZ$2:$HZ$100=AW$1),0),$B197-1973)</f>
        <v>786596.9</v>
      </c>
      <c r="AX197" cm="1">
        <f t="array" ref="AX197">INDEX(GMW!$A$2:$HZ$100,MATCH(1,(GMW!$HY$2:$HY$100=AX$3)*(GMW!$HZ$2:$HZ$100=AX$1),0),$B197-1973)</f>
        <v>612627.30000000005</v>
      </c>
      <c r="AY197" cm="1">
        <f t="array" ref="AY197">INDEX(GMW!$A$2:$HZ$100,MATCH(1,(GMW!$HY$2:$HY$100=AY$3)*(GMW!$HZ$2:$HZ$100=AY$1),0),$B197-1973)</f>
        <v>129.07749999999999</v>
      </c>
      <c r="AZ197" cm="1">
        <f t="array" ref="AZ197">INDEX(GMW!$A$2:$HZ$100,MATCH(1,(GMW!$HY$2:$HY$100=AZ$3)*(GMW!$HZ$2:$HZ$100=AZ$1),0),$B197-1973)</f>
        <v>143.04679999999999</v>
      </c>
      <c r="BA197" cm="1">
        <f t="array" ref="BA197">INDEX(GMW!$A$2:$HZ$100,MATCH(1,(GMW!$HY$2:$HY$100=BA$3)*(GMW!$HZ$2:$HZ$100=BA$1),0),$B197-1973)</f>
        <v>1.9434469999999999</v>
      </c>
      <c r="BB197" cm="1">
        <f t="array" ref="BB197">INDEX(GMW!$A$2:$HZ$100,MATCH(1,(GMW!$HY$2:$HY$100=BB$3)*(GMW!$HZ$2:$HZ$100=BB$1),0),$B197-1973)</f>
        <v>52401.7</v>
      </c>
      <c r="BC197" cm="1">
        <f t="array" ref="BC197">INDEX(GMW!$A$2:$HZ$100,MATCH(1,(GMW!$HY$2:$HY$100=BC$3)*(GMW!$HZ$2:$HZ$100=BC$1),0),$B197-1973)</f>
        <v>98.954700000000003</v>
      </c>
      <c r="BD197" cm="1">
        <f t="array" ref="BD197">INDEX(GMW!$A$2:$HZ$100,MATCH(1,(GMW!$HY$2:$HY$100=BD$3)*(GMW!$HZ$2:$HZ$100=BD$1),0),$B197-1973)</f>
        <v>35061.199999999997</v>
      </c>
      <c r="BE197" cm="1">
        <f t="array" ref="BE197">INDEX(GMW!$A$2:$HZ$100,MATCH(1,(GMW!$HY$2:$HY$100=BE$3)*(GMW!$HZ$2:$HZ$100=BE$1),0),$B197-1973)</f>
        <v>3.602894</v>
      </c>
      <c r="BF197" cm="1">
        <f t="array" ref="BF197">INDEX(GMW!$A$2:$HZ$100,MATCH(1,(GMW!$HY$2:$HY$100=BF$3)*(GMW!$HZ$2:$HZ$100=BF$1),0),$B197-1973)</f>
        <v>-0.52804949999999995</v>
      </c>
      <c r="BG197" cm="1">
        <f t="array" ref="BG197">INDEX(GMW!$A$2:$HZ$100,MATCH(1,(GMW!$HY$2:$HY$100=BG$3)*(GMW!$HZ$2:$HZ$100=BG$1),0),$B197-1973)</f>
        <v>70565.240000000005</v>
      </c>
      <c r="BJ197">
        <f t="shared" si="145"/>
        <v>2027</v>
      </c>
    </row>
    <row r="198" spans="1:63">
      <c r="B198">
        <f t="shared" si="143"/>
        <v>2171</v>
      </c>
      <c r="C198" cm="1">
        <f t="array" ref="C198">INDEX(GMW!$A$2:$HZ$100,MATCH(1,(GMW!$HY$2:$HY$100=C$3)*(GMW!$HZ$2:$HZ$100=C$1),0),$B198-1973)</f>
        <v>607818.9</v>
      </c>
      <c r="D198" cm="1">
        <f t="array" ref="D198">INDEX(GMW!$A$2:$HZ$100,MATCH(1,(GMW!$HY$2:$HY$100=D$3)*(GMW!$HZ$2:$HZ$100=D$1),0),$B198-1973)</f>
        <v>23659.59</v>
      </c>
      <c r="E198" cm="1">
        <f t="array" ref="E198">INDEX(GMW!$A$2:$HZ$100,MATCH(1,(GMW!$HY$2:$HY$100=E$3)*(GMW!$HZ$2:$HZ$100=E$1),0),$B198-1973)</f>
        <v>-11238.51</v>
      </c>
      <c r="F198" cm="1">
        <f t="array" ref="F198">INDEX(GMW!$A$2:$HZ$100,MATCH(1,(GMW!$HY$2:$HY$100=F$3)*(GMW!$HZ$2:$HZ$100=F$1),0),$B198-1973)</f>
        <v>301018.5</v>
      </c>
      <c r="G198" cm="1">
        <f t="array" ref="G198">INDEX(GMW!$A$2:$HZ$100,MATCH(1,(GMW!$HY$2:$HY$100=G$3)*(GMW!$HZ$2:$HZ$100=G$1),0),$B198-1973)</f>
        <v>12421.07</v>
      </c>
      <c r="H198" cm="1">
        <f t="array" ref="H198">INDEX(GMW!$A$2:$HZ$100,MATCH(1,(GMW!$HY$2:$HY$100=H$3)*(GMW!$HZ$2:$HZ$100=H$1),0),$B198-1973)</f>
        <v>18853.14</v>
      </c>
      <c r="I198" cm="1">
        <f t="array" ref="I198">INDEX(GMW!$A$2:$HZ$100,MATCH(1,(GMW!$HY$2:$HY$100=I$3)*(GMW!$HZ$2:$HZ$100=I$1),0),$B198-1973)</f>
        <v>308633.09999999998</v>
      </c>
      <c r="J198" cm="1">
        <f t="array" ref="J198">INDEX(GMW!$A$2:$HZ$100,MATCH(1,(GMW!$HY$2:$HY$100=J$3)*(GMW!$HZ$2:$HZ$100=J$1),0),$B198-1973)</f>
        <v>2964949</v>
      </c>
      <c r="K198" cm="1">
        <f t="array" ref="K198">INDEX(GMW!$A$2:$HZ$100,MATCH(1,(GMW!$HY$2:$HY$100=K$3)*(GMW!$HZ$2:$HZ$100=K$1),0),$B198-1973)</f>
        <v>787705.3</v>
      </c>
      <c r="L198" cm="1">
        <f t="array" ref="L198">INDEX(GMW!$A$2:$HZ$100,MATCH(1,(GMW!$HY$2:$HY$100=L$3)*(GMW!$HZ$2:$HZ$100=L$1),0),$B198-1973)</f>
        <v>607966.4</v>
      </c>
      <c r="M198" cm="1">
        <f t="array" ref="M198">INDEX(GMW!$A$2:$HZ$100,MATCH(1,(GMW!$HY$2:$HY$100=M$3)*(GMW!$HZ$2:$HZ$100=M$1),0),$B198-1973)</f>
        <v>129.59540000000001</v>
      </c>
      <c r="N198" cm="1">
        <f t="array" ref="N198">INDEX(GMW!$A$2:$HZ$100,MATCH(1,(GMW!$HY$2:$HY$100=N$3)*(GMW!$HZ$2:$HZ$100=N$1),0),$B198-1973)</f>
        <v>143.66630000000001</v>
      </c>
      <c r="O198" cm="1">
        <f t="array" ref="O198">INDEX(GMW!$A$2:$HZ$100,MATCH(1,(GMW!$HY$2:$HY$100=O$3)*(GMW!$HZ$2:$HZ$100=O$1),0),$B198-1973)</f>
        <v>1.9999169999999999</v>
      </c>
      <c r="P198" cm="1">
        <f t="array" ref="P198">INDEX(GMW!$A$2:$HZ$100,MATCH(1,(GMW!$HY$2:$HY$100=P$3)*(GMW!$HZ$2:$HZ$100=P$1),0),$B198-1973)</f>
        <v>52246.16</v>
      </c>
      <c r="Q198" cm="1">
        <f t="array" ref="Q198">INDEX(GMW!$A$2:$HZ$100,MATCH(1,(GMW!$HY$2:$HY$100=Q$3)*(GMW!$HZ$2:$HZ$100=Q$1),0),$B198-1973)</f>
        <v>98.676339999999996</v>
      </c>
      <c r="R198" cm="1">
        <f t="array" ref="R198">INDEX(GMW!$A$2:$HZ$100,MATCH(1,(GMW!$HY$2:$HY$100=R$3)*(GMW!$HZ$2:$HZ$100=R$1),0),$B198-1973)</f>
        <v>34361.78</v>
      </c>
      <c r="S198" cm="1">
        <f t="array" ref="S198">INDEX(GMW!$A$2:$HZ$100,MATCH(1,(GMW!$HY$2:$HY$100=S$3)*(GMW!$HZ$2:$HZ$100=S$1),0),$B198-1973)</f>
        <v>3.7501799999999998</v>
      </c>
      <c r="T198" cm="1">
        <f t="array" ref="T198">INDEX(GMW!$A$2:$HZ$100,MATCH(1,(GMW!$HY$2:$HY$100=T$3)*(GMW!$HZ$2:$HZ$100=T$1),0),$B198-1973)</f>
        <v>-2.4223330000000001E-2</v>
      </c>
      <c r="U198" cm="1">
        <f t="array" ref="U198">INDEX(GMW!$A$2:$HZ$100,MATCH(1,(GMW!$HY$2:$HY$100=U$3)*(GMW!$HZ$2:$HZ$100=U$1),0),$B198-1973)</f>
        <v>70643.02</v>
      </c>
      <c r="V198" cm="1">
        <f t="array" ref="V198">INDEX(GMW!$A$2:$HZ$100,MATCH(1,(GMW!$HY$2:$HY$100=V$3)*(GMW!$HZ$2:$HZ$100=V$1),0),$B198-1973)</f>
        <v>609810.4</v>
      </c>
      <c r="W198" cm="1">
        <f t="array" ref="W198">INDEX(GMW!$A$2:$HZ$100,MATCH(1,(GMW!$HY$2:$HY$100=W$3)*(GMW!$HZ$2:$HZ$100=W$1),0),$B198-1973)</f>
        <v>25345.06</v>
      </c>
      <c r="X198" cm="1">
        <f t="array" ref="X198">INDEX(GMW!$A$2:$HZ$100,MATCH(1,(GMW!$HY$2:$HY$100=X$3)*(GMW!$HZ$2:$HZ$100=X$1),0),$B198-1973)</f>
        <v>-9372.9509999999991</v>
      </c>
      <c r="Y198" cm="1">
        <f t="array" ref="Y198">INDEX(GMW!$A$2:$HZ$100,MATCH(1,(GMW!$HY$2:$HY$100=Y$3)*(GMW!$HZ$2:$HZ$100=Y$1),0),$B198-1973)</f>
        <v>302675</v>
      </c>
      <c r="Z198" cm="1">
        <f t="array" ref="Z198">INDEX(GMW!$A$2:$HZ$100,MATCH(1,(GMW!$HY$2:$HY$100=Z$3)*(GMW!$HZ$2:$HZ$100=Z$1),0),$B198-1973)</f>
        <v>15972.11</v>
      </c>
      <c r="AA198" cm="1">
        <f t="array" ref="AA198">INDEX(GMW!$A$2:$HZ$100,MATCH(1,(GMW!$HY$2:$HY$100=AA$3)*(GMW!$HZ$2:$HZ$100=AA$1),0),$B198-1973)</f>
        <v>18853.14</v>
      </c>
      <c r="AB198" cm="1">
        <f t="array" ref="AB198">INDEX(GMW!$A$2:$HZ$100,MATCH(1,(GMW!$HY$2:$HY$100=AB$3)*(GMW!$HZ$2:$HZ$100=AB$1),0),$B198-1973)</f>
        <v>312155.2</v>
      </c>
      <c r="AC198" cm="1">
        <f t="array" ref="AC198">INDEX(GMW!$A$2:$HZ$100,MATCH(1,(GMW!$HY$2:$HY$100=AC$3)*(GMW!$HZ$2:$HZ$100=AC$1),0),$B198-1973)</f>
        <v>2961536</v>
      </c>
      <c r="AD198" cm="1">
        <f t="array" ref="AD198">INDEX(GMW!$A$2:$HZ$100,MATCH(1,(GMW!$HY$2:$HY$100=AD$3)*(GMW!$HZ$2:$HZ$100=AD$1),0),$B198-1973)</f>
        <v>791931.4</v>
      </c>
      <c r="AE198" cm="1">
        <f t="array" ref="AE198">INDEX(GMW!$A$2:$HZ$100,MATCH(1,(GMW!$HY$2:$HY$100=AE$3)*(GMW!$HZ$2:$HZ$100=AE$1),0),$B198-1973)</f>
        <v>609461.30000000005</v>
      </c>
      <c r="AF198" cm="1">
        <f t="array" ref="AF198">INDEX(GMW!$A$2:$HZ$100,MATCH(1,(GMW!$HY$2:$HY$100=AF$3)*(GMW!$HZ$2:$HZ$100=AF$1),0),$B198-1973)</f>
        <v>129.8657</v>
      </c>
      <c r="AG198" cm="1">
        <f t="array" ref="AG198">INDEX(GMW!$A$2:$HZ$100,MATCH(1,(GMW!$HY$2:$HY$100=AG$3)*(GMW!$HZ$2:$HZ$100=AG$1),0),$B198-1973)</f>
        <v>143.87190000000001</v>
      </c>
      <c r="AH198" cm="1">
        <f t="array" ref="AH198">INDEX(GMW!$A$2:$HZ$100,MATCH(1,(GMW!$HY$2:$HY$100=AH$3)*(GMW!$HZ$2:$HZ$100=AH$1),0),$B198-1973)</f>
        <v>2.0393759999999999</v>
      </c>
      <c r="AI198" cm="1">
        <f t="array" ref="AI198">INDEX(GMW!$A$2:$HZ$100,MATCH(1,(GMW!$HY$2:$HY$100=AI$3)*(GMW!$HZ$2:$HZ$100=AI$1),0),$B198-1973)</f>
        <v>52381.13</v>
      </c>
      <c r="AJ198" cm="1">
        <f t="array" ref="AJ198">INDEX(GMW!$A$2:$HZ$100,MATCH(1,(GMW!$HY$2:$HY$100=AJ$3)*(GMW!$HZ$2:$HZ$100=AJ$1),0),$B198-1973)</f>
        <v>98.927999999999997</v>
      </c>
      <c r="AK198" cm="1">
        <f t="array" ref="AK198">INDEX(GMW!$A$2:$HZ$100,MATCH(1,(GMW!$HY$2:$HY$100=AK$3)*(GMW!$HZ$2:$HZ$100=AK$1),0),$B198-1973)</f>
        <v>35003.769999999997</v>
      </c>
      <c r="AL198" cm="1">
        <f t="array" ref="AL198">INDEX(GMW!$A$2:$HZ$100,MATCH(1,(GMW!$HY$2:$HY$100=AL$3)*(GMW!$HZ$2:$HZ$100=AL$1),0),$B198-1973)</f>
        <v>3.6751450000000001</v>
      </c>
      <c r="AM198" cm="1">
        <f t="array" ref="AM198">INDEX(GMW!$A$2:$HZ$100,MATCH(1,(GMW!$HY$2:$HY$100=AM$3)*(GMW!$HZ$2:$HZ$100=AM$1),0),$B198-1973)</f>
        <v>5.7506559999999998E-2</v>
      </c>
      <c r="AN198" cm="1">
        <f t="array" ref="AN198">INDEX(GMW!$A$2:$HZ$100,MATCH(1,(GMW!$HY$2:$HY$100=AN$3)*(GMW!$HZ$2:$HZ$100=AN$1),0),$B198-1973)</f>
        <v>70643.02</v>
      </c>
      <c r="AO198" cm="1">
        <f t="array" ref="AO198">INDEX(GMW!$A$2:$HZ$100,MATCH(1,(GMW!$HY$2:$HY$100=AO$3)*(GMW!$HZ$2:$HZ$100=AO$1),0),$B198-1973)</f>
        <v>613033.6</v>
      </c>
      <c r="AP198" cm="1">
        <f t="array" ref="AP198">INDEX(GMW!$A$2:$HZ$100,MATCH(1,(GMW!$HY$2:$HY$100=AP$3)*(GMW!$HZ$2:$HZ$100=AP$1),0),$B198-1973)</f>
        <v>23850.35</v>
      </c>
      <c r="AQ198" cm="1">
        <f t="array" ref="AQ198">INDEX(GMW!$A$2:$HZ$100,MATCH(1,(GMW!$HY$2:$HY$100=AQ$3)*(GMW!$HZ$2:$HZ$100=AQ$1),0),$B198-1973)</f>
        <v>-7918.17</v>
      </c>
      <c r="AR198" cm="1">
        <f t="array" ref="AR198">INDEX(GMW!$A$2:$HZ$100,MATCH(1,(GMW!$HY$2:$HY$100=AR$3)*(GMW!$HZ$2:$HZ$100=AR$1),0),$B198-1973)</f>
        <v>302459.09999999998</v>
      </c>
      <c r="AS198" cm="1">
        <f t="array" ref="AS198">INDEX(GMW!$A$2:$HZ$100,MATCH(1,(GMW!$HY$2:$HY$100=AS$3)*(GMW!$HZ$2:$HZ$100=AS$1),0),$B198-1973)</f>
        <v>15932.18</v>
      </c>
      <c r="AT198" cm="1">
        <f t="array" ref="AT198">INDEX(GMW!$A$2:$HZ$100,MATCH(1,(GMW!$HY$2:$HY$100=AT$3)*(GMW!$HZ$2:$HZ$100=AT$1),0),$B198-1973)</f>
        <v>18853.14</v>
      </c>
      <c r="AU198" cm="1">
        <f t="array" ref="AU198">INDEX(GMW!$A$2:$HZ$100,MATCH(1,(GMW!$HY$2:$HY$100=AU$3)*(GMW!$HZ$2:$HZ$100=AU$1),0),$B198-1973)</f>
        <v>313394.09999999998</v>
      </c>
      <c r="AV198" cm="1">
        <f t="array" ref="AV198">INDEX(GMW!$A$2:$HZ$100,MATCH(1,(GMW!$HY$2:$HY$100=AV$3)*(GMW!$HZ$2:$HZ$100=AV$1),0),$B198-1973)</f>
        <v>2954324</v>
      </c>
      <c r="AW198" cm="1">
        <f t="array" ref="AW198">INDEX(GMW!$A$2:$HZ$100,MATCH(1,(GMW!$HY$2:$HY$100=AW$3)*(GMW!$HZ$2:$HZ$100=AW$1),0),$B198-1973)</f>
        <v>795383.6</v>
      </c>
      <c r="AX198" cm="1">
        <f t="array" ref="AX198">INDEX(GMW!$A$2:$HZ$100,MATCH(1,(GMW!$HY$2:$HY$100=AX$3)*(GMW!$HZ$2:$HZ$100=AX$1),0),$B198-1973)</f>
        <v>615357.1</v>
      </c>
      <c r="AY198" cm="1">
        <f t="array" ref="AY198">INDEX(GMW!$A$2:$HZ$100,MATCH(1,(GMW!$HY$2:$HY$100=AY$3)*(GMW!$HZ$2:$HZ$100=AY$1),0),$B198-1973)</f>
        <v>129.7458</v>
      </c>
      <c r="AZ198" cm="1">
        <f t="array" ref="AZ198">INDEX(GMW!$A$2:$HZ$100,MATCH(1,(GMW!$HY$2:$HY$100=AZ$3)*(GMW!$HZ$2:$HZ$100=AZ$1),0),$B198-1973)</f>
        <v>143.72669999999999</v>
      </c>
      <c r="BA198" cm="1">
        <f t="array" ref="BA198">INDEX(GMW!$A$2:$HZ$100,MATCH(1,(GMW!$HY$2:$HY$100=BA$3)*(GMW!$HZ$2:$HZ$100=BA$1),0),$B198-1973)</f>
        <v>1.930895</v>
      </c>
      <c r="BB198" cm="1">
        <f t="array" ref="BB198">INDEX(GMW!$A$2:$HZ$100,MATCH(1,(GMW!$HY$2:$HY$100=BB$3)*(GMW!$HZ$2:$HZ$100=BB$1),0),$B198-1973)</f>
        <v>52652.43</v>
      </c>
      <c r="BC198" cm="1">
        <f t="array" ref="BC198">INDEX(GMW!$A$2:$HZ$100,MATCH(1,(GMW!$HY$2:$HY$100=BC$3)*(GMW!$HZ$2:$HZ$100=BC$1),0),$B198-1973)</f>
        <v>99.421189999999996</v>
      </c>
      <c r="BD198" cm="1">
        <f t="array" ref="BD198">INDEX(GMW!$A$2:$HZ$100,MATCH(1,(GMW!$HY$2:$HY$100=BD$3)*(GMW!$HZ$2:$HZ$100=BD$1),0),$B198-1973)</f>
        <v>35371.71</v>
      </c>
      <c r="BE198" cm="1">
        <f t="array" ref="BE198">INDEX(GMW!$A$2:$HZ$100,MATCH(1,(GMW!$HY$2:$HY$100=BE$3)*(GMW!$HZ$2:$HZ$100=BE$1),0),$B198-1973)</f>
        <v>3.52597</v>
      </c>
      <c r="BF198" cm="1">
        <f t="array" ref="BF198">INDEX(GMW!$A$2:$HZ$100,MATCH(1,(GMW!$HY$2:$HY$100=BF$3)*(GMW!$HZ$2:$HZ$100=BF$1),0),$B198-1973)</f>
        <v>-0.37813190000000002</v>
      </c>
      <c r="BG198" cm="1">
        <f t="array" ref="BG198">INDEX(GMW!$A$2:$HZ$100,MATCH(1,(GMW!$HY$2:$HY$100=BG$3)*(GMW!$HZ$2:$HZ$100=BG$1),0),$B198-1973)</f>
        <v>70643.02</v>
      </c>
      <c r="BJ198">
        <f t="shared" si="145"/>
        <v>2027</v>
      </c>
    </row>
    <row r="199" spans="1:63">
      <c r="A199">
        <v>2028</v>
      </c>
      <c r="B199">
        <f t="shared" si="143"/>
        <v>2172</v>
      </c>
      <c r="C199" cm="1">
        <f t="array" ref="C199">INDEX(GMW!$A$2:$HZ$100,MATCH(1,(GMW!$HY$2:$HY$100=C$3)*(GMW!$HZ$2:$HZ$100=C$1),0),$B199-1973)</f>
        <v>610250.80000000005</v>
      </c>
      <c r="D199" cm="1">
        <f t="array" ref="D199">INDEX(GMW!$A$2:$HZ$100,MATCH(1,(GMW!$HY$2:$HY$100=D$3)*(GMW!$HZ$2:$HZ$100=D$1),0),$B199-1973)</f>
        <v>-17738.3</v>
      </c>
      <c r="E199" cm="1">
        <f t="array" ref="E199">INDEX(GMW!$A$2:$HZ$100,MATCH(1,(GMW!$HY$2:$HY$100=E$3)*(GMW!$HZ$2:$HZ$100=E$1),0),$B199-1973)</f>
        <v>39781.11</v>
      </c>
      <c r="F199" cm="1">
        <f t="array" ref="F199">INDEX(GMW!$A$2:$HZ$100,MATCH(1,(GMW!$HY$2:$HY$100=F$3)*(GMW!$HZ$2:$HZ$100=F$1),0),$B199-1973)</f>
        <v>300099.8</v>
      </c>
      <c r="G199" cm="1">
        <f t="array" ref="G199">INDEX(GMW!$A$2:$HZ$100,MATCH(1,(GMW!$HY$2:$HY$100=G$3)*(GMW!$HZ$2:$HZ$100=G$1),0),$B199-1973)</f>
        <v>22042.799999999999</v>
      </c>
      <c r="H199" cm="1">
        <f t="array" ref="H199">INDEX(GMW!$A$2:$HZ$100,MATCH(1,(GMW!$HY$2:$HY$100=H$3)*(GMW!$HZ$2:$HZ$100=H$1),0),$B199-1973)</f>
        <v>18853.14</v>
      </c>
      <c r="I199" cm="1">
        <f t="array" ref="I199">INDEX(GMW!$A$2:$HZ$100,MATCH(1,(GMW!$HY$2:$HY$100=I$3)*(GMW!$HZ$2:$HZ$100=I$1),0),$B199-1973)</f>
        <v>358734</v>
      </c>
      <c r="J199" cm="1">
        <f t="array" ref="J199">INDEX(GMW!$A$2:$HZ$100,MATCH(1,(GMW!$HY$2:$HY$100=J$3)*(GMW!$HZ$2:$HZ$100=J$1),0),$B199-1973)</f>
        <v>2957615</v>
      </c>
      <c r="K199" cm="1">
        <f t="array" ref="K199">INDEX(GMW!$A$2:$HZ$100,MATCH(1,(GMW!$HY$2:$HY$100=K$3)*(GMW!$HZ$2:$HZ$100=K$1),0),$B199-1973)</f>
        <v>794890.1</v>
      </c>
      <c r="L199" cm="1">
        <f t="array" ref="L199">INDEX(GMW!$A$2:$HZ$100,MATCH(1,(GMW!$HY$2:$HY$100=L$3)*(GMW!$HZ$2:$HZ$100=L$1),0),$B199-1973)</f>
        <v>610401.80000000005</v>
      </c>
      <c r="M199" cm="1">
        <f t="array" ref="M199">INDEX(GMW!$A$2:$HZ$100,MATCH(1,(GMW!$HY$2:$HY$100=M$3)*(GMW!$HZ$2:$HZ$100=M$1),0),$B199-1973)</f>
        <v>130.25630000000001</v>
      </c>
      <c r="N199" cm="1">
        <f t="array" ref="N199">INDEX(GMW!$A$2:$HZ$100,MATCH(1,(GMW!$HY$2:$HY$100=N$3)*(GMW!$HZ$2:$HZ$100=N$1),0),$B199-1973)</f>
        <v>143.83240000000001</v>
      </c>
      <c r="O199" cm="1">
        <f t="array" ref="O199">INDEX(GMW!$A$2:$HZ$100,MATCH(1,(GMW!$HY$2:$HY$100=O$3)*(GMW!$HZ$2:$HZ$100=O$1),0),$B199-1973)</f>
        <v>1.9998849999999999</v>
      </c>
      <c r="P199" cm="1">
        <f t="array" ref="P199">INDEX(GMW!$A$2:$HZ$100,MATCH(1,(GMW!$HY$2:$HY$100=P$3)*(GMW!$HZ$2:$HZ$100=P$1),0),$B199-1973)</f>
        <v>52361.89</v>
      </c>
      <c r="Q199" cm="1">
        <f t="array" ref="Q199">INDEX(GMW!$A$2:$HZ$100,MATCH(1,(GMW!$HY$2:$HY$100=Q$3)*(GMW!$HZ$2:$HZ$100=Q$1),0),$B199-1973)</f>
        <v>98.902450000000002</v>
      </c>
      <c r="R199" cm="1">
        <f t="array" ref="R199">INDEX(GMW!$A$2:$HZ$100,MATCH(1,(GMW!$HY$2:$HY$100=R$3)*(GMW!$HZ$2:$HZ$100=R$1),0),$B199-1973)</f>
        <v>34473.040000000001</v>
      </c>
      <c r="S199" cm="1">
        <f t="array" ref="S199">INDEX(GMW!$A$2:$HZ$100,MATCH(1,(GMW!$HY$2:$HY$100=S$3)*(GMW!$HZ$2:$HZ$100=S$1),0),$B199-1973)</f>
        <v>3.7501220000000002</v>
      </c>
      <c r="T199" cm="1">
        <f t="array" ref="T199">INDEX(GMW!$A$2:$HZ$100,MATCH(1,(GMW!$HY$2:$HY$100=T$3)*(GMW!$HZ$2:$HZ$100=T$1),0),$B199-1973)</f>
        <v>-2.479553E-2</v>
      </c>
      <c r="U199" cm="1">
        <f t="array" ref="U199">INDEX(GMW!$A$2:$HZ$100,MATCH(1,(GMW!$HY$2:$HY$100=U$3)*(GMW!$HZ$2:$HZ$100=U$1),0),$B199-1973)</f>
        <v>70720.800000000003</v>
      </c>
      <c r="V199" cm="1">
        <f t="array" ref="V199">INDEX(GMW!$A$2:$HZ$100,MATCH(1,(GMW!$HY$2:$HY$100=V$3)*(GMW!$HZ$2:$HZ$100=V$1),0),$B199-1973)</f>
        <v>612799.5</v>
      </c>
      <c r="W199" cm="1">
        <f t="array" ref="W199">INDEX(GMW!$A$2:$HZ$100,MATCH(1,(GMW!$HY$2:$HY$100=W$3)*(GMW!$HZ$2:$HZ$100=W$1),0),$B199-1973)</f>
        <v>-15819.47</v>
      </c>
      <c r="X199" cm="1">
        <f t="array" ref="X199">INDEX(GMW!$A$2:$HZ$100,MATCH(1,(GMW!$HY$2:$HY$100=X$3)*(GMW!$HZ$2:$HZ$100=X$1),0),$B199-1973)</f>
        <v>42097.33</v>
      </c>
      <c r="Y199" cm="1">
        <f t="array" ref="Y199">INDEX(GMW!$A$2:$HZ$100,MATCH(1,(GMW!$HY$2:$HY$100=Y$3)*(GMW!$HZ$2:$HZ$100=Y$1),0),$B199-1973)</f>
        <v>301608.5</v>
      </c>
      <c r="Z199" cm="1">
        <f t="array" ref="Z199">INDEX(GMW!$A$2:$HZ$100,MATCH(1,(GMW!$HY$2:$HY$100=Z$3)*(GMW!$HZ$2:$HZ$100=Z$1),0),$B199-1973)</f>
        <v>26277.86</v>
      </c>
      <c r="AA199" cm="1">
        <f t="array" ref="AA199">INDEX(GMW!$A$2:$HZ$100,MATCH(1,(GMW!$HY$2:$HY$100=AA$3)*(GMW!$HZ$2:$HZ$100=AA$1),0),$B199-1973)</f>
        <v>18853.14</v>
      </c>
      <c r="AB199" cm="1">
        <f t="array" ref="AB199">INDEX(GMW!$A$2:$HZ$100,MATCH(1,(GMW!$HY$2:$HY$100=AB$3)*(GMW!$HZ$2:$HZ$100=AB$1),0),$B199-1973)</f>
        <v>362558.9</v>
      </c>
      <c r="AC199" cm="1">
        <f t="array" ref="AC199">INDEX(GMW!$A$2:$HZ$100,MATCH(1,(GMW!$HY$2:$HY$100=AC$3)*(GMW!$HZ$2:$HZ$100=AC$1),0),$B199-1973)</f>
        <v>2956121</v>
      </c>
      <c r="AD199" cm="1">
        <f t="array" ref="AD199">INDEX(GMW!$A$2:$HZ$100,MATCH(1,(GMW!$HY$2:$HY$100=AD$3)*(GMW!$HZ$2:$HZ$100=AD$1),0),$B199-1973)</f>
        <v>799760.6</v>
      </c>
      <c r="AE199" cm="1">
        <f t="array" ref="AE199">INDEX(GMW!$A$2:$HZ$100,MATCH(1,(GMW!$HY$2:$HY$100=AE$3)*(GMW!$HZ$2:$HZ$100=AE$1),0),$B199-1973)</f>
        <v>612088.80000000005</v>
      </c>
      <c r="AF199" cm="1">
        <f t="array" ref="AF199">INDEX(GMW!$A$2:$HZ$100,MATCH(1,(GMW!$HY$2:$HY$100=AF$3)*(GMW!$HZ$2:$HZ$100=AF$1),0),$B199-1973)</f>
        <v>130.50980000000001</v>
      </c>
      <c r="AG199" cm="1">
        <f t="array" ref="AG199">INDEX(GMW!$A$2:$HZ$100,MATCH(1,(GMW!$HY$2:$HY$100=AG$3)*(GMW!$HZ$2:$HZ$100=AG$1),0),$B199-1973)</f>
        <v>144.04490000000001</v>
      </c>
      <c r="AH199" cm="1">
        <f t="array" ref="AH199">INDEX(GMW!$A$2:$HZ$100,MATCH(1,(GMW!$HY$2:$HY$100=AH$3)*(GMW!$HZ$2:$HZ$100=AH$1),0),$B199-1973)</f>
        <v>2.027075</v>
      </c>
      <c r="AI199" cm="1">
        <f t="array" ref="AI199">INDEX(GMW!$A$2:$HZ$100,MATCH(1,(GMW!$HY$2:$HY$100=AI$3)*(GMW!$HZ$2:$HZ$100=AI$1),0),$B199-1973)</f>
        <v>52552.5</v>
      </c>
      <c r="AJ199" cm="1">
        <f t="array" ref="AJ199">INDEX(GMW!$A$2:$HZ$100,MATCH(1,(GMW!$HY$2:$HY$100=AJ$3)*(GMW!$HZ$2:$HZ$100=AJ$1),0),$B199-1973)</f>
        <v>99.247060000000005</v>
      </c>
      <c r="AK199" cm="1">
        <f t="array" ref="AK199">INDEX(GMW!$A$2:$HZ$100,MATCH(1,(GMW!$HY$2:$HY$100=AK$3)*(GMW!$HZ$2:$HZ$100=AK$1),0),$B199-1973)</f>
        <v>35268.75</v>
      </c>
      <c r="AL199" cm="1">
        <f t="array" ref="AL199">INDEX(GMW!$A$2:$HZ$100,MATCH(1,(GMW!$HY$2:$HY$100=AL$3)*(GMW!$HZ$2:$HZ$100=AL$1),0),$B199-1973)</f>
        <v>3.6600549999999998</v>
      </c>
      <c r="AM199" cm="1">
        <f t="array" ref="AM199">INDEX(GMW!$A$2:$HZ$100,MATCH(1,(GMW!$HY$2:$HY$100=AM$3)*(GMW!$HZ$2:$HZ$100=AM$1),0),$B199-1973)</f>
        <v>0.1163483</v>
      </c>
      <c r="AN199" cm="1">
        <f t="array" ref="AN199">INDEX(GMW!$A$2:$HZ$100,MATCH(1,(GMW!$HY$2:$HY$100=AN$3)*(GMW!$HZ$2:$HZ$100=AN$1),0),$B199-1973)</f>
        <v>70720.800000000003</v>
      </c>
      <c r="AO199" cm="1">
        <f t="array" ref="AO199">INDEX(GMW!$A$2:$HZ$100,MATCH(1,(GMW!$HY$2:$HY$100=AO$3)*(GMW!$HZ$2:$HZ$100=AO$1),0),$B199-1973)</f>
        <v>616427.69999999995</v>
      </c>
      <c r="AP199" cm="1">
        <f t="array" ref="AP199">INDEX(GMW!$A$2:$HZ$100,MATCH(1,(GMW!$HY$2:$HY$100=AP$3)*(GMW!$HZ$2:$HZ$100=AP$1),0),$B199-1973)</f>
        <v>-17599.89</v>
      </c>
      <c r="AQ199" cm="1">
        <f t="array" ref="AQ199">INDEX(GMW!$A$2:$HZ$100,MATCH(1,(GMW!$HY$2:$HY$100=AQ$3)*(GMW!$HZ$2:$HZ$100=AQ$1),0),$B199-1973)</f>
        <v>43837.17</v>
      </c>
      <c r="AR199" cm="1">
        <f t="array" ref="AR199">INDEX(GMW!$A$2:$HZ$100,MATCH(1,(GMW!$HY$2:$HY$100=AR$3)*(GMW!$HZ$2:$HZ$100=AR$1),0),$B199-1973)</f>
        <v>301415.3</v>
      </c>
      <c r="AS199" cm="1">
        <f t="array" ref="AS199">INDEX(GMW!$A$2:$HZ$100,MATCH(1,(GMW!$HY$2:$HY$100=AS$3)*(GMW!$HZ$2:$HZ$100=AS$1),0),$B199-1973)</f>
        <v>26237.279999999999</v>
      </c>
      <c r="AT199" cm="1">
        <f t="array" ref="AT199">INDEX(GMW!$A$2:$HZ$100,MATCH(1,(GMW!$HY$2:$HY$100=AT$3)*(GMW!$HZ$2:$HZ$100=AT$1),0),$B199-1973)</f>
        <v>18853.14</v>
      </c>
      <c r="AU199" cm="1">
        <f t="array" ref="AU199">INDEX(GMW!$A$2:$HZ$100,MATCH(1,(GMW!$HY$2:$HY$100=AU$3)*(GMW!$HZ$2:$HZ$100=AU$1),0),$B199-1973)</f>
        <v>364105.6</v>
      </c>
      <c r="AV199" cm="1">
        <f t="array" ref="AV199">INDEX(GMW!$A$2:$HZ$100,MATCH(1,(GMW!$HY$2:$HY$100=AV$3)*(GMW!$HZ$2:$HZ$100=AV$1),0),$B199-1973)</f>
        <v>2947128</v>
      </c>
      <c r="AW199" cm="1">
        <f t="array" ref="AW199">INDEX(GMW!$A$2:$HZ$100,MATCH(1,(GMW!$HY$2:$HY$100=AW$3)*(GMW!$HZ$2:$HZ$100=AW$1),0),$B199-1973)</f>
        <v>803825.3</v>
      </c>
      <c r="AX199" cm="1">
        <f t="array" ref="AX199">INDEX(GMW!$A$2:$HZ$100,MATCH(1,(GMW!$HY$2:$HY$100=AX$3)*(GMW!$HZ$2:$HZ$100=AX$1),0),$B199-1973)</f>
        <v>618064.9</v>
      </c>
      <c r="AY199" cm="1">
        <f t="array" ref="AY199">INDEX(GMW!$A$2:$HZ$100,MATCH(1,(GMW!$HY$2:$HY$100=AY$3)*(GMW!$HZ$2:$HZ$100=AY$1),0),$B199-1973)</f>
        <v>130.40100000000001</v>
      </c>
      <c r="AZ199" cm="1">
        <f t="array" ref="AZ199">INDEX(GMW!$A$2:$HZ$100,MATCH(1,(GMW!$HY$2:$HY$100=AZ$3)*(GMW!$HZ$2:$HZ$100=AZ$1),0),$B199-1973)</f>
        <v>143.90379999999999</v>
      </c>
      <c r="BA199" cm="1">
        <f t="array" ref="BA199">INDEX(GMW!$A$2:$HZ$100,MATCH(1,(GMW!$HY$2:$HY$100=BA$3)*(GMW!$HZ$2:$HZ$100=BA$1),0),$B199-1973)</f>
        <v>1.9251529999999999</v>
      </c>
      <c r="BB199" cm="1">
        <f t="array" ref="BB199">INDEX(GMW!$A$2:$HZ$100,MATCH(1,(GMW!$HY$2:$HY$100=BB$3)*(GMW!$HZ$2:$HZ$100=BB$1),0),$B199-1973)</f>
        <v>52853.95</v>
      </c>
      <c r="BC199" cm="1">
        <f t="array" ref="BC199">INDEX(GMW!$A$2:$HZ$100,MATCH(1,(GMW!$HY$2:$HY$100=BC$3)*(GMW!$HZ$2:$HZ$100=BC$1),0),$B199-1973)</f>
        <v>99.79683</v>
      </c>
      <c r="BD199" cm="1">
        <f t="array" ref="BD199">INDEX(GMW!$A$2:$HZ$100,MATCH(1,(GMW!$HY$2:$HY$100=BD$3)*(GMW!$HZ$2:$HZ$100=BD$1),0),$B199-1973)</f>
        <v>35686.19</v>
      </c>
      <c r="BE199" cm="1">
        <f t="array" ref="BE199">INDEX(GMW!$A$2:$HZ$100,MATCH(1,(GMW!$HY$2:$HY$100=BE$3)*(GMW!$HZ$2:$HZ$100=BE$1),0),$B199-1973)</f>
        <v>3.4891969999999999</v>
      </c>
      <c r="BF199" cm="1">
        <f t="array" ref="BF199">INDEX(GMW!$A$2:$HZ$100,MATCH(1,(GMW!$HY$2:$HY$100=BF$3)*(GMW!$HZ$2:$HZ$100=BF$1),0),$B199-1973)</f>
        <v>-0.26502609999999999</v>
      </c>
      <c r="BG199" cm="1">
        <f t="array" ref="BG199">INDEX(GMW!$A$2:$HZ$100,MATCH(1,(GMW!$HY$2:$HY$100=BG$3)*(GMW!$HZ$2:$HZ$100=BG$1),0),$B199-1973)</f>
        <v>70720.800000000003</v>
      </c>
      <c r="BJ199">
        <f t="shared" si="145"/>
        <v>2027</v>
      </c>
      <c r="BK199" t="str">
        <f t="shared" ref="BK199" si="160">BJ199&amp;"01"</f>
        <v>202701</v>
      </c>
    </row>
    <row r="200" spans="1:63">
      <c r="B200">
        <f t="shared" si="143"/>
        <v>2173</v>
      </c>
      <c r="C200" cm="1">
        <f t="array" ref="C200">INDEX(GMW!$A$2:$HZ$100,MATCH(1,(GMW!$HY$2:$HY$100=C$3)*(GMW!$HZ$2:$HZ$100=C$1),0),$B200-1973)</f>
        <v>612692.69999999995</v>
      </c>
      <c r="D200" cm="1">
        <f t="array" ref="D200">INDEX(GMW!$A$2:$HZ$100,MATCH(1,(GMW!$HY$2:$HY$100=D$3)*(GMW!$HZ$2:$HZ$100=D$1),0),$B200-1973)</f>
        <v>16607.63</v>
      </c>
      <c r="E200" cm="1">
        <f t="array" ref="E200">INDEX(GMW!$A$2:$HZ$100,MATCH(1,(GMW!$HY$2:$HY$100=E$3)*(GMW!$HZ$2:$HZ$100=E$1),0),$B200-1973)</f>
        <v>-6975.6019999999999</v>
      </c>
      <c r="F200" cm="1">
        <f t="array" ref="F200">INDEX(GMW!$A$2:$HZ$100,MATCH(1,(GMW!$HY$2:$HY$100=F$3)*(GMW!$HZ$2:$HZ$100=F$1),0),$B200-1973)</f>
        <v>305873.3</v>
      </c>
      <c r="G200" cm="1">
        <f t="array" ref="G200">INDEX(GMW!$A$2:$HZ$100,MATCH(1,(GMW!$HY$2:$HY$100=G$3)*(GMW!$HZ$2:$HZ$100=G$1),0),$B200-1973)</f>
        <v>9632.0300000000007</v>
      </c>
      <c r="H200" cm="1">
        <f t="array" ref="H200">INDEX(GMW!$A$2:$HZ$100,MATCH(1,(GMW!$HY$2:$HY$100=H$3)*(GMW!$HZ$2:$HZ$100=H$1),0),$B200-1973)</f>
        <v>19375.73</v>
      </c>
      <c r="I200" cm="1">
        <f t="array" ref="I200">INDEX(GMW!$A$2:$HZ$100,MATCH(1,(GMW!$HY$2:$HY$100=I$3)*(GMW!$HZ$2:$HZ$100=I$1),0),$B200-1973)</f>
        <v>318273.40000000002</v>
      </c>
      <c r="J200" cm="1">
        <f t="array" ref="J200">INDEX(GMW!$A$2:$HZ$100,MATCH(1,(GMW!$HY$2:$HY$100=J$3)*(GMW!$HZ$2:$HZ$100=J$1),0),$B200-1973)</f>
        <v>2985158</v>
      </c>
      <c r="K200" cm="1">
        <f t="array" ref="K200">INDEX(GMW!$A$2:$HZ$100,MATCH(1,(GMW!$HY$2:$HY$100=K$3)*(GMW!$HZ$2:$HZ$100=K$1),0),$B200-1973)</f>
        <v>802140.4</v>
      </c>
      <c r="L200" cm="1">
        <f t="array" ref="L200">INDEX(GMW!$A$2:$HZ$100,MATCH(1,(GMW!$HY$2:$HY$100=L$3)*(GMW!$HZ$2:$HZ$100=L$1),0),$B200-1973)</f>
        <v>612841.1</v>
      </c>
      <c r="M200" cm="1">
        <f t="array" ref="M200">INDEX(GMW!$A$2:$HZ$100,MATCH(1,(GMW!$HY$2:$HY$100=M$3)*(GMW!$HZ$2:$HZ$100=M$1),0),$B200-1973)</f>
        <v>130.9205</v>
      </c>
      <c r="N200" cm="1">
        <f t="array" ref="N200">INDEX(GMW!$A$2:$HZ$100,MATCH(1,(GMW!$HY$2:$HY$100=N$3)*(GMW!$HZ$2:$HZ$100=N$1),0),$B200-1973)</f>
        <v>145.15039999999999</v>
      </c>
      <c r="O200" cm="1">
        <f t="array" ref="O200">INDEX(GMW!$A$2:$HZ$100,MATCH(1,(GMW!$HY$2:$HY$100=O$3)*(GMW!$HZ$2:$HZ$100=O$1),0),$B200-1973)</f>
        <v>1.9998800000000001</v>
      </c>
      <c r="P200" cm="1">
        <f t="array" ref="P200">INDEX(GMW!$A$2:$HZ$100,MATCH(1,(GMW!$HY$2:$HY$100=P$3)*(GMW!$HZ$2:$HZ$100=P$1),0),$B200-1973)</f>
        <v>52474.52</v>
      </c>
      <c r="Q200" cm="1">
        <f t="array" ref="Q200">INDEX(GMW!$A$2:$HZ$100,MATCH(1,(GMW!$HY$2:$HY$100=Q$3)*(GMW!$HZ$2:$HZ$100=Q$1),0),$B200-1973)</f>
        <v>99.124979999999994</v>
      </c>
      <c r="R200" cm="1">
        <f t="array" ref="R200">INDEX(GMW!$A$2:$HZ$100,MATCH(1,(GMW!$HY$2:$HY$100=R$3)*(GMW!$HZ$2:$HZ$100=R$1),0),$B200-1973)</f>
        <v>34572.980000000003</v>
      </c>
      <c r="S200" cm="1">
        <f t="array" ref="S200">INDEX(GMW!$A$2:$HZ$100,MATCH(1,(GMW!$HY$2:$HY$100=S$3)*(GMW!$HZ$2:$HZ$100=S$1),0),$B200-1973)</f>
        <v>3.7500460000000002</v>
      </c>
      <c r="T200" cm="1">
        <f t="array" ref="T200">INDEX(GMW!$A$2:$HZ$100,MATCH(1,(GMW!$HY$2:$HY$100=T$3)*(GMW!$HZ$2:$HZ$100=T$1),0),$B200-1973)</f>
        <v>-2.4223330000000001E-2</v>
      </c>
      <c r="U200" cm="1">
        <f t="array" ref="U200">INDEX(GMW!$A$2:$HZ$100,MATCH(1,(GMW!$HY$2:$HY$100=U$3)*(GMW!$HZ$2:$HZ$100=U$1),0),$B200-1973)</f>
        <v>70798.59</v>
      </c>
      <c r="V200" cm="1">
        <f t="array" ref="V200">INDEX(GMW!$A$2:$HZ$100,MATCH(1,(GMW!$HY$2:$HY$100=V$3)*(GMW!$HZ$2:$HZ$100=V$1),0),$B200-1973)</f>
        <v>618668.9</v>
      </c>
      <c r="W200" cm="1">
        <f t="array" ref="W200">INDEX(GMW!$A$2:$HZ$100,MATCH(1,(GMW!$HY$2:$HY$100=W$3)*(GMW!$HZ$2:$HZ$100=W$1),0),$B200-1973)</f>
        <v>21685.31</v>
      </c>
      <c r="X200" cm="1">
        <f t="array" ref="X200">INDEX(GMW!$A$2:$HZ$100,MATCH(1,(GMW!$HY$2:$HY$100=X$3)*(GMW!$HZ$2:$HZ$100=X$1),0),$B200-1973)</f>
        <v>-5271.0389999999998</v>
      </c>
      <c r="Y200" cm="1">
        <f t="array" ref="Y200">INDEX(GMW!$A$2:$HZ$100,MATCH(1,(GMW!$HY$2:$HY$100=Y$3)*(GMW!$HZ$2:$HZ$100=Y$1),0),$B200-1973)</f>
        <v>308908.09999999998</v>
      </c>
      <c r="Z200" cm="1">
        <f t="array" ref="Z200">INDEX(GMW!$A$2:$HZ$100,MATCH(1,(GMW!$HY$2:$HY$100=Z$3)*(GMW!$HZ$2:$HZ$100=Z$1),0),$B200-1973)</f>
        <v>16414.27</v>
      </c>
      <c r="AA200" cm="1">
        <f t="array" ref="AA200">INDEX(GMW!$A$2:$HZ$100,MATCH(1,(GMW!$HY$2:$HY$100=AA$3)*(GMW!$HZ$2:$HZ$100=AA$1),0),$B200-1973)</f>
        <v>19375.73</v>
      </c>
      <c r="AB200" cm="1">
        <f t="array" ref="AB200">INDEX(GMW!$A$2:$HZ$100,MATCH(1,(GMW!$HY$2:$HY$100=AB$3)*(GMW!$HZ$2:$HZ$100=AB$1),0),$B200-1973)</f>
        <v>323012.8</v>
      </c>
      <c r="AC200" cm="1">
        <f t="array" ref="AC200">INDEX(GMW!$A$2:$HZ$100,MATCH(1,(GMW!$HY$2:$HY$100=AC$3)*(GMW!$HZ$2:$HZ$100=AC$1),0),$B200-1973)</f>
        <v>2988742</v>
      </c>
      <c r="AD200" cm="1">
        <f t="array" ref="AD200">INDEX(GMW!$A$2:$HZ$100,MATCH(1,(GMW!$HY$2:$HY$100=AD$3)*(GMW!$HZ$2:$HZ$100=AD$1),0),$B200-1973)</f>
        <v>812203.3</v>
      </c>
      <c r="AE200" cm="1">
        <f t="array" ref="AE200">INDEX(GMW!$A$2:$HZ$100,MATCH(1,(GMW!$HY$2:$HY$100=AE$3)*(GMW!$HZ$2:$HZ$100=AE$1),0),$B200-1973)</f>
        <v>614762.30000000005</v>
      </c>
      <c r="AF200" cm="1">
        <f t="array" ref="AF200">INDEX(GMW!$A$2:$HZ$100,MATCH(1,(GMW!$HY$2:$HY$100=AF$3)*(GMW!$HZ$2:$HZ$100=AF$1),0),$B200-1973)</f>
        <v>131.28280000000001</v>
      </c>
      <c r="AG200" cm="1">
        <f t="array" ref="AG200">INDEX(GMW!$A$2:$HZ$100,MATCH(1,(GMW!$HY$2:$HY$100=AG$3)*(GMW!$HZ$2:$HZ$100=AG$1),0),$B200-1973)</f>
        <v>145.4128</v>
      </c>
      <c r="AH200" cm="1">
        <f t="array" ref="AH200">INDEX(GMW!$A$2:$HZ$100,MATCH(1,(GMW!$HY$2:$HY$100=AH$3)*(GMW!$HZ$2:$HZ$100=AH$1),0),$B200-1973)</f>
        <v>2.0366559999999998</v>
      </c>
      <c r="AI200" cm="1">
        <f t="array" ref="AI200">INDEX(GMW!$A$2:$HZ$100,MATCH(1,(GMW!$HY$2:$HY$100=AI$3)*(GMW!$HZ$2:$HZ$100=AI$1),0),$B200-1973)</f>
        <v>52901.9</v>
      </c>
      <c r="AJ200" cm="1">
        <f t="array" ref="AJ200">INDEX(GMW!$A$2:$HZ$100,MATCH(1,(GMW!$HY$2:$HY$100=AJ$3)*(GMW!$HZ$2:$HZ$100=AJ$1),0),$B200-1973)</f>
        <v>99.913929999999993</v>
      </c>
      <c r="AK200" cm="1">
        <f t="array" ref="AK200">INDEX(GMW!$A$2:$HZ$100,MATCH(1,(GMW!$HY$2:$HY$100=AK$3)*(GMW!$HZ$2:$HZ$100=AK$1),0),$B200-1973)</f>
        <v>35906.589999999997</v>
      </c>
      <c r="AL200" cm="1">
        <f t="array" ref="AL200">INDEX(GMW!$A$2:$HZ$100,MATCH(1,(GMW!$HY$2:$HY$100=AL$3)*(GMW!$HZ$2:$HZ$100=AL$1),0),$B200-1973)</f>
        <v>3.4801920000000002</v>
      </c>
      <c r="AM200" cm="1">
        <f t="array" ref="AM200">INDEX(GMW!$A$2:$HZ$100,MATCH(1,(GMW!$HY$2:$HY$100=AM$3)*(GMW!$HZ$2:$HZ$100=AM$1),0),$B200-1973)</f>
        <v>0.63390729999999995</v>
      </c>
      <c r="AN200" cm="1">
        <f t="array" ref="AN200">INDEX(GMW!$A$2:$HZ$100,MATCH(1,(GMW!$HY$2:$HY$100=AN$3)*(GMW!$HZ$2:$HZ$100=AN$1),0),$B200-1973)</f>
        <v>70798.59</v>
      </c>
      <c r="AO200" cm="1">
        <f t="array" ref="AO200">INDEX(GMW!$A$2:$HZ$100,MATCH(1,(GMW!$HY$2:$HY$100=AO$3)*(GMW!$HZ$2:$HZ$100=AO$1),0),$B200-1973)</f>
        <v>622723.4</v>
      </c>
      <c r="AP200" cm="1">
        <f t="array" ref="AP200">INDEX(GMW!$A$2:$HZ$100,MATCH(1,(GMW!$HY$2:$HY$100=AP$3)*(GMW!$HZ$2:$HZ$100=AP$1),0),$B200-1973)</f>
        <v>19777.86</v>
      </c>
      <c r="AQ200" cm="1">
        <f t="array" ref="AQ200">INDEX(GMW!$A$2:$HZ$100,MATCH(1,(GMW!$HY$2:$HY$100=AQ$3)*(GMW!$HZ$2:$HZ$100=AQ$1),0),$B200-1973)</f>
        <v>-3422.6950000000002</v>
      </c>
      <c r="AR200" cm="1">
        <f t="array" ref="AR200">INDEX(GMW!$A$2:$HZ$100,MATCH(1,(GMW!$HY$2:$HY$100=AR$3)*(GMW!$HZ$2:$HZ$100=AR$1),0),$B200-1973)</f>
        <v>308689.09999999998</v>
      </c>
      <c r="AS200" cm="1">
        <f t="array" ref="AS200">INDEX(GMW!$A$2:$HZ$100,MATCH(1,(GMW!$HY$2:$HY$100=AS$3)*(GMW!$HZ$2:$HZ$100=AS$1),0),$B200-1973)</f>
        <v>16355.16</v>
      </c>
      <c r="AT200" cm="1">
        <f t="array" ref="AT200">INDEX(GMW!$A$2:$HZ$100,MATCH(1,(GMW!$HY$2:$HY$100=AT$3)*(GMW!$HZ$2:$HZ$100=AT$1),0),$B200-1973)</f>
        <v>19375.73</v>
      </c>
      <c r="AU200" cm="1">
        <f t="array" ref="AU200">INDEX(GMW!$A$2:$HZ$100,MATCH(1,(GMW!$HY$2:$HY$100=AU$3)*(GMW!$HZ$2:$HZ$100=AU$1),0),$B200-1973)</f>
        <v>324642.2</v>
      </c>
      <c r="AV200" cm="1">
        <f t="array" ref="AV200">INDEX(GMW!$A$2:$HZ$100,MATCH(1,(GMW!$HY$2:$HY$100=AV$3)*(GMW!$HZ$2:$HZ$100=AV$1),0),$B200-1973)</f>
        <v>2977842</v>
      </c>
      <c r="AW200" cm="1">
        <f t="array" ref="AW200">INDEX(GMW!$A$2:$HZ$100,MATCH(1,(GMW!$HY$2:$HY$100=AW$3)*(GMW!$HZ$2:$HZ$100=AW$1),0),$B200-1973)</f>
        <v>816597.7</v>
      </c>
      <c r="AX200" cm="1">
        <f t="array" ref="AX200">INDEX(GMW!$A$2:$HZ$100,MATCH(1,(GMW!$HY$2:$HY$100=AX$3)*(GMW!$HZ$2:$HZ$100=AX$1),0),$B200-1973)</f>
        <v>622739.6</v>
      </c>
      <c r="AY200" cm="1">
        <f t="array" ref="AY200">INDEX(GMW!$A$2:$HZ$100,MATCH(1,(GMW!$HY$2:$HY$100=AY$3)*(GMW!$HZ$2:$HZ$100=AY$1),0),$B200-1973)</f>
        <v>131.13399999999999</v>
      </c>
      <c r="AZ200" cm="1">
        <f t="array" ref="AZ200">INDEX(GMW!$A$2:$HZ$100,MATCH(1,(GMW!$HY$2:$HY$100=AZ$3)*(GMW!$HZ$2:$HZ$100=AZ$1),0),$B200-1973)</f>
        <v>145.21610000000001</v>
      </c>
      <c r="BA200" cm="1">
        <f t="array" ref="BA200">INDEX(GMW!$A$2:$HZ$100,MATCH(1,(GMW!$HY$2:$HY$100=BA$3)*(GMW!$HZ$2:$HZ$100=BA$1),0),$B200-1973)</f>
        <v>1.9313359999999999</v>
      </c>
      <c r="BB200" cm="1">
        <f t="array" ref="BB200">INDEX(GMW!$A$2:$HZ$100,MATCH(1,(GMW!$HY$2:$HY$100=BB$3)*(GMW!$HZ$2:$HZ$100=BB$1),0),$B200-1973)</f>
        <v>53234.89</v>
      </c>
      <c r="BC200" cm="1">
        <f t="array" ref="BC200">INDEX(GMW!$A$2:$HZ$100,MATCH(1,(GMW!$HY$2:$HY$100=BC$3)*(GMW!$HZ$2:$HZ$100=BC$1),0),$B200-1973)</f>
        <v>100.5205</v>
      </c>
      <c r="BD200" cm="1">
        <f t="array" ref="BD200">INDEX(GMW!$A$2:$HZ$100,MATCH(1,(GMW!$HY$2:$HY$100=BD$3)*(GMW!$HZ$2:$HZ$100=BD$1),0),$B200-1973)</f>
        <v>36374.21</v>
      </c>
      <c r="BE200" cm="1">
        <f t="array" ref="BE200">INDEX(GMW!$A$2:$HZ$100,MATCH(1,(GMW!$HY$2:$HY$100=BE$3)*(GMW!$HZ$2:$HZ$100=BE$1),0),$B200-1973)</f>
        <v>3.2911039999999998</v>
      </c>
      <c r="BF200" cm="1">
        <f t="array" ref="BF200">INDEX(GMW!$A$2:$HZ$100,MATCH(1,(GMW!$HY$2:$HY$100=BF$3)*(GMW!$HZ$2:$HZ$100=BF$1),0),$B200-1973)</f>
        <v>-2.6702879999999998E-3</v>
      </c>
      <c r="BG200" cm="1">
        <f t="array" ref="BG200">INDEX(GMW!$A$2:$HZ$100,MATCH(1,(GMW!$HY$2:$HY$100=BG$3)*(GMW!$HZ$2:$HZ$100=BG$1),0),$B200-1973)</f>
        <v>70798.59</v>
      </c>
      <c r="BJ200">
        <f t="shared" si="145"/>
        <v>2028</v>
      </c>
    </row>
    <row r="201" spans="1:63">
      <c r="B201">
        <f t="shared" ref="B201:B222" si="161">+B200+1</f>
        <v>2174</v>
      </c>
      <c r="C201" cm="1">
        <f t="array" ref="C201">INDEX(GMW!$A$2:$HZ$100,MATCH(1,(GMW!$HY$2:$HY$100=C$3)*(GMW!$HZ$2:$HZ$100=C$1),0),$B201-1973)</f>
        <v>615082.5</v>
      </c>
      <c r="D201" cm="1">
        <f t="array" ref="D201">INDEX(GMW!$A$2:$HZ$100,MATCH(1,(GMW!$HY$2:$HY$100=D$3)*(GMW!$HZ$2:$HZ$100=D$1),0),$B201-1973)</f>
        <v>5117.0600000000004</v>
      </c>
      <c r="E201" cm="1">
        <f t="array" ref="E201">INDEX(GMW!$A$2:$HZ$100,MATCH(1,(GMW!$HY$2:$HY$100=E$3)*(GMW!$HZ$2:$HZ$100=E$1),0),$B201-1973)</f>
        <v>5849.0510000000004</v>
      </c>
      <c r="F201" cm="1">
        <f t="array" ref="F201">INDEX(GMW!$A$2:$HZ$100,MATCH(1,(GMW!$HY$2:$HY$100=F$3)*(GMW!$HZ$2:$HZ$100=F$1),0),$B201-1973)</f>
        <v>308534.8</v>
      </c>
      <c r="G201" cm="1">
        <f t="array" ref="G201">INDEX(GMW!$A$2:$HZ$100,MATCH(1,(GMW!$HY$2:$HY$100=G$3)*(GMW!$HZ$2:$HZ$100=G$1),0),$B201-1973)</f>
        <v>10966.11</v>
      </c>
      <c r="H201" cm="1">
        <f t="array" ref="H201">INDEX(GMW!$A$2:$HZ$100,MATCH(1,(GMW!$HY$2:$HY$100=H$3)*(GMW!$HZ$2:$HZ$100=H$1),0),$B201-1973)</f>
        <v>19375.73</v>
      </c>
      <c r="I201" cm="1">
        <f t="array" ref="I201">INDEX(GMW!$A$2:$HZ$100,MATCH(1,(GMW!$HY$2:$HY$100=I$3)*(GMW!$HZ$2:$HZ$100=I$1),0),$B201-1973)</f>
        <v>333759.59999999998</v>
      </c>
      <c r="J201" cm="1">
        <f t="array" ref="J201">INDEX(GMW!$A$2:$HZ$100,MATCH(1,(GMW!$HY$2:$HY$100=J$3)*(GMW!$HZ$2:$HZ$100=J$1),0),$B201-1973)</f>
        <v>3001211</v>
      </c>
      <c r="K201" cm="1">
        <f t="array" ref="K201">INDEX(GMW!$A$2:$HZ$100,MATCH(1,(GMW!$HY$2:$HY$100=K$3)*(GMW!$HZ$2:$HZ$100=K$1),0),$B201-1973)</f>
        <v>809296.5</v>
      </c>
      <c r="L201" cm="1">
        <f t="array" ref="L201">INDEX(GMW!$A$2:$HZ$100,MATCH(1,(GMW!$HY$2:$HY$100=L$3)*(GMW!$HZ$2:$HZ$100=L$1),0),$B201-1973)</f>
        <v>615295.4</v>
      </c>
      <c r="M201" cm="1">
        <f t="array" ref="M201">INDEX(GMW!$A$2:$HZ$100,MATCH(1,(GMW!$HY$2:$HY$100=M$3)*(GMW!$HZ$2:$HZ$100=M$1),0),$B201-1973)</f>
        <v>131.5753</v>
      </c>
      <c r="N201" cm="1">
        <f t="array" ref="N201">INDEX(GMW!$A$2:$HZ$100,MATCH(1,(GMW!$HY$2:$HY$100=N$3)*(GMW!$HZ$2:$HZ$100=N$1),0),$B201-1973)</f>
        <v>145.91849999999999</v>
      </c>
      <c r="O201" cm="1">
        <f t="array" ref="O201">INDEX(GMW!$A$2:$HZ$100,MATCH(1,(GMW!$HY$2:$HY$100=O$3)*(GMW!$HZ$2:$HZ$100=O$1),0),$B201-1973)</f>
        <v>1.9999020000000001</v>
      </c>
      <c r="P201" cm="1">
        <f t="array" ref="P201">INDEX(GMW!$A$2:$HZ$100,MATCH(1,(GMW!$HY$2:$HY$100=P$3)*(GMW!$HZ$2:$HZ$100=P$1),0),$B201-1973)</f>
        <v>52598.93</v>
      </c>
      <c r="Q201" cm="1">
        <f t="array" ref="Q201">INDEX(GMW!$A$2:$HZ$100,MATCH(1,(GMW!$HY$2:$HY$100=Q$3)*(GMW!$HZ$2:$HZ$100=Q$1),0),$B201-1973)</f>
        <v>99.370050000000006</v>
      </c>
      <c r="R201" cm="1">
        <f t="array" ref="R201">INDEX(GMW!$A$2:$HZ$100,MATCH(1,(GMW!$HY$2:$HY$100=R$3)*(GMW!$HZ$2:$HZ$100=R$1),0),$B201-1973)</f>
        <v>34679.57</v>
      </c>
      <c r="S201" cm="1">
        <f t="array" ref="S201">INDEX(GMW!$A$2:$HZ$100,MATCH(1,(GMW!$HY$2:$HY$100=S$3)*(GMW!$HZ$2:$HZ$100=S$1),0),$B201-1973)</f>
        <v>3.7499929999999999</v>
      </c>
      <c r="T201" cm="1">
        <f t="array" ref="T201">INDEX(GMW!$A$2:$HZ$100,MATCH(1,(GMW!$HY$2:$HY$100=T$3)*(GMW!$HZ$2:$HZ$100=T$1),0),$B201-1973)</f>
        <v>-3.4618379999999997E-2</v>
      </c>
      <c r="U201" cm="1">
        <f t="array" ref="U201">INDEX(GMW!$A$2:$HZ$100,MATCH(1,(GMW!$HY$2:$HY$100=U$3)*(GMW!$HZ$2:$HZ$100=U$1),0),$B201-1973)</f>
        <v>70874.13</v>
      </c>
      <c r="V201" cm="1">
        <f t="array" ref="V201">INDEX(GMW!$A$2:$HZ$100,MATCH(1,(GMW!$HY$2:$HY$100=V$3)*(GMW!$HZ$2:$HZ$100=V$1),0),$B201-1973)</f>
        <v>622311.9</v>
      </c>
      <c r="W201" cm="1">
        <f t="array" ref="W201">INDEX(GMW!$A$2:$HZ$100,MATCH(1,(GMW!$HY$2:$HY$100=W$3)*(GMW!$HZ$2:$HZ$100=W$1),0),$B201-1973)</f>
        <v>10495.86</v>
      </c>
      <c r="X201" cm="1">
        <f t="array" ref="X201">INDEX(GMW!$A$2:$HZ$100,MATCH(1,(GMW!$HY$2:$HY$100=X$3)*(GMW!$HZ$2:$HZ$100=X$1),0),$B201-1973)</f>
        <v>8393.1129999999994</v>
      </c>
      <c r="Y201" cm="1">
        <f t="array" ref="Y201">INDEX(GMW!$A$2:$HZ$100,MATCH(1,(GMW!$HY$2:$HY$100=Y$3)*(GMW!$HZ$2:$HZ$100=Y$1),0),$B201-1973)</f>
        <v>311257.3</v>
      </c>
      <c r="Z201" cm="1">
        <f t="array" ref="Z201">INDEX(GMW!$A$2:$HZ$100,MATCH(1,(GMW!$HY$2:$HY$100=Z$3)*(GMW!$HZ$2:$HZ$100=Z$1),0),$B201-1973)</f>
        <v>18888.97</v>
      </c>
      <c r="AA201" cm="1">
        <f t="array" ref="AA201">INDEX(GMW!$A$2:$HZ$100,MATCH(1,(GMW!$HY$2:$HY$100=AA$3)*(GMW!$HZ$2:$HZ$100=AA$1),0),$B201-1973)</f>
        <v>19375.73</v>
      </c>
      <c r="AB201" cm="1">
        <f t="array" ref="AB201">INDEX(GMW!$A$2:$HZ$100,MATCH(1,(GMW!$HY$2:$HY$100=AB$3)*(GMW!$HZ$2:$HZ$100=AB$1),0),$B201-1973)</f>
        <v>339026.2</v>
      </c>
      <c r="AC201" cm="1">
        <f t="array" ref="AC201">INDEX(GMW!$A$2:$HZ$100,MATCH(1,(GMW!$HY$2:$HY$100=AC$3)*(GMW!$HZ$2:$HZ$100=AC$1),0),$B201-1973)</f>
        <v>3010175</v>
      </c>
      <c r="AD201" cm="1">
        <f t="array" ref="AD201">INDEX(GMW!$A$2:$HZ$100,MATCH(1,(GMW!$HY$2:$HY$100=AD$3)*(GMW!$HZ$2:$HZ$100=AD$1),0),$B201-1973)</f>
        <v>821149.3</v>
      </c>
      <c r="AE201" cm="1">
        <f t="array" ref="AE201">INDEX(GMW!$A$2:$HZ$100,MATCH(1,(GMW!$HY$2:$HY$100=AE$3)*(GMW!$HZ$2:$HZ$100=AE$1),0),$B201-1973)</f>
        <v>617601.80000000005</v>
      </c>
      <c r="AF201" cm="1">
        <f t="array" ref="AF201">INDEX(GMW!$A$2:$HZ$100,MATCH(1,(GMW!$HY$2:$HY$100=AF$3)*(GMW!$HZ$2:$HZ$100=AF$1),0),$B201-1973)</f>
        <v>131.95179999999999</v>
      </c>
      <c r="AG201" cm="1">
        <f t="array" ref="AG201">INDEX(GMW!$A$2:$HZ$100,MATCH(1,(GMW!$HY$2:$HY$100=AG$3)*(GMW!$HZ$2:$HZ$100=AG$1),0),$B201-1973)</f>
        <v>146.24250000000001</v>
      </c>
      <c r="AH201" cm="1">
        <f t="array" ref="AH201">INDEX(GMW!$A$2:$HZ$100,MATCH(1,(GMW!$HY$2:$HY$100=AH$3)*(GMW!$HZ$2:$HZ$100=AH$1),0),$B201-1973)</f>
        <v>2.0593379999999999</v>
      </c>
      <c r="AI201" cm="1">
        <f t="array" ref="AI201">INDEX(GMW!$A$2:$HZ$100,MATCH(1,(GMW!$HY$2:$HY$100=AI$3)*(GMW!$HZ$2:$HZ$100=AI$1),0),$B201-1973)</f>
        <v>53124.03</v>
      </c>
      <c r="AJ201" cm="1">
        <f t="array" ref="AJ201">INDEX(GMW!$A$2:$HZ$100,MATCH(1,(GMW!$HY$2:$HY$100=AJ$3)*(GMW!$HZ$2:$HZ$100=AJ$1),0),$B201-1973)</f>
        <v>100.32599999999999</v>
      </c>
      <c r="AK201" cm="1">
        <f t="array" ref="AK201">INDEX(GMW!$A$2:$HZ$100,MATCH(1,(GMW!$HY$2:$HY$100=AK$3)*(GMW!$HZ$2:$HZ$100=AK$1),0),$B201-1973)</f>
        <v>36338.67</v>
      </c>
      <c r="AL201" cm="1">
        <f t="array" ref="AL201">INDEX(GMW!$A$2:$HZ$100,MATCH(1,(GMW!$HY$2:$HY$100=AL$3)*(GMW!$HZ$2:$HZ$100=AL$1),0),$B201-1973)</f>
        <v>3.4164439999999998</v>
      </c>
      <c r="AM201" cm="1">
        <f t="array" ref="AM201">INDEX(GMW!$A$2:$HZ$100,MATCH(1,(GMW!$HY$2:$HY$100=AM$3)*(GMW!$HZ$2:$HZ$100=AM$1),0),$B201-1973)</f>
        <v>0.76017380000000001</v>
      </c>
      <c r="AN201" cm="1">
        <f t="array" ref="AN201">INDEX(GMW!$A$2:$HZ$100,MATCH(1,(GMW!$HY$2:$HY$100=AN$3)*(GMW!$HZ$2:$HZ$100=AN$1),0),$B201-1973)</f>
        <v>70874.13</v>
      </c>
      <c r="AO201" cm="1">
        <f t="array" ref="AO201">INDEX(GMW!$A$2:$HZ$100,MATCH(1,(GMW!$HY$2:$HY$100=AO$3)*(GMW!$HZ$2:$HZ$100=AO$1),0),$B201-1973)</f>
        <v>626907.9</v>
      </c>
      <c r="AP201" cm="1">
        <f t="array" ref="AP201">INDEX(GMW!$A$2:$HZ$100,MATCH(1,(GMW!$HY$2:$HY$100=AP$3)*(GMW!$HZ$2:$HZ$100=AP$1),0),$B201-1973)</f>
        <v>8314.902</v>
      </c>
      <c r="AQ201" cm="1">
        <f t="array" ref="AQ201">INDEX(GMW!$A$2:$HZ$100,MATCH(1,(GMW!$HY$2:$HY$100=AQ$3)*(GMW!$HZ$2:$HZ$100=AQ$1),0),$B201-1973)</f>
        <v>10504.18</v>
      </c>
      <c r="AR201" cm="1">
        <f t="array" ref="AR201">INDEX(GMW!$A$2:$HZ$100,MATCH(1,(GMW!$HY$2:$HY$100=AR$3)*(GMW!$HZ$2:$HZ$100=AR$1),0),$B201-1973)</f>
        <v>311011.3</v>
      </c>
      <c r="AS201" cm="1">
        <f t="array" ref="AS201">INDEX(GMW!$A$2:$HZ$100,MATCH(1,(GMW!$HY$2:$HY$100=AS$3)*(GMW!$HZ$2:$HZ$100=AS$1),0),$B201-1973)</f>
        <v>18819.080000000002</v>
      </c>
      <c r="AT201" cm="1">
        <f t="array" ref="AT201">INDEX(GMW!$A$2:$HZ$100,MATCH(1,(GMW!$HY$2:$HY$100=AT$3)*(GMW!$HZ$2:$HZ$100=AT$1),0),$B201-1973)</f>
        <v>19375.73</v>
      </c>
      <c r="AU201" cm="1">
        <f t="array" ref="AU201">INDEX(GMW!$A$2:$HZ$100,MATCH(1,(GMW!$HY$2:$HY$100=AU$3)*(GMW!$HZ$2:$HZ$100=AU$1),0),$B201-1973)</f>
        <v>340891.2</v>
      </c>
      <c r="AV201" cm="1">
        <f t="array" ref="AV201">INDEX(GMW!$A$2:$HZ$100,MATCH(1,(GMW!$HY$2:$HY$100=AV$3)*(GMW!$HZ$2:$HZ$100=AV$1),0),$B201-1973)</f>
        <v>2997093</v>
      </c>
      <c r="AW201" cm="1">
        <f t="array" ref="AW201">INDEX(GMW!$A$2:$HZ$100,MATCH(1,(GMW!$HY$2:$HY$100=AW$3)*(GMW!$HZ$2:$HZ$100=AW$1),0),$B201-1973)</f>
        <v>826126.2</v>
      </c>
      <c r="AX201" cm="1">
        <f t="array" ref="AX201">INDEX(GMW!$A$2:$HZ$100,MATCH(1,(GMW!$HY$2:$HY$100=AX$3)*(GMW!$HZ$2:$HZ$100=AX$1),0),$B201-1973)</f>
        <v>625686.30000000005</v>
      </c>
      <c r="AY201" cm="1">
        <f t="array" ref="AY201">INDEX(GMW!$A$2:$HZ$100,MATCH(1,(GMW!$HY$2:$HY$100=AY$3)*(GMW!$HZ$2:$HZ$100=AY$1),0),$B201-1973)</f>
        <v>131.77869999999999</v>
      </c>
      <c r="AZ201" cm="1">
        <f t="array" ref="AZ201">INDEX(GMW!$A$2:$HZ$100,MATCH(1,(GMW!$HY$2:$HY$100=AZ$3)*(GMW!$HZ$2:$HZ$100=AZ$1),0),$B201-1973)</f>
        <v>146.0163</v>
      </c>
      <c r="BA201" cm="1">
        <f t="array" ref="BA201">INDEX(GMW!$A$2:$HZ$100,MATCH(1,(GMW!$HY$2:$HY$100=BA$3)*(GMW!$HZ$2:$HZ$100=BA$1),0),$B201-1973)</f>
        <v>1.9483699999999999</v>
      </c>
      <c r="BB201" cm="1">
        <f t="array" ref="BB201">INDEX(GMW!$A$2:$HZ$100,MATCH(1,(GMW!$HY$2:$HY$100=BB$3)*(GMW!$HZ$2:$HZ$100=BB$1),0),$B201-1973)</f>
        <v>53499.64</v>
      </c>
      <c r="BC201" cm="1">
        <f t="array" ref="BC201">INDEX(GMW!$A$2:$HZ$100,MATCH(1,(GMW!$HY$2:$HY$100=BC$3)*(GMW!$HZ$2:$HZ$100=BC$1),0),$B201-1973)</f>
        <v>101.01139999999999</v>
      </c>
      <c r="BD201" cm="1">
        <f t="array" ref="BD201">INDEX(GMW!$A$2:$HZ$100,MATCH(1,(GMW!$HY$2:$HY$100=BD$3)*(GMW!$HZ$2:$HZ$100=BD$1),0),$B201-1973)</f>
        <v>36868.14</v>
      </c>
      <c r="BE201" cm="1">
        <f t="array" ref="BE201">INDEX(GMW!$A$2:$HZ$100,MATCH(1,(GMW!$HY$2:$HY$100=BE$3)*(GMW!$HZ$2:$HZ$100=BE$1),0),$B201-1973)</f>
        <v>3.2096900000000002</v>
      </c>
      <c r="BF201" cm="1">
        <f t="array" ref="BF201">INDEX(GMW!$A$2:$HZ$100,MATCH(1,(GMW!$HY$2:$HY$100=BF$3)*(GMW!$HZ$2:$HZ$100=BF$1),0),$B201-1973)</f>
        <v>0.19502639999999999</v>
      </c>
      <c r="BG201" cm="1">
        <f t="array" ref="BG201">INDEX(GMW!$A$2:$HZ$100,MATCH(1,(GMW!$HY$2:$HY$100=BG$3)*(GMW!$HZ$2:$HZ$100=BG$1),0),$B201-1973)</f>
        <v>70874.13</v>
      </c>
      <c r="BJ201">
        <f t="shared" si="145"/>
        <v>2028</v>
      </c>
    </row>
    <row r="202" spans="1:63">
      <c r="B202">
        <f t="shared" si="161"/>
        <v>2175</v>
      </c>
      <c r="C202" cm="1">
        <f t="array" ref="C202">INDEX(GMW!$A$2:$HZ$100,MATCH(1,(GMW!$HY$2:$HY$100=C$3)*(GMW!$HZ$2:$HZ$100=C$1),0),$B202-1973)</f>
        <v>617481</v>
      </c>
      <c r="D202" cm="1">
        <f t="array" ref="D202">INDEX(GMW!$A$2:$HZ$100,MATCH(1,(GMW!$HY$2:$HY$100=D$3)*(GMW!$HZ$2:$HZ$100=D$1),0),$B202-1973)</f>
        <v>21487.47</v>
      </c>
      <c r="E202" cm="1">
        <f t="array" ref="E202">INDEX(GMW!$A$2:$HZ$100,MATCH(1,(GMW!$HY$2:$HY$100=E$3)*(GMW!$HZ$2:$HZ$100=E$1),0),$B202-1973)</f>
        <v>-9788.4770000000008</v>
      </c>
      <c r="F202" cm="1">
        <f t="array" ref="F202">INDEX(GMW!$A$2:$HZ$100,MATCH(1,(GMW!$HY$2:$HY$100=F$3)*(GMW!$HZ$2:$HZ$100=F$1),0),$B202-1973)</f>
        <v>311094.09999999998</v>
      </c>
      <c r="G202" cm="1">
        <f t="array" ref="G202">INDEX(GMW!$A$2:$HZ$100,MATCH(1,(GMW!$HY$2:$HY$100=G$3)*(GMW!$HZ$2:$HZ$100=G$1),0),$B202-1973)</f>
        <v>11698.99</v>
      </c>
      <c r="H202" cm="1">
        <f t="array" ref="H202">INDEX(GMW!$A$2:$HZ$100,MATCH(1,(GMW!$HY$2:$HY$100=H$3)*(GMW!$HZ$2:$HZ$100=H$1),0),$B202-1973)</f>
        <v>19375.73</v>
      </c>
      <c r="I202" cm="1">
        <f t="array" ref="I202">INDEX(GMW!$A$2:$HZ$100,MATCH(1,(GMW!$HY$2:$HY$100=I$3)*(GMW!$HZ$2:$HZ$100=I$1),0),$B202-1973)</f>
        <v>320681.40000000002</v>
      </c>
      <c r="J202" cm="1">
        <f t="array" ref="J202">INDEX(GMW!$A$2:$HZ$100,MATCH(1,(GMW!$HY$2:$HY$100=J$3)*(GMW!$HZ$2:$HZ$100=J$1),0),$B202-1973)</f>
        <v>3033634</v>
      </c>
      <c r="K202" cm="1">
        <f t="array" ref="K202">INDEX(GMW!$A$2:$HZ$100,MATCH(1,(GMW!$HY$2:$HY$100=K$3)*(GMW!$HZ$2:$HZ$100=K$1),0),$B202-1973)</f>
        <v>816515.4</v>
      </c>
      <c r="L202" cm="1">
        <f t="array" ref="L202">INDEX(GMW!$A$2:$HZ$100,MATCH(1,(GMW!$HY$2:$HY$100=L$3)*(GMW!$HZ$2:$HZ$100=L$1),0),$B202-1973)</f>
        <v>617752.6</v>
      </c>
      <c r="M202" cm="1">
        <f t="array" ref="M202">INDEX(GMW!$A$2:$HZ$100,MATCH(1,(GMW!$HY$2:$HY$100=M$3)*(GMW!$HZ$2:$HZ$100=M$1),0),$B202-1973)</f>
        <v>132.23330000000001</v>
      </c>
      <c r="N202" cm="1">
        <f t="array" ref="N202">INDEX(GMW!$A$2:$HZ$100,MATCH(1,(GMW!$HY$2:$HY$100=N$3)*(GMW!$HZ$2:$HZ$100=N$1),0),$B202-1973)</f>
        <v>146.53540000000001</v>
      </c>
      <c r="O202" cm="1">
        <f t="array" ref="O202">INDEX(GMW!$A$2:$HZ$100,MATCH(1,(GMW!$HY$2:$HY$100=O$3)*(GMW!$HZ$2:$HZ$100=O$1),0),$B202-1973)</f>
        <v>1.999946</v>
      </c>
      <c r="P202" cm="1">
        <f t="array" ref="P202">INDEX(GMW!$A$2:$HZ$100,MATCH(1,(GMW!$HY$2:$HY$100=P$3)*(GMW!$HZ$2:$HZ$100=P$1),0),$B202-1973)</f>
        <v>52716.05</v>
      </c>
      <c r="Q202" cm="1">
        <f t="array" ref="Q202">INDEX(GMW!$A$2:$HZ$100,MATCH(1,(GMW!$HY$2:$HY$100=Q$3)*(GMW!$HZ$2:$HZ$100=Q$1),0),$B202-1973)</f>
        <v>99.602490000000003</v>
      </c>
      <c r="R202" cm="1">
        <f t="array" ref="R202">INDEX(GMW!$A$2:$HZ$100,MATCH(1,(GMW!$HY$2:$HY$100=R$3)*(GMW!$HZ$2:$HZ$100=R$1),0),$B202-1973)</f>
        <v>34779.32</v>
      </c>
      <c r="S202" cm="1">
        <f t="array" ref="S202">INDEX(GMW!$A$2:$HZ$100,MATCH(1,(GMW!$HY$2:$HY$100=S$3)*(GMW!$HZ$2:$HZ$100=S$1),0),$B202-1973)</f>
        <v>3.7499030000000002</v>
      </c>
      <c r="T202" cm="1">
        <f t="array" ref="T202">INDEX(GMW!$A$2:$HZ$100,MATCH(1,(GMW!$HY$2:$HY$100=T$3)*(GMW!$HZ$2:$HZ$100=T$1),0),$B202-1973)</f>
        <v>-4.3964389999999999E-2</v>
      </c>
      <c r="U202" cm="1">
        <f t="array" ref="U202">INDEX(GMW!$A$2:$HZ$100,MATCH(1,(GMW!$HY$2:$HY$100=U$3)*(GMW!$HZ$2:$HZ$100=U$1),0),$B202-1973)</f>
        <v>70949.679999999993</v>
      </c>
      <c r="V202" cm="1">
        <f t="array" ref="V202">INDEX(GMW!$A$2:$HZ$100,MATCH(1,(GMW!$HY$2:$HY$100=V$3)*(GMW!$HZ$2:$HZ$100=V$1),0),$B202-1973)</f>
        <v>625292.1</v>
      </c>
      <c r="W202" cm="1">
        <f t="array" ref="W202">INDEX(GMW!$A$2:$HZ$100,MATCH(1,(GMW!$HY$2:$HY$100=W$3)*(GMW!$HZ$2:$HZ$100=W$1),0),$B202-1973)</f>
        <v>26959.21</v>
      </c>
      <c r="X202" cm="1">
        <f t="array" ref="X202">INDEX(GMW!$A$2:$HZ$100,MATCH(1,(GMW!$HY$2:$HY$100=X$3)*(GMW!$HZ$2:$HZ$100=X$1),0),$B202-1973)</f>
        <v>-6552.7889999999998</v>
      </c>
      <c r="Y202" cm="1">
        <f t="array" ref="Y202">INDEX(GMW!$A$2:$HZ$100,MATCH(1,(GMW!$HY$2:$HY$100=Y$3)*(GMW!$HZ$2:$HZ$100=Y$1),0),$B202-1973)</f>
        <v>313880.09999999998</v>
      </c>
      <c r="Z202" cm="1">
        <f t="array" ref="Z202">INDEX(GMW!$A$2:$HZ$100,MATCH(1,(GMW!$HY$2:$HY$100=Z$3)*(GMW!$HZ$2:$HZ$100=Z$1),0),$B202-1973)</f>
        <v>20406.43</v>
      </c>
      <c r="AA202" cm="1">
        <f t="array" ref="AA202">INDEX(GMW!$A$2:$HZ$100,MATCH(1,(GMW!$HY$2:$HY$100=AA$3)*(GMW!$HZ$2:$HZ$100=AA$1),0),$B202-1973)</f>
        <v>19375.73</v>
      </c>
      <c r="AB202" cm="1">
        <f t="array" ref="AB202">INDEX(GMW!$A$2:$HZ$100,MATCH(1,(GMW!$HY$2:$HY$100=AB$3)*(GMW!$HZ$2:$HZ$100=AB$1),0),$B202-1973)</f>
        <v>326703</v>
      </c>
      <c r="AC202" cm="1">
        <f t="array" ref="AC202">INDEX(GMW!$A$2:$HZ$100,MATCH(1,(GMW!$HY$2:$HY$100=AC$3)*(GMW!$HZ$2:$HZ$100=AC$1),0),$B202-1973)</f>
        <v>3048070</v>
      </c>
      <c r="AD202" cm="1">
        <f t="array" ref="AD202">INDEX(GMW!$A$2:$HZ$100,MATCH(1,(GMW!$HY$2:$HY$100=AD$3)*(GMW!$HZ$2:$HZ$100=AD$1),0),$B202-1973)</f>
        <v>829740.1</v>
      </c>
      <c r="AE202" cm="1">
        <f t="array" ref="AE202">INDEX(GMW!$A$2:$HZ$100,MATCH(1,(GMW!$HY$2:$HY$100=AE$3)*(GMW!$HZ$2:$HZ$100=AE$1),0),$B202-1973)</f>
        <v>620537.1</v>
      </c>
      <c r="AF202" cm="1">
        <f t="array" ref="AF202">INDEX(GMW!$A$2:$HZ$100,MATCH(1,(GMW!$HY$2:$HY$100=AF$3)*(GMW!$HZ$2:$HZ$100=AF$1),0),$B202-1973)</f>
        <v>132.69659999999999</v>
      </c>
      <c r="AG202" cm="1">
        <f t="array" ref="AG202">INDEX(GMW!$A$2:$HZ$100,MATCH(1,(GMW!$HY$2:$HY$100=AG$3)*(GMW!$HZ$2:$HZ$100=AG$1),0),$B202-1973)</f>
        <v>146.9297</v>
      </c>
      <c r="AH202" cm="1">
        <f t="array" ref="AH202">INDEX(GMW!$A$2:$HZ$100,MATCH(1,(GMW!$HY$2:$HY$100=AH$3)*(GMW!$HZ$2:$HZ$100=AH$1),0),$B202-1973)</f>
        <v>2.093235</v>
      </c>
      <c r="AI202" cm="1">
        <f t="array" ref="AI202">INDEX(GMW!$A$2:$HZ$100,MATCH(1,(GMW!$HY$2:$HY$100=AI$3)*(GMW!$HZ$2:$HZ$100=AI$1),0),$B202-1973)</f>
        <v>53275.1</v>
      </c>
      <c r="AJ202" cm="1">
        <f t="array" ref="AJ202">INDEX(GMW!$A$2:$HZ$100,MATCH(1,(GMW!$HY$2:$HY$100=AJ$3)*(GMW!$HZ$2:$HZ$100=AJ$1),0),$B202-1973)</f>
        <v>100.60980000000001</v>
      </c>
      <c r="AK202" cm="1">
        <f t="array" ref="AK202">INDEX(GMW!$A$2:$HZ$100,MATCH(1,(GMW!$HY$2:$HY$100=AK$3)*(GMW!$HZ$2:$HZ$100=AK$1),0),$B202-1973)</f>
        <v>36638.550000000003</v>
      </c>
      <c r="AL202" cm="1">
        <f t="array" ref="AL202">INDEX(GMW!$A$2:$HZ$100,MATCH(1,(GMW!$HY$2:$HY$100=AL$3)*(GMW!$HZ$2:$HZ$100=AL$1),0),$B202-1973)</f>
        <v>3.310343</v>
      </c>
      <c r="AM202" cm="1">
        <f t="array" ref="AM202">INDEX(GMW!$A$2:$HZ$100,MATCH(1,(GMW!$HY$2:$HY$100=AM$3)*(GMW!$HZ$2:$HZ$100=AM$1),0),$B202-1973)</f>
        <v>0.76322559999999995</v>
      </c>
      <c r="AN202" cm="1">
        <f t="array" ref="AN202">INDEX(GMW!$A$2:$HZ$100,MATCH(1,(GMW!$HY$2:$HY$100=AN$3)*(GMW!$HZ$2:$HZ$100=AN$1),0),$B202-1973)</f>
        <v>70949.679999999993</v>
      </c>
      <c r="AO202" cm="1">
        <f t="array" ref="AO202">INDEX(GMW!$A$2:$HZ$100,MATCH(1,(GMW!$HY$2:$HY$100=AO$3)*(GMW!$HZ$2:$HZ$100=AO$1),0),$B202-1973)</f>
        <v>630432.19999999995</v>
      </c>
      <c r="AP202" cm="1">
        <f t="array" ref="AP202">INDEX(GMW!$A$2:$HZ$100,MATCH(1,(GMW!$HY$2:$HY$100=AP$3)*(GMW!$HZ$2:$HZ$100=AP$1),0),$B202-1973)</f>
        <v>24515.07</v>
      </c>
      <c r="AQ202" cm="1">
        <f t="array" ref="AQ202">INDEX(GMW!$A$2:$HZ$100,MATCH(1,(GMW!$HY$2:$HY$100=AQ$3)*(GMW!$HZ$2:$HZ$100=AQ$1),0),$B202-1973)</f>
        <v>-4186.4769999999999</v>
      </c>
      <c r="AR202" cm="1">
        <f t="array" ref="AR202">INDEX(GMW!$A$2:$HZ$100,MATCH(1,(GMW!$HY$2:$HY$100=AR$3)*(GMW!$HZ$2:$HZ$100=AR$1),0),$B202-1973)</f>
        <v>313607.7</v>
      </c>
      <c r="AS202" cm="1">
        <f t="array" ref="AS202">INDEX(GMW!$A$2:$HZ$100,MATCH(1,(GMW!$HY$2:$HY$100=AS$3)*(GMW!$HZ$2:$HZ$100=AS$1),0),$B202-1973)</f>
        <v>20328.59</v>
      </c>
      <c r="AT202" cm="1">
        <f t="array" ref="AT202">INDEX(GMW!$A$2:$HZ$100,MATCH(1,(GMW!$HY$2:$HY$100=AT$3)*(GMW!$HZ$2:$HZ$100=AT$1),0),$B202-1973)</f>
        <v>19375.73</v>
      </c>
      <c r="AU202" cm="1">
        <f t="array" ref="AU202">INDEX(GMW!$A$2:$HZ$100,MATCH(1,(GMW!$HY$2:$HY$100=AU$3)*(GMW!$HZ$2:$HZ$100=AU$1),0),$B202-1973)</f>
        <v>328797</v>
      </c>
      <c r="AV202" cm="1">
        <f t="array" ref="AV202">INDEX(GMW!$A$2:$HZ$100,MATCH(1,(GMW!$HY$2:$HY$100=AV$3)*(GMW!$HZ$2:$HZ$100=AV$1),0),$B202-1973)</f>
        <v>3032543</v>
      </c>
      <c r="AW202" cm="1">
        <f t="array" ref="AW202">INDEX(GMW!$A$2:$HZ$100,MATCH(1,(GMW!$HY$2:$HY$100=AW$3)*(GMW!$HZ$2:$HZ$100=AW$1),0),$B202-1973)</f>
        <v>835367.9</v>
      </c>
      <c r="AX202" cm="1">
        <f t="array" ref="AX202">INDEX(GMW!$A$2:$HZ$100,MATCH(1,(GMW!$HY$2:$HY$100=AX$3)*(GMW!$HZ$2:$HZ$100=AX$1),0),$B202-1973)</f>
        <v>628736.9</v>
      </c>
      <c r="AY202" cm="1">
        <f t="array" ref="AY202">INDEX(GMW!$A$2:$HZ$100,MATCH(1,(GMW!$HY$2:$HY$100=AY$3)*(GMW!$HZ$2:$HZ$100=AY$1),0),$B202-1973)</f>
        <v>132.5067</v>
      </c>
      <c r="AZ202" cm="1">
        <f t="array" ref="AZ202">INDEX(GMW!$A$2:$HZ$100,MATCH(1,(GMW!$HY$2:$HY$100=AZ$3)*(GMW!$HZ$2:$HZ$100=AZ$1),0),$B202-1973)</f>
        <v>146.68350000000001</v>
      </c>
      <c r="BA202" cm="1">
        <f t="array" ref="BA202">INDEX(GMW!$A$2:$HZ$100,MATCH(1,(GMW!$HY$2:$HY$100=BA$3)*(GMW!$HZ$2:$HZ$100=BA$1),0),$B202-1973)</f>
        <v>1.9730460000000001</v>
      </c>
      <c r="BB202" cm="1">
        <f t="array" ref="BB202">INDEX(GMW!$A$2:$HZ$100,MATCH(1,(GMW!$HY$2:$HY$100=BB$3)*(GMW!$HZ$2:$HZ$100=BB$1),0),$B202-1973)</f>
        <v>53692.91</v>
      </c>
      <c r="BC202" cm="1">
        <f t="array" ref="BC202">INDEX(GMW!$A$2:$HZ$100,MATCH(1,(GMW!$HY$2:$HY$100=BC$3)*(GMW!$HZ$2:$HZ$100=BC$1),0),$B202-1973)</f>
        <v>101.37569999999999</v>
      </c>
      <c r="BD202" cm="1">
        <f t="array" ref="BD202">INDEX(GMW!$A$2:$HZ$100,MATCH(1,(GMW!$HY$2:$HY$100=BD$3)*(GMW!$HZ$2:$HZ$100=BD$1),0),$B202-1973)</f>
        <v>37230.800000000003</v>
      </c>
      <c r="BE202" cm="1">
        <f t="array" ref="BE202">INDEX(GMW!$A$2:$HZ$100,MATCH(1,(GMW!$HY$2:$HY$100=BE$3)*(GMW!$HZ$2:$HZ$100=BE$1),0),$B202-1973)</f>
        <v>3.080597</v>
      </c>
      <c r="BF202" cm="1">
        <f t="array" ref="BF202">INDEX(GMW!$A$2:$HZ$100,MATCH(1,(GMW!$HY$2:$HY$100=BF$3)*(GMW!$HZ$2:$HZ$100=BF$1),0),$B202-1973)</f>
        <v>0.2696037</v>
      </c>
      <c r="BG202" cm="1">
        <f t="array" ref="BG202">INDEX(GMW!$A$2:$HZ$100,MATCH(1,(GMW!$HY$2:$HY$100=BG$3)*(GMW!$HZ$2:$HZ$100=BG$1),0),$B202-1973)</f>
        <v>70949.679999999993</v>
      </c>
      <c r="BJ202">
        <f t="shared" si="145"/>
        <v>2028</v>
      </c>
    </row>
    <row r="203" spans="1:63">
      <c r="A203">
        <v>2029</v>
      </c>
      <c r="B203">
        <f t="shared" si="161"/>
        <v>2176</v>
      </c>
      <c r="C203" cm="1">
        <f t="array" ref="C203">INDEX(GMW!$A$2:$HZ$100,MATCH(1,(GMW!$HY$2:$HY$100=C$3)*(GMW!$HZ$2:$HZ$100=C$1),0),$B203-1973)</f>
        <v>619827.1</v>
      </c>
      <c r="D203" cm="1">
        <f t="array" ref="D203">INDEX(GMW!$A$2:$HZ$100,MATCH(1,(GMW!$HY$2:$HY$100=D$3)*(GMW!$HZ$2:$HZ$100=D$1),0),$B203-1973)</f>
        <v>-22455.51</v>
      </c>
      <c r="E203" cm="1">
        <f t="array" ref="E203">INDEX(GMW!$A$2:$HZ$100,MATCH(1,(GMW!$HY$2:$HY$100=E$3)*(GMW!$HZ$2:$HZ$100=E$1),0),$B203-1973)</f>
        <v>43216.86</v>
      </c>
      <c r="F203" cm="1">
        <f t="array" ref="F203">INDEX(GMW!$A$2:$HZ$100,MATCH(1,(GMW!$HY$2:$HY$100=F$3)*(GMW!$HZ$2:$HZ$100=F$1),0),$B203-1973)</f>
        <v>310144.59999999998</v>
      </c>
      <c r="G203" cm="1">
        <f t="array" ref="G203">INDEX(GMW!$A$2:$HZ$100,MATCH(1,(GMW!$HY$2:$HY$100=G$3)*(GMW!$HZ$2:$HZ$100=G$1),0),$B203-1973)</f>
        <v>20761.36</v>
      </c>
      <c r="H203" cm="1">
        <f t="array" ref="H203">INDEX(GMW!$A$2:$HZ$100,MATCH(1,(GMW!$HY$2:$HY$100=H$3)*(GMW!$HZ$2:$HZ$100=H$1),0),$B203-1973)</f>
        <v>19375.73</v>
      </c>
      <c r="I203" cm="1">
        <f t="array" ref="I203">INDEX(GMW!$A$2:$HZ$100,MATCH(1,(GMW!$HY$2:$HY$100=I$3)*(GMW!$HZ$2:$HZ$100=I$1),0),$B203-1973)</f>
        <v>372737.2</v>
      </c>
      <c r="J203" cm="1">
        <f t="array" ref="J203">INDEX(GMW!$A$2:$HZ$100,MATCH(1,(GMW!$HY$2:$HY$100=J$3)*(GMW!$HZ$2:$HZ$100=J$1),0),$B203-1973)</f>
        <v>3022114</v>
      </c>
      <c r="K203" cm="1">
        <f t="array" ref="K203">INDEX(GMW!$A$2:$HZ$100,MATCH(1,(GMW!$HY$2:$HY$100=K$3)*(GMW!$HZ$2:$HZ$100=K$1),0),$B203-1973)</f>
        <v>823757.3</v>
      </c>
      <c r="L203" cm="1">
        <f t="array" ref="L203">INDEX(GMW!$A$2:$HZ$100,MATCH(1,(GMW!$HY$2:$HY$100=L$3)*(GMW!$HZ$2:$HZ$100=L$1),0),$B203-1973)</f>
        <v>620172.1</v>
      </c>
      <c r="M203" cm="1">
        <f t="array" ref="M203">INDEX(GMW!$A$2:$HZ$100,MATCH(1,(GMW!$HY$2:$HY$100=M$3)*(GMW!$HZ$2:$HZ$100=M$1),0),$B203-1973)</f>
        <v>132.90110000000001</v>
      </c>
      <c r="N203" cm="1">
        <f t="array" ref="N203">INDEX(GMW!$A$2:$HZ$100,MATCH(1,(GMW!$HY$2:$HY$100=N$3)*(GMW!$HZ$2:$HZ$100=N$1),0),$B203-1973)</f>
        <v>146.65690000000001</v>
      </c>
      <c r="O203" cm="1">
        <f t="array" ref="O203">INDEX(GMW!$A$2:$HZ$100,MATCH(1,(GMW!$HY$2:$HY$100=O$3)*(GMW!$HZ$2:$HZ$100=O$1),0),$B203-1973)</f>
        <v>2.0000089999999999</v>
      </c>
      <c r="P203" cm="1">
        <f t="array" ref="P203">INDEX(GMW!$A$2:$HZ$100,MATCH(1,(GMW!$HY$2:$HY$100=P$3)*(GMW!$HZ$2:$HZ$100=P$1),0),$B203-1973)</f>
        <v>52821.8</v>
      </c>
      <c r="Q203" cm="1">
        <f t="array" ref="Q203">INDEX(GMW!$A$2:$HZ$100,MATCH(1,(GMW!$HY$2:$HY$100=Q$3)*(GMW!$HZ$2:$HZ$100=Q$1),0),$B203-1973)</f>
        <v>99.800039999999996</v>
      </c>
      <c r="R203" cm="1">
        <f t="array" ref="R203">INDEX(GMW!$A$2:$HZ$100,MATCH(1,(GMW!$HY$2:$HY$100=R$3)*(GMW!$HZ$2:$HZ$100=R$1),0),$B203-1973)</f>
        <v>34862.94</v>
      </c>
      <c r="S203" cm="1">
        <f t="array" ref="S203">INDEX(GMW!$A$2:$HZ$100,MATCH(1,(GMW!$HY$2:$HY$100=S$3)*(GMW!$HZ$2:$HZ$100=S$1),0),$B203-1973)</f>
        <v>3.7499030000000002</v>
      </c>
      <c r="T203" cm="1">
        <f t="array" ref="T203">INDEX(GMW!$A$2:$HZ$100,MATCH(1,(GMW!$HY$2:$HY$100=T$3)*(GMW!$HZ$2:$HZ$100=T$1),0),$B203-1973)</f>
        <v>-5.5599210000000003E-2</v>
      </c>
      <c r="U203" cm="1">
        <f t="array" ref="U203">INDEX(GMW!$A$2:$HZ$100,MATCH(1,(GMW!$HY$2:$HY$100=U$3)*(GMW!$HZ$2:$HZ$100=U$1),0),$B203-1973)</f>
        <v>71025.23</v>
      </c>
      <c r="V203" cm="1">
        <f t="array" ref="V203">INDEX(GMW!$A$2:$HZ$100,MATCH(1,(GMW!$HY$2:$HY$100=V$3)*(GMW!$HZ$2:$HZ$100=V$1),0),$B203-1973)</f>
        <v>626988.4</v>
      </c>
      <c r="W203" cm="1">
        <f t="array" ref="W203">INDEX(GMW!$A$2:$HZ$100,MATCH(1,(GMW!$HY$2:$HY$100=W$3)*(GMW!$HZ$2:$HZ$100=W$1),0),$B203-1973)</f>
        <v>-17549.759999999998</v>
      </c>
      <c r="X203" cm="1">
        <f t="array" ref="X203">INDEX(GMW!$A$2:$HZ$100,MATCH(1,(GMW!$HY$2:$HY$100=X$3)*(GMW!$HZ$2:$HZ$100=X$1),0),$B203-1973)</f>
        <v>47053.71</v>
      </c>
      <c r="Y203" cm="1">
        <f t="array" ref="Y203">INDEX(GMW!$A$2:$HZ$100,MATCH(1,(GMW!$HY$2:$HY$100=Y$3)*(GMW!$HZ$2:$HZ$100=Y$1),0),$B203-1973)</f>
        <v>312838</v>
      </c>
      <c r="Z203" cm="1">
        <f t="array" ref="Z203">INDEX(GMW!$A$2:$HZ$100,MATCH(1,(GMW!$HY$2:$HY$100=Z$3)*(GMW!$HZ$2:$HZ$100=Z$1),0),$B203-1973)</f>
        <v>29503.95</v>
      </c>
      <c r="AA203" cm="1">
        <f t="array" ref="AA203">INDEX(GMW!$A$2:$HZ$100,MATCH(1,(GMW!$HY$2:$HY$100=AA$3)*(GMW!$HZ$2:$HZ$100=AA$1),0),$B203-1973)</f>
        <v>19375.73</v>
      </c>
      <c r="AB203" cm="1">
        <f t="array" ref="AB203">INDEX(GMW!$A$2:$HZ$100,MATCH(1,(GMW!$HY$2:$HY$100=AB$3)*(GMW!$HZ$2:$HZ$100=AB$1),0),$B203-1973)</f>
        <v>379267.4</v>
      </c>
      <c r="AC203" cm="1">
        <f t="array" ref="AC203">INDEX(GMW!$A$2:$HZ$100,MATCH(1,(GMW!$HY$2:$HY$100=AC$3)*(GMW!$HZ$2:$HZ$100=AC$1),0),$B203-1973)</f>
        <v>3041456</v>
      </c>
      <c r="AD203" cm="1">
        <f t="array" ref="AD203">INDEX(GMW!$A$2:$HZ$100,MATCH(1,(GMW!$HY$2:$HY$100=AD$3)*(GMW!$HZ$2:$HZ$100=AD$1),0),$B203-1973)</f>
        <v>836436.9</v>
      </c>
      <c r="AE203" cm="1">
        <f t="array" ref="AE203">INDEX(GMW!$A$2:$HZ$100,MATCH(1,(GMW!$HY$2:$HY$100=AE$3)*(GMW!$HZ$2:$HZ$100=AE$1),0),$B203-1973)</f>
        <v>623487.69999999995</v>
      </c>
      <c r="AF203" cm="1">
        <f t="array" ref="AF203">INDEX(GMW!$A$2:$HZ$100,MATCH(1,(GMW!$HY$2:$HY$100=AF$3)*(GMW!$HZ$2:$HZ$100=AF$1),0),$B203-1973)</f>
        <v>133.4066</v>
      </c>
      <c r="AG203" cm="1">
        <f t="array" ref="AG203">INDEX(GMW!$A$2:$HZ$100,MATCH(1,(GMW!$HY$2:$HY$100=AG$3)*(GMW!$HZ$2:$HZ$100=AG$1),0),$B203-1973)</f>
        <v>147.10339999999999</v>
      </c>
      <c r="AH203" cm="1">
        <f t="array" ref="AH203">INDEX(GMW!$A$2:$HZ$100,MATCH(1,(GMW!$HY$2:$HY$100=AH$3)*(GMW!$HZ$2:$HZ$100=AH$1),0),$B203-1973)</f>
        <v>2.1324230000000002</v>
      </c>
      <c r="AI203" cm="1">
        <f t="array" ref="AI203">INDEX(GMW!$A$2:$HZ$100,MATCH(1,(GMW!$HY$2:$HY$100=AI$3)*(GMW!$HZ$2:$HZ$100=AI$1),0),$B203-1973)</f>
        <v>53325.760000000002</v>
      </c>
      <c r="AJ203" cm="1">
        <f t="array" ref="AJ203">INDEX(GMW!$A$2:$HZ$100,MATCH(1,(GMW!$HY$2:$HY$100=AJ$3)*(GMW!$HZ$2:$HZ$100=AJ$1),0),$B203-1973)</f>
        <v>100.6987</v>
      </c>
      <c r="AK203" cm="1">
        <f t="array" ref="AK203">INDEX(GMW!$A$2:$HZ$100,MATCH(1,(GMW!$HY$2:$HY$100=AK$3)*(GMW!$HZ$2:$HZ$100=AK$1),0),$B203-1973)</f>
        <v>36717.300000000003</v>
      </c>
      <c r="AL203" cm="1">
        <f t="array" ref="AL203">INDEX(GMW!$A$2:$HZ$100,MATCH(1,(GMW!$HY$2:$HY$100=AL$3)*(GMW!$HZ$2:$HZ$100=AL$1),0),$B203-1973)</f>
        <v>3.3340610000000002</v>
      </c>
      <c r="AM203" cm="1">
        <f t="array" ref="AM203">INDEX(GMW!$A$2:$HZ$100,MATCH(1,(GMW!$HY$2:$HY$100=AM$3)*(GMW!$HZ$2:$HZ$100=AM$1),0),$B203-1973)</f>
        <v>0.55932999999999999</v>
      </c>
      <c r="AN203" cm="1">
        <f t="array" ref="AN203">INDEX(GMW!$A$2:$HZ$100,MATCH(1,(GMW!$HY$2:$HY$100=AN$3)*(GMW!$HZ$2:$HZ$100=AN$1),0),$B203-1973)</f>
        <v>71025.23</v>
      </c>
      <c r="AO203" cm="1">
        <f t="array" ref="AO203">INDEX(GMW!$A$2:$HZ$100,MATCH(1,(GMW!$HY$2:$HY$100=AO$3)*(GMW!$HZ$2:$HZ$100=AO$1),0),$B203-1973)</f>
        <v>632639.6</v>
      </c>
      <c r="AP203" cm="1">
        <f t="array" ref="AP203">INDEX(GMW!$A$2:$HZ$100,MATCH(1,(GMW!$HY$2:$HY$100=AP$3)*(GMW!$HZ$2:$HZ$100=AP$1),0),$B203-1973)</f>
        <v>-20424.37</v>
      </c>
      <c r="AQ203" cm="1">
        <f t="array" ref="AQ203">INDEX(GMW!$A$2:$HZ$100,MATCH(1,(GMW!$HY$2:$HY$100=AQ$3)*(GMW!$HZ$2:$HZ$100=AQ$1),0),$B203-1973)</f>
        <v>49845.46</v>
      </c>
      <c r="AR203" cm="1">
        <f t="array" ref="AR203">INDEX(GMW!$A$2:$HZ$100,MATCH(1,(GMW!$HY$2:$HY$100=AR$3)*(GMW!$HZ$2:$HZ$100=AR$1),0),$B203-1973)</f>
        <v>312546.09999999998</v>
      </c>
      <c r="AS203" cm="1">
        <f t="array" ref="AS203">INDEX(GMW!$A$2:$HZ$100,MATCH(1,(GMW!$HY$2:$HY$100=AS$3)*(GMW!$HZ$2:$HZ$100=AS$1),0),$B203-1973)</f>
        <v>29421.09</v>
      </c>
      <c r="AT203" cm="1">
        <f t="array" ref="AT203">INDEX(GMW!$A$2:$HZ$100,MATCH(1,(GMW!$HY$2:$HY$100=AT$3)*(GMW!$HZ$2:$HZ$100=AT$1),0),$B203-1973)</f>
        <v>19375.73</v>
      </c>
      <c r="AU203" cm="1">
        <f t="array" ref="AU203">INDEX(GMW!$A$2:$HZ$100,MATCH(1,(GMW!$HY$2:$HY$100=AU$3)*(GMW!$HZ$2:$HZ$100=AU$1),0),$B203-1973)</f>
        <v>381767.3</v>
      </c>
      <c r="AV203" cm="1">
        <f t="array" ref="AV203">INDEX(GMW!$A$2:$HZ$100,MATCH(1,(GMW!$HY$2:$HY$100=AV$3)*(GMW!$HZ$2:$HZ$100=AV$1),0),$B203-1973)</f>
        <v>3023055</v>
      </c>
      <c r="AW203" cm="1">
        <f t="array" ref="AW203">INDEX(GMW!$A$2:$HZ$100,MATCH(1,(GMW!$HY$2:$HY$100=AW$3)*(GMW!$HZ$2:$HZ$100=AW$1),0),$B203-1973)</f>
        <v>842727.4</v>
      </c>
      <c r="AX203" cm="1">
        <f t="array" ref="AX203">INDEX(GMW!$A$2:$HZ$100,MATCH(1,(GMW!$HY$2:$HY$100=AX$3)*(GMW!$HZ$2:$HZ$100=AX$1),0),$B203-1973)</f>
        <v>631812.6</v>
      </c>
      <c r="AY203" cm="1">
        <f t="array" ref="AY203">INDEX(GMW!$A$2:$HZ$100,MATCH(1,(GMW!$HY$2:$HY$100=AY$3)*(GMW!$HZ$2:$HZ$100=AY$1),0),$B203-1973)</f>
        <v>133.20849999999999</v>
      </c>
      <c r="AZ203" cm="1">
        <f t="array" ref="AZ203">INDEX(GMW!$A$2:$HZ$100,MATCH(1,(GMW!$HY$2:$HY$100=AZ$3)*(GMW!$HZ$2:$HZ$100=AZ$1),0),$B203-1973)</f>
        <v>146.84379999999999</v>
      </c>
      <c r="BA203" cm="1">
        <f t="array" ref="BA203">INDEX(GMW!$A$2:$HZ$100,MATCH(1,(GMW!$HY$2:$HY$100=BA$3)*(GMW!$HZ$2:$HZ$100=BA$1),0),$B203-1973)</f>
        <v>1.9990220000000001</v>
      </c>
      <c r="BB203" cm="1">
        <f t="array" ref="BB203">INDEX(GMW!$A$2:$HZ$100,MATCH(1,(GMW!$HY$2:$HY$100=BB$3)*(GMW!$HZ$2:$HZ$100=BB$1),0),$B203-1973)</f>
        <v>53782.36</v>
      </c>
      <c r="BC203" cm="1">
        <f t="array" ref="BC203">INDEX(GMW!$A$2:$HZ$100,MATCH(1,(GMW!$HY$2:$HY$100=BC$3)*(GMW!$HZ$2:$HZ$100=BC$1),0),$B203-1973)</f>
        <v>101.5352</v>
      </c>
      <c r="BD203" cm="1">
        <f t="array" ref="BD203">INDEX(GMW!$A$2:$HZ$100,MATCH(1,(GMW!$HY$2:$HY$100=BD$3)*(GMW!$HZ$2:$HZ$100=BD$1),0),$B203-1973)</f>
        <v>37368.33</v>
      </c>
      <c r="BE203" cm="1">
        <f t="array" ref="BE203">INDEX(GMW!$A$2:$HZ$100,MATCH(1,(GMW!$HY$2:$HY$100=BE$3)*(GMW!$HZ$2:$HZ$100=BE$1),0),$B203-1973)</f>
        <v>3.079256</v>
      </c>
      <c r="BF203" cm="1">
        <f t="array" ref="BF203">INDEX(GMW!$A$2:$HZ$100,MATCH(1,(GMW!$HY$2:$HY$100=BF$3)*(GMW!$HZ$2:$HZ$100=BF$1),0),$B203-1973)</f>
        <v>0.13046260000000001</v>
      </c>
      <c r="BG203" cm="1">
        <f t="array" ref="BG203">INDEX(GMW!$A$2:$HZ$100,MATCH(1,(GMW!$HY$2:$HY$100=BG$3)*(GMW!$HZ$2:$HZ$100=BG$1),0),$B203-1973)</f>
        <v>71025.23</v>
      </c>
      <c r="BJ203">
        <f t="shared" si="145"/>
        <v>2028</v>
      </c>
      <c r="BK203" t="str">
        <f t="shared" ref="BK203" si="162">BJ203&amp;"01"</f>
        <v>202801</v>
      </c>
    </row>
    <row r="204" spans="1:63">
      <c r="B204">
        <f t="shared" si="161"/>
        <v>2177</v>
      </c>
      <c r="C204" cm="1">
        <f t="array" ref="C204">INDEX(GMW!$A$2:$HZ$100,MATCH(1,(GMW!$HY$2:$HY$100=C$3)*(GMW!$HZ$2:$HZ$100=C$1),0),$B204-1973)</f>
        <v>622182.19999999995</v>
      </c>
      <c r="D204" cm="1">
        <f t="array" ref="D204">INDEX(GMW!$A$2:$HZ$100,MATCH(1,(GMW!$HY$2:$HY$100=D$3)*(GMW!$HZ$2:$HZ$100=D$1),0),$B204-1973)</f>
        <v>17321.439999999999</v>
      </c>
      <c r="E204" cm="1">
        <f t="array" ref="E204">INDEX(GMW!$A$2:$HZ$100,MATCH(1,(GMW!$HY$2:$HY$100=E$3)*(GMW!$HZ$2:$HZ$100=E$1),0),$B204-1973)</f>
        <v>-7339.5959999999995</v>
      </c>
      <c r="F204" cm="1">
        <f t="array" ref="F204">INDEX(GMW!$A$2:$HZ$100,MATCH(1,(GMW!$HY$2:$HY$100=F$3)*(GMW!$HZ$2:$HZ$100=F$1),0),$B204-1973)</f>
        <v>316980.5</v>
      </c>
      <c r="G204" cm="1">
        <f t="array" ref="G204">INDEX(GMW!$A$2:$HZ$100,MATCH(1,(GMW!$HY$2:$HY$100=G$3)*(GMW!$HZ$2:$HZ$100=G$1),0),$B204-1973)</f>
        <v>9981.8420000000006</v>
      </c>
      <c r="H204" cm="1">
        <f t="array" ref="H204">INDEX(GMW!$A$2:$HZ$100,MATCH(1,(GMW!$HY$2:$HY$100=H$3)*(GMW!$HZ$2:$HZ$100=H$1),0),$B204-1973)</f>
        <v>20124.47</v>
      </c>
      <c r="I204" cm="1">
        <f t="array" ref="I204">INDEX(GMW!$A$2:$HZ$100,MATCH(1,(GMW!$HY$2:$HY$100=I$3)*(GMW!$HZ$2:$HZ$100=I$1),0),$B204-1973)</f>
        <v>329765.3</v>
      </c>
      <c r="J204" cm="1">
        <f t="array" ref="J204">INDEX(GMW!$A$2:$HZ$100,MATCH(1,(GMW!$HY$2:$HY$100=J$3)*(GMW!$HZ$2:$HZ$100=J$1),0),$B204-1973)</f>
        <v>3039435</v>
      </c>
      <c r="K204" cm="1">
        <f t="array" ref="K204">INDEX(GMW!$A$2:$HZ$100,MATCH(1,(GMW!$HY$2:$HY$100=K$3)*(GMW!$HZ$2:$HZ$100=K$1),0),$B204-1973)</f>
        <v>831103.8</v>
      </c>
      <c r="L204" cm="1">
        <f t="array" ref="L204">INDEX(GMW!$A$2:$HZ$100,MATCH(1,(GMW!$HY$2:$HY$100=L$3)*(GMW!$HZ$2:$HZ$100=L$1),0),$B204-1973)</f>
        <v>622554.30000000005</v>
      </c>
      <c r="M204" cm="1">
        <f t="array" ref="M204">INDEX(GMW!$A$2:$HZ$100,MATCH(1,(GMW!$HY$2:$HY$100=M$3)*(GMW!$HZ$2:$HZ$100=M$1),0),$B204-1973)</f>
        <v>133.5789</v>
      </c>
      <c r="N204" cm="1">
        <f t="array" ref="N204">INDEX(GMW!$A$2:$HZ$100,MATCH(1,(GMW!$HY$2:$HY$100=N$3)*(GMW!$HZ$2:$HZ$100=N$1),0),$B204-1973)</f>
        <v>147.97219999999999</v>
      </c>
      <c r="O204" cm="1">
        <f t="array" ref="O204">INDEX(GMW!$A$2:$HZ$100,MATCH(1,(GMW!$HY$2:$HY$100=O$3)*(GMW!$HZ$2:$HZ$100=O$1),0),$B204-1973)</f>
        <v>2.0000689999999999</v>
      </c>
      <c r="P204" cm="1">
        <f t="array" ref="P204">INDEX(GMW!$A$2:$HZ$100,MATCH(1,(GMW!$HY$2:$HY$100=P$3)*(GMW!$HZ$2:$HZ$100=P$1),0),$B204-1973)</f>
        <v>52929</v>
      </c>
      <c r="Q204" cm="1">
        <f t="array" ref="Q204">INDEX(GMW!$A$2:$HZ$100,MATCH(1,(GMW!$HY$2:$HY$100=Q$3)*(GMW!$HZ$2:$HZ$100=Q$1),0),$B204-1973)</f>
        <v>100.0021</v>
      </c>
      <c r="R204" cm="1">
        <f t="array" ref="R204">INDEX(GMW!$A$2:$HZ$100,MATCH(1,(GMW!$HY$2:$HY$100=R$3)*(GMW!$HZ$2:$HZ$100=R$1),0),$B204-1973)</f>
        <v>34963.22</v>
      </c>
      <c r="S204" cm="1">
        <f t="array" ref="S204">INDEX(GMW!$A$2:$HZ$100,MATCH(1,(GMW!$HY$2:$HY$100=S$3)*(GMW!$HZ$2:$HZ$100=S$1),0),$B204-1973)</f>
        <v>3.750038</v>
      </c>
      <c r="T204" cm="1">
        <f t="array" ref="T204">INDEX(GMW!$A$2:$HZ$100,MATCH(1,(GMW!$HY$2:$HY$100=T$3)*(GMW!$HZ$2:$HZ$100=T$1),0),$B204-1973)</f>
        <v>-5.9795380000000002E-2</v>
      </c>
      <c r="U204" cm="1">
        <f t="array" ref="U204">INDEX(GMW!$A$2:$HZ$100,MATCH(1,(GMW!$HY$2:$HY$100=U$3)*(GMW!$HZ$2:$HZ$100=U$1),0),$B204-1973)</f>
        <v>71100.77</v>
      </c>
      <c r="V204" cm="1">
        <f t="array" ref="V204">INDEX(GMW!$A$2:$HZ$100,MATCH(1,(GMW!$HY$2:$HY$100=V$3)*(GMW!$HZ$2:$HZ$100=V$1),0),$B204-1973)</f>
        <v>627805.4</v>
      </c>
      <c r="W204" cm="1">
        <f t="array" ref="W204">INDEX(GMW!$A$2:$HZ$100,MATCH(1,(GMW!$HY$2:$HY$100=W$3)*(GMW!$HZ$2:$HZ$100=W$1),0),$B204-1973)</f>
        <v>21482.12</v>
      </c>
      <c r="X204" cm="1">
        <f t="array" ref="X204">INDEX(GMW!$A$2:$HZ$100,MATCH(1,(GMW!$HY$2:$HY$100=X$3)*(GMW!$HZ$2:$HZ$100=X$1),0),$B204-1973)</f>
        <v>-4023.877</v>
      </c>
      <c r="Y204" cm="1">
        <f t="array" ref="Y204">INDEX(GMW!$A$2:$HZ$100,MATCH(1,(GMW!$HY$2:$HY$100=Y$3)*(GMW!$HZ$2:$HZ$100=Y$1),0),$B204-1973)</f>
        <v>320029.3</v>
      </c>
      <c r="Z204" cm="1">
        <f t="array" ref="Z204">INDEX(GMW!$A$2:$HZ$100,MATCH(1,(GMW!$HY$2:$HY$100=Z$3)*(GMW!$HZ$2:$HZ$100=Z$1),0),$B204-1973)</f>
        <v>17458.240000000002</v>
      </c>
      <c r="AA204" cm="1">
        <f t="array" ref="AA204">INDEX(GMW!$A$2:$HZ$100,MATCH(1,(GMW!$HY$2:$HY$100=AA$3)*(GMW!$HZ$2:$HZ$100=AA$1),0),$B204-1973)</f>
        <v>20124.47</v>
      </c>
      <c r="AB204" cm="1">
        <f t="array" ref="AB204">INDEX(GMW!$A$2:$HZ$100,MATCH(1,(GMW!$HY$2:$HY$100=AB$3)*(GMW!$HZ$2:$HZ$100=AB$1),0),$B204-1973)</f>
        <v>336129.9</v>
      </c>
      <c r="AC204" cm="1">
        <f t="array" ref="AC204">INDEX(GMW!$A$2:$HZ$100,MATCH(1,(GMW!$HY$2:$HY$100=AC$3)*(GMW!$HZ$2:$HZ$100=AC$1),0),$B204-1973)</f>
        <v>3062937</v>
      </c>
      <c r="AD204" cm="1">
        <f t="array" ref="AD204">INDEX(GMW!$A$2:$HZ$100,MATCH(1,(GMW!$HY$2:$HY$100=AD$3)*(GMW!$HZ$2:$HZ$100=AD$1),0),$B204-1973)</f>
        <v>842213.4</v>
      </c>
      <c r="AE204" cm="1">
        <f t="array" ref="AE204">INDEX(GMW!$A$2:$HZ$100,MATCH(1,(GMW!$HY$2:$HY$100=AE$3)*(GMW!$HZ$2:$HZ$100=AE$1),0),$B204-1973)</f>
        <v>626391.4</v>
      </c>
      <c r="AF204" cm="1">
        <f t="array" ref="AF204">INDEX(GMW!$A$2:$HZ$100,MATCH(1,(GMW!$HY$2:$HY$100=AF$3)*(GMW!$HZ$2:$HZ$100=AF$1),0),$B204-1973)</f>
        <v>134.15100000000001</v>
      </c>
      <c r="AG204" cm="1">
        <f t="array" ref="AG204">INDEX(GMW!$A$2:$HZ$100,MATCH(1,(GMW!$HY$2:$HY$100=AG$3)*(GMW!$HZ$2:$HZ$100=AG$1),0),$B204-1973)</f>
        <v>148.4539</v>
      </c>
      <c r="AH204" cm="1">
        <f t="array" ref="AH204">INDEX(GMW!$A$2:$HZ$100,MATCH(1,(GMW!$HY$2:$HY$100=AH$3)*(GMW!$HZ$2:$HZ$100=AH$1),0),$B204-1973)</f>
        <v>2.1658629999999999</v>
      </c>
      <c r="AI204" cm="1">
        <f t="array" ref="AI204">INDEX(GMW!$A$2:$HZ$100,MATCH(1,(GMW!$HY$2:$HY$100=AI$3)*(GMW!$HZ$2:$HZ$100=AI$1),0),$B204-1973)</f>
        <v>53290.2</v>
      </c>
      <c r="AJ204" cm="1">
        <f t="array" ref="AJ204">INDEX(GMW!$A$2:$HZ$100,MATCH(1,(GMW!$HY$2:$HY$100=AJ$3)*(GMW!$HZ$2:$HZ$100=AJ$1),0),$B204-1973)</f>
        <v>100.6491</v>
      </c>
      <c r="AK204" cm="1">
        <f t="array" ref="AK204">INDEX(GMW!$A$2:$HZ$100,MATCH(1,(GMW!$HY$2:$HY$100=AK$3)*(GMW!$HZ$2:$HZ$100=AK$1),0),$B204-1973)</f>
        <v>36552.879999999997</v>
      </c>
      <c r="AL204" cm="1">
        <f t="array" ref="AL204">INDEX(GMW!$A$2:$HZ$100,MATCH(1,(GMW!$HY$2:$HY$100=AL$3)*(GMW!$HZ$2:$HZ$100=AL$1),0),$B204-1973)</f>
        <v>3.3526889999999998</v>
      </c>
      <c r="AM204" cm="1">
        <f t="array" ref="AM204">INDEX(GMW!$A$2:$HZ$100,MATCH(1,(GMW!$HY$2:$HY$100=AM$3)*(GMW!$HZ$2:$HZ$100=AM$1),0),$B204-1973)</f>
        <v>0.2259254</v>
      </c>
      <c r="AN204" cm="1">
        <f t="array" ref="AN204">INDEX(GMW!$A$2:$HZ$100,MATCH(1,(GMW!$HY$2:$HY$100=AN$3)*(GMW!$HZ$2:$HZ$100=AN$1),0),$B204-1973)</f>
        <v>71100.77</v>
      </c>
      <c r="AO204" cm="1">
        <f t="array" ref="AO204">INDEX(GMW!$A$2:$HZ$100,MATCH(1,(GMW!$HY$2:$HY$100=AO$3)*(GMW!$HZ$2:$HZ$100=AO$1),0),$B204-1973)</f>
        <v>633939.1</v>
      </c>
      <c r="AP204" cm="1">
        <f t="array" ref="AP204">INDEX(GMW!$A$2:$HZ$100,MATCH(1,(GMW!$HY$2:$HY$100=AP$3)*(GMW!$HZ$2:$HZ$100=AP$1),0),$B204-1973)</f>
        <v>18487.099999999999</v>
      </c>
      <c r="AQ204" cm="1">
        <f t="array" ref="AQ204">INDEX(GMW!$A$2:$HZ$100,MATCH(1,(GMW!$HY$2:$HY$100=AQ$3)*(GMW!$HZ$2:$HZ$100=AQ$1),0),$B204-1973)</f>
        <v>-1120.4079999999999</v>
      </c>
      <c r="AR204" cm="1">
        <f t="array" ref="AR204">INDEX(GMW!$A$2:$HZ$100,MATCH(1,(GMW!$HY$2:$HY$100=AR$3)*(GMW!$HZ$2:$HZ$100=AR$1),0),$B204-1973)</f>
        <v>319690.59999999998</v>
      </c>
      <c r="AS204" cm="1">
        <f t="array" ref="AS204">INDEX(GMW!$A$2:$HZ$100,MATCH(1,(GMW!$HY$2:$HY$100=AS$3)*(GMW!$HZ$2:$HZ$100=AS$1),0),$B204-1973)</f>
        <v>17366.7</v>
      </c>
      <c r="AT204" cm="1">
        <f t="array" ref="AT204">INDEX(GMW!$A$2:$HZ$100,MATCH(1,(GMW!$HY$2:$HY$100=AT$3)*(GMW!$HZ$2:$HZ$100=AT$1),0),$B204-1973)</f>
        <v>20124.47</v>
      </c>
      <c r="AU204" cm="1">
        <f t="array" ref="AU204">INDEX(GMW!$A$2:$HZ$100,MATCH(1,(GMW!$HY$2:$HY$100=AU$3)*(GMW!$HZ$2:$HZ$100=AU$1),0),$B204-1973)</f>
        <v>338694.7</v>
      </c>
      <c r="AV204" cm="1">
        <f t="array" ref="AV204">INDEX(GMW!$A$2:$HZ$100,MATCH(1,(GMW!$HY$2:$HY$100=AV$3)*(GMW!$HZ$2:$HZ$100=AV$1),0),$B204-1973)</f>
        <v>3041542</v>
      </c>
      <c r="AW204" cm="1">
        <f t="array" ref="AW204">INDEX(GMW!$A$2:$HZ$100,MATCH(1,(GMW!$HY$2:$HY$100=AW$3)*(GMW!$HZ$2:$HZ$100=AW$1),0),$B204-1973)</f>
        <v>848988.3</v>
      </c>
      <c r="AX204" cm="1">
        <f t="array" ref="AX204">INDEX(GMW!$A$2:$HZ$100,MATCH(1,(GMW!$HY$2:$HY$100=AX$3)*(GMW!$HZ$2:$HZ$100=AX$1),0),$B204-1973)</f>
        <v>636796.4</v>
      </c>
      <c r="AY204" cm="1">
        <f t="array" ref="AY204">INDEX(GMW!$A$2:$HZ$100,MATCH(1,(GMW!$HY$2:$HY$100=AY$3)*(GMW!$HZ$2:$HZ$100=AY$1),0),$B204-1973)</f>
        <v>133.92320000000001</v>
      </c>
      <c r="AZ204" cm="1">
        <f t="array" ref="AZ204">INDEX(GMW!$A$2:$HZ$100,MATCH(1,(GMW!$HY$2:$HY$100=AZ$3)*(GMW!$HZ$2:$HZ$100=AZ$1),0),$B204-1973)</f>
        <v>148.15309999999999</v>
      </c>
      <c r="BA204" cm="1">
        <f t="array" ref="BA204">INDEX(GMW!$A$2:$HZ$100,MATCH(1,(GMW!$HY$2:$HY$100=BA$3)*(GMW!$HZ$2:$HZ$100=BA$1),0),$B204-1973)</f>
        <v>2.0111020000000002</v>
      </c>
      <c r="BB204" cm="1">
        <f t="array" ref="BB204">INDEX(GMW!$A$2:$HZ$100,MATCH(1,(GMW!$HY$2:$HY$100=BB$3)*(GMW!$HZ$2:$HZ$100=BB$1),0),$B204-1973)</f>
        <v>53783.97</v>
      </c>
      <c r="BC204" cm="1">
        <f t="array" ref="BC204">INDEX(GMW!$A$2:$HZ$100,MATCH(1,(GMW!$HY$2:$HY$100=BC$3)*(GMW!$HZ$2:$HZ$100=BC$1),0),$B204-1973)</f>
        <v>101.5509</v>
      </c>
      <c r="BD204" cm="1">
        <f t="array" ref="BD204">INDEX(GMW!$A$2:$HZ$100,MATCH(1,(GMW!$HY$2:$HY$100=BD$3)*(GMW!$HZ$2:$HZ$100=BD$1),0),$B204-1973)</f>
        <v>37256.43</v>
      </c>
      <c r="BE204" cm="1">
        <f t="array" ref="BE204">INDEX(GMW!$A$2:$HZ$100,MATCH(1,(GMW!$HY$2:$HY$100=BE$3)*(GMW!$HZ$2:$HZ$100=BE$1),0),$B204-1973)</f>
        <v>3.0754280000000001</v>
      </c>
      <c r="BF204" cm="1">
        <f t="array" ref="BF204">INDEX(GMW!$A$2:$HZ$100,MATCH(1,(GMW!$HY$2:$HY$100=BF$3)*(GMW!$HZ$2:$HZ$100=BF$1),0),$B204-1973)</f>
        <v>-0.45003890000000002</v>
      </c>
      <c r="BG204" cm="1">
        <f t="array" ref="BG204">INDEX(GMW!$A$2:$HZ$100,MATCH(1,(GMW!$HY$2:$HY$100=BG$3)*(GMW!$HZ$2:$HZ$100=BG$1),0),$B204-1973)</f>
        <v>71100.77</v>
      </c>
      <c r="BJ204">
        <f t="shared" si="145"/>
        <v>2029</v>
      </c>
    </row>
    <row r="205" spans="1:63">
      <c r="B205">
        <f t="shared" si="161"/>
        <v>2178</v>
      </c>
      <c r="C205" cm="1">
        <f t="array" ref="C205">INDEX(GMW!$A$2:$HZ$100,MATCH(1,(GMW!$HY$2:$HY$100=C$3)*(GMW!$HZ$2:$HZ$100=C$1),0),$B205-1973)</f>
        <v>624546.6</v>
      </c>
      <c r="D205" cm="1">
        <f t="array" ref="D205">INDEX(GMW!$A$2:$HZ$100,MATCH(1,(GMW!$HY$2:$HY$100=D$3)*(GMW!$HZ$2:$HZ$100=D$1),0),$B205-1973)</f>
        <v>5317.2830000000004</v>
      </c>
      <c r="E205" cm="1">
        <f t="array" ref="E205">INDEX(GMW!$A$2:$HZ$100,MATCH(1,(GMW!$HY$2:$HY$100=E$3)*(GMW!$HZ$2:$HZ$100=E$1),0),$B205-1973)</f>
        <v>6044.7749999999996</v>
      </c>
      <c r="F205" cm="1">
        <f t="array" ref="F205">INDEX(GMW!$A$2:$HZ$100,MATCH(1,(GMW!$HY$2:$HY$100=F$3)*(GMW!$HZ$2:$HZ$100=F$1),0),$B205-1973)</f>
        <v>319675.40000000002</v>
      </c>
      <c r="G205" cm="1">
        <f t="array" ref="G205">INDEX(GMW!$A$2:$HZ$100,MATCH(1,(GMW!$HY$2:$HY$100=G$3)*(GMW!$HZ$2:$HZ$100=G$1),0),$B205-1973)</f>
        <v>11362.06</v>
      </c>
      <c r="H205" cm="1">
        <f t="array" ref="H205">INDEX(GMW!$A$2:$HZ$100,MATCH(1,(GMW!$HY$2:$HY$100=H$3)*(GMW!$HZ$2:$HZ$100=H$1),0),$B205-1973)</f>
        <v>20124.47</v>
      </c>
      <c r="I205" cm="1">
        <f t="array" ref="I205">INDEX(GMW!$A$2:$HZ$100,MATCH(1,(GMW!$HY$2:$HY$100=I$3)*(GMW!$HZ$2:$HZ$100=I$1),0),$B205-1973)</f>
        <v>345844.7</v>
      </c>
      <c r="J205" cm="1">
        <f t="array" ref="J205">INDEX(GMW!$A$2:$HZ$100,MATCH(1,(GMW!$HY$2:$HY$100=J$3)*(GMW!$HZ$2:$HZ$100=J$1),0),$B205-1973)</f>
        <v>3044753</v>
      </c>
      <c r="K205" cm="1">
        <f t="array" ref="K205">INDEX(GMW!$A$2:$HZ$100,MATCH(1,(GMW!$HY$2:$HY$100=K$3)*(GMW!$HZ$2:$HZ$100=K$1),0),$B205-1973)</f>
        <v>838600.4</v>
      </c>
      <c r="L205" cm="1">
        <f t="array" ref="L205">INDEX(GMW!$A$2:$HZ$100,MATCH(1,(GMW!$HY$2:$HY$100=L$3)*(GMW!$HZ$2:$HZ$100=L$1),0),$B205-1973)</f>
        <v>624840.69999999995</v>
      </c>
      <c r="M205" cm="1">
        <f t="array" ref="M205">INDEX(GMW!$A$2:$HZ$100,MATCH(1,(GMW!$HY$2:$HY$100=M$3)*(GMW!$HZ$2:$HZ$100=M$1),0),$B205-1973)</f>
        <v>134.27340000000001</v>
      </c>
      <c r="N205" cm="1">
        <f t="array" ref="N205">INDEX(GMW!$A$2:$HZ$100,MATCH(1,(GMW!$HY$2:$HY$100=N$3)*(GMW!$HZ$2:$HZ$100=N$1),0),$B205-1973)</f>
        <v>148.7475</v>
      </c>
      <c r="O205" cm="1">
        <f t="array" ref="O205">INDEX(GMW!$A$2:$HZ$100,MATCH(1,(GMW!$HY$2:$HY$100=O$3)*(GMW!$HZ$2:$HZ$100=O$1),0),$B205-1973)</f>
        <v>2.0001139999999999</v>
      </c>
      <c r="P205" cm="1">
        <f t="array" ref="P205">INDEX(GMW!$A$2:$HZ$100,MATCH(1,(GMW!$HY$2:$HY$100=P$3)*(GMW!$HZ$2:$HZ$100=P$1),0),$B205-1973)</f>
        <v>53045.55</v>
      </c>
      <c r="Q205" cm="1">
        <f t="array" ref="Q205">INDEX(GMW!$A$2:$HZ$100,MATCH(1,(GMW!$HY$2:$HY$100=Q$3)*(GMW!$HZ$2:$HZ$100=Q$1),0),$B205-1973)</f>
        <v>100.22320000000001</v>
      </c>
      <c r="R205" cm="1">
        <f t="array" ref="R205">INDEX(GMW!$A$2:$HZ$100,MATCH(1,(GMW!$HY$2:$HY$100=R$3)*(GMW!$HZ$2:$HZ$100=R$1),0),$B205-1973)</f>
        <v>35073.24</v>
      </c>
      <c r="S205" cm="1">
        <f t="array" ref="S205">INDEX(GMW!$A$2:$HZ$100,MATCH(1,(GMW!$HY$2:$HY$100=S$3)*(GMW!$HZ$2:$HZ$100=S$1),0),$B205-1973)</f>
        <v>3.7500619999999998</v>
      </c>
      <c r="T205" cm="1">
        <f t="array" ref="T205">INDEX(GMW!$A$2:$HZ$100,MATCH(1,(GMW!$HY$2:$HY$100=T$3)*(GMW!$HZ$2:$HZ$100=T$1),0),$B205-1973)</f>
        <v>-4.7111510000000002E-2</v>
      </c>
      <c r="U205" cm="1">
        <f t="array" ref="U205">INDEX(GMW!$A$2:$HZ$100,MATCH(1,(GMW!$HY$2:$HY$100=U$3)*(GMW!$HZ$2:$HZ$100=U$1),0),$B205-1973)</f>
        <v>71174.05</v>
      </c>
      <c r="V205" cm="1">
        <f t="array" ref="V205">INDEX(GMW!$A$2:$HZ$100,MATCH(1,(GMW!$HY$2:$HY$100=V$3)*(GMW!$HZ$2:$HZ$100=V$1),0),$B205-1973)</f>
        <v>629341.69999999995</v>
      </c>
      <c r="W205" cm="1">
        <f t="array" ref="W205">INDEX(GMW!$A$2:$HZ$100,MATCH(1,(GMW!$HY$2:$HY$100=W$3)*(GMW!$HZ$2:$HZ$100=W$1),0),$B205-1973)</f>
        <v>10097.120000000001</v>
      </c>
      <c r="X205" cm="1">
        <f t="array" ref="X205">INDEX(GMW!$A$2:$HZ$100,MATCH(1,(GMW!$HY$2:$HY$100=X$3)*(GMW!$HZ$2:$HZ$100=X$1),0),$B205-1973)</f>
        <v>8858.4629999999997</v>
      </c>
      <c r="Y205" cm="1">
        <f t="array" ref="Y205">INDEX(GMW!$A$2:$HZ$100,MATCH(1,(GMW!$HY$2:$HY$100=Y$3)*(GMW!$HZ$2:$HZ$100=Y$1),0),$B205-1973)</f>
        <v>322966.09999999998</v>
      </c>
      <c r="Z205" cm="1">
        <f t="array" ref="Z205">INDEX(GMW!$A$2:$HZ$100,MATCH(1,(GMW!$HY$2:$HY$100=Z$3)*(GMW!$HZ$2:$HZ$100=Z$1),0),$B205-1973)</f>
        <v>18955.580000000002</v>
      </c>
      <c r="AA205" cm="1">
        <f t="array" ref="AA205">INDEX(GMW!$A$2:$HZ$100,MATCH(1,(GMW!$HY$2:$HY$100=AA$3)*(GMW!$HZ$2:$HZ$100=AA$1),0),$B205-1973)</f>
        <v>20124.47</v>
      </c>
      <c r="AB205" cm="1">
        <f t="array" ref="AB205">INDEX(GMW!$A$2:$HZ$100,MATCH(1,(GMW!$HY$2:$HY$100=AB$3)*(GMW!$HZ$2:$HZ$100=AB$1),0),$B205-1973)</f>
        <v>351949.1</v>
      </c>
      <c r="AC205" cm="1">
        <f t="array" ref="AC205">INDEX(GMW!$A$2:$HZ$100,MATCH(1,(GMW!$HY$2:$HY$100=AC$3)*(GMW!$HZ$2:$HZ$100=AC$1),0),$B205-1973)</f>
        <v>3073034</v>
      </c>
      <c r="AD205" cm="1">
        <f t="array" ref="AD205">INDEX(GMW!$A$2:$HZ$100,MATCH(1,(GMW!$HY$2:$HY$100=AD$3)*(GMW!$HZ$2:$HZ$100=AD$1),0),$B205-1973)</f>
        <v>848603.3</v>
      </c>
      <c r="AE205" cm="1">
        <f t="array" ref="AE205">INDEX(GMW!$A$2:$HZ$100,MATCH(1,(GMW!$HY$2:$HY$100=AE$3)*(GMW!$HZ$2:$HZ$100=AE$1),0),$B205-1973)</f>
        <v>629099.80000000005</v>
      </c>
      <c r="AF205" cm="1">
        <f t="array" ref="AF205">INDEX(GMW!$A$2:$HZ$100,MATCH(1,(GMW!$HY$2:$HY$100=AF$3)*(GMW!$HZ$2:$HZ$100=AF$1),0),$B205-1973)</f>
        <v>134.839</v>
      </c>
      <c r="AG205" cm="1">
        <f t="array" ref="AG205">INDEX(GMW!$A$2:$HZ$100,MATCH(1,(GMW!$HY$2:$HY$100=AG$3)*(GMW!$HZ$2:$HZ$100=AG$1),0),$B205-1973)</f>
        <v>149.23220000000001</v>
      </c>
      <c r="AH205" cm="1">
        <f t="array" ref="AH205">INDEX(GMW!$A$2:$HZ$100,MATCH(1,(GMW!$HY$2:$HY$100=AH$3)*(GMW!$HZ$2:$HZ$100=AH$1),0),$B205-1973)</f>
        <v>2.188132</v>
      </c>
      <c r="AI205" cm="1">
        <f t="array" ref="AI205">INDEX(GMW!$A$2:$HZ$100,MATCH(1,(GMW!$HY$2:$HY$100=AI$3)*(GMW!$HZ$2:$HZ$100=AI$1),0),$B205-1973)</f>
        <v>53346.8</v>
      </c>
      <c r="AJ205" cm="1">
        <f t="array" ref="AJ205">INDEX(GMW!$A$2:$HZ$100,MATCH(1,(GMW!$HY$2:$HY$100=AJ$3)*(GMW!$HZ$2:$HZ$100=AJ$1),0),$B205-1973)</f>
        <v>100.7597</v>
      </c>
      <c r="AK205" cm="1">
        <f t="array" ref="AK205">INDEX(GMW!$A$2:$HZ$100,MATCH(1,(GMW!$HY$2:$HY$100=AK$3)*(GMW!$HZ$2:$HZ$100=AK$1),0),$B205-1973)</f>
        <v>36575.5</v>
      </c>
      <c r="AL205" cm="1">
        <f t="array" ref="AL205">INDEX(GMW!$A$2:$HZ$100,MATCH(1,(GMW!$HY$2:$HY$100=AL$3)*(GMW!$HZ$2:$HZ$100=AL$1),0),$B205-1973)</f>
        <v>3.4663740000000001</v>
      </c>
      <c r="AM205" cm="1">
        <f t="array" ref="AM205">INDEX(GMW!$A$2:$HZ$100,MATCH(1,(GMW!$HY$2:$HY$100=AM$3)*(GMW!$HZ$2:$HZ$100=AM$1),0),$B205-1973)</f>
        <v>3.8814540000000002E-2</v>
      </c>
      <c r="AN205" cm="1">
        <f t="array" ref="AN205">INDEX(GMW!$A$2:$HZ$100,MATCH(1,(GMW!$HY$2:$HY$100=AN$3)*(GMW!$HZ$2:$HZ$100=AN$1),0),$B205-1973)</f>
        <v>71174.05</v>
      </c>
      <c r="AO205" cm="1">
        <f t="array" ref="AO205">INDEX(GMW!$A$2:$HZ$100,MATCH(1,(GMW!$HY$2:$HY$100=AO$3)*(GMW!$HZ$2:$HZ$100=AO$1),0),$B205-1973)</f>
        <v>636048.9</v>
      </c>
      <c r="AP205" cm="1">
        <f t="array" ref="AP205">INDEX(GMW!$A$2:$HZ$100,MATCH(1,(GMW!$HY$2:$HY$100=AP$3)*(GMW!$HZ$2:$HZ$100=AP$1),0),$B205-1973)</f>
        <v>6774.2659999999996</v>
      </c>
      <c r="AQ205" cm="1">
        <f t="array" ref="AQ205">INDEX(GMW!$A$2:$HZ$100,MATCH(1,(GMW!$HY$2:$HY$100=AQ$3)*(GMW!$HZ$2:$HZ$100=AQ$1),0),$B205-1973)</f>
        <v>12086.99</v>
      </c>
      <c r="AR205" cm="1">
        <f t="array" ref="AR205">INDEX(GMW!$A$2:$HZ$100,MATCH(1,(GMW!$HY$2:$HY$100=AR$3)*(GMW!$HZ$2:$HZ$100=AR$1),0),$B205-1973)</f>
        <v>322608.90000000002</v>
      </c>
      <c r="AS205" cm="1">
        <f t="array" ref="AS205">INDEX(GMW!$A$2:$HZ$100,MATCH(1,(GMW!$HY$2:$HY$100=AS$3)*(GMW!$HZ$2:$HZ$100=AS$1),0),$B205-1973)</f>
        <v>18861.259999999998</v>
      </c>
      <c r="AT205" cm="1">
        <f t="array" ref="AT205">INDEX(GMW!$A$2:$HZ$100,MATCH(1,(GMW!$HY$2:$HY$100=AT$3)*(GMW!$HZ$2:$HZ$100=AT$1),0),$B205-1973)</f>
        <v>20124.47</v>
      </c>
      <c r="AU205" cm="1">
        <f t="array" ref="AU205">INDEX(GMW!$A$2:$HZ$100,MATCH(1,(GMW!$HY$2:$HY$100=AU$3)*(GMW!$HZ$2:$HZ$100=AU$1),0),$B205-1973)</f>
        <v>354820.4</v>
      </c>
      <c r="AV205" cm="1">
        <f t="array" ref="AV205">INDEX(GMW!$A$2:$HZ$100,MATCH(1,(GMW!$HY$2:$HY$100=AV$3)*(GMW!$HZ$2:$HZ$100=AV$1),0),$B205-1973)</f>
        <v>3048316</v>
      </c>
      <c r="AW205" cm="1">
        <f t="array" ref="AW205">INDEX(GMW!$A$2:$HZ$100,MATCH(1,(GMW!$HY$2:$HY$100=AW$3)*(GMW!$HZ$2:$HZ$100=AW$1),0),$B205-1973)</f>
        <v>856187</v>
      </c>
      <c r="AX205" cm="1">
        <f t="array" ref="AX205">INDEX(GMW!$A$2:$HZ$100,MATCH(1,(GMW!$HY$2:$HY$100=AX$3)*(GMW!$HZ$2:$HZ$100=AX$1),0),$B205-1973)</f>
        <v>639651.69999999995</v>
      </c>
      <c r="AY205" cm="1">
        <f t="array" ref="AY205">INDEX(GMW!$A$2:$HZ$100,MATCH(1,(GMW!$HY$2:$HY$100=AY$3)*(GMW!$HZ$2:$HZ$100=AY$1),0),$B205-1973)</f>
        <v>134.6095</v>
      </c>
      <c r="AZ205" cm="1">
        <f t="array" ref="AZ205">INDEX(GMW!$A$2:$HZ$100,MATCH(1,(GMW!$HY$2:$HY$100=AZ$3)*(GMW!$HZ$2:$HZ$100=AZ$1),0),$B205-1973)</f>
        <v>148.9288</v>
      </c>
      <c r="BA205" cm="1">
        <f t="array" ref="BA205">INDEX(GMW!$A$2:$HZ$100,MATCH(1,(GMW!$HY$2:$HY$100=BA$3)*(GMW!$HZ$2:$HZ$100=BA$1),0),$B205-1973)</f>
        <v>2.0173369999999999</v>
      </c>
      <c r="BB205" cm="1">
        <f t="array" ref="BB205">INDEX(GMW!$A$2:$HZ$100,MATCH(1,(GMW!$HY$2:$HY$100=BB$3)*(GMW!$HZ$2:$HZ$100=BB$1),0),$B205-1973)</f>
        <v>53885.85</v>
      </c>
      <c r="BC205" cm="1">
        <f t="array" ref="BC205">INDEX(GMW!$A$2:$HZ$100,MATCH(1,(GMW!$HY$2:$HY$100=BC$3)*(GMW!$HZ$2:$HZ$100=BC$1),0),$B205-1973)</f>
        <v>101.7469</v>
      </c>
      <c r="BD205" cm="1">
        <f t="array" ref="BD205">INDEX(GMW!$A$2:$HZ$100,MATCH(1,(GMW!$HY$2:$HY$100=BD$3)*(GMW!$HZ$2:$HZ$100=BD$1),0),$B205-1973)</f>
        <v>37340.199999999997</v>
      </c>
      <c r="BE205" cm="1">
        <f t="array" ref="BE205">INDEX(GMW!$A$2:$HZ$100,MATCH(1,(GMW!$HY$2:$HY$100=BE$3)*(GMW!$HZ$2:$HZ$100=BE$1),0),$B205-1973)</f>
        <v>3.1684589999999999</v>
      </c>
      <c r="BF205" cm="1">
        <f t="array" ref="BF205">INDEX(GMW!$A$2:$HZ$100,MATCH(1,(GMW!$HY$2:$HY$100=BF$3)*(GMW!$HZ$2:$HZ$100=BF$1),0),$B205-1973)</f>
        <v>-0.56447979999999998</v>
      </c>
      <c r="BG205" cm="1">
        <f t="array" ref="BG205">INDEX(GMW!$A$2:$HZ$100,MATCH(1,(GMW!$HY$2:$HY$100=BG$3)*(GMW!$HZ$2:$HZ$100=BG$1),0),$B205-1973)</f>
        <v>71174.05</v>
      </c>
      <c r="BJ205">
        <f t="shared" ref="BJ205:BJ222" si="163">+BJ201+1</f>
        <v>2029</v>
      </c>
    </row>
    <row r="206" spans="1:63">
      <c r="B206">
        <f t="shared" si="161"/>
        <v>2179</v>
      </c>
      <c r="C206" cm="1">
        <f t="array" ref="C206">INDEX(GMW!$A$2:$HZ$100,MATCH(1,(GMW!$HY$2:$HY$100=C$3)*(GMW!$HZ$2:$HZ$100=C$1),0),$B206-1973)</f>
        <v>626951</v>
      </c>
      <c r="D206" cm="1">
        <f t="array" ref="D206">INDEX(GMW!$A$2:$HZ$100,MATCH(1,(GMW!$HY$2:$HY$100=D$3)*(GMW!$HZ$2:$HZ$100=D$1),0),$B206-1973)</f>
        <v>22247.4</v>
      </c>
      <c r="E206" cm="1">
        <f t="array" ref="E206">INDEX(GMW!$A$2:$HZ$100,MATCH(1,(GMW!$HY$2:$HY$100=E$3)*(GMW!$HZ$2:$HZ$100=E$1),0),$B206-1973)</f>
        <v>-10124.780000000001</v>
      </c>
      <c r="F206" cm="1">
        <f t="array" ref="F206">INDEX(GMW!$A$2:$HZ$100,MATCH(1,(GMW!$HY$2:$HY$100=F$3)*(GMW!$HZ$2:$HZ$100=F$1),0),$B206-1973)</f>
        <v>322358.90000000002</v>
      </c>
      <c r="G206" cm="1">
        <f t="array" ref="G206">INDEX(GMW!$A$2:$HZ$100,MATCH(1,(GMW!$HY$2:$HY$100=G$3)*(GMW!$HZ$2:$HZ$100=G$1),0),$B206-1973)</f>
        <v>12122.61</v>
      </c>
      <c r="H206" cm="1">
        <f t="array" ref="H206">INDEX(GMW!$A$2:$HZ$100,MATCH(1,(GMW!$HY$2:$HY$100=H$3)*(GMW!$HZ$2:$HZ$100=H$1),0),$B206-1973)</f>
        <v>20124.47</v>
      </c>
      <c r="I206" cm="1">
        <f t="array" ref="I206">INDEX(GMW!$A$2:$HZ$100,MATCH(1,(GMW!$HY$2:$HY$100=I$3)*(GMW!$HZ$2:$HZ$100=I$1),0),$B206-1973)</f>
        <v>332358.59999999998</v>
      </c>
      <c r="J206" cm="1">
        <f t="array" ref="J206">INDEX(GMW!$A$2:$HZ$100,MATCH(1,(GMW!$HY$2:$HY$100=J$3)*(GMW!$HZ$2:$HZ$100=J$1),0),$B206-1973)</f>
        <v>3067000</v>
      </c>
      <c r="K206" cm="1">
        <f t="array" ref="K206">INDEX(GMW!$A$2:$HZ$100,MATCH(1,(GMW!$HY$2:$HY$100=K$3)*(GMW!$HZ$2:$HZ$100=K$1),0),$B206-1973)</f>
        <v>846248.7</v>
      </c>
      <c r="L206" cm="1">
        <f t="array" ref="L206">INDEX(GMW!$A$2:$HZ$100,MATCH(1,(GMW!$HY$2:$HY$100=L$3)*(GMW!$HZ$2:$HZ$100=L$1),0),$B206-1973)</f>
        <v>627194.1</v>
      </c>
      <c r="M206" cm="1">
        <f t="array" ref="M206">INDEX(GMW!$A$2:$HZ$100,MATCH(1,(GMW!$HY$2:$HY$100=M$3)*(GMW!$HZ$2:$HZ$100=M$1),0),$B206-1973)</f>
        <v>134.97839999999999</v>
      </c>
      <c r="N206" cm="1">
        <f t="array" ref="N206">INDEX(GMW!$A$2:$HZ$100,MATCH(1,(GMW!$HY$2:$HY$100=N$3)*(GMW!$HZ$2:$HZ$100=N$1),0),$B206-1973)</f>
        <v>149.34030000000001</v>
      </c>
      <c r="O206" cm="1">
        <f t="array" ref="O206">INDEX(GMW!$A$2:$HZ$100,MATCH(1,(GMW!$HY$2:$HY$100=O$3)*(GMW!$HZ$2:$HZ$100=O$1),0),$B206-1973)</f>
        <v>2.0001319999999998</v>
      </c>
      <c r="P206" cm="1">
        <f t="array" ref="P206">INDEX(GMW!$A$2:$HZ$100,MATCH(1,(GMW!$HY$2:$HY$100=P$3)*(GMW!$HZ$2:$HZ$100=P$1),0),$B206-1973)</f>
        <v>53159.25</v>
      </c>
      <c r="Q206" cm="1">
        <f t="array" ref="Q206">INDEX(GMW!$A$2:$HZ$100,MATCH(1,(GMW!$HY$2:$HY$100=Q$3)*(GMW!$HZ$2:$HZ$100=Q$1),0),$B206-1973)</f>
        <v>100.4396</v>
      </c>
      <c r="R206" cm="1">
        <f t="array" ref="R206">INDEX(GMW!$A$2:$HZ$100,MATCH(1,(GMW!$HY$2:$HY$100=R$3)*(GMW!$HZ$2:$HZ$100=R$1),0),$B206-1973)</f>
        <v>35188.49</v>
      </c>
      <c r="S206" cm="1">
        <f t="array" ref="S206">INDEX(GMW!$A$2:$HZ$100,MATCH(1,(GMW!$HY$2:$HY$100=S$3)*(GMW!$HZ$2:$HZ$100=S$1),0),$B206-1973)</f>
        <v>3.7500529999999999</v>
      </c>
      <c r="T206" cm="1">
        <f t="array" ref="T206">INDEX(GMW!$A$2:$HZ$100,MATCH(1,(GMW!$HY$2:$HY$100=T$3)*(GMW!$HZ$2:$HZ$100=T$1),0),$B206-1973)</f>
        <v>-3.8719179999999999E-2</v>
      </c>
      <c r="U206" cm="1">
        <f t="array" ref="U206">INDEX(GMW!$A$2:$HZ$100,MATCH(1,(GMW!$HY$2:$HY$100=U$3)*(GMW!$HZ$2:$HZ$100=U$1),0),$B206-1973)</f>
        <v>71247.34</v>
      </c>
      <c r="V206" cm="1">
        <f t="array" ref="V206">INDEX(GMW!$A$2:$HZ$100,MATCH(1,(GMW!$HY$2:$HY$100=V$3)*(GMW!$HZ$2:$HZ$100=V$1),0),$B206-1973)</f>
        <v>631462.40000000002</v>
      </c>
      <c r="W206" cm="1">
        <f t="array" ref="W206">INDEX(GMW!$A$2:$HZ$100,MATCH(1,(GMW!$HY$2:$HY$100=W$3)*(GMW!$HZ$2:$HZ$100=W$1),0),$B206-1973)</f>
        <v>27764.46</v>
      </c>
      <c r="X206" cm="1">
        <f t="array" ref="X206">INDEX(GMW!$A$2:$HZ$100,MATCH(1,(GMW!$HY$2:$HY$100=X$3)*(GMW!$HZ$2:$HZ$100=X$1),0),$B206-1973)</f>
        <v>-7954.2830000000004</v>
      </c>
      <c r="Y206" cm="1">
        <f t="array" ref="Y206">INDEX(GMW!$A$2:$HZ$100,MATCH(1,(GMW!$HY$2:$HY$100=Y$3)*(GMW!$HZ$2:$HZ$100=Y$1),0),$B206-1973)</f>
        <v>326032.40000000002</v>
      </c>
      <c r="Z206" cm="1">
        <f t="array" ref="Z206">INDEX(GMW!$A$2:$HZ$100,MATCH(1,(GMW!$HY$2:$HY$100=Z$3)*(GMW!$HZ$2:$HZ$100=Z$1),0),$B206-1973)</f>
        <v>19810.18</v>
      </c>
      <c r="AA206" cm="1">
        <f t="array" ref="AA206">INDEX(GMW!$A$2:$HZ$100,MATCH(1,(GMW!$HY$2:$HY$100=AA$3)*(GMW!$HZ$2:$HZ$100=AA$1),0),$B206-1973)</f>
        <v>20124.47</v>
      </c>
      <c r="AB206" cm="1">
        <f t="array" ref="AB206">INDEX(GMW!$A$2:$HZ$100,MATCH(1,(GMW!$HY$2:$HY$100=AB$3)*(GMW!$HZ$2:$HZ$100=AB$1),0),$B206-1973)</f>
        <v>338202.6</v>
      </c>
      <c r="AC206" cm="1">
        <f t="array" ref="AC206">INDEX(GMW!$A$2:$HZ$100,MATCH(1,(GMW!$HY$2:$HY$100=AC$3)*(GMW!$HZ$2:$HZ$100=AC$1),0),$B206-1973)</f>
        <v>3100800</v>
      </c>
      <c r="AD206" cm="1">
        <f t="array" ref="AD206">INDEX(GMW!$A$2:$HZ$100,MATCH(1,(GMW!$HY$2:$HY$100=AD$3)*(GMW!$HZ$2:$HZ$100=AD$1),0),$B206-1973)</f>
        <v>855852.8</v>
      </c>
      <c r="AE206" cm="1">
        <f t="array" ref="AE206">INDEX(GMW!$A$2:$HZ$100,MATCH(1,(GMW!$HY$2:$HY$100=AE$3)*(GMW!$HZ$2:$HZ$100=AE$1),0),$B206-1973)</f>
        <v>631840.9</v>
      </c>
      <c r="AF206" cm="1">
        <f t="array" ref="AF206">INDEX(GMW!$A$2:$HZ$100,MATCH(1,(GMW!$HY$2:$HY$100=AF$3)*(GMW!$HZ$2:$HZ$100=AF$1),0),$B206-1973)</f>
        <v>135.53630000000001</v>
      </c>
      <c r="AG206" cm="1">
        <f t="array" ref="AG206">INDEX(GMW!$A$2:$HZ$100,MATCH(1,(GMW!$HY$2:$HY$100=AG$3)*(GMW!$HZ$2:$HZ$100=AG$1),0),$B206-1973)</f>
        <v>149.8175</v>
      </c>
      <c r="AH206" cm="1">
        <f t="array" ref="AH206">INDEX(GMW!$A$2:$HZ$100,MATCH(1,(GMW!$HY$2:$HY$100=AH$3)*(GMW!$HZ$2:$HZ$100=AH$1),0),$B206-1973)</f>
        <v>2.1935570000000002</v>
      </c>
      <c r="AI206" cm="1">
        <f t="array" ref="AI206">INDEX(GMW!$A$2:$HZ$100,MATCH(1,(GMW!$HY$2:$HY$100=AI$3)*(GMW!$HZ$2:$HZ$100=AI$1),0),$B206-1973)</f>
        <v>53439.44</v>
      </c>
      <c r="AJ206" cm="1">
        <f t="array" ref="AJ206">INDEX(GMW!$A$2:$HZ$100,MATCH(1,(GMW!$HY$2:$HY$100=AJ$3)*(GMW!$HZ$2:$HZ$100=AJ$1),0),$B206-1973)</f>
        <v>100.9425</v>
      </c>
      <c r="AK206" cm="1">
        <f t="array" ref="AK206">INDEX(GMW!$A$2:$HZ$100,MATCH(1,(GMW!$HY$2:$HY$100=AK$3)*(GMW!$HZ$2:$HZ$100=AK$1),0),$B206-1973)</f>
        <v>36645.15</v>
      </c>
      <c r="AL206" cm="1">
        <f t="array" ref="AL206">INDEX(GMW!$A$2:$HZ$100,MATCH(1,(GMW!$HY$2:$HY$100=AL$3)*(GMW!$HZ$2:$HZ$100=AL$1),0),$B206-1973)</f>
        <v>3.5297990000000001</v>
      </c>
      <c r="AM206" cm="1">
        <f t="array" ref="AM206">INDEX(GMW!$A$2:$HZ$100,MATCH(1,(GMW!$HY$2:$HY$100=AM$3)*(GMW!$HZ$2:$HZ$100=AM$1),0),$B206-1973)</f>
        <v>-5.9795380000000002E-2</v>
      </c>
      <c r="AN206" cm="1">
        <f t="array" ref="AN206">INDEX(GMW!$A$2:$HZ$100,MATCH(1,(GMW!$HY$2:$HY$100=AN$3)*(GMW!$HZ$2:$HZ$100=AN$1),0),$B206-1973)</f>
        <v>71247.34</v>
      </c>
      <c r="AO206" cm="1">
        <f t="array" ref="AO206">INDEX(GMW!$A$2:$HZ$100,MATCH(1,(GMW!$HY$2:$HY$100=AO$3)*(GMW!$HZ$2:$HZ$100=AO$1),0),$B206-1973)</f>
        <v>638731.1</v>
      </c>
      <c r="AP206" cm="1">
        <f t="array" ref="AP206">INDEX(GMW!$A$2:$HZ$100,MATCH(1,(GMW!$HY$2:$HY$100=AP$3)*(GMW!$HZ$2:$HZ$100=AP$1),0),$B206-1973)</f>
        <v>24191.919999999998</v>
      </c>
      <c r="AQ206" cm="1">
        <f t="array" ref="AQ206">INDEX(GMW!$A$2:$HZ$100,MATCH(1,(GMW!$HY$2:$HY$100=AQ$3)*(GMW!$HZ$2:$HZ$100=AQ$1),0),$B206-1973)</f>
        <v>-4475.7209999999995</v>
      </c>
      <c r="AR206" cm="1">
        <f t="array" ref="AR206">INDEX(GMW!$A$2:$HZ$100,MATCH(1,(GMW!$HY$2:$HY$100=AR$3)*(GMW!$HZ$2:$HZ$100=AR$1),0),$B206-1973)</f>
        <v>325682.8</v>
      </c>
      <c r="AS206" cm="1">
        <f t="array" ref="AS206">INDEX(GMW!$A$2:$HZ$100,MATCH(1,(GMW!$HY$2:$HY$100=AS$3)*(GMW!$HZ$2:$HZ$100=AS$1),0),$B206-1973)</f>
        <v>19716.2</v>
      </c>
      <c r="AT206" cm="1">
        <f t="array" ref="AT206">INDEX(GMW!$A$2:$HZ$100,MATCH(1,(GMW!$HY$2:$HY$100=AT$3)*(GMW!$HZ$2:$HZ$100=AT$1),0),$B206-1973)</f>
        <v>20124.47</v>
      </c>
      <c r="AU206" cm="1">
        <f t="array" ref="AU206">INDEX(GMW!$A$2:$HZ$100,MATCH(1,(GMW!$HY$2:$HY$100=AU$3)*(GMW!$HZ$2:$HZ$100=AU$1),0),$B206-1973)</f>
        <v>341331.5</v>
      </c>
      <c r="AV206" cm="1">
        <f t="array" ref="AV206">INDEX(GMW!$A$2:$HZ$100,MATCH(1,(GMW!$HY$2:$HY$100=AV$3)*(GMW!$HZ$2:$HZ$100=AV$1),0),$B206-1973)</f>
        <v>3072508</v>
      </c>
      <c r="AW206" cm="1">
        <f t="array" ref="AW206">INDEX(GMW!$A$2:$HZ$100,MATCH(1,(GMW!$HY$2:$HY$100=AW$3)*(GMW!$HZ$2:$HZ$100=AW$1),0),$B206-1973)</f>
        <v>864293.7</v>
      </c>
      <c r="AX206" cm="1">
        <f t="array" ref="AX206">INDEX(GMW!$A$2:$HZ$100,MATCH(1,(GMW!$HY$2:$HY$100=AX$3)*(GMW!$HZ$2:$HZ$100=AX$1),0),$B206-1973)</f>
        <v>642546.1</v>
      </c>
      <c r="AY206" cm="1">
        <f t="array" ref="AY206">INDEX(GMW!$A$2:$HZ$100,MATCH(1,(GMW!$HY$2:$HY$100=AY$3)*(GMW!$HZ$2:$HZ$100=AY$1),0),$B206-1973)</f>
        <v>135.31479999999999</v>
      </c>
      <c r="AZ206" cm="1">
        <f t="array" ref="AZ206">INDEX(GMW!$A$2:$HZ$100,MATCH(1,(GMW!$HY$2:$HY$100=AZ$3)*(GMW!$HZ$2:$HZ$100=AZ$1),0),$B206-1973)</f>
        <v>149.52289999999999</v>
      </c>
      <c r="BA206" cm="1">
        <f t="array" ref="BA206">INDEX(GMW!$A$2:$HZ$100,MATCH(1,(GMW!$HY$2:$HY$100=BA$3)*(GMW!$HZ$2:$HZ$100=BA$1),0),$B206-1973)</f>
        <v>2.0145930000000001</v>
      </c>
      <c r="BB206" cm="1">
        <f t="array" ref="BB206">INDEX(GMW!$A$2:$HZ$100,MATCH(1,(GMW!$HY$2:$HY$100=BB$3)*(GMW!$HZ$2:$HZ$100=BB$1),0),$B206-1973)</f>
        <v>54022.34</v>
      </c>
      <c r="BC206" cm="1">
        <f t="array" ref="BC206">INDEX(GMW!$A$2:$HZ$100,MATCH(1,(GMW!$HY$2:$HY$100=BC$3)*(GMW!$HZ$2:$HZ$100=BC$1),0),$B206-1973)</f>
        <v>102.00700000000001</v>
      </c>
      <c r="BD206" cm="1">
        <f t="array" ref="BD206">INDEX(GMW!$A$2:$HZ$100,MATCH(1,(GMW!$HY$2:$HY$100=BD$3)*(GMW!$HZ$2:$HZ$100=BD$1),0),$B206-1973)</f>
        <v>37472.03</v>
      </c>
      <c r="BE206" cm="1">
        <f t="array" ref="BE206">INDEX(GMW!$A$2:$HZ$100,MATCH(1,(GMW!$HY$2:$HY$100=BE$3)*(GMW!$HZ$2:$HZ$100=BE$1),0),$B206-1973)</f>
        <v>3.2083520000000001</v>
      </c>
      <c r="BF206" cm="1">
        <f t="array" ref="BF206">INDEX(GMW!$A$2:$HZ$100,MATCH(1,(GMW!$HY$2:$HY$100=BF$3)*(GMW!$HZ$2:$HZ$100=BF$1),0),$B206-1973)</f>
        <v>-0.59604639999999998</v>
      </c>
      <c r="BG206" cm="1">
        <f t="array" ref="BG206">INDEX(GMW!$A$2:$HZ$100,MATCH(1,(GMW!$HY$2:$HY$100=BG$3)*(GMW!$HZ$2:$HZ$100=BG$1),0),$B206-1973)</f>
        <v>71247.34</v>
      </c>
      <c r="BJ206">
        <f t="shared" si="163"/>
        <v>2029</v>
      </c>
    </row>
    <row r="207" spans="1:63">
      <c r="A207">
        <v>2030</v>
      </c>
      <c r="B207">
        <f t="shared" si="161"/>
        <v>2180</v>
      </c>
      <c r="C207" cm="1">
        <f t="array" ref="C207">INDEX(GMW!$A$2:$HZ$100,MATCH(1,(GMW!$HY$2:$HY$100=C$3)*(GMW!$HZ$2:$HZ$100=C$1),0),$B207-1973)</f>
        <v>629333.30000000005</v>
      </c>
      <c r="D207" cm="1">
        <f t="array" ref="D207">INDEX(GMW!$A$2:$HZ$100,MATCH(1,(GMW!$HY$2:$HY$100=D$3)*(GMW!$HZ$2:$HZ$100=D$1),0),$B207-1973)</f>
        <v>-23344.639999999999</v>
      </c>
      <c r="E207" cm="1">
        <f t="array" ref="E207">INDEX(GMW!$A$2:$HZ$100,MATCH(1,(GMW!$HY$2:$HY$100=E$3)*(GMW!$HZ$2:$HZ$100=E$1),0),$B207-1973)</f>
        <v>44862.02</v>
      </c>
      <c r="F207" cm="1">
        <f t="array" ref="F207">INDEX(GMW!$A$2:$HZ$100,MATCH(1,(GMW!$HY$2:$HY$100=F$3)*(GMW!$HZ$2:$HZ$100=F$1),0),$B207-1973)</f>
        <v>321438.8</v>
      </c>
      <c r="G207" cm="1">
        <f t="array" ref="G207">INDEX(GMW!$A$2:$HZ$100,MATCH(1,(GMW!$HY$2:$HY$100=G$3)*(GMW!$HZ$2:$HZ$100=G$1),0),$B207-1973)</f>
        <v>21517.38</v>
      </c>
      <c r="H207" cm="1">
        <f t="array" ref="H207">INDEX(GMW!$A$2:$HZ$100,MATCH(1,(GMW!$HY$2:$HY$100=H$3)*(GMW!$HZ$2:$HZ$100=H$1),0),$B207-1973)</f>
        <v>20124.47</v>
      </c>
      <c r="I207" cm="1">
        <f t="array" ref="I207">INDEX(GMW!$A$2:$HZ$100,MATCH(1,(GMW!$HY$2:$HY$100=I$3)*(GMW!$HZ$2:$HZ$100=I$1),0),$B207-1973)</f>
        <v>386425.3</v>
      </c>
      <c r="J207" cm="1">
        <f t="array" ref="J207">INDEX(GMW!$A$2:$HZ$100,MATCH(1,(GMW!$HY$2:$HY$100=J$3)*(GMW!$HZ$2:$HZ$100=J$1),0),$B207-1973)</f>
        <v>3043655</v>
      </c>
      <c r="K207" cm="1">
        <f t="array" ref="K207">INDEX(GMW!$A$2:$HZ$100,MATCH(1,(GMW!$HY$2:$HY$100=K$3)*(GMW!$HZ$2:$HZ$100=K$1),0),$B207-1973)</f>
        <v>854008</v>
      </c>
      <c r="L207" cm="1">
        <f t="array" ref="L207">INDEX(GMW!$A$2:$HZ$100,MATCH(1,(GMW!$HY$2:$HY$100=L$3)*(GMW!$HZ$2:$HZ$100=L$1),0),$B207-1973)</f>
        <v>629560.1</v>
      </c>
      <c r="M207" cm="1">
        <f t="array" ref="M207">INDEX(GMW!$A$2:$HZ$100,MATCH(1,(GMW!$HY$2:$HY$100=M$3)*(GMW!$HZ$2:$HZ$100=M$1),0),$B207-1973)</f>
        <v>135.7004</v>
      </c>
      <c r="N207" cm="1">
        <f t="array" ref="N207">INDEX(GMW!$A$2:$HZ$100,MATCH(1,(GMW!$HY$2:$HY$100=N$3)*(GMW!$HZ$2:$HZ$100=N$1),0),$B207-1973)</f>
        <v>149.4479</v>
      </c>
      <c r="O207" cm="1">
        <f t="array" ref="O207">INDEX(GMW!$A$2:$HZ$100,MATCH(1,(GMW!$HY$2:$HY$100=O$3)*(GMW!$HZ$2:$HZ$100=O$1),0),$B207-1973)</f>
        <v>2.0001139999999999</v>
      </c>
      <c r="P207" cm="1">
        <f t="array" ref="P207">INDEX(GMW!$A$2:$HZ$100,MATCH(1,(GMW!$HY$2:$HY$100=P$3)*(GMW!$HZ$2:$HZ$100=P$1),0),$B207-1973)</f>
        <v>53259.17</v>
      </c>
      <c r="Q207" cm="1">
        <f t="array" ref="Q207">INDEX(GMW!$A$2:$HZ$100,MATCH(1,(GMW!$HY$2:$HY$100=Q$3)*(GMW!$HZ$2:$HZ$100=Q$1),0),$B207-1973)</f>
        <v>100.6296</v>
      </c>
      <c r="R207" cm="1">
        <f t="array" ref="R207">INDEX(GMW!$A$2:$HZ$100,MATCH(1,(GMW!$HY$2:$HY$100=R$3)*(GMW!$HZ$2:$HZ$100=R$1),0),$B207-1973)</f>
        <v>35300.129999999997</v>
      </c>
      <c r="S207" cm="1">
        <f t="array" ref="S207">INDEX(GMW!$A$2:$HZ$100,MATCH(1,(GMW!$HY$2:$HY$100=S$3)*(GMW!$HZ$2:$HZ$100=S$1),0),$B207-1973)</f>
        <v>3.7500399999999998</v>
      </c>
      <c r="T207" cm="1">
        <f t="array" ref="T207">INDEX(GMW!$A$2:$HZ$100,MATCH(1,(GMW!$HY$2:$HY$100=T$3)*(GMW!$HZ$2:$HZ$100=T$1),0),$B207-1973)</f>
        <v>-3.604889E-2</v>
      </c>
      <c r="U207" cm="1">
        <f t="array" ref="U207">INDEX(GMW!$A$2:$HZ$100,MATCH(1,(GMW!$HY$2:$HY$100=U$3)*(GMW!$HZ$2:$HZ$100=U$1),0),$B207-1973)</f>
        <v>71320.62</v>
      </c>
      <c r="V207" cm="1">
        <f t="array" ref="V207">INDEX(GMW!$A$2:$HZ$100,MATCH(1,(GMW!$HY$2:$HY$100=V$3)*(GMW!$HZ$2:$HZ$100=V$1),0),$B207-1973)</f>
        <v>633471.4</v>
      </c>
      <c r="W207" cm="1">
        <f t="array" ref="W207">INDEX(GMW!$A$2:$HZ$100,MATCH(1,(GMW!$HY$2:$HY$100=W$3)*(GMW!$HZ$2:$HZ$100=W$1),0),$B207-1973)</f>
        <v>-17799.150000000001</v>
      </c>
      <c r="X207" cm="1">
        <f t="array" ref="X207">INDEX(GMW!$A$2:$HZ$100,MATCH(1,(GMW!$HY$2:$HY$100=X$3)*(GMW!$HZ$2:$HZ$100=X$1),0),$B207-1973)</f>
        <v>46909.3</v>
      </c>
      <c r="Y207" cm="1">
        <f t="array" ref="Y207">INDEX(GMW!$A$2:$HZ$100,MATCH(1,(GMW!$HY$2:$HY$100=Y$3)*(GMW!$HZ$2:$HZ$100=Y$1),0),$B207-1973)</f>
        <v>325227.59999999998</v>
      </c>
      <c r="Z207" cm="1">
        <f t="array" ref="Z207">INDEX(GMW!$A$2:$HZ$100,MATCH(1,(GMW!$HY$2:$HY$100=Z$3)*(GMW!$HZ$2:$HZ$100=Z$1),0),$B207-1973)</f>
        <v>29110.16</v>
      </c>
      <c r="AA207" cm="1">
        <f t="array" ref="AA207">INDEX(GMW!$A$2:$HZ$100,MATCH(1,(GMW!$HY$2:$HY$100=AA$3)*(GMW!$HZ$2:$HZ$100=AA$1),0),$B207-1973)</f>
        <v>20124.47</v>
      </c>
      <c r="AB207" cm="1">
        <f t="array" ref="AB207">INDEX(GMW!$A$2:$HZ$100,MATCH(1,(GMW!$HY$2:$HY$100=AB$3)*(GMW!$HZ$2:$HZ$100=AB$1),0),$B207-1973)</f>
        <v>392261.4</v>
      </c>
      <c r="AC207" cm="1">
        <f t="array" ref="AC207">INDEX(GMW!$A$2:$HZ$100,MATCH(1,(GMW!$HY$2:$HY$100=AC$3)*(GMW!$HZ$2:$HZ$100=AC$1),0),$B207-1973)</f>
        <v>3083001</v>
      </c>
      <c r="AD207" cm="1">
        <f t="array" ref="AD207">INDEX(GMW!$A$2:$HZ$100,MATCH(1,(GMW!$HY$2:$HY$100=AD$3)*(GMW!$HZ$2:$HZ$100=AD$1),0),$B207-1973)</f>
        <v>862849.1</v>
      </c>
      <c r="AE207" cm="1">
        <f t="array" ref="AE207">INDEX(GMW!$A$2:$HZ$100,MATCH(1,(GMW!$HY$2:$HY$100=AE$3)*(GMW!$HZ$2:$HZ$100=AE$1),0),$B207-1973)</f>
        <v>634569.80000000005</v>
      </c>
      <c r="AF207" cm="1">
        <f t="array" ref="AF207">INDEX(GMW!$A$2:$HZ$100,MATCH(1,(GMW!$HY$2:$HY$100=AF$3)*(GMW!$HZ$2:$HZ$100=AF$1),0),$B207-1973)</f>
        <v>136.21039999999999</v>
      </c>
      <c r="AG207" cm="1">
        <f t="array" ref="AG207">INDEX(GMW!$A$2:$HZ$100,MATCH(1,(GMW!$HY$2:$HY$100=AG$3)*(GMW!$HZ$2:$HZ$100=AG$1),0),$B207-1973)</f>
        <v>149.91229999999999</v>
      </c>
      <c r="AH207" cm="1">
        <f t="array" ref="AH207">INDEX(GMW!$A$2:$HZ$100,MATCH(1,(GMW!$HY$2:$HY$100=AH$3)*(GMW!$HZ$2:$HZ$100=AH$1),0),$B207-1973)</f>
        <v>2.1778599999999999</v>
      </c>
      <c r="AI207" cm="1">
        <f t="array" ref="AI207">INDEX(GMW!$A$2:$HZ$100,MATCH(1,(GMW!$HY$2:$HY$100=AI$3)*(GMW!$HZ$2:$HZ$100=AI$1),0),$B207-1973)</f>
        <v>53520.44</v>
      </c>
      <c r="AJ207" cm="1">
        <f t="array" ref="AJ207">INDEX(GMW!$A$2:$HZ$100,MATCH(1,(GMW!$HY$2:$HY$100=AJ$3)*(GMW!$HZ$2:$HZ$100=AJ$1),0),$B207-1973)</f>
        <v>101.09310000000001</v>
      </c>
      <c r="AK207" cm="1">
        <f t="array" ref="AK207">INDEX(GMW!$A$2:$HZ$100,MATCH(1,(GMW!$HY$2:$HY$100=AK$3)*(GMW!$HZ$2:$HZ$100=AK$1),0),$B207-1973)</f>
        <v>36705.699999999997</v>
      </c>
      <c r="AL207" cm="1">
        <f t="array" ref="AL207">INDEX(GMW!$A$2:$HZ$100,MATCH(1,(GMW!$HY$2:$HY$100=AL$3)*(GMW!$HZ$2:$HZ$100=AL$1),0),$B207-1973)</f>
        <v>3.593448</v>
      </c>
      <c r="AM207" cm="1">
        <f t="array" ref="AM207">INDEX(GMW!$A$2:$HZ$100,MATCH(1,(GMW!$HY$2:$HY$100=AM$3)*(GMW!$HZ$2:$HZ$100=AM$1),0),$B207-1973)</f>
        <v>-0.17375950000000001</v>
      </c>
      <c r="AN207" cm="1">
        <f t="array" ref="AN207">INDEX(GMW!$A$2:$HZ$100,MATCH(1,(GMW!$HY$2:$HY$100=AN$3)*(GMW!$HZ$2:$HZ$100=AN$1),0),$B207-1973)</f>
        <v>71320.62</v>
      </c>
      <c r="AO207" cm="1">
        <f t="array" ref="AO207">INDEX(GMW!$A$2:$HZ$100,MATCH(1,(GMW!$HY$2:$HY$100=AO$3)*(GMW!$HZ$2:$HZ$100=AO$1),0),$B207-1973)</f>
        <v>641253</v>
      </c>
      <c r="AP207" cm="1">
        <f t="array" ref="AP207">INDEX(GMW!$A$2:$HZ$100,MATCH(1,(GMW!$HY$2:$HY$100=AP$3)*(GMW!$HZ$2:$HZ$100=AP$1),0),$B207-1973)</f>
        <v>-21855.67</v>
      </c>
      <c r="AQ207" cm="1">
        <f t="array" ref="AQ207">INDEX(GMW!$A$2:$HZ$100,MATCH(1,(GMW!$HY$2:$HY$100=AQ$3)*(GMW!$HZ$2:$HZ$100=AQ$1),0),$B207-1973)</f>
        <v>50873.62</v>
      </c>
      <c r="AR207" cm="1">
        <f t="array" ref="AR207">INDEX(GMW!$A$2:$HZ$100,MATCH(1,(GMW!$HY$2:$HY$100=AR$3)*(GMW!$HZ$2:$HZ$100=AR$1),0),$B207-1973)</f>
        <v>324917.40000000002</v>
      </c>
      <c r="AS207" cm="1">
        <f t="array" ref="AS207">INDEX(GMW!$A$2:$HZ$100,MATCH(1,(GMW!$HY$2:$HY$100=AS$3)*(GMW!$HZ$2:$HZ$100=AS$1),0),$B207-1973)</f>
        <v>29017.95</v>
      </c>
      <c r="AT207" cm="1">
        <f t="array" ref="AT207">INDEX(GMW!$A$2:$HZ$100,MATCH(1,(GMW!$HY$2:$HY$100=AT$3)*(GMW!$HZ$2:$HZ$100=AT$1),0),$B207-1973)</f>
        <v>20124.47</v>
      </c>
      <c r="AU207" cm="1">
        <f t="array" ref="AU207">INDEX(GMW!$A$2:$HZ$100,MATCH(1,(GMW!$HY$2:$HY$100=AU$3)*(GMW!$HZ$2:$HZ$100=AU$1),0),$B207-1973)</f>
        <v>395915.5</v>
      </c>
      <c r="AV207" cm="1">
        <f t="array" ref="AV207">INDEX(GMW!$A$2:$HZ$100,MATCH(1,(GMW!$HY$2:$HY$100=AV$3)*(GMW!$HZ$2:$HZ$100=AV$1),0),$B207-1973)</f>
        <v>3050652</v>
      </c>
      <c r="AW207" cm="1">
        <f t="array" ref="AW207">INDEX(GMW!$A$2:$HZ$100,MATCH(1,(GMW!$HY$2:$HY$100=AW$3)*(GMW!$HZ$2:$HZ$100=AW$1),0),$B207-1973)</f>
        <v>872178.3</v>
      </c>
      <c r="AX207" cm="1">
        <f t="array" ref="AX207">INDEX(GMW!$A$2:$HZ$100,MATCH(1,(GMW!$HY$2:$HY$100=AX$3)*(GMW!$HZ$2:$HZ$100=AX$1),0),$B207-1973)</f>
        <v>645436.30000000005</v>
      </c>
      <c r="AY207" cm="1">
        <f t="array" ref="AY207">INDEX(GMW!$A$2:$HZ$100,MATCH(1,(GMW!$HY$2:$HY$100=AY$3)*(GMW!$HZ$2:$HZ$100=AY$1),0),$B207-1973)</f>
        <v>136.01060000000001</v>
      </c>
      <c r="AZ207" cm="1">
        <f t="array" ref="AZ207">INDEX(GMW!$A$2:$HZ$100,MATCH(1,(GMW!$HY$2:$HY$100=AZ$3)*(GMW!$HZ$2:$HZ$100=AZ$1),0),$B207-1973)</f>
        <v>149.62989999999999</v>
      </c>
      <c r="BA207" cm="1">
        <f t="array" ref="BA207">INDEX(GMW!$A$2:$HZ$100,MATCH(1,(GMW!$HY$2:$HY$100=BA$3)*(GMW!$HZ$2:$HZ$100=BA$1),0),$B207-1973)</f>
        <v>2.0001030000000002</v>
      </c>
      <c r="BB207" cm="1">
        <f t="array" ref="BB207">INDEX(GMW!$A$2:$HZ$100,MATCH(1,(GMW!$HY$2:$HY$100=BB$3)*(GMW!$HZ$2:$HZ$100=BB$1),0),$B207-1973)</f>
        <v>54140.36</v>
      </c>
      <c r="BC207" cm="1">
        <f t="array" ref="BC207">INDEX(GMW!$A$2:$HZ$100,MATCH(1,(GMW!$HY$2:$HY$100=BC$3)*(GMW!$HZ$2:$HZ$100=BC$1),0),$B207-1973)</f>
        <v>102.2329</v>
      </c>
      <c r="BD207" cm="1">
        <f t="array" ref="BD207">INDEX(GMW!$A$2:$HZ$100,MATCH(1,(GMW!$HY$2:$HY$100=BD$3)*(GMW!$HZ$2:$HZ$100=BD$1),0),$B207-1973)</f>
        <v>37588.339999999997</v>
      </c>
      <c r="BE207" cm="1">
        <f t="array" ref="BE207">INDEX(GMW!$A$2:$HZ$100,MATCH(1,(GMW!$HY$2:$HY$100=BE$3)*(GMW!$HZ$2:$HZ$100=BE$1),0),$B207-1973)</f>
        <v>3.2482730000000002</v>
      </c>
      <c r="BF207" cm="1">
        <f t="array" ref="BF207">INDEX(GMW!$A$2:$HZ$100,MATCH(1,(GMW!$HY$2:$HY$100=BF$3)*(GMW!$HZ$2:$HZ$100=BF$1),0),$B207-1973)</f>
        <v>-0.64983369999999996</v>
      </c>
      <c r="BG207" cm="1">
        <f t="array" ref="BG207">INDEX(GMW!$A$2:$HZ$100,MATCH(1,(GMW!$HY$2:$HY$100=BG$3)*(GMW!$HZ$2:$HZ$100=BG$1),0),$B207-1973)</f>
        <v>71320.62</v>
      </c>
      <c r="BJ207">
        <f t="shared" si="163"/>
        <v>2029</v>
      </c>
      <c r="BK207" t="str">
        <f t="shared" ref="BK207" si="164">BJ207&amp;"01"</f>
        <v>202901</v>
      </c>
    </row>
    <row r="208" spans="1:63">
      <c r="B208">
        <f t="shared" si="161"/>
        <v>2181</v>
      </c>
      <c r="C208" cm="1">
        <f t="array" ref="C208">INDEX(GMW!$A$2:$HZ$100,MATCH(1,(GMW!$HY$2:$HY$100=C$3)*(GMW!$HZ$2:$HZ$100=C$1),0),$B208-1973)</f>
        <v>631756.6</v>
      </c>
      <c r="D208" cm="1">
        <f t="array" ref="D208">INDEX(GMW!$A$2:$HZ$100,MATCH(1,(GMW!$HY$2:$HY$100=D$3)*(GMW!$HZ$2:$HZ$100=D$1),0),$B208-1973)</f>
        <v>17116.57</v>
      </c>
      <c r="E208" cm="1">
        <f t="array" ref="E208">INDEX(GMW!$A$2:$HZ$100,MATCH(1,(GMW!$HY$2:$HY$100=E$3)*(GMW!$HZ$2:$HZ$100=E$1),0),$B208-1973)</f>
        <v>-6768.1580000000004</v>
      </c>
      <c r="F208" cm="1">
        <f t="array" ref="F208">INDEX(GMW!$A$2:$HZ$100,MATCH(1,(GMW!$HY$2:$HY$100=F$3)*(GMW!$HZ$2:$HZ$100=F$1),0),$B208-1973)</f>
        <v>328621.40000000002</v>
      </c>
      <c r="G208" cm="1">
        <f t="array" ref="G208">INDEX(GMW!$A$2:$HZ$100,MATCH(1,(GMW!$HY$2:$HY$100=G$3)*(GMW!$HZ$2:$HZ$100=G$1),0),$B208-1973)</f>
        <v>10348.41</v>
      </c>
      <c r="H208" cm="1">
        <f t="array" ref="H208">INDEX(GMW!$A$2:$HZ$100,MATCH(1,(GMW!$HY$2:$HY$100=H$3)*(GMW!$HZ$2:$HZ$100=H$1),0),$B208-1973)</f>
        <v>20124.47</v>
      </c>
      <c r="I208" cm="1">
        <f t="array" ref="I208">INDEX(GMW!$A$2:$HZ$100,MATCH(1,(GMW!$HY$2:$HY$100=I$3)*(GMW!$HZ$2:$HZ$100=I$1),0),$B208-1973)</f>
        <v>341977.8</v>
      </c>
      <c r="J208" cm="1">
        <f t="array" ref="J208">INDEX(GMW!$A$2:$HZ$100,MATCH(1,(GMW!$HY$2:$HY$100=J$3)*(GMW!$HZ$2:$HZ$100=J$1),0),$B208-1973)</f>
        <v>3060772</v>
      </c>
      <c r="K208" cm="1">
        <f t="array" ref="K208">INDEX(GMW!$A$2:$HZ$100,MATCH(1,(GMW!$HY$2:$HY$100=K$3)*(GMW!$HZ$2:$HZ$100=K$1),0),$B208-1973)</f>
        <v>861882.6</v>
      </c>
      <c r="L208" cm="1">
        <f t="array" ref="L208">INDEX(GMW!$A$2:$HZ$100,MATCH(1,(GMW!$HY$2:$HY$100=L$3)*(GMW!$HZ$2:$HZ$100=L$1),0),$B208-1973)</f>
        <v>631923.4</v>
      </c>
      <c r="M208" cm="1">
        <f t="array" ref="M208">INDEX(GMW!$A$2:$HZ$100,MATCH(1,(GMW!$HY$2:$HY$100=M$3)*(GMW!$HZ$2:$HZ$100=M$1),0),$B208-1973)</f>
        <v>136.4264</v>
      </c>
      <c r="N208" cm="1">
        <f t="array" ref="N208">INDEX(GMW!$A$2:$HZ$100,MATCH(1,(GMW!$HY$2:$HY$100=N$3)*(GMW!$HZ$2:$HZ$100=N$1),0),$B208-1973)</f>
        <v>150.83670000000001</v>
      </c>
      <c r="O208" cm="1">
        <f t="array" ref="O208">INDEX(GMW!$A$2:$HZ$100,MATCH(1,(GMW!$HY$2:$HY$100=O$3)*(GMW!$HZ$2:$HZ$100=O$1),0),$B208-1973)</f>
        <v>2.0000770000000001</v>
      </c>
      <c r="P208" cm="1">
        <f t="array" ref="P208">INDEX(GMW!$A$2:$HZ$100,MATCH(1,(GMW!$HY$2:$HY$100=P$3)*(GMW!$HZ$2:$HZ$100=P$1),0),$B208-1973)</f>
        <v>53357.77</v>
      </c>
      <c r="Q208" cm="1">
        <f t="array" ref="Q208">INDEX(GMW!$A$2:$HZ$100,MATCH(1,(GMW!$HY$2:$HY$100=Q$3)*(GMW!$HZ$2:$HZ$100=Q$1),0),$B208-1973)</f>
        <v>100.8172</v>
      </c>
      <c r="R208" cm="1">
        <f t="array" ref="R208">INDEX(GMW!$A$2:$HZ$100,MATCH(1,(GMW!$HY$2:$HY$100=R$3)*(GMW!$HZ$2:$HZ$100=R$1),0),$B208-1973)</f>
        <v>35419.800000000003</v>
      </c>
      <c r="S208" cm="1">
        <f t="array" ref="S208">INDEX(GMW!$A$2:$HZ$100,MATCH(1,(GMW!$HY$2:$HY$100=S$3)*(GMW!$HZ$2:$HZ$100=S$1),0),$B208-1973)</f>
        <v>3.7500520000000002</v>
      </c>
      <c r="T208" cm="1">
        <f t="array" ref="T208">INDEX(GMW!$A$2:$HZ$100,MATCH(1,(GMW!$HY$2:$HY$100=T$3)*(GMW!$HZ$2:$HZ$100=T$1),0),$B208-1973)</f>
        <v>-2.6416780000000001E-2</v>
      </c>
      <c r="U208" cm="1">
        <f t="array" ref="U208">INDEX(GMW!$A$2:$HZ$100,MATCH(1,(GMW!$HY$2:$HY$100=U$3)*(GMW!$HZ$2:$HZ$100=U$1),0),$B208-1973)</f>
        <v>71393.899999999994</v>
      </c>
      <c r="V208" cm="1">
        <f t="array" ref="V208">INDEX(GMW!$A$2:$HZ$100,MATCH(1,(GMW!$HY$2:$HY$100=V$3)*(GMW!$HZ$2:$HZ$100=V$1),0),$B208-1973)</f>
        <v>636757.9</v>
      </c>
      <c r="W208" cm="1">
        <f t="array" ref="W208">INDEX(GMW!$A$2:$HZ$100,MATCH(1,(GMW!$HY$2:$HY$100=W$3)*(GMW!$HZ$2:$HZ$100=W$1),0),$B208-1973)</f>
        <v>23762.83</v>
      </c>
      <c r="X208" cm="1">
        <f t="array" ref="X208">INDEX(GMW!$A$2:$HZ$100,MATCH(1,(GMW!$HY$2:$HY$100=X$3)*(GMW!$HZ$2:$HZ$100=X$1),0),$B208-1973)</f>
        <v>-5023.7520000000004</v>
      </c>
      <c r="Y208" cm="1">
        <f t="array" ref="Y208">INDEX(GMW!$A$2:$HZ$100,MATCH(1,(GMW!$HY$2:$HY$100=Y$3)*(GMW!$HZ$2:$HZ$100=Y$1),0),$B208-1973)</f>
        <v>332635</v>
      </c>
      <c r="Z208" cm="1">
        <f t="array" ref="Z208">INDEX(GMW!$A$2:$HZ$100,MATCH(1,(GMW!$HY$2:$HY$100=Z$3)*(GMW!$HZ$2:$HZ$100=Z$1),0),$B208-1973)</f>
        <v>18739.07</v>
      </c>
      <c r="AA208" cm="1">
        <f t="array" ref="AA208">INDEX(GMW!$A$2:$HZ$100,MATCH(1,(GMW!$HY$2:$HY$100=AA$3)*(GMW!$HZ$2:$HZ$100=AA$1),0),$B208-1973)</f>
        <v>20124.47</v>
      </c>
      <c r="AB208" cm="1">
        <f t="array" ref="AB208">INDEX(GMW!$A$2:$HZ$100,MATCH(1,(GMW!$HY$2:$HY$100=AB$3)*(GMW!$HZ$2:$HZ$100=AB$1),0),$B208-1973)</f>
        <v>347735.7</v>
      </c>
      <c r="AC208" cm="1">
        <f t="array" ref="AC208">INDEX(GMW!$A$2:$HZ$100,MATCH(1,(GMW!$HY$2:$HY$100=AC$3)*(GMW!$HZ$2:$HZ$100=AC$1),0),$B208-1973)</f>
        <v>3106763</v>
      </c>
      <c r="AD208" cm="1">
        <f t="array" ref="AD208">INDEX(GMW!$A$2:$HZ$100,MATCH(1,(GMW!$HY$2:$HY$100=AD$3)*(GMW!$HZ$2:$HZ$100=AD$1),0),$B208-1973)</f>
        <v>871923.19999999995</v>
      </c>
      <c r="AE208" cm="1">
        <f t="array" ref="AE208">INDEX(GMW!$A$2:$HZ$100,MATCH(1,(GMW!$HY$2:$HY$100=AE$3)*(GMW!$HZ$2:$HZ$100=AE$1),0),$B208-1973)</f>
        <v>637270.30000000005</v>
      </c>
      <c r="AF208" cm="1">
        <f t="array" ref="AF208">INDEX(GMW!$A$2:$HZ$100,MATCH(1,(GMW!$HY$2:$HY$100=AF$3)*(GMW!$HZ$2:$HZ$100=AF$1),0),$B208-1973)</f>
        <v>136.9325</v>
      </c>
      <c r="AG208" cm="1">
        <f t="array" ref="AG208">INDEX(GMW!$A$2:$HZ$100,MATCH(1,(GMW!$HY$2:$HY$100=AG$3)*(GMW!$HZ$2:$HZ$100=AG$1),0),$B208-1973)</f>
        <v>151.3015</v>
      </c>
      <c r="AH208" cm="1">
        <f t="array" ref="AH208">INDEX(GMW!$A$2:$HZ$100,MATCH(1,(GMW!$HY$2:$HY$100=AH$3)*(GMW!$HZ$2:$HZ$100=AH$1),0),$B208-1973)</f>
        <v>2.1502949999999998</v>
      </c>
      <c r="AI208" cm="1">
        <f t="array" ref="AI208">INDEX(GMW!$A$2:$HZ$100,MATCH(1,(GMW!$HY$2:$HY$100=AI$3)*(GMW!$HZ$2:$HZ$100=AI$1),0),$B208-1973)</f>
        <v>53687.66</v>
      </c>
      <c r="AJ208" cm="1">
        <f t="array" ref="AJ208">INDEX(GMW!$A$2:$HZ$100,MATCH(1,(GMW!$HY$2:$HY$100=AJ$3)*(GMW!$HZ$2:$HZ$100=AJ$1),0),$B208-1973)</f>
        <v>101.4088</v>
      </c>
      <c r="AK208" cm="1">
        <f t="array" ref="AK208">INDEX(GMW!$A$2:$HZ$100,MATCH(1,(GMW!$HY$2:$HY$100=AK$3)*(GMW!$HZ$2:$HZ$100=AK$1),0),$B208-1973)</f>
        <v>36951.839999999997</v>
      </c>
      <c r="AL208" cm="1">
        <f t="array" ref="AL208">INDEX(GMW!$A$2:$HZ$100,MATCH(1,(GMW!$HY$2:$HY$100=AL$3)*(GMW!$HZ$2:$HZ$100=AL$1),0),$B208-1973)</f>
        <v>3.5880160000000001</v>
      </c>
      <c r="AM208" cm="1">
        <f t="array" ref="AM208">INDEX(GMW!$A$2:$HZ$100,MATCH(1,(GMW!$HY$2:$HY$100=AM$3)*(GMW!$HZ$2:$HZ$100=AM$1),0),$B208-1973)</f>
        <v>-8.0871579999999998E-2</v>
      </c>
      <c r="AN208" cm="1">
        <f t="array" ref="AN208">INDEX(GMW!$A$2:$HZ$100,MATCH(1,(GMW!$HY$2:$HY$100=AN$3)*(GMW!$HZ$2:$HZ$100=AN$1),0),$B208-1973)</f>
        <v>71393.899999999994</v>
      </c>
      <c r="AO208" cm="1">
        <f t="array" ref="AO208">INDEX(GMW!$A$2:$HZ$100,MATCH(1,(GMW!$HY$2:$HY$100=AO$3)*(GMW!$HZ$2:$HZ$100=AO$1),0),$B208-1973)</f>
        <v>645029.30000000005</v>
      </c>
      <c r="AP208" cm="1">
        <f t="array" ref="AP208">INDEX(GMW!$A$2:$HZ$100,MATCH(1,(GMW!$HY$2:$HY$100=AP$3)*(GMW!$HZ$2:$HZ$100=AP$1),0),$B208-1973)</f>
        <v>19669.89</v>
      </c>
      <c r="AQ208" cm="1">
        <f t="array" ref="AQ208">INDEX(GMW!$A$2:$HZ$100,MATCH(1,(GMW!$HY$2:$HY$100=AQ$3)*(GMW!$HZ$2:$HZ$100=AQ$1),0),$B208-1973)</f>
        <v>-1034.127</v>
      </c>
      <c r="AR208" cm="1">
        <f t="array" ref="AR208">INDEX(GMW!$A$2:$HZ$100,MATCH(1,(GMW!$HY$2:$HY$100=AR$3)*(GMW!$HZ$2:$HZ$100=AR$1),0),$B208-1973)</f>
        <v>332332.59999999998</v>
      </c>
      <c r="AS208" cm="1">
        <f t="array" ref="AS208">INDEX(GMW!$A$2:$HZ$100,MATCH(1,(GMW!$HY$2:$HY$100=AS$3)*(GMW!$HZ$2:$HZ$100=AS$1),0),$B208-1973)</f>
        <v>18635.77</v>
      </c>
      <c r="AT208" cm="1">
        <f t="array" ref="AT208">INDEX(GMW!$A$2:$HZ$100,MATCH(1,(GMW!$HY$2:$HY$100=AT$3)*(GMW!$HZ$2:$HZ$100=AT$1),0),$B208-1973)</f>
        <v>20124.47</v>
      </c>
      <c r="AU208" cm="1">
        <f t="array" ref="AU208">INDEX(GMW!$A$2:$HZ$100,MATCH(1,(GMW!$HY$2:$HY$100=AU$3)*(GMW!$HZ$2:$HZ$100=AU$1),0),$B208-1973)</f>
        <v>351422.9</v>
      </c>
      <c r="AV208" cm="1">
        <f t="array" ref="AV208">INDEX(GMW!$A$2:$HZ$100,MATCH(1,(GMW!$HY$2:$HY$100=AV$3)*(GMW!$HZ$2:$HZ$100=AV$1),0),$B208-1973)</f>
        <v>3070321</v>
      </c>
      <c r="AW208" cm="1">
        <f t="array" ref="AW208">INDEX(GMW!$A$2:$HZ$100,MATCH(1,(GMW!$HY$2:$HY$100=AW$3)*(GMW!$HZ$2:$HZ$100=AW$1),0),$B208-1973)</f>
        <v>881881</v>
      </c>
      <c r="AX208" cm="1">
        <f t="array" ref="AX208">INDEX(GMW!$A$2:$HZ$100,MATCH(1,(GMW!$HY$2:$HY$100=AX$3)*(GMW!$HZ$2:$HZ$100=AX$1),0),$B208-1973)</f>
        <v>650289.4</v>
      </c>
      <c r="AY208" cm="1">
        <f t="array" ref="AY208">INDEX(GMW!$A$2:$HZ$100,MATCH(1,(GMW!$HY$2:$HY$100=AY$3)*(GMW!$HZ$2:$HZ$100=AY$1),0),$B208-1973)</f>
        <v>136.71860000000001</v>
      </c>
      <c r="AZ208" cm="1">
        <f t="array" ref="AZ208">INDEX(GMW!$A$2:$HZ$100,MATCH(1,(GMW!$HY$2:$HY$100=AZ$3)*(GMW!$HZ$2:$HZ$100=AZ$1),0),$B208-1973)</f>
        <v>150.9897</v>
      </c>
      <c r="BA208" cm="1">
        <f t="array" ref="BA208">INDEX(GMW!$A$2:$HZ$100,MATCH(1,(GMW!$HY$2:$HY$100=BA$3)*(GMW!$HZ$2:$HZ$100=BA$1),0),$B208-1973)</f>
        <v>1.9734780000000001</v>
      </c>
      <c r="BB208" cm="1">
        <f t="array" ref="BB208">INDEX(GMW!$A$2:$HZ$100,MATCH(1,(GMW!$HY$2:$HY$100=BB$3)*(GMW!$HZ$2:$HZ$100=BB$1),0),$B208-1973)</f>
        <v>54342.71</v>
      </c>
      <c r="BC208" cm="1">
        <f t="array" ref="BC208">INDEX(GMW!$A$2:$HZ$100,MATCH(1,(GMW!$HY$2:$HY$100=BC$3)*(GMW!$HZ$2:$HZ$100=BC$1),0),$B208-1973)</f>
        <v>102.61450000000001</v>
      </c>
      <c r="BD208" cm="1">
        <f t="array" ref="BD208">INDEX(GMW!$A$2:$HZ$100,MATCH(1,(GMW!$HY$2:$HY$100=BD$3)*(GMW!$HZ$2:$HZ$100=BD$1),0),$B208-1973)</f>
        <v>37887.85</v>
      </c>
      <c r="BE208" cm="1">
        <f t="array" ref="BE208">INDEX(GMW!$A$2:$HZ$100,MATCH(1,(GMW!$HY$2:$HY$100=BE$3)*(GMW!$HZ$2:$HZ$100=BE$1),0),$B208-1973)</f>
        <v>3.2235079999999998</v>
      </c>
      <c r="BF208" cm="1">
        <f t="array" ref="BF208">INDEX(GMW!$A$2:$HZ$100,MATCH(1,(GMW!$HY$2:$HY$100=BF$3)*(GMW!$HZ$2:$HZ$100=BF$1),0),$B208-1973)</f>
        <v>-0.81176760000000003</v>
      </c>
      <c r="BG208" cm="1">
        <f t="array" ref="BG208">INDEX(GMW!$A$2:$HZ$100,MATCH(1,(GMW!$HY$2:$HY$100=BG$3)*(GMW!$HZ$2:$HZ$100=BG$1),0),$B208-1973)</f>
        <v>71393.899999999994</v>
      </c>
      <c r="BJ208">
        <f t="shared" si="163"/>
        <v>2030</v>
      </c>
    </row>
    <row r="209" spans="1:63">
      <c r="B209">
        <f t="shared" si="161"/>
        <v>2182</v>
      </c>
      <c r="C209" cm="1">
        <f t="array" ref="C209">INDEX(GMW!$A$2:$HZ$100,MATCH(1,(GMW!$HY$2:$HY$100=C$3)*(GMW!$HZ$2:$HZ$100=C$1),0),$B209-1973)</f>
        <v>634157.30000000005</v>
      </c>
      <c r="D209" cm="1">
        <f t="array" ref="D209">INDEX(GMW!$A$2:$HZ$100,MATCH(1,(GMW!$HY$2:$HY$100=D$3)*(GMW!$HZ$2:$HZ$100=D$1),0),$B209-1973)</f>
        <v>4714.5150000000003</v>
      </c>
      <c r="E209" cm="1">
        <f t="array" ref="E209">INDEX(GMW!$A$2:$HZ$100,MATCH(1,(GMW!$HY$2:$HY$100=E$3)*(GMW!$HZ$2:$HZ$100=E$1),0),$B209-1973)</f>
        <v>7068.3379999999997</v>
      </c>
      <c r="F209" cm="1">
        <f t="array" ref="F209">INDEX(GMW!$A$2:$HZ$100,MATCH(1,(GMW!$HY$2:$HY$100=F$3)*(GMW!$HZ$2:$HZ$100=F$1),0),$B209-1973)</f>
        <v>331513.8</v>
      </c>
      <c r="G209" cm="1">
        <f t="array" ref="G209">INDEX(GMW!$A$2:$HZ$100,MATCH(1,(GMW!$HY$2:$HY$100=G$3)*(GMW!$HZ$2:$HZ$100=G$1),0),$B209-1973)</f>
        <v>11782.85</v>
      </c>
      <c r="H209" cm="1">
        <f t="array" ref="H209">INDEX(GMW!$A$2:$HZ$100,MATCH(1,(GMW!$HY$2:$HY$100=H$3)*(GMW!$HZ$2:$HZ$100=H$1),0),$B209-1973)</f>
        <v>20124.47</v>
      </c>
      <c r="I209" cm="1">
        <f t="array" ref="I209">INDEX(GMW!$A$2:$HZ$100,MATCH(1,(GMW!$HY$2:$HY$100=I$3)*(GMW!$HZ$2:$HZ$100=I$1),0),$B209-1973)</f>
        <v>358706.6</v>
      </c>
      <c r="J209" cm="1">
        <f t="array" ref="J209">INDEX(GMW!$A$2:$HZ$100,MATCH(1,(GMW!$HY$2:$HY$100=J$3)*(GMW!$HZ$2:$HZ$100=J$1),0),$B209-1973)</f>
        <v>3065486</v>
      </c>
      <c r="K209" cm="1">
        <f t="array" ref="K209">INDEX(GMW!$A$2:$HZ$100,MATCH(1,(GMW!$HY$2:$HY$100=K$3)*(GMW!$HZ$2:$HZ$100=K$1),0),$B209-1973)</f>
        <v>869786.9</v>
      </c>
      <c r="L209" cm="1">
        <f t="array" ref="L209">INDEX(GMW!$A$2:$HZ$100,MATCH(1,(GMW!$HY$2:$HY$100=L$3)*(GMW!$HZ$2:$HZ$100=L$1),0),$B209-1973)</f>
        <v>634282.4</v>
      </c>
      <c r="M209" cm="1">
        <f t="array" ref="M209">INDEX(GMW!$A$2:$HZ$100,MATCH(1,(GMW!$HY$2:$HY$100=M$3)*(GMW!$HZ$2:$HZ$100=M$1),0),$B209-1973)</f>
        <v>137.15629999999999</v>
      </c>
      <c r="N209" cm="1">
        <f t="array" ref="N209">INDEX(GMW!$A$2:$HZ$100,MATCH(1,(GMW!$HY$2:$HY$100=N$3)*(GMW!$HZ$2:$HZ$100=N$1),0),$B209-1973)</f>
        <v>151.69149999999999</v>
      </c>
      <c r="O209" cm="1">
        <f t="array" ref="O209">INDEX(GMW!$A$2:$HZ$100,MATCH(1,(GMW!$HY$2:$HY$100=O$3)*(GMW!$HZ$2:$HZ$100=O$1),0),$B209-1973)</f>
        <v>2.0000339999999999</v>
      </c>
      <c r="P209" cm="1">
        <f t="array" ref="P209">INDEX(GMW!$A$2:$HZ$100,MATCH(1,(GMW!$HY$2:$HY$100=P$3)*(GMW!$HZ$2:$HZ$100=P$1),0),$B209-1973)</f>
        <v>53476.3</v>
      </c>
      <c r="Q209" cm="1">
        <f t="array" ref="Q209">INDEX(GMW!$A$2:$HZ$100,MATCH(1,(GMW!$HY$2:$HY$100=Q$3)*(GMW!$HZ$2:$HZ$100=Q$1),0),$B209-1973)</f>
        <v>101.0414</v>
      </c>
      <c r="R209" cm="1">
        <f t="array" ref="R209">INDEX(GMW!$A$2:$HZ$100,MATCH(1,(GMW!$HY$2:$HY$100=R$3)*(GMW!$HZ$2:$HZ$100=R$1),0),$B209-1973)</f>
        <v>35544.1</v>
      </c>
      <c r="S209" cm="1">
        <f t="array" ref="S209">INDEX(GMW!$A$2:$HZ$100,MATCH(1,(GMW!$HY$2:$HY$100=S$3)*(GMW!$HZ$2:$HZ$100=S$1),0),$B209-1973)</f>
        <v>3.7499739999999999</v>
      </c>
      <c r="T209" cm="1">
        <f t="array" ref="T209">INDEX(GMW!$A$2:$HZ$100,MATCH(1,(GMW!$HY$2:$HY$100=T$3)*(GMW!$HZ$2:$HZ$100=T$1),0),$B209-1973)</f>
        <v>-1.9741060000000001E-2</v>
      </c>
      <c r="U209" cm="1">
        <f t="array" ref="U209">INDEX(GMW!$A$2:$HZ$100,MATCH(1,(GMW!$HY$2:$HY$100=U$3)*(GMW!$HZ$2:$HZ$100=U$1),0),$B209-1973)</f>
        <v>71464.95</v>
      </c>
      <c r="V209" cm="1">
        <f t="array" ref="V209">INDEX(GMW!$A$2:$HZ$100,MATCH(1,(GMW!$HY$2:$HY$100=V$3)*(GMW!$HZ$2:$HZ$100=V$1),0),$B209-1973)</f>
        <v>639426.6</v>
      </c>
      <c r="W209" cm="1">
        <f t="array" ref="W209">INDEX(GMW!$A$2:$HZ$100,MATCH(1,(GMW!$HY$2:$HY$100=W$3)*(GMW!$HZ$2:$HZ$100=W$1),0),$B209-1973)</f>
        <v>11438.29</v>
      </c>
      <c r="X209" cm="1">
        <f t="array" ref="X209">INDEX(GMW!$A$2:$HZ$100,MATCH(1,(GMW!$HY$2:$HY$100=X$3)*(GMW!$HZ$2:$HZ$100=X$1),0),$B209-1973)</f>
        <v>8918.9320000000007</v>
      </c>
      <c r="Y209" cm="1">
        <f t="array" ref="Y209">INDEX(GMW!$A$2:$HZ$100,MATCH(1,(GMW!$HY$2:$HY$100=Y$3)*(GMW!$HZ$2:$HZ$100=Y$1),0),$B209-1973)</f>
        <v>335559.9</v>
      </c>
      <c r="Z209" cm="1">
        <f t="array" ref="Z209">INDEX(GMW!$A$2:$HZ$100,MATCH(1,(GMW!$HY$2:$HY$100=Z$3)*(GMW!$HZ$2:$HZ$100=Z$1),0),$B209-1973)</f>
        <v>20357.23</v>
      </c>
      <c r="AA209" cm="1">
        <f t="array" ref="AA209">INDEX(GMW!$A$2:$HZ$100,MATCH(1,(GMW!$HY$2:$HY$100=AA$3)*(GMW!$HZ$2:$HZ$100=AA$1),0),$B209-1973)</f>
        <v>20124.47</v>
      </c>
      <c r="AB209" cm="1">
        <f t="array" ref="AB209">INDEX(GMW!$A$2:$HZ$100,MATCH(1,(GMW!$HY$2:$HY$100=AB$3)*(GMW!$HZ$2:$HZ$100=AB$1),0),$B209-1973)</f>
        <v>364603.3</v>
      </c>
      <c r="AC209" cm="1">
        <f t="array" ref="AC209">INDEX(GMW!$A$2:$HZ$100,MATCH(1,(GMW!$HY$2:$HY$100=AC$3)*(GMW!$HZ$2:$HZ$100=AC$1),0),$B209-1973)</f>
        <v>3118202</v>
      </c>
      <c r="AD209" cm="1">
        <f t="array" ref="AD209">INDEX(GMW!$A$2:$HZ$100,MATCH(1,(GMW!$HY$2:$HY$100=AD$3)*(GMW!$HZ$2:$HZ$100=AD$1),0),$B209-1973)</f>
        <v>880196.4</v>
      </c>
      <c r="AE209" cm="1">
        <f t="array" ref="AE209">INDEX(GMW!$A$2:$HZ$100,MATCH(1,(GMW!$HY$2:$HY$100=AE$3)*(GMW!$HZ$2:$HZ$100=AE$1),0),$B209-1973)</f>
        <v>639992.80000000005</v>
      </c>
      <c r="AF209" cm="1">
        <f t="array" ref="AF209">INDEX(GMW!$A$2:$HZ$100,MATCH(1,(GMW!$HY$2:$HY$100=AF$3)*(GMW!$HZ$2:$HZ$100=AF$1),0),$B209-1973)</f>
        <v>137.6542</v>
      </c>
      <c r="AG209" cm="1">
        <f t="array" ref="AG209">INDEX(GMW!$A$2:$HZ$100,MATCH(1,(GMW!$HY$2:$HY$100=AG$3)*(GMW!$HZ$2:$HZ$100=AG$1),0),$B209-1973)</f>
        <v>152.15880000000001</v>
      </c>
      <c r="AH209" cm="1">
        <f t="array" ref="AH209">INDEX(GMW!$A$2:$HZ$100,MATCH(1,(GMW!$HY$2:$HY$100=AH$3)*(GMW!$HZ$2:$HZ$100=AH$1),0),$B209-1973)</f>
        <v>2.1154850000000001</v>
      </c>
      <c r="AI209" cm="1">
        <f t="array" ref="AI209">INDEX(GMW!$A$2:$HZ$100,MATCH(1,(GMW!$HY$2:$HY$100=AI$3)*(GMW!$HZ$2:$HZ$100=AI$1),0),$B209-1973)</f>
        <v>53838.18</v>
      </c>
      <c r="AJ209" cm="1">
        <f t="array" ref="AJ209">INDEX(GMW!$A$2:$HZ$100,MATCH(1,(GMW!$HY$2:$HY$100=AJ$3)*(GMW!$HZ$2:$HZ$100=AJ$1),0),$B209-1973)</f>
        <v>101.68819999999999</v>
      </c>
      <c r="AK209" cm="1">
        <f t="array" ref="AK209">INDEX(GMW!$A$2:$HZ$100,MATCH(1,(GMW!$HY$2:$HY$100=AK$3)*(GMW!$HZ$2:$HZ$100=AK$1),0),$B209-1973)</f>
        <v>37133.300000000003</v>
      </c>
      <c r="AL209" cm="1">
        <f t="array" ref="AL209">INDEX(GMW!$A$2:$HZ$100,MATCH(1,(GMW!$HY$2:$HY$100=AL$3)*(GMW!$HZ$2:$HZ$100=AL$1),0),$B209-1973)</f>
        <v>3.5806460000000002</v>
      </c>
      <c r="AM209" cm="1">
        <f t="array" ref="AM209">INDEX(GMW!$A$2:$HZ$100,MATCH(1,(GMW!$HY$2:$HY$100=AM$3)*(GMW!$HZ$2:$HZ$100=AM$1),0),$B209-1973)</f>
        <v>-8.8596339999999996E-2</v>
      </c>
      <c r="AN209" cm="1">
        <f t="array" ref="AN209">INDEX(GMW!$A$2:$HZ$100,MATCH(1,(GMW!$HY$2:$HY$100=AN$3)*(GMW!$HZ$2:$HZ$100=AN$1),0),$B209-1973)</f>
        <v>71464.95</v>
      </c>
      <c r="AO209" cm="1">
        <f t="array" ref="AO209">INDEX(GMW!$A$2:$HZ$100,MATCH(1,(GMW!$HY$2:$HY$100=AO$3)*(GMW!$HZ$2:$HZ$100=AO$1),0),$B209-1973)</f>
        <v>648274.6</v>
      </c>
      <c r="AP209" cm="1">
        <f t="array" ref="AP209">INDEX(GMW!$A$2:$HZ$100,MATCH(1,(GMW!$HY$2:$HY$100=AP$3)*(GMW!$HZ$2:$HZ$100=AP$1),0),$B209-1973)</f>
        <v>7027.4669999999996</v>
      </c>
      <c r="AQ209" cm="1">
        <f t="array" ref="AQ209">INDEX(GMW!$A$2:$HZ$100,MATCH(1,(GMW!$HY$2:$HY$100=AQ$3)*(GMW!$HZ$2:$HZ$100=AQ$1),0),$B209-1973)</f>
        <v>13224.4</v>
      </c>
      <c r="AR209" cm="1">
        <f t="array" ref="AR209">INDEX(GMW!$A$2:$HZ$100,MATCH(1,(GMW!$HY$2:$HY$100=AR$3)*(GMW!$HZ$2:$HZ$100=AR$1),0),$B209-1973)</f>
        <v>335279.3</v>
      </c>
      <c r="AS209" cm="1">
        <f t="array" ref="AS209">INDEX(GMW!$A$2:$HZ$100,MATCH(1,(GMW!$HY$2:$HY$100=AS$3)*(GMW!$HZ$2:$HZ$100=AS$1),0),$B209-1973)</f>
        <v>20251.87</v>
      </c>
      <c r="AT209" cm="1">
        <f t="array" ref="AT209">INDEX(GMW!$A$2:$HZ$100,MATCH(1,(GMW!$HY$2:$HY$100=AT$3)*(GMW!$HZ$2:$HZ$100=AT$1),0),$B209-1973)</f>
        <v>20124.47</v>
      </c>
      <c r="AU209" cm="1">
        <f t="array" ref="AU209">INDEX(GMW!$A$2:$HZ$100,MATCH(1,(GMW!$HY$2:$HY$100=AU$3)*(GMW!$HZ$2:$HZ$100=AU$1),0),$B209-1973)</f>
        <v>368628.1</v>
      </c>
      <c r="AV209" cm="1">
        <f t="array" ref="AV209">INDEX(GMW!$A$2:$HZ$100,MATCH(1,(GMW!$HY$2:$HY$100=AV$3)*(GMW!$HZ$2:$HZ$100=AV$1),0),$B209-1973)</f>
        <v>3077348</v>
      </c>
      <c r="AW209" cm="1">
        <f t="array" ref="AW209">INDEX(GMW!$A$2:$HZ$100,MATCH(1,(GMW!$HY$2:$HY$100=AW$3)*(GMW!$HZ$2:$HZ$100=AW$1),0),$B209-1973)</f>
        <v>891023.6</v>
      </c>
      <c r="AX209" cm="1">
        <f t="array" ref="AX209">INDEX(GMW!$A$2:$HZ$100,MATCH(1,(GMW!$HY$2:$HY$100=AX$3)*(GMW!$HZ$2:$HZ$100=AX$1),0),$B209-1973)</f>
        <v>653194.6</v>
      </c>
      <c r="AY209" cm="1">
        <f t="array" ref="AY209">INDEX(GMW!$A$2:$HZ$100,MATCH(1,(GMW!$HY$2:$HY$100=AY$3)*(GMW!$HZ$2:$HZ$100=AY$1),0),$B209-1973)</f>
        <v>137.4443</v>
      </c>
      <c r="AZ209" cm="1">
        <f t="array" ref="AZ209">INDEX(GMW!$A$2:$HZ$100,MATCH(1,(GMW!$HY$2:$HY$100=AZ$3)*(GMW!$HZ$2:$HZ$100=AZ$1),0),$B209-1973)</f>
        <v>151.84630000000001</v>
      </c>
      <c r="BA209" cm="1">
        <f t="array" ref="BA209">INDEX(GMW!$A$2:$HZ$100,MATCH(1,(GMW!$HY$2:$HY$100=BA$3)*(GMW!$HZ$2:$HZ$100=BA$1),0),$B209-1973)</f>
        <v>1.945959</v>
      </c>
      <c r="BB209" cm="1">
        <f t="array" ref="BB209">INDEX(GMW!$A$2:$HZ$100,MATCH(1,(GMW!$HY$2:$HY$100=BB$3)*(GMW!$HZ$2:$HZ$100=BB$1),0),$B209-1973)</f>
        <v>54537.11</v>
      </c>
      <c r="BC209" cm="1">
        <f t="array" ref="BC209">INDEX(GMW!$A$2:$HZ$100,MATCH(1,(GMW!$HY$2:$HY$100=BC$3)*(GMW!$HZ$2:$HZ$100=BC$1),0),$B209-1973)</f>
        <v>102.97580000000001</v>
      </c>
      <c r="BD209" cm="1">
        <f t="array" ref="BD209">INDEX(GMW!$A$2:$HZ$100,MATCH(1,(GMW!$HY$2:$HY$100=BD$3)*(GMW!$HZ$2:$HZ$100=BD$1),0),$B209-1973)</f>
        <v>38131.25</v>
      </c>
      <c r="BE209" cm="1">
        <f t="array" ref="BE209">INDEX(GMW!$A$2:$HZ$100,MATCH(1,(GMW!$HY$2:$HY$100=BE$3)*(GMW!$HZ$2:$HZ$100=BE$1),0),$B209-1973)</f>
        <v>3.1999360000000001</v>
      </c>
      <c r="BF209" cm="1">
        <f t="array" ref="BF209">INDEX(GMW!$A$2:$HZ$100,MATCH(1,(GMW!$HY$2:$HY$100=BF$3)*(GMW!$HZ$2:$HZ$100=BF$1),0),$B209-1973)</f>
        <v>-0.75550079999999997</v>
      </c>
      <c r="BG209" cm="1">
        <f t="array" ref="BG209">INDEX(GMW!$A$2:$HZ$100,MATCH(1,(GMW!$HY$2:$HY$100=BG$3)*(GMW!$HZ$2:$HZ$100=BG$1),0),$B209-1973)</f>
        <v>71464.95</v>
      </c>
      <c r="BJ209">
        <f t="shared" si="163"/>
        <v>2030</v>
      </c>
    </row>
    <row r="210" spans="1:63">
      <c r="B210">
        <f t="shared" si="161"/>
        <v>2183</v>
      </c>
      <c r="C210" cm="1">
        <f t="array" ref="C210">INDEX(GMW!$A$2:$HZ$100,MATCH(1,(GMW!$HY$2:$HY$100=C$3)*(GMW!$HZ$2:$HZ$100=C$1),0),$B210-1973)</f>
        <v>636567.4</v>
      </c>
      <c r="D210" cm="1">
        <f t="array" ref="D210">INDEX(GMW!$A$2:$HZ$100,MATCH(1,(GMW!$HY$2:$HY$100=D$3)*(GMW!$HZ$2:$HZ$100=D$1),0),$B210-1973)</f>
        <v>22308.13</v>
      </c>
      <c r="E210" cm="1">
        <f t="array" ref="E210">INDEX(GMW!$A$2:$HZ$100,MATCH(1,(GMW!$HY$2:$HY$100=E$3)*(GMW!$HZ$2:$HZ$100=E$1),0),$B210-1973)</f>
        <v>-9734.6579999999994</v>
      </c>
      <c r="F210" cm="1">
        <f t="array" ref="F210">INDEX(GMW!$A$2:$HZ$100,MATCH(1,(GMW!$HY$2:$HY$100=F$3)*(GMW!$HZ$2:$HZ$100=F$1),0),$B210-1973)</f>
        <v>334346.59999999998</v>
      </c>
      <c r="G210" cm="1">
        <f t="array" ref="G210">INDEX(GMW!$A$2:$HZ$100,MATCH(1,(GMW!$HY$2:$HY$100=G$3)*(GMW!$HZ$2:$HZ$100=G$1),0),$B210-1973)</f>
        <v>12573.47</v>
      </c>
      <c r="H210" cm="1">
        <f t="array" ref="H210">INDEX(GMW!$A$2:$HZ$100,MATCH(1,(GMW!$HY$2:$HY$100=H$3)*(GMW!$HZ$2:$HZ$100=H$1),0),$B210-1973)</f>
        <v>20124.47</v>
      </c>
      <c r="I210" cm="1">
        <f t="array" ref="I210">INDEX(GMW!$A$2:$HZ$100,MATCH(1,(GMW!$HY$2:$HY$100=I$3)*(GMW!$HZ$2:$HZ$100=I$1),0),$B210-1973)</f>
        <v>344736.4</v>
      </c>
      <c r="J210" cm="1">
        <f t="array" ref="J210">INDEX(GMW!$A$2:$HZ$100,MATCH(1,(GMW!$HY$2:$HY$100=J$3)*(GMW!$HZ$2:$HZ$100=J$1),0),$B210-1973)</f>
        <v>3087795</v>
      </c>
      <c r="K210" cm="1">
        <f t="array" ref="K210">INDEX(GMW!$A$2:$HZ$100,MATCH(1,(GMW!$HY$2:$HY$100=K$3)*(GMW!$HZ$2:$HZ$100=K$1),0),$B210-1973)</f>
        <v>877764.6</v>
      </c>
      <c r="L210" cm="1">
        <f t="array" ref="L210">INDEX(GMW!$A$2:$HZ$100,MATCH(1,(GMW!$HY$2:$HY$100=L$3)*(GMW!$HZ$2:$HZ$100=L$1),0),$B210-1973)</f>
        <v>636656.80000000005</v>
      </c>
      <c r="M210" cm="1">
        <f t="array" ref="M210">INDEX(GMW!$A$2:$HZ$100,MATCH(1,(GMW!$HY$2:$HY$100=M$3)*(GMW!$HZ$2:$HZ$100=M$1),0),$B210-1973)</f>
        <v>137.8903</v>
      </c>
      <c r="N210" cm="1">
        <f t="array" ref="N210">INDEX(GMW!$A$2:$HZ$100,MATCH(1,(GMW!$HY$2:$HY$100=N$3)*(GMW!$HZ$2:$HZ$100=N$1),0),$B210-1973)</f>
        <v>152.32830000000001</v>
      </c>
      <c r="O210" cm="1">
        <f t="array" ref="O210">INDEX(GMW!$A$2:$HZ$100,MATCH(1,(GMW!$HY$2:$HY$100=O$3)*(GMW!$HZ$2:$HZ$100=O$1),0),$B210-1973)</f>
        <v>2.0000070000000001</v>
      </c>
      <c r="P210" cm="1">
        <f t="array" ref="P210">INDEX(GMW!$A$2:$HZ$100,MATCH(1,(GMW!$HY$2:$HY$100=P$3)*(GMW!$HZ$2:$HZ$100=P$1),0),$B210-1973)</f>
        <v>53582.82</v>
      </c>
      <c r="Q210" cm="1">
        <f t="array" ref="Q210">INDEX(GMW!$A$2:$HZ$100,MATCH(1,(GMW!$HY$2:$HY$100=Q$3)*(GMW!$HZ$2:$HZ$100=Q$1),0),$B210-1973)</f>
        <v>101.24339999999999</v>
      </c>
      <c r="R210" cm="1">
        <f t="array" ref="R210">INDEX(GMW!$A$2:$HZ$100,MATCH(1,(GMW!$HY$2:$HY$100=R$3)*(GMW!$HZ$2:$HZ$100=R$1),0),$B210-1973)</f>
        <v>35666.080000000002</v>
      </c>
      <c r="S210" cm="1">
        <f t="array" ref="S210">INDEX(GMW!$A$2:$HZ$100,MATCH(1,(GMW!$HY$2:$HY$100=S$3)*(GMW!$HZ$2:$HZ$100=S$1),0),$B210-1973)</f>
        <v>3.7499790000000002</v>
      </c>
      <c r="T210" cm="1">
        <f t="array" ref="T210">INDEX(GMW!$A$2:$HZ$100,MATCH(1,(GMW!$HY$2:$HY$100=T$3)*(GMW!$HZ$2:$HZ$100=T$1),0),$B210-1973)</f>
        <v>-1.401901E-2</v>
      </c>
      <c r="U210" cm="1">
        <f t="array" ref="U210">INDEX(GMW!$A$2:$HZ$100,MATCH(1,(GMW!$HY$2:$HY$100=U$3)*(GMW!$HZ$2:$HZ$100=U$1),0),$B210-1973)</f>
        <v>71535.98</v>
      </c>
      <c r="V210" cm="1">
        <f t="array" ref="V210">INDEX(GMW!$A$2:$HZ$100,MATCH(1,(GMW!$HY$2:$HY$100=V$3)*(GMW!$HZ$2:$HZ$100=V$1),0),$B210-1973)</f>
        <v>641986</v>
      </c>
      <c r="W210" cm="1">
        <f t="array" ref="W210">INDEX(GMW!$A$2:$HZ$100,MATCH(1,(GMW!$HY$2:$HY$100=W$3)*(GMW!$HZ$2:$HZ$100=W$1),0),$B210-1973)</f>
        <v>28677.91</v>
      </c>
      <c r="X210" cm="1">
        <f t="array" ref="X210">INDEX(GMW!$A$2:$HZ$100,MATCH(1,(GMW!$HY$2:$HY$100=X$3)*(GMW!$HZ$2:$HZ$100=X$1),0),$B210-1973)</f>
        <v>-7725.6890000000003</v>
      </c>
      <c r="Y210" cm="1">
        <f t="array" ref="Y210">INDEX(GMW!$A$2:$HZ$100,MATCH(1,(GMW!$HY$2:$HY$100=Y$3)*(GMW!$HZ$2:$HZ$100=Y$1),0),$B210-1973)</f>
        <v>338481.3</v>
      </c>
      <c r="Z210" cm="1">
        <f t="array" ref="Z210">INDEX(GMW!$A$2:$HZ$100,MATCH(1,(GMW!$HY$2:$HY$100=Z$3)*(GMW!$HZ$2:$HZ$100=Z$1),0),$B210-1973)</f>
        <v>20952.22</v>
      </c>
      <c r="AA210" cm="1">
        <f t="array" ref="AA210">INDEX(GMW!$A$2:$HZ$100,MATCH(1,(GMW!$HY$2:$HY$100=AA$3)*(GMW!$HZ$2:$HZ$100=AA$1),0),$B210-1973)</f>
        <v>20124.47</v>
      </c>
      <c r="AB210" cm="1">
        <f t="array" ref="AB210">INDEX(GMW!$A$2:$HZ$100,MATCH(1,(GMW!$HY$2:$HY$100=AB$3)*(GMW!$HZ$2:$HZ$100=AB$1),0),$B210-1973)</f>
        <v>350880</v>
      </c>
      <c r="AC210" cm="1">
        <f t="array" ref="AC210">INDEX(GMW!$A$2:$HZ$100,MATCH(1,(GMW!$HY$2:$HY$100=AC$3)*(GMW!$HZ$2:$HZ$100=AC$1),0),$B210-1973)</f>
        <v>3146880</v>
      </c>
      <c r="AD210" cm="1">
        <f t="array" ref="AD210">INDEX(GMW!$A$2:$HZ$100,MATCH(1,(GMW!$HY$2:$HY$100=AD$3)*(GMW!$HZ$2:$HZ$100=AD$1),0),$B210-1973)</f>
        <v>888630.6</v>
      </c>
      <c r="AE210" cm="1">
        <f t="array" ref="AE210">INDEX(GMW!$A$2:$HZ$100,MATCH(1,(GMW!$HY$2:$HY$100=AE$3)*(GMW!$HZ$2:$HZ$100=AE$1),0),$B210-1973)</f>
        <v>642737.9</v>
      </c>
      <c r="AF210" cm="1">
        <f t="array" ref="AF210">INDEX(GMW!$A$2:$HZ$100,MATCH(1,(GMW!$HY$2:$HY$100=AF$3)*(GMW!$HZ$2:$HZ$100=AF$1),0),$B210-1973)</f>
        <v>138.41929999999999</v>
      </c>
      <c r="AG210" cm="1">
        <f t="array" ref="AG210">INDEX(GMW!$A$2:$HZ$100,MATCH(1,(GMW!$HY$2:$HY$100=AG$3)*(GMW!$HZ$2:$HZ$100=AG$1),0),$B210-1973)</f>
        <v>152.80670000000001</v>
      </c>
      <c r="AH210" cm="1">
        <f t="array" ref="AH210">INDEX(GMW!$A$2:$HZ$100,MATCH(1,(GMW!$HY$2:$HY$100=AH$3)*(GMW!$HZ$2:$HZ$100=AH$1),0),$B210-1973)</f>
        <v>2.0810529999999998</v>
      </c>
      <c r="AI210" cm="1">
        <f t="array" ref="AI210">INDEX(GMW!$A$2:$HZ$100,MATCH(1,(GMW!$HY$2:$HY$100=AI$3)*(GMW!$HZ$2:$HZ$100=AI$1),0),$B210-1973)</f>
        <v>53952.97</v>
      </c>
      <c r="AJ210" cm="1">
        <f t="array" ref="AJ210">INDEX(GMW!$A$2:$HZ$100,MATCH(1,(GMW!$HY$2:$HY$100=AJ$3)*(GMW!$HZ$2:$HZ$100=AJ$1),0),$B210-1973)</f>
        <v>101.9084</v>
      </c>
      <c r="AK210" cm="1">
        <f t="array" ref="AK210">INDEX(GMW!$A$2:$HZ$100,MATCH(1,(GMW!$HY$2:$HY$100=AK$3)*(GMW!$HZ$2:$HZ$100=AK$1),0),$B210-1973)</f>
        <v>37248.800000000003</v>
      </c>
      <c r="AL210" cm="1">
        <f t="array" ref="AL210">INDEX(GMW!$A$2:$HZ$100,MATCH(1,(GMW!$HY$2:$HY$100=AL$3)*(GMW!$HZ$2:$HZ$100=AL$1),0),$B210-1973)</f>
        <v>3.5415380000000001</v>
      </c>
      <c r="AM210" cm="1">
        <f t="array" ref="AM210">INDEX(GMW!$A$2:$HZ$100,MATCH(1,(GMW!$HY$2:$HY$100=AM$3)*(GMW!$HZ$2:$HZ$100=AM$1),0),$B210-1973)</f>
        <v>-0.1170158</v>
      </c>
      <c r="AN210" cm="1">
        <f t="array" ref="AN210">INDEX(GMW!$A$2:$HZ$100,MATCH(1,(GMW!$HY$2:$HY$100=AN$3)*(GMW!$HZ$2:$HZ$100=AN$1),0),$B210-1973)</f>
        <v>71535.98</v>
      </c>
      <c r="AO210" cm="1">
        <f t="array" ref="AO210">INDEX(GMW!$A$2:$HZ$100,MATCH(1,(GMW!$HY$2:$HY$100=AO$3)*(GMW!$HZ$2:$HZ$100=AO$1),0),$B210-1973)</f>
        <v>651397</v>
      </c>
      <c r="AP210" cm="1">
        <f t="array" ref="AP210">INDEX(GMW!$A$2:$HZ$100,MATCH(1,(GMW!$HY$2:$HY$100=AP$3)*(GMW!$HZ$2:$HZ$100=AP$1),0),$B210-1973)</f>
        <v>24049.200000000001</v>
      </c>
      <c r="AQ210" cm="1">
        <f t="array" ref="AQ210">INDEX(GMW!$A$2:$HZ$100,MATCH(1,(GMW!$HY$2:$HY$100=AQ$3)*(GMW!$HZ$2:$HZ$100=AQ$1),0),$B210-1973)</f>
        <v>-3201.377</v>
      </c>
      <c r="AR210" cm="1">
        <f t="array" ref="AR210">INDEX(GMW!$A$2:$HZ$100,MATCH(1,(GMW!$HY$2:$HY$100=AR$3)*(GMW!$HZ$2:$HZ$100=AR$1),0),$B210-1973)</f>
        <v>338234.8</v>
      </c>
      <c r="AS210" cm="1">
        <f t="array" ref="AS210">INDEX(GMW!$A$2:$HZ$100,MATCH(1,(GMW!$HY$2:$HY$100=AS$3)*(GMW!$HZ$2:$HZ$100=AS$1),0),$B210-1973)</f>
        <v>20847.82</v>
      </c>
      <c r="AT210" cm="1">
        <f t="array" ref="AT210">INDEX(GMW!$A$2:$HZ$100,MATCH(1,(GMW!$HY$2:$HY$100=AT$3)*(GMW!$HZ$2:$HZ$100=AT$1),0),$B210-1973)</f>
        <v>20124.47</v>
      </c>
      <c r="AU210" cm="1">
        <f t="array" ref="AU210">INDEX(GMW!$A$2:$HZ$100,MATCH(1,(GMW!$HY$2:$HY$100=AU$3)*(GMW!$HZ$2:$HZ$100=AU$1),0),$B210-1973)</f>
        <v>355157.8</v>
      </c>
      <c r="AV210" cm="1">
        <f t="array" ref="AV210">INDEX(GMW!$A$2:$HZ$100,MATCH(1,(GMW!$HY$2:$HY$100=AV$3)*(GMW!$HZ$2:$HZ$100=AV$1),0),$B210-1973)</f>
        <v>3101397</v>
      </c>
      <c r="AW210" cm="1">
        <f t="array" ref="AW210">INDEX(GMW!$A$2:$HZ$100,MATCH(1,(GMW!$HY$2:$HY$100=AW$3)*(GMW!$HZ$2:$HZ$100=AW$1),0),$B210-1973)</f>
        <v>900355.9</v>
      </c>
      <c r="AX210" cm="1">
        <f t="array" ref="AX210">INDEX(GMW!$A$2:$HZ$100,MATCH(1,(GMW!$HY$2:$HY$100=AX$3)*(GMW!$HZ$2:$HZ$100=AX$1),0),$B210-1973)</f>
        <v>656130.80000000005</v>
      </c>
      <c r="AY210" cm="1">
        <f t="array" ref="AY210">INDEX(GMW!$A$2:$HZ$100,MATCH(1,(GMW!$HY$2:$HY$100=AY$3)*(GMW!$HZ$2:$HZ$100=AY$1),0),$B210-1973)</f>
        <v>138.22</v>
      </c>
      <c r="AZ210" cm="1">
        <f t="array" ref="AZ210">INDEX(GMW!$A$2:$HZ$100,MATCH(1,(GMW!$HY$2:$HY$100=AZ$3)*(GMW!$HZ$2:$HZ$100=AZ$1),0),$B210-1973)</f>
        <v>152.50239999999999</v>
      </c>
      <c r="BA210" cm="1">
        <f t="array" ref="BA210">INDEX(GMW!$A$2:$HZ$100,MATCH(1,(GMW!$HY$2:$HY$100=BA$3)*(GMW!$HZ$2:$HZ$100=BA$1),0),$B210-1973)</f>
        <v>1.921934</v>
      </c>
      <c r="BB210" cm="1">
        <f t="array" ref="BB210">INDEX(GMW!$A$2:$HZ$100,MATCH(1,(GMW!$HY$2:$HY$100=BB$3)*(GMW!$HZ$2:$HZ$100=BB$1),0),$B210-1973)</f>
        <v>54694.239999999998</v>
      </c>
      <c r="BC210" cm="1">
        <f t="array" ref="BC210">INDEX(GMW!$A$2:$HZ$100,MATCH(1,(GMW!$HY$2:$HY$100=BC$3)*(GMW!$HZ$2:$HZ$100=BC$1),0),$B210-1973)</f>
        <v>103.2728</v>
      </c>
      <c r="BD210" cm="1">
        <f t="array" ref="BD210">INDEX(GMW!$A$2:$HZ$100,MATCH(1,(GMW!$HY$2:$HY$100=BD$3)*(GMW!$HZ$2:$HZ$100=BD$1),0),$B210-1973)</f>
        <v>38309.129999999997</v>
      </c>
      <c r="BE210" cm="1">
        <f t="array" ref="BE210">INDEX(GMW!$A$2:$HZ$100,MATCH(1,(GMW!$HY$2:$HY$100=BE$3)*(GMW!$HZ$2:$HZ$100=BE$1),0),$B210-1973)</f>
        <v>3.1416659999999998</v>
      </c>
      <c r="BF210" cm="1">
        <f t="array" ref="BF210">INDEX(GMW!$A$2:$HZ$100,MATCH(1,(GMW!$HY$2:$HY$100=BF$3)*(GMW!$HZ$2:$HZ$100=BF$1),0),$B210-1973)</f>
        <v>-0.72460170000000002</v>
      </c>
      <c r="BG210" cm="1">
        <f t="array" ref="BG210">INDEX(GMW!$A$2:$HZ$100,MATCH(1,(GMW!$HY$2:$HY$100=BG$3)*(GMW!$HZ$2:$HZ$100=BG$1),0),$B210-1973)</f>
        <v>71535.98</v>
      </c>
      <c r="BJ210">
        <f t="shared" si="163"/>
        <v>2030</v>
      </c>
    </row>
    <row r="211" spans="1:63">
      <c r="A211">
        <v>2031</v>
      </c>
      <c r="B211">
        <f t="shared" si="161"/>
        <v>2184</v>
      </c>
      <c r="C211" cm="1">
        <f t="array" ref="C211">INDEX(GMW!$A$2:$HZ$100,MATCH(1,(GMW!$HY$2:$HY$100=C$3)*(GMW!$HZ$2:$HZ$100=C$1),0),$B211-1973)</f>
        <v>638985.6</v>
      </c>
      <c r="D211" cm="1">
        <f t="array" ref="D211">INDEX(GMW!$A$2:$HZ$100,MATCH(1,(GMW!$HY$2:$HY$100=D$3)*(GMW!$HZ$2:$HZ$100=D$1),0),$B211-1973)</f>
        <v>-24964.92</v>
      </c>
      <c r="E211" cm="1">
        <f t="array" ref="E211">INDEX(GMW!$A$2:$HZ$100,MATCH(1,(GMW!$HY$2:$HY$100=E$3)*(GMW!$HZ$2:$HZ$100=E$1),0),$B211-1973)</f>
        <v>47283.65</v>
      </c>
      <c r="F211" cm="1">
        <f t="array" ref="F211">INDEX(GMW!$A$2:$HZ$100,MATCH(1,(GMW!$HY$2:$HY$100=F$3)*(GMW!$HZ$2:$HZ$100=F$1),0),$B211-1973)</f>
        <v>333409</v>
      </c>
      <c r="G211" cm="1">
        <f t="array" ref="G211">INDEX(GMW!$A$2:$HZ$100,MATCH(1,(GMW!$HY$2:$HY$100=G$3)*(GMW!$HZ$2:$HZ$100=G$1),0),$B211-1973)</f>
        <v>22318.73</v>
      </c>
      <c r="H211" cm="1">
        <f t="array" ref="H211">INDEX(GMW!$A$2:$HZ$100,MATCH(1,(GMW!$HY$2:$HY$100=H$3)*(GMW!$HZ$2:$HZ$100=H$1),0),$B211-1973)</f>
        <v>20124.47</v>
      </c>
      <c r="I211" cm="1">
        <f t="array" ref="I211">INDEX(GMW!$A$2:$HZ$100,MATCH(1,(GMW!$HY$2:$HY$100=I$3)*(GMW!$HZ$2:$HZ$100=I$1),0),$B211-1973)</f>
        <v>400817.2</v>
      </c>
      <c r="J211" cm="1">
        <f t="array" ref="J211">INDEX(GMW!$A$2:$HZ$100,MATCH(1,(GMW!$HY$2:$HY$100=J$3)*(GMW!$HZ$2:$HZ$100=J$1),0),$B211-1973)</f>
        <v>3062830</v>
      </c>
      <c r="K211" cm="1">
        <f t="array" ref="K211">INDEX(GMW!$A$2:$HZ$100,MATCH(1,(GMW!$HY$2:$HY$100=K$3)*(GMW!$HZ$2:$HZ$100=K$1),0),$B211-1973)</f>
        <v>885813.8</v>
      </c>
      <c r="L211" cm="1">
        <f t="array" ref="L211">INDEX(GMW!$A$2:$HZ$100,MATCH(1,(GMW!$HY$2:$HY$100=L$3)*(GMW!$HZ$2:$HZ$100=L$1),0),$B211-1973)</f>
        <v>639048.6</v>
      </c>
      <c r="M211" cm="1">
        <f t="array" ref="M211">INDEX(GMW!$A$2:$HZ$100,MATCH(1,(GMW!$HY$2:$HY$100=M$3)*(GMW!$HZ$2:$HZ$100=M$1),0),$B211-1973)</f>
        <v>138.62809999999999</v>
      </c>
      <c r="N211" cm="1">
        <f t="array" ref="N211">INDEX(GMW!$A$2:$HZ$100,MATCH(1,(GMW!$HY$2:$HY$100=N$3)*(GMW!$HZ$2:$HZ$100=N$1),0),$B211-1973)</f>
        <v>152.43709999999999</v>
      </c>
      <c r="O211" cm="1">
        <f t="array" ref="O211">INDEX(GMW!$A$2:$HZ$100,MATCH(1,(GMW!$HY$2:$HY$100=O$3)*(GMW!$HZ$2:$HZ$100=O$1),0),$B211-1973)</f>
        <v>2.000003</v>
      </c>
      <c r="P211" cm="1">
        <f t="array" ref="P211">INDEX(GMW!$A$2:$HZ$100,MATCH(1,(GMW!$HY$2:$HY$100=P$3)*(GMW!$HZ$2:$HZ$100=P$1),0),$B211-1973)</f>
        <v>53680.160000000003</v>
      </c>
      <c r="Q211" cm="1">
        <f t="array" ref="Q211">INDEX(GMW!$A$2:$HZ$100,MATCH(1,(GMW!$HY$2:$HY$100=Q$3)*(GMW!$HZ$2:$HZ$100=Q$1),0),$B211-1973)</f>
        <v>101.4269</v>
      </c>
      <c r="R211" cm="1">
        <f t="array" ref="R211">INDEX(GMW!$A$2:$HZ$100,MATCH(1,(GMW!$HY$2:$HY$100=R$3)*(GMW!$HZ$2:$HZ$100=R$1),0),$B211-1973)</f>
        <v>35786.11</v>
      </c>
      <c r="S211" cm="1">
        <f t="array" ref="S211">INDEX(GMW!$A$2:$HZ$100,MATCH(1,(GMW!$HY$2:$HY$100=S$3)*(GMW!$HZ$2:$HZ$100=S$1),0),$B211-1973)</f>
        <v>3.7499630000000002</v>
      </c>
      <c r="T211" cm="1">
        <f t="array" ref="T211">INDEX(GMW!$A$2:$HZ$100,MATCH(1,(GMW!$HY$2:$HY$100=T$3)*(GMW!$HZ$2:$HZ$100=T$1),0),$B211-1973)</f>
        <v>-9.8228450000000002E-3</v>
      </c>
      <c r="U211" cm="1">
        <f t="array" ref="U211">INDEX(GMW!$A$2:$HZ$100,MATCH(1,(GMW!$HY$2:$HY$100=U$3)*(GMW!$HZ$2:$HZ$100=U$1),0),$B211-1973)</f>
        <v>71607.02</v>
      </c>
      <c r="V211" cm="1">
        <f t="array" ref="V211">INDEX(GMW!$A$2:$HZ$100,MATCH(1,(GMW!$HY$2:$HY$100=V$3)*(GMW!$HZ$2:$HZ$100=V$1),0),$B211-1973)</f>
        <v>645121.9</v>
      </c>
      <c r="W211" cm="1">
        <f t="array" ref="W211">INDEX(GMW!$A$2:$HZ$100,MATCH(1,(GMW!$HY$2:$HY$100=W$3)*(GMW!$HZ$2:$HZ$100=W$1),0),$B211-1973)</f>
        <v>-19598.580000000002</v>
      </c>
      <c r="X211" cm="1">
        <f t="array" ref="X211">INDEX(GMW!$A$2:$HZ$100,MATCH(1,(GMW!$HY$2:$HY$100=X$3)*(GMW!$HZ$2:$HZ$100=X$1),0),$B211-1973)</f>
        <v>49952.34</v>
      </c>
      <c r="Y211" cm="1">
        <f t="array" ref="Y211">INDEX(GMW!$A$2:$HZ$100,MATCH(1,(GMW!$HY$2:$HY$100=Y$3)*(GMW!$HZ$2:$HZ$100=Y$1),0),$B211-1973)</f>
        <v>337575</v>
      </c>
      <c r="Z211" cm="1">
        <f t="array" ref="Z211">INDEX(GMW!$A$2:$HZ$100,MATCH(1,(GMW!$HY$2:$HY$100=Z$3)*(GMW!$HZ$2:$HZ$100=Z$1),0),$B211-1973)</f>
        <v>30353.75</v>
      </c>
      <c r="AA211" cm="1">
        <f t="array" ref="AA211">INDEX(GMW!$A$2:$HZ$100,MATCH(1,(GMW!$HY$2:$HY$100=AA$3)*(GMW!$HZ$2:$HZ$100=AA$1),0),$B211-1973)</f>
        <v>20124.47</v>
      </c>
      <c r="AB211" cm="1">
        <f t="array" ref="AB211">INDEX(GMW!$A$2:$HZ$100,MATCH(1,(GMW!$HY$2:$HY$100=AB$3)*(GMW!$HZ$2:$HZ$100=AB$1),0),$B211-1973)</f>
        <v>407651.8</v>
      </c>
      <c r="AC211" cm="1">
        <f t="array" ref="AC211">INDEX(GMW!$A$2:$HZ$100,MATCH(1,(GMW!$HY$2:$HY$100=AC$3)*(GMW!$HZ$2:$HZ$100=AC$1),0),$B211-1973)</f>
        <v>3127281</v>
      </c>
      <c r="AD211" cm="1">
        <f t="array" ref="AD211">INDEX(GMW!$A$2:$HZ$100,MATCH(1,(GMW!$HY$2:$HY$100=AD$3)*(GMW!$HZ$2:$HZ$100=AD$1),0),$B211-1973)</f>
        <v>897745.1</v>
      </c>
      <c r="AE211" cm="1">
        <f t="array" ref="AE211">INDEX(GMW!$A$2:$HZ$100,MATCH(1,(GMW!$HY$2:$HY$100=AE$3)*(GMW!$HZ$2:$HZ$100=AE$1),0),$B211-1973)</f>
        <v>645483.1</v>
      </c>
      <c r="AF211" cm="1">
        <f t="array" ref="AF211">INDEX(GMW!$A$2:$HZ$100,MATCH(1,(GMW!$HY$2:$HY$100=AF$3)*(GMW!$HZ$2:$HZ$100=AF$1),0),$B211-1973)</f>
        <v>139.15899999999999</v>
      </c>
      <c r="AG211" cm="1">
        <f t="array" ref="AG211">INDEX(GMW!$A$2:$HZ$100,MATCH(1,(GMW!$HY$2:$HY$100=AG$3)*(GMW!$HZ$2:$HZ$100=AG$1),0),$B211-1973)</f>
        <v>152.92500000000001</v>
      </c>
      <c r="AH211" cm="1">
        <f t="array" ref="AH211">INDEX(GMW!$A$2:$HZ$100,MATCH(1,(GMW!$HY$2:$HY$100=AH$3)*(GMW!$HZ$2:$HZ$100=AH$1),0),$B211-1973)</f>
        <v>2.0552990000000002</v>
      </c>
      <c r="AI211" cm="1">
        <f t="array" ref="AI211">INDEX(GMW!$A$2:$HZ$100,MATCH(1,(GMW!$HY$2:$HY$100=AI$3)*(GMW!$HZ$2:$HZ$100=AI$1),0),$B211-1973)</f>
        <v>54105.94</v>
      </c>
      <c r="AJ211" cm="1">
        <f t="array" ref="AJ211">INDEX(GMW!$A$2:$HZ$100,MATCH(1,(GMW!$HY$2:$HY$100=AJ$3)*(GMW!$HZ$2:$HZ$100=AJ$1),0),$B211-1973)</f>
        <v>102.1931</v>
      </c>
      <c r="AK211" cm="1">
        <f t="array" ref="AK211">INDEX(GMW!$A$2:$HZ$100,MATCH(1,(GMW!$HY$2:$HY$100=AK$3)*(GMW!$HZ$2:$HZ$100=AK$1),0),$B211-1973)</f>
        <v>37367.410000000003</v>
      </c>
      <c r="AL211" cm="1">
        <f t="array" ref="AL211">INDEX(GMW!$A$2:$HZ$100,MATCH(1,(GMW!$HY$2:$HY$100=AL$3)*(GMW!$HZ$2:$HZ$100=AL$1),0),$B211-1973)</f>
        <v>3.566614</v>
      </c>
      <c r="AM211" cm="1">
        <f t="array" ref="AM211">INDEX(GMW!$A$2:$HZ$100,MATCH(1,(GMW!$HY$2:$HY$100=AM$3)*(GMW!$HZ$2:$HZ$100=AM$1),0),$B211-1973)</f>
        <v>-5.5885310000000001E-2</v>
      </c>
      <c r="AN211" cm="1">
        <f t="array" ref="AN211">INDEX(GMW!$A$2:$HZ$100,MATCH(1,(GMW!$HY$2:$HY$100=AN$3)*(GMW!$HZ$2:$HZ$100=AN$1),0),$B211-1973)</f>
        <v>71607.02</v>
      </c>
      <c r="AO211" cm="1">
        <f t="array" ref="AO211">INDEX(GMW!$A$2:$HZ$100,MATCH(1,(GMW!$HY$2:$HY$100=AO$3)*(GMW!$HZ$2:$HZ$100=AO$1),0),$B211-1973)</f>
        <v>655069.19999999995</v>
      </c>
      <c r="AP211" cm="1">
        <f t="array" ref="AP211">INDEX(GMW!$A$2:$HZ$100,MATCH(1,(GMW!$HY$2:$HY$100=AP$3)*(GMW!$HZ$2:$HZ$100=AP$1),0),$B211-1973)</f>
        <v>-24802.94</v>
      </c>
      <c r="AQ211" cm="1">
        <f t="array" ref="AQ211">INDEX(GMW!$A$2:$HZ$100,MATCH(1,(GMW!$HY$2:$HY$100=AQ$3)*(GMW!$HZ$2:$HZ$100=AQ$1),0),$B211-1973)</f>
        <v>55054.15</v>
      </c>
      <c r="AR211" cm="1">
        <f t="array" ref="AR211">INDEX(GMW!$A$2:$HZ$100,MATCH(1,(GMW!$HY$2:$HY$100=AR$3)*(GMW!$HZ$2:$HZ$100=AR$1),0),$B211-1973)</f>
        <v>337388.7</v>
      </c>
      <c r="AS211" cm="1">
        <f t="array" ref="AS211">INDEX(GMW!$A$2:$HZ$100,MATCH(1,(GMW!$HY$2:$HY$100=AS$3)*(GMW!$HZ$2:$HZ$100=AS$1),0),$B211-1973)</f>
        <v>30251.21</v>
      </c>
      <c r="AT211" cm="1">
        <f t="array" ref="AT211">INDEX(GMW!$A$2:$HZ$100,MATCH(1,(GMW!$HY$2:$HY$100=AT$3)*(GMW!$HZ$2:$HZ$100=AT$1),0),$B211-1973)</f>
        <v>20124.47</v>
      </c>
      <c r="AU211" cm="1">
        <f t="array" ref="AU211">INDEX(GMW!$A$2:$HZ$100,MATCH(1,(GMW!$HY$2:$HY$100=AU$3)*(GMW!$HZ$2:$HZ$100=AU$1),0),$B211-1973)</f>
        <v>412567.3</v>
      </c>
      <c r="AV211" cm="1">
        <f t="array" ref="AV211">INDEX(GMW!$A$2:$HZ$100,MATCH(1,(GMW!$HY$2:$HY$100=AV$3)*(GMW!$HZ$2:$HZ$100=AV$1),0),$B211-1973)</f>
        <v>3076594</v>
      </c>
      <c r="AW211" cm="1">
        <f t="array" ref="AW211">INDEX(GMW!$A$2:$HZ$100,MATCH(1,(GMW!$HY$2:$HY$100=AW$3)*(GMW!$HZ$2:$HZ$100=AW$1),0),$B211-1973)</f>
        <v>910414.2</v>
      </c>
      <c r="AX211" cm="1">
        <f t="array" ref="AX211">INDEX(GMW!$A$2:$HZ$100,MATCH(1,(GMW!$HY$2:$HY$100=AX$3)*(GMW!$HZ$2:$HZ$100=AX$1),0),$B211-1973)</f>
        <v>659072.69999999995</v>
      </c>
      <c r="AY211" cm="1">
        <f t="array" ref="AY211">INDEX(GMW!$A$2:$HZ$100,MATCH(1,(GMW!$HY$2:$HY$100=AY$3)*(GMW!$HZ$2:$HZ$100=AY$1),0),$B211-1973)</f>
        <v>138.97989999999999</v>
      </c>
      <c r="AZ211" cm="1">
        <f t="array" ref="AZ211">INDEX(GMW!$A$2:$HZ$100,MATCH(1,(GMW!$HY$2:$HY$100=AZ$3)*(GMW!$HZ$2:$HZ$100=AZ$1),0),$B211-1973)</f>
        <v>152.6318</v>
      </c>
      <c r="BA211" cm="1">
        <f t="array" ref="BA211">INDEX(GMW!$A$2:$HZ$100,MATCH(1,(GMW!$HY$2:$HY$100=BA$3)*(GMW!$HZ$2:$HZ$100=BA$1),0),$B211-1973)</f>
        <v>1.907087</v>
      </c>
      <c r="BB211" cm="1">
        <f t="array" ref="BB211">INDEX(GMW!$A$2:$HZ$100,MATCH(1,(GMW!$HY$2:$HY$100=BB$3)*(GMW!$HZ$2:$HZ$100=BB$1),0),$B211-1973)</f>
        <v>54884.85</v>
      </c>
      <c r="BC211" cm="1">
        <f t="array" ref="BC211">INDEX(GMW!$A$2:$HZ$100,MATCH(1,(GMW!$HY$2:$HY$100=BC$3)*(GMW!$HZ$2:$HZ$100=BC$1),0),$B211-1973)</f>
        <v>103.6314</v>
      </c>
      <c r="BD211" cm="1">
        <f t="array" ref="BD211">INDEX(GMW!$A$2:$HZ$100,MATCH(1,(GMW!$HY$2:$HY$100=BD$3)*(GMW!$HZ$2:$HZ$100=BD$1),0),$B211-1973)</f>
        <v>38485.730000000003</v>
      </c>
      <c r="BE211" cm="1">
        <f t="array" ref="BE211">INDEX(GMW!$A$2:$HZ$100,MATCH(1,(GMW!$HY$2:$HY$100=BE$3)*(GMW!$HZ$2:$HZ$100=BE$1),0),$B211-1973)</f>
        <v>3.1471230000000001</v>
      </c>
      <c r="BF211" cm="1">
        <f t="array" ref="BF211">INDEX(GMW!$A$2:$HZ$100,MATCH(1,(GMW!$HY$2:$HY$100=BF$3)*(GMW!$HZ$2:$HZ$100=BF$1),0),$B211-1973)</f>
        <v>-0.60930249999999997</v>
      </c>
      <c r="BG211" cm="1">
        <f t="array" ref="BG211">INDEX(GMW!$A$2:$HZ$100,MATCH(1,(GMW!$HY$2:$HY$100=BG$3)*(GMW!$HZ$2:$HZ$100=BG$1),0),$B211-1973)</f>
        <v>71607.02</v>
      </c>
      <c r="BJ211">
        <f t="shared" si="163"/>
        <v>2030</v>
      </c>
      <c r="BK211" t="str">
        <f t="shared" ref="BK211" si="165">BJ211&amp;"01"</f>
        <v>203001</v>
      </c>
    </row>
    <row r="212" spans="1:63">
      <c r="B212">
        <f t="shared" si="161"/>
        <v>2185</v>
      </c>
      <c r="C212" cm="1">
        <f t="array" ref="C212">INDEX(GMW!$A$2:$HZ$100,MATCH(1,(GMW!$HY$2:$HY$100=C$3)*(GMW!$HZ$2:$HZ$100=C$1),0),$B212-1973)</f>
        <v>641414</v>
      </c>
      <c r="D212" cm="1">
        <f t="array" ref="D212">INDEX(GMW!$A$2:$HZ$100,MATCH(1,(GMW!$HY$2:$HY$100=D$3)*(GMW!$HZ$2:$HZ$100=D$1),0),$B212-1973)</f>
        <v>17443.169999999998</v>
      </c>
      <c r="E212" cm="1">
        <f t="array" ref="E212">INDEX(GMW!$A$2:$HZ$100,MATCH(1,(GMW!$HY$2:$HY$100=E$3)*(GMW!$HZ$2:$HZ$100=E$1),0),$B212-1973)</f>
        <v>-6709.4359999999997</v>
      </c>
      <c r="F212" cm="1">
        <f t="array" ref="F212">INDEX(GMW!$A$2:$HZ$100,MATCH(1,(GMW!$HY$2:$HY$100=F$3)*(GMW!$HZ$2:$HZ$100=F$1),0),$B212-1973)</f>
        <v>341007.8</v>
      </c>
      <c r="G212" cm="1">
        <f t="array" ref="G212">INDEX(GMW!$A$2:$HZ$100,MATCH(1,(GMW!$HY$2:$HY$100=G$3)*(GMW!$HZ$2:$HZ$100=G$1),0),$B212-1973)</f>
        <v>10733.73</v>
      </c>
      <c r="H212" cm="1">
        <f t="array" ref="H212">INDEX(GMW!$A$2:$HZ$100,MATCH(1,(GMW!$HY$2:$HY$100=H$3)*(GMW!$HZ$2:$HZ$100=H$1),0),$B212-1973)</f>
        <v>20873.72</v>
      </c>
      <c r="I212" cm="1">
        <f t="array" ref="I212">INDEX(GMW!$A$2:$HZ$100,MATCH(1,(GMW!$HY$2:$HY$100=I$3)*(GMW!$HZ$2:$HZ$100=I$1),0),$B212-1973)</f>
        <v>355172.1</v>
      </c>
      <c r="J212" cm="1">
        <f t="array" ref="J212">INDEX(GMW!$A$2:$HZ$100,MATCH(1,(GMW!$HY$2:$HY$100=J$3)*(GMW!$HZ$2:$HZ$100=J$1),0),$B212-1973)</f>
        <v>3080273</v>
      </c>
      <c r="K212" cm="1">
        <f t="array" ref="K212">INDEX(GMW!$A$2:$HZ$100,MATCH(1,(GMW!$HY$2:$HY$100=K$3)*(GMW!$HZ$2:$HZ$100=K$1),0),$B212-1973)</f>
        <v>893972.9</v>
      </c>
      <c r="L212" cm="1">
        <f t="array" ref="L212">INDEX(GMW!$A$2:$HZ$100,MATCH(1,(GMW!$HY$2:$HY$100=L$3)*(GMW!$HZ$2:$HZ$100=L$1),0),$B212-1973)</f>
        <v>641453.80000000005</v>
      </c>
      <c r="M212" cm="1">
        <f t="array" ref="M212">INDEX(GMW!$A$2:$HZ$100,MATCH(1,(GMW!$HY$2:$HY$100=M$3)*(GMW!$HZ$2:$HZ$100=M$1),0),$B212-1973)</f>
        <v>139.37530000000001</v>
      </c>
      <c r="N212" cm="1">
        <f t="array" ref="N212">INDEX(GMW!$A$2:$HZ$100,MATCH(1,(GMW!$HY$2:$HY$100=N$3)*(GMW!$HZ$2:$HZ$100=N$1),0),$B212-1973)</f>
        <v>153.85380000000001</v>
      </c>
      <c r="O212" cm="1">
        <f t="array" ref="O212">INDEX(GMW!$A$2:$HZ$100,MATCH(1,(GMW!$HY$2:$HY$100=O$3)*(GMW!$HZ$2:$HZ$100=O$1),0),$B212-1973)</f>
        <v>2.0000249999999999</v>
      </c>
      <c r="P212" cm="1">
        <f t="array" ref="P212">INDEX(GMW!$A$2:$HZ$100,MATCH(1,(GMW!$HY$2:$HY$100=P$3)*(GMW!$HZ$2:$HZ$100=P$1),0),$B212-1973)</f>
        <v>53782.03</v>
      </c>
      <c r="Q212" cm="1">
        <f t="array" ref="Q212">INDEX(GMW!$A$2:$HZ$100,MATCH(1,(GMW!$HY$2:$HY$100=Q$3)*(GMW!$HZ$2:$HZ$100=Q$1),0),$B212-1973)</f>
        <v>101.6195</v>
      </c>
      <c r="R212" cm="1">
        <f t="array" ref="R212">INDEX(GMW!$A$2:$HZ$100,MATCH(1,(GMW!$HY$2:$HY$100=R$3)*(GMW!$HZ$2:$HZ$100=R$1),0),$B212-1973)</f>
        <v>35907.93</v>
      </c>
      <c r="S212" cm="1">
        <f t="array" ref="S212">INDEX(GMW!$A$2:$HZ$100,MATCH(1,(GMW!$HY$2:$HY$100=S$3)*(GMW!$HZ$2:$HZ$100=S$1),0),$B212-1973)</f>
        <v>3.7499850000000001</v>
      </c>
      <c r="T212" cm="1">
        <f t="array" ref="T212">INDEX(GMW!$A$2:$HZ$100,MATCH(1,(GMW!$HY$2:$HY$100=T$3)*(GMW!$HZ$2:$HZ$100=T$1),0),$B212-1973)</f>
        <v>-6.1988829999999997E-3</v>
      </c>
      <c r="U212" cm="1">
        <f t="array" ref="U212">INDEX(GMW!$A$2:$HZ$100,MATCH(1,(GMW!$HY$2:$HY$100=U$3)*(GMW!$HZ$2:$HZ$100=U$1),0),$B212-1973)</f>
        <v>71678.070000000007</v>
      </c>
      <c r="V212" cm="1">
        <f t="array" ref="V212">INDEX(GMW!$A$2:$HZ$100,MATCH(1,(GMW!$HY$2:$HY$100=V$3)*(GMW!$HZ$2:$HZ$100=V$1),0),$B212-1973)</f>
        <v>647978.69999999995</v>
      </c>
      <c r="W212" cm="1">
        <f t="array" ref="W212">INDEX(GMW!$A$2:$HZ$100,MATCH(1,(GMW!$HY$2:$HY$100=W$3)*(GMW!$HZ$2:$HZ$100=W$1),0),$B212-1973)</f>
        <v>21744.42</v>
      </c>
      <c r="X212" cm="1">
        <f t="array" ref="X212">INDEX(GMW!$A$2:$HZ$100,MATCH(1,(GMW!$HY$2:$HY$100=X$3)*(GMW!$HZ$2:$HZ$100=X$1),0),$B212-1973)</f>
        <v>-4004.623</v>
      </c>
      <c r="Y212" cm="1">
        <f t="array" ref="Y212">INDEX(GMW!$A$2:$HZ$100,MATCH(1,(GMW!$HY$2:$HY$100=Y$3)*(GMW!$HZ$2:$HZ$100=Y$1),0),$B212-1973)</f>
        <v>345435.1</v>
      </c>
      <c r="Z212" cm="1">
        <f t="array" ref="Z212">INDEX(GMW!$A$2:$HZ$100,MATCH(1,(GMW!$HY$2:$HY$100=Z$3)*(GMW!$HZ$2:$HZ$100=Z$1),0),$B212-1973)</f>
        <v>17739.8</v>
      </c>
      <c r="AA212" cm="1">
        <f t="array" ref="AA212">INDEX(GMW!$A$2:$HZ$100,MATCH(1,(GMW!$HY$2:$HY$100=AA$3)*(GMW!$HZ$2:$HZ$100=AA$1),0),$B212-1973)</f>
        <v>20873.72</v>
      </c>
      <c r="AB212" cm="1">
        <f t="array" ref="AB212">INDEX(GMW!$A$2:$HZ$100,MATCH(1,(GMW!$HY$2:$HY$100=AB$3)*(GMW!$HZ$2:$HZ$100=AB$1),0),$B212-1973)</f>
        <v>362304.2</v>
      </c>
      <c r="AC212" cm="1">
        <f t="array" ref="AC212">INDEX(GMW!$A$2:$HZ$100,MATCH(1,(GMW!$HY$2:$HY$100=AC$3)*(GMW!$HZ$2:$HZ$100=AC$1),0),$B212-1973)</f>
        <v>3149026</v>
      </c>
      <c r="AD212" cm="1">
        <f t="array" ref="AD212">INDEX(GMW!$A$2:$HZ$100,MATCH(1,(GMW!$HY$2:$HY$100=AD$3)*(GMW!$HZ$2:$HZ$100=AD$1),0),$B212-1973)</f>
        <v>906896.6</v>
      </c>
      <c r="AE212" cm="1">
        <f t="array" ref="AE212">INDEX(GMW!$A$2:$HZ$100,MATCH(1,(GMW!$HY$2:$HY$100=AE$3)*(GMW!$HZ$2:$HZ$100=AE$1),0),$B212-1973)</f>
        <v>648216.4</v>
      </c>
      <c r="AF212" cm="1">
        <f t="array" ref="AF212">INDEX(GMW!$A$2:$HZ$100,MATCH(1,(GMW!$HY$2:$HY$100=AF$3)*(GMW!$HZ$2:$HZ$100=AF$1),0),$B212-1973)</f>
        <v>139.9579</v>
      </c>
      <c r="AG212" cm="1">
        <f t="array" ref="AG212">INDEX(GMW!$A$2:$HZ$100,MATCH(1,(GMW!$HY$2:$HY$100=AG$3)*(GMW!$HZ$2:$HZ$100=AG$1),0),$B212-1973)</f>
        <v>154.36529999999999</v>
      </c>
      <c r="AH212" cm="1">
        <f t="array" ref="AH212">INDEX(GMW!$A$2:$HZ$100,MATCH(1,(GMW!$HY$2:$HY$100=AH$3)*(GMW!$HZ$2:$HZ$100=AH$1),0),$B212-1973)</f>
        <v>2.038878</v>
      </c>
      <c r="AI212" cm="1">
        <f t="array" ref="AI212">INDEX(GMW!$A$2:$HZ$100,MATCH(1,(GMW!$HY$2:$HY$100=AI$3)*(GMW!$HZ$2:$HZ$100=AI$1),0),$B212-1973)</f>
        <v>54226.7</v>
      </c>
      <c r="AJ212" cm="1">
        <f t="array" ref="AJ212">INDEX(GMW!$A$2:$HZ$100,MATCH(1,(GMW!$HY$2:$HY$100=AJ$3)*(GMW!$HZ$2:$HZ$100=AJ$1),0),$B212-1973)</f>
        <v>102.4273</v>
      </c>
      <c r="AK212" cm="1">
        <f t="array" ref="AK212">INDEX(GMW!$A$2:$HZ$100,MATCH(1,(GMW!$HY$2:$HY$100=AK$3)*(GMW!$HZ$2:$HZ$100=AK$1),0),$B212-1973)</f>
        <v>37399.839999999997</v>
      </c>
      <c r="AL212" cm="1">
        <f t="array" ref="AL212">INDEX(GMW!$A$2:$HZ$100,MATCH(1,(GMW!$HY$2:$HY$100=AL$3)*(GMW!$HZ$2:$HZ$100=AL$1),0),$B212-1973)</f>
        <v>3.5184329999999999</v>
      </c>
      <c r="AM212" cm="1">
        <f t="array" ref="AM212">INDEX(GMW!$A$2:$HZ$100,MATCH(1,(GMW!$HY$2:$HY$100=AM$3)*(GMW!$HZ$2:$HZ$100=AM$1),0),$B212-1973)</f>
        <v>-3.6621090000000002E-2</v>
      </c>
      <c r="AN212" cm="1">
        <f t="array" ref="AN212">INDEX(GMW!$A$2:$HZ$100,MATCH(1,(GMW!$HY$2:$HY$100=AN$3)*(GMW!$HZ$2:$HZ$100=AN$1),0),$B212-1973)</f>
        <v>71678.070000000007</v>
      </c>
      <c r="AO212" cm="1">
        <f t="array" ref="AO212">INDEX(GMW!$A$2:$HZ$100,MATCH(1,(GMW!$HY$2:$HY$100=AO$3)*(GMW!$HZ$2:$HZ$100=AO$1),0),$B212-1973)</f>
        <v>658444.80000000005</v>
      </c>
      <c r="AP212" cm="1">
        <f t="array" ref="AP212">INDEX(GMW!$A$2:$HZ$100,MATCH(1,(GMW!$HY$2:$HY$100=AP$3)*(GMW!$HZ$2:$HZ$100=AP$1),0),$B212-1973)</f>
        <v>16575.990000000002</v>
      </c>
      <c r="AQ212" cm="1">
        <f t="array" ref="AQ212">INDEX(GMW!$A$2:$HZ$100,MATCH(1,(GMW!$HY$2:$HY$100=AQ$3)*(GMW!$HZ$2:$HZ$100=AQ$1),0),$B212-1973)</f>
        <v>1055.627</v>
      </c>
      <c r="AR212" cm="1">
        <f t="array" ref="AR212">INDEX(GMW!$A$2:$HZ$100,MATCH(1,(GMW!$HY$2:$HY$100=AR$3)*(GMW!$HZ$2:$HZ$100=AR$1),0),$B212-1973)</f>
        <v>345264.7</v>
      </c>
      <c r="AS212" cm="1">
        <f t="array" ref="AS212">INDEX(GMW!$A$2:$HZ$100,MATCH(1,(GMW!$HY$2:$HY$100=AS$3)*(GMW!$HZ$2:$HZ$100=AS$1),0),$B212-1973)</f>
        <v>17631.62</v>
      </c>
      <c r="AT212" cm="1">
        <f t="array" ref="AT212">INDEX(GMW!$A$2:$HZ$100,MATCH(1,(GMW!$HY$2:$HY$100=AT$3)*(GMW!$HZ$2:$HZ$100=AT$1),0),$B212-1973)</f>
        <v>20873.72</v>
      </c>
      <c r="AU212" cm="1">
        <f t="array" ref="AU212">INDEX(GMW!$A$2:$HZ$100,MATCH(1,(GMW!$HY$2:$HY$100=AU$3)*(GMW!$HZ$2:$HZ$100=AU$1),0),$B212-1973)</f>
        <v>367194</v>
      </c>
      <c r="AV212" cm="1">
        <f t="array" ref="AV212">INDEX(GMW!$A$2:$HZ$100,MATCH(1,(GMW!$HY$2:$HY$100=AV$3)*(GMW!$HZ$2:$HZ$100=AV$1),0),$B212-1973)</f>
        <v>3093171</v>
      </c>
      <c r="AW212" cm="1">
        <f t="array" ref="AW212">INDEX(GMW!$A$2:$HZ$100,MATCH(1,(GMW!$HY$2:$HY$100=AW$3)*(GMW!$HZ$2:$HZ$100=AW$1),0),$B212-1973)</f>
        <v>920259.8</v>
      </c>
      <c r="AX212" cm="1">
        <f t="array" ref="AX212">INDEX(GMW!$A$2:$HZ$100,MATCH(1,(GMW!$HY$2:$HY$100=AX$3)*(GMW!$HZ$2:$HZ$100=AX$1),0),$B212-1973)</f>
        <v>664027.80000000005</v>
      </c>
      <c r="AY212" cm="1">
        <f t="array" ref="AY212">INDEX(GMW!$A$2:$HZ$100,MATCH(1,(GMW!$HY$2:$HY$100=AY$3)*(GMW!$HZ$2:$HZ$100=AY$1),0),$B212-1973)</f>
        <v>139.7628</v>
      </c>
      <c r="AZ212" cm="1">
        <f t="array" ref="AZ212">INDEX(GMW!$A$2:$HZ$100,MATCH(1,(GMW!$HY$2:$HY$100=AZ$3)*(GMW!$HZ$2:$HZ$100=AZ$1),0),$B212-1973)</f>
        <v>154.04259999999999</v>
      </c>
      <c r="BA212" cm="1">
        <f t="array" ref="BA212">INDEX(GMW!$A$2:$HZ$100,MATCH(1,(GMW!$HY$2:$HY$100=BA$3)*(GMW!$HZ$2:$HZ$100=BA$1),0),$B212-1973)</f>
        <v>1.893257</v>
      </c>
      <c r="BB212" cm="1">
        <f t="array" ref="BB212">INDEX(GMW!$A$2:$HZ$100,MATCH(1,(GMW!$HY$2:$HY$100=BB$3)*(GMW!$HZ$2:$HZ$100=BB$1),0),$B212-1973)</f>
        <v>55042.82</v>
      </c>
      <c r="BC212" cm="1">
        <f t="array" ref="BC212">INDEX(GMW!$A$2:$HZ$100,MATCH(1,(GMW!$HY$2:$HY$100=BC$3)*(GMW!$HZ$2:$HZ$100=BC$1),0),$B212-1973)</f>
        <v>103.93510000000001</v>
      </c>
      <c r="BD212" cm="1">
        <f t="array" ref="BD212">INDEX(GMW!$A$2:$HZ$100,MATCH(1,(GMW!$HY$2:$HY$100=BD$3)*(GMW!$HZ$2:$HZ$100=BD$1),0),$B212-1973)</f>
        <v>38572.82</v>
      </c>
      <c r="BE212" cm="1">
        <f t="array" ref="BE212">INDEX(GMW!$A$2:$HZ$100,MATCH(1,(GMW!$HY$2:$HY$100=BE$3)*(GMW!$HZ$2:$HZ$100=BE$1),0),$B212-1973)</f>
        <v>3.0826980000000002</v>
      </c>
      <c r="BF212" cm="1">
        <f t="array" ref="BF212">INDEX(GMW!$A$2:$HZ$100,MATCH(1,(GMW!$HY$2:$HY$100=BF$3)*(GMW!$HZ$2:$HZ$100=BF$1),0),$B212-1973)</f>
        <v>-0.84447859999999997</v>
      </c>
      <c r="BG212" cm="1">
        <f t="array" ref="BG212">INDEX(GMW!$A$2:$HZ$100,MATCH(1,(GMW!$HY$2:$HY$100=BG$3)*(GMW!$HZ$2:$HZ$100=BG$1),0),$B212-1973)</f>
        <v>71678.070000000007</v>
      </c>
      <c r="BJ212">
        <f t="shared" si="163"/>
        <v>2031</v>
      </c>
    </row>
    <row r="213" spans="1:63">
      <c r="B213">
        <f t="shared" si="161"/>
        <v>2186</v>
      </c>
      <c r="C213" cm="1">
        <f t="array" ref="C213">INDEX(GMW!$A$2:$HZ$100,MATCH(1,(GMW!$HY$2:$HY$100=C$3)*(GMW!$HZ$2:$HZ$100=C$1),0),$B213-1973)</f>
        <v>643851.5</v>
      </c>
      <c r="D213" cm="1">
        <f t="array" ref="D213">INDEX(GMW!$A$2:$HZ$100,MATCH(1,(GMW!$HY$2:$HY$100=D$3)*(GMW!$HZ$2:$HZ$100=D$1),0),$B213-1973)</f>
        <v>5002.75</v>
      </c>
      <c r="E213" cm="1">
        <f t="array" ref="E213">INDEX(GMW!$A$2:$HZ$100,MATCH(1,(GMW!$HY$2:$HY$100=E$3)*(GMW!$HZ$2:$HZ$100=E$1),0),$B213-1973)</f>
        <v>7219.3109999999997</v>
      </c>
      <c r="F213" cm="1">
        <f t="array" ref="F213">INDEX(GMW!$A$2:$HZ$100,MATCH(1,(GMW!$HY$2:$HY$100=F$3)*(GMW!$HZ$2:$HZ$100=F$1),0),$B213-1973)</f>
        <v>344022.3</v>
      </c>
      <c r="G213" cm="1">
        <f t="array" ref="G213">INDEX(GMW!$A$2:$HZ$100,MATCH(1,(GMW!$HY$2:$HY$100=G$3)*(GMW!$HZ$2:$HZ$100=G$1),0),$B213-1973)</f>
        <v>12222.06</v>
      </c>
      <c r="H213" cm="1">
        <f t="array" ref="H213">INDEX(GMW!$A$2:$HZ$100,MATCH(1,(GMW!$HY$2:$HY$100=H$3)*(GMW!$HZ$2:$HZ$100=H$1),0),$B213-1973)</f>
        <v>20873.72</v>
      </c>
      <c r="I213" cm="1">
        <f t="array" ref="I213">INDEX(GMW!$A$2:$HZ$100,MATCH(1,(GMW!$HY$2:$HY$100=I$3)*(GMW!$HZ$2:$HZ$100=I$1),0),$B213-1973)</f>
        <v>372115.3</v>
      </c>
      <c r="J213" cm="1">
        <f t="array" ref="J213">INDEX(GMW!$A$2:$HZ$100,MATCH(1,(GMW!$HY$2:$HY$100=J$3)*(GMW!$HZ$2:$HZ$100=J$1),0),$B213-1973)</f>
        <v>3085276</v>
      </c>
      <c r="K213" cm="1">
        <f t="array" ref="K213">INDEX(GMW!$A$2:$HZ$100,MATCH(1,(GMW!$HY$2:$HY$100=K$3)*(GMW!$HZ$2:$HZ$100=K$1),0),$B213-1973)</f>
        <v>902207.1</v>
      </c>
      <c r="L213" cm="1">
        <f t="array" ref="L213">INDEX(GMW!$A$2:$HZ$100,MATCH(1,(GMW!$HY$2:$HY$100=L$3)*(GMW!$HZ$2:$HZ$100=L$1),0),$B213-1973)</f>
        <v>643901.69999999995</v>
      </c>
      <c r="M213" cm="1">
        <f t="array" ref="M213">INDEX(GMW!$A$2:$HZ$100,MATCH(1,(GMW!$HY$2:$HY$100=M$3)*(GMW!$HZ$2:$HZ$100=M$1),0),$B213-1973)</f>
        <v>140.1266</v>
      </c>
      <c r="N213" cm="1">
        <f t="array" ref="N213">INDEX(GMW!$A$2:$HZ$100,MATCH(1,(GMW!$HY$2:$HY$100=N$3)*(GMW!$HZ$2:$HZ$100=N$1),0),$B213-1973)</f>
        <v>154.72559999999999</v>
      </c>
      <c r="O213" cm="1">
        <f t="array" ref="O213">INDEX(GMW!$A$2:$HZ$100,MATCH(1,(GMW!$HY$2:$HY$100=O$3)*(GMW!$HZ$2:$HZ$100=O$1),0),$B213-1973)</f>
        <v>2.0000680000000002</v>
      </c>
      <c r="P213" cm="1">
        <f t="array" ref="P213">INDEX(GMW!$A$2:$HZ$100,MATCH(1,(GMW!$HY$2:$HY$100=P$3)*(GMW!$HZ$2:$HZ$100=P$1),0),$B213-1973)</f>
        <v>53897.45</v>
      </c>
      <c r="Q213" cm="1">
        <f t="array" ref="Q213">INDEX(GMW!$A$2:$HZ$100,MATCH(1,(GMW!$HY$2:$HY$100=Q$3)*(GMW!$HZ$2:$HZ$100=Q$1),0),$B213-1973)</f>
        <v>101.8381</v>
      </c>
      <c r="R213" cm="1">
        <f t="array" ref="R213">INDEX(GMW!$A$2:$HZ$100,MATCH(1,(GMW!$HY$2:$HY$100=R$3)*(GMW!$HZ$2:$HZ$100=R$1),0),$B213-1973)</f>
        <v>36035.78</v>
      </c>
      <c r="S213" cm="1">
        <f t="array" ref="S213">INDEX(GMW!$A$2:$HZ$100,MATCH(1,(GMW!$HY$2:$HY$100=S$3)*(GMW!$HZ$2:$HZ$100=S$1),0),$B213-1973)</f>
        <v>3.7499760000000002</v>
      </c>
      <c r="T213" cm="1">
        <f t="array" ref="T213">INDEX(GMW!$A$2:$HZ$100,MATCH(1,(GMW!$HY$2:$HY$100=T$3)*(GMW!$HZ$2:$HZ$100=T$1),0),$B213-1973)</f>
        <v>-7.8201290000000003E-3</v>
      </c>
      <c r="U213" cm="1">
        <f t="array" ref="U213">INDEX(GMW!$A$2:$HZ$100,MATCH(1,(GMW!$HY$2:$HY$100=U$3)*(GMW!$HZ$2:$HZ$100=U$1),0),$B213-1973)</f>
        <v>71746.95</v>
      </c>
      <c r="V213" cm="1">
        <f t="array" ref="V213">INDEX(GMW!$A$2:$HZ$100,MATCH(1,(GMW!$HY$2:$HY$100=V$3)*(GMW!$HZ$2:$HZ$100=V$1),0),$B213-1973)</f>
        <v>650779.6</v>
      </c>
      <c r="W213" cm="1">
        <f t="array" ref="W213">INDEX(GMW!$A$2:$HZ$100,MATCH(1,(GMW!$HY$2:$HY$100=W$3)*(GMW!$HZ$2:$HZ$100=W$1),0),$B213-1973)</f>
        <v>8302.33</v>
      </c>
      <c r="X213" cm="1">
        <f t="array" ref="X213">INDEX(GMW!$A$2:$HZ$100,MATCH(1,(GMW!$HY$2:$HY$100=X$3)*(GMW!$HZ$2:$HZ$100=X$1),0),$B213-1973)</f>
        <v>10429.120000000001</v>
      </c>
      <c r="Y213" cm="1">
        <f t="array" ref="Y213">INDEX(GMW!$A$2:$HZ$100,MATCH(1,(GMW!$HY$2:$HY$100=Y$3)*(GMW!$HZ$2:$HZ$100=Y$1),0),$B213-1973)</f>
        <v>348453.4</v>
      </c>
      <c r="Z213" cm="1">
        <f t="array" ref="Z213">INDEX(GMW!$A$2:$HZ$100,MATCH(1,(GMW!$HY$2:$HY$100=Z$3)*(GMW!$HZ$2:$HZ$100=Z$1),0),$B213-1973)</f>
        <v>18731.45</v>
      </c>
      <c r="AA213" cm="1">
        <f t="array" ref="AA213">INDEX(GMW!$A$2:$HZ$100,MATCH(1,(GMW!$HY$2:$HY$100=AA$3)*(GMW!$HZ$2:$HZ$100=AA$1),0),$B213-1973)</f>
        <v>20873.72</v>
      </c>
      <c r="AB213" cm="1">
        <f t="array" ref="AB213">INDEX(GMW!$A$2:$HZ$100,MATCH(1,(GMW!$HY$2:$HY$100=AB$3)*(GMW!$HZ$2:$HZ$100=AB$1),0),$B213-1973)</f>
        <v>379756.3</v>
      </c>
      <c r="AC213" cm="1">
        <f t="array" ref="AC213">INDEX(GMW!$A$2:$HZ$100,MATCH(1,(GMW!$HY$2:$HY$100=AC$3)*(GMW!$HZ$2:$HZ$100=AC$1),0),$B213-1973)</f>
        <v>3157329</v>
      </c>
      <c r="AD213" cm="1">
        <f t="array" ref="AD213">INDEX(GMW!$A$2:$HZ$100,MATCH(1,(GMW!$HY$2:$HY$100=AD$3)*(GMW!$HZ$2:$HZ$100=AD$1),0),$B213-1973)</f>
        <v>915926.9</v>
      </c>
      <c r="AE213" cm="1">
        <f t="array" ref="AE213">INDEX(GMW!$A$2:$HZ$100,MATCH(1,(GMW!$HY$2:$HY$100=AE$3)*(GMW!$HZ$2:$HZ$100=AE$1),0),$B213-1973)</f>
        <v>650940.9</v>
      </c>
      <c r="AF213" cm="1">
        <f t="array" ref="AF213">INDEX(GMW!$A$2:$HZ$100,MATCH(1,(GMW!$HY$2:$HY$100=AF$3)*(GMW!$HZ$2:$HZ$100=AF$1),0),$B213-1973)</f>
        <v>140.7431</v>
      </c>
      <c r="AG213" cm="1">
        <f t="array" ref="AG213">INDEX(GMW!$A$2:$HZ$100,MATCH(1,(GMW!$HY$2:$HY$100=AG$3)*(GMW!$HZ$2:$HZ$100=AG$1),0),$B213-1973)</f>
        <v>155.26230000000001</v>
      </c>
      <c r="AH213" cm="1">
        <f t="array" ref="AH213">INDEX(GMW!$A$2:$HZ$100,MATCH(1,(GMW!$HY$2:$HY$100=AH$3)*(GMW!$HZ$2:$HZ$100=AH$1),0),$B213-1973)</f>
        <v>2.031317</v>
      </c>
      <c r="AI213" cm="1">
        <f t="array" ref="AI213">INDEX(GMW!$A$2:$HZ$100,MATCH(1,(GMW!$HY$2:$HY$100=AI$3)*(GMW!$HZ$2:$HZ$100=AI$1),0),$B213-1973)</f>
        <v>54367.19</v>
      </c>
      <c r="AJ213" cm="1">
        <f t="array" ref="AJ213">INDEX(GMW!$A$2:$HZ$100,MATCH(1,(GMW!$HY$2:$HY$100=AJ$3)*(GMW!$HZ$2:$HZ$100=AJ$1),0),$B213-1973)</f>
        <v>102.69289999999999</v>
      </c>
      <c r="AK213" cm="1">
        <f t="array" ref="AK213">INDEX(GMW!$A$2:$HZ$100,MATCH(1,(GMW!$HY$2:$HY$100=AK$3)*(GMW!$HZ$2:$HZ$100=AK$1),0),$B213-1973)</f>
        <v>37491.69</v>
      </c>
      <c r="AL213" cm="1">
        <f t="array" ref="AL213">INDEX(GMW!$A$2:$HZ$100,MATCH(1,(GMW!$HY$2:$HY$100=AL$3)*(GMW!$HZ$2:$HZ$100=AL$1),0),$B213-1973)</f>
        <v>3.5010210000000002</v>
      </c>
      <c r="AM213" cm="1">
        <f t="array" ref="AM213">INDEX(GMW!$A$2:$HZ$100,MATCH(1,(GMW!$HY$2:$HY$100=AM$3)*(GMW!$HZ$2:$HZ$100=AM$1),0),$B213-1973)</f>
        <v>-2.479553E-2</v>
      </c>
      <c r="AN213" cm="1">
        <f t="array" ref="AN213">INDEX(GMW!$A$2:$HZ$100,MATCH(1,(GMW!$HY$2:$HY$100=AN$3)*(GMW!$HZ$2:$HZ$100=AN$1),0),$B213-1973)</f>
        <v>71746.95</v>
      </c>
      <c r="AO213" cm="1">
        <f t="array" ref="AO213">INDEX(GMW!$A$2:$HZ$100,MATCH(1,(GMW!$HY$2:$HY$100=AO$3)*(GMW!$HZ$2:$HZ$100=AO$1),0),$B213-1973)</f>
        <v>661866.80000000005</v>
      </c>
      <c r="AP213" cm="1">
        <f t="array" ref="AP213">INDEX(GMW!$A$2:$HZ$100,MATCH(1,(GMW!$HY$2:$HY$100=AP$3)*(GMW!$HZ$2:$HZ$100=AP$1),0),$B213-1973)</f>
        <v>2774.9160000000002</v>
      </c>
      <c r="AQ213" cm="1">
        <f t="array" ref="AQ213">INDEX(GMW!$A$2:$HZ$100,MATCH(1,(GMW!$HY$2:$HY$100=AQ$3)*(GMW!$HZ$2:$HZ$100=AQ$1),0),$B213-1973)</f>
        <v>15847.84</v>
      </c>
      <c r="AR213" cm="1">
        <f t="array" ref="AR213">INDEX(GMW!$A$2:$HZ$100,MATCH(1,(GMW!$HY$2:$HY$100=AR$3)*(GMW!$HZ$2:$HZ$100=AR$1),0),$B213-1973)</f>
        <v>348309.5</v>
      </c>
      <c r="AS213" cm="1">
        <f t="array" ref="AS213">INDEX(GMW!$A$2:$HZ$100,MATCH(1,(GMW!$HY$2:$HY$100=AS$3)*(GMW!$HZ$2:$HZ$100=AS$1),0),$B213-1973)</f>
        <v>18622.759999999998</v>
      </c>
      <c r="AT213" cm="1">
        <f t="array" ref="AT213">INDEX(GMW!$A$2:$HZ$100,MATCH(1,(GMW!$HY$2:$HY$100=AT$3)*(GMW!$HZ$2:$HZ$100=AT$1),0),$B213-1973)</f>
        <v>20873.72</v>
      </c>
      <c r="AU213" cm="1">
        <f t="array" ref="AU213">INDEX(GMW!$A$2:$HZ$100,MATCH(1,(GMW!$HY$2:$HY$100=AU$3)*(GMW!$HZ$2:$HZ$100=AU$1),0),$B213-1973)</f>
        <v>385031.1</v>
      </c>
      <c r="AV213" cm="1">
        <f t="array" ref="AV213">INDEX(GMW!$A$2:$HZ$100,MATCH(1,(GMW!$HY$2:$HY$100=AV$3)*(GMW!$HZ$2:$HZ$100=AV$1),0),$B213-1973)</f>
        <v>3095945</v>
      </c>
      <c r="AW213" cm="1">
        <f t="array" ref="AW213">INDEX(GMW!$A$2:$HZ$100,MATCH(1,(GMW!$HY$2:$HY$100=AW$3)*(GMW!$HZ$2:$HZ$100=AW$1),0),$B213-1973)</f>
        <v>930252.80000000005</v>
      </c>
      <c r="AX213" cm="1">
        <f t="array" ref="AX213">INDEX(GMW!$A$2:$HZ$100,MATCH(1,(GMW!$HY$2:$HY$100=AX$3)*(GMW!$HZ$2:$HZ$100=AX$1),0),$B213-1973)</f>
        <v>666969.5</v>
      </c>
      <c r="AY213" cm="1">
        <f t="array" ref="AY213">INDEX(GMW!$A$2:$HZ$100,MATCH(1,(GMW!$HY$2:$HY$100=AY$3)*(GMW!$HZ$2:$HZ$100=AY$1),0),$B213-1973)</f>
        <v>140.55000000000001</v>
      </c>
      <c r="AZ213" cm="1">
        <f t="array" ref="AZ213">INDEX(GMW!$A$2:$HZ$100,MATCH(1,(GMW!$HY$2:$HY$100=AZ$3)*(GMW!$HZ$2:$HZ$100=AZ$1),0),$B213-1973)</f>
        <v>154.9383</v>
      </c>
      <c r="BA213" cm="1">
        <f t="array" ref="BA213">INDEX(GMW!$A$2:$HZ$100,MATCH(1,(GMW!$HY$2:$HY$100=BA$3)*(GMW!$HZ$2:$HZ$100=BA$1),0),$B213-1973)</f>
        <v>1.8891849999999999</v>
      </c>
      <c r="BB213" cm="1">
        <f t="array" ref="BB213">INDEX(GMW!$A$2:$HZ$100,MATCH(1,(GMW!$HY$2:$HY$100=BB$3)*(GMW!$HZ$2:$HZ$100=BB$1),0),$B213-1973)</f>
        <v>55230.34</v>
      </c>
      <c r="BC213" cm="1">
        <f t="array" ref="BC213">INDEX(GMW!$A$2:$HZ$100,MATCH(1,(GMW!$HY$2:$HY$100=BC$3)*(GMW!$HZ$2:$HZ$100=BC$1),0),$B213-1973)</f>
        <v>104.29</v>
      </c>
      <c r="BD213" cm="1">
        <f t="array" ref="BD213">INDEX(GMW!$A$2:$HZ$100,MATCH(1,(GMW!$HY$2:$HY$100=BD$3)*(GMW!$HZ$2:$HZ$100=BD$1),0),$B213-1973)</f>
        <v>38729.019999999997</v>
      </c>
      <c r="BE213" cm="1">
        <f t="array" ref="BE213">INDEX(GMW!$A$2:$HZ$100,MATCH(1,(GMW!$HY$2:$HY$100=BE$3)*(GMW!$HZ$2:$HZ$100=BE$1),0),$B213-1973)</f>
        <v>3.0508440000000001</v>
      </c>
      <c r="BF213" cm="1">
        <f t="array" ref="BF213">INDEX(GMW!$A$2:$HZ$100,MATCH(1,(GMW!$HY$2:$HY$100=BF$3)*(GMW!$HZ$2:$HZ$100=BF$1),0),$B213-1973)</f>
        <v>-0.76808929999999997</v>
      </c>
      <c r="BG213" cm="1">
        <f t="array" ref="BG213">INDEX(GMW!$A$2:$HZ$100,MATCH(1,(GMW!$HY$2:$HY$100=BG$3)*(GMW!$HZ$2:$HZ$100=BG$1),0),$B213-1973)</f>
        <v>71746.95</v>
      </c>
      <c r="BJ213">
        <f t="shared" si="163"/>
        <v>2031</v>
      </c>
    </row>
    <row r="214" spans="1:63">
      <c r="B214">
        <f t="shared" si="161"/>
        <v>2187</v>
      </c>
      <c r="C214" cm="1">
        <f t="array" ref="C214">INDEX(GMW!$A$2:$HZ$100,MATCH(1,(GMW!$HY$2:$HY$100=C$3)*(GMW!$HZ$2:$HZ$100=C$1),0),$B214-1973)</f>
        <v>646297.80000000005</v>
      </c>
      <c r="D214" cm="1">
        <f t="array" ref="D214">INDEX(GMW!$A$2:$HZ$100,MATCH(1,(GMW!$HY$2:$HY$100=D$3)*(GMW!$HZ$2:$HZ$100=D$1),0),$B214-1973)</f>
        <v>22817.21</v>
      </c>
      <c r="E214" cm="1">
        <f t="array" ref="E214">INDEX(GMW!$A$2:$HZ$100,MATCH(1,(GMW!$HY$2:$HY$100=E$3)*(GMW!$HZ$2:$HZ$100=E$1),0),$B214-1973)</f>
        <v>-9774.5290000000005</v>
      </c>
      <c r="F214" cm="1">
        <f t="array" ref="F214">INDEX(GMW!$A$2:$HZ$100,MATCH(1,(GMW!$HY$2:$HY$100=F$3)*(GMW!$HZ$2:$HZ$100=F$1),0),$B214-1973)</f>
        <v>346975.2</v>
      </c>
      <c r="G214" cm="1">
        <f t="array" ref="G214">INDEX(GMW!$A$2:$HZ$100,MATCH(1,(GMW!$HY$2:$HY$100=G$3)*(GMW!$HZ$2:$HZ$100=G$1),0),$B214-1973)</f>
        <v>13042.68</v>
      </c>
      <c r="H214" cm="1">
        <f t="array" ref="H214">INDEX(GMW!$A$2:$HZ$100,MATCH(1,(GMW!$HY$2:$HY$100=H$3)*(GMW!$HZ$2:$HZ$100=H$1),0),$B214-1973)</f>
        <v>20873.72</v>
      </c>
      <c r="I214" cm="1">
        <f t="array" ref="I214">INDEX(GMW!$A$2:$HZ$100,MATCH(1,(GMW!$HY$2:$HY$100=I$3)*(GMW!$HZ$2:$HZ$100=I$1),0),$B214-1973)</f>
        <v>358074.3</v>
      </c>
      <c r="J214" cm="1">
        <f t="array" ref="J214">INDEX(GMW!$A$2:$HZ$100,MATCH(1,(GMW!$HY$2:$HY$100=J$3)*(GMW!$HZ$2:$HZ$100=J$1),0),$B214-1973)</f>
        <v>3108093</v>
      </c>
      <c r="K214" cm="1">
        <f t="array" ref="K214">INDEX(GMW!$A$2:$HZ$100,MATCH(1,(GMW!$HY$2:$HY$100=K$3)*(GMW!$HZ$2:$HZ$100=K$1),0),$B214-1973)</f>
        <v>910518.1</v>
      </c>
      <c r="L214" cm="1">
        <f t="array" ref="L214">INDEX(GMW!$A$2:$HZ$100,MATCH(1,(GMW!$HY$2:$HY$100=L$3)*(GMW!$HZ$2:$HZ$100=L$1),0),$B214-1973)</f>
        <v>646363.9</v>
      </c>
      <c r="M214" cm="1">
        <f t="array" ref="M214">INDEX(GMW!$A$2:$HZ$100,MATCH(1,(GMW!$HY$2:$HY$100=M$3)*(GMW!$HZ$2:$HZ$100=M$1),0),$B214-1973)</f>
        <v>140.88220000000001</v>
      </c>
      <c r="N214" cm="1">
        <f t="array" ref="N214">INDEX(GMW!$A$2:$HZ$100,MATCH(1,(GMW!$HY$2:$HY$100=N$3)*(GMW!$HZ$2:$HZ$100=N$1),0),$B214-1973)</f>
        <v>155.3751</v>
      </c>
      <c r="O214" cm="1">
        <f t="array" ref="O214">INDEX(GMW!$A$2:$HZ$100,MATCH(1,(GMW!$HY$2:$HY$100=O$3)*(GMW!$HZ$2:$HZ$100=O$1),0),$B214-1973)</f>
        <v>2.0001169999999999</v>
      </c>
      <c r="P214" cm="1">
        <f t="array" ref="P214">INDEX(GMW!$A$2:$HZ$100,MATCH(1,(GMW!$HY$2:$HY$100=P$3)*(GMW!$HZ$2:$HZ$100=P$1),0),$B214-1973)</f>
        <v>54008.160000000003</v>
      </c>
      <c r="Q214" cm="1">
        <f t="array" ref="Q214">INDEX(GMW!$A$2:$HZ$100,MATCH(1,(GMW!$HY$2:$HY$100=Q$3)*(GMW!$HZ$2:$HZ$100=Q$1),0),$B214-1973)</f>
        <v>102.0478</v>
      </c>
      <c r="R214" cm="1">
        <f t="array" ref="R214">INDEX(GMW!$A$2:$HZ$100,MATCH(1,(GMW!$HY$2:$HY$100=R$3)*(GMW!$HZ$2:$HZ$100=R$1),0),$B214-1973)</f>
        <v>36162.42</v>
      </c>
      <c r="S214" cm="1">
        <f t="array" ref="S214">INDEX(GMW!$A$2:$HZ$100,MATCH(1,(GMW!$HY$2:$HY$100=S$3)*(GMW!$HZ$2:$HZ$100=S$1),0),$B214-1973)</f>
        <v>3.7499739999999999</v>
      </c>
      <c r="T214" cm="1">
        <f t="array" ref="T214">INDEX(GMW!$A$2:$HZ$100,MATCH(1,(GMW!$HY$2:$HY$100=T$3)*(GMW!$HZ$2:$HZ$100=T$1),0),$B214-1973)</f>
        <v>-1.0204319999999999E-2</v>
      </c>
      <c r="U214" cm="1">
        <f t="array" ref="U214">INDEX(GMW!$A$2:$HZ$100,MATCH(1,(GMW!$HY$2:$HY$100=U$3)*(GMW!$HZ$2:$HZ$100=U$1),0),$B214-1973)</f>
        <v>71815.839999999997</v>
      </c>
      <c r="V214" cm="1">
        <f t="array" ref="V214">INDEX(GMW!$A$2:$HZ$100,MATCH(1,(GMW!$HY$2:$HY$100=V$3)*(GMW!$HZ$2:$HZ$100=V$1),0),$B214-1973)</f>
        <v>653707.5</v>
      </c>
      <c r="W214" cm="1">
        <f t="array" ref="W214">INDEX(GMW!$A$2:$HZ$100,MATCH(1,(GMW!$HY$2:$HY$100=W$3)*(GMW!$HZ$2:$HZ$100=W$1),0),$B214-1973)</f>
        <v>25421.45</v>
      </c>
      <c r="X214" cm="1">
        <f t="array" ref="X214">INDEX(GMW!$A$2:$HZ$100,MATCH(1,(GMW!$HY$2:$HY$100=X$3)*(GMW!$HZ$2:$HZ$100=X$1),0),$B214-1973)</f>
        <v>-6254.0290000000005</v>
      </c>
      <c r="Y214" cm="1">
        <f t="array" ref="Y214">INDEX(GMW!$A$2:$HZ$100,MATCH(1,(GMW!$HY$2:$HY$100=Y$3)*(GMW!$HZ$2:$HZ$100=Y$1),0),$B214-1973)</f>
        <v>351526.5</v>
      </c>
      <c r="Z214" cm="1">
        <f t="array" ref="Z214">INDEX(GMW!$A$2:$HZ$100,MATCH(1,(GMW!$HY$2:$HY$100=Z$3)*(GMW!$HZ$2:$HZ$100=Z$1),0),$B214-1973)</f>
        <v>19167.419999999998</v>
      </c>
      <c r="AA214" cm="1">
        <f t="array" ref="AA214">INDEX(GMW!$A$2:$HZ$100,MATCH(1,(GMW!$HY$2:$HY$100=AA$3)*(GMW!$HZ$2:$HZ$100=AA$1),0),$B214-1973)</f>
        <v>20873.72</v>
      </c>
      <c r="AB214" cm="1">
        <f t="array" ref="AB214">INDEX(GMW!$A$2:$HZ$100,MATCH(1,(GMW!$HY$2:$HY$100=AB$3)*(GMW!$HZ$2:$HZ$100=AB$1),0),$B214-1973)</f>
        <v>366146.2</v>
      </c>
      <c r="AC214" cm="1">
        <f t="array" ref="AC214">INDEX(GMW!$A$2:$HZ$100,MATCH(1,(GMW!$HY$2:$HY$100=AC$3)*(GMW!$HZ$2:$HZ$100=AC$1),0),$B214-1973)</f>
        <v>3182750</v>
      </c>
      <c r="AD214" cm="1">
        <f t="array" ref="AD214">INDEX(GMW!$A$2:$HZ$100,MATCH(1,(GMW!$HY$2:$HY$100=AD$3)*(GMW!$HZ$2:$HZ$100=AD$1),0),$B214-1973)</f>
        <v>925369.6</v>
      </c>
      <c r="AE214" cm="1">
        <f t="array" ref="AE214">INDEX(GMW!$A$2:$HZ$100,MATCH(1,(GMW!$HY$2:$HY$100=AE$3)*(GMW!$HZ$2:$HZ$100=AE$1),0),$B214-1973)</f>
        <v>653652.6</v>
      </c>
      <c r="AF214" cm="1">
        <f t="array" ref="AF214">INDEX(GMW!$A$2:$HZ$100,MATCH(1,(GMW!$HY$2:$HY$100=AF$3)*(GMW!$HZ$2:$HZ$100=AF$1),0),$B214-1973)</f>
        <v>141.5573</v>
      </c>
      <c r="AG214" cm="1">
        <f t="array" ref="AG214">INDEX(GMW!$A$2:$HZ$100,MATCH(1,(GMW!$HY$2:$HY$100=AG$3)*(GMW!$HZ$2:$HZ$100=AG$1),0),$B214-1973)</f>
        <v>155.94239999999999</v>
      </c>
      <c r="AH214" cm="1">
        <f t="array" ref="AH214">INDEX(GMW!$A$2:$HZ$100,MATCH(1,(GMW!$HY$2:$HY$100=AH$3)*(GMW!$HZ$2:$HZ$100=AH$1),0),$B214-1973)</f>
        <v>2.0316900000000002</v>
      </c>
      <c r="AI214" cm="1">
        <f t="array" ref="AI214">INDEX(GMW!$A$2:$HZ$100,MATCH(1,(GMW!$HY$2:$HY$100=AI$3)*(GMW!$HZ$2:$HZ$100=AI$1),0),$B214-1973)</f>
        <v>54504.88</v>
      </c>
      <c r="AJ214" cm="1">
        <f t="array" ref="AJ214">INDEX(GMW!$A$2:$HZ$100,MATCH(1,(GMW!$HY$2:$HY$100=AJ$3)*(GMW!$HZ$2:$HZ$100=AJ$1),0),$B214-1973)</f>
        <v>102.9573</v>
      </c>
      <c r="AK214" cm="1">
        <f t="array" ref="AK214">INDEX(GMW!$A$2:$HZ$100,MATCH(1,(GMW!$HY$2:$HY$100=AK$3)*(GMW!$HZ$2:$HZ$100=AK$1),0),$B214-1973)</f>
        <v>37595.449999999997</v>
      </c>
      <c r="AL214" cm="1">
        <f t="array" ref="AL214">INDEX(GMW!$A$2:$HZ$100,MATCH(1,(GMW!$HY$2:$HY$100=AL$3)*(GMW!$HZ$2:$HZ$100=AL$1),0),$B214-1973)</f>
        <v>3.46251</v>
      </c>
      <c r="AM214" cm="1">
        <f t="array" ref="AM214">INDEX(GMW!$A$2:$HZ$100,MATCH(1,(GMW!$HY$2:$HY$100=AM$3)*(GMW!$HZ$2:$HZ$100=AM$1),0),$B214-1973)</f>
        <v>8.4877010000000003E-3</v>
      </c>
      <c r="AN214" cm="1">
        <f t="array" ref="AN214">INDEX(GMW!$A$2:$HZ$100,MATCH(1,(GMW!$HY$2:$HY$100=AN$3)*(GMW!$HZ$2:$HZ$100=AN$1),0),$B214-1973)</f>
        <v>71815.839999999997</v>
      </c>
      <c r="AO214" cm="1">
        <f t="array" ref="AO214">INDEX(GMW!$A$2:$HZ$100,MATCH(1,(GMW!$HY$2:$HY$100=AO$3)*(GMW!$HZ$2:$HZ$100=AO$1),0),$B214-1973)</f>
        <v>665409.1</v>
      </c>
      <c r="AP214" cm="1">
        <f t="array" ref="AP214">INDEX(GMW!$A$2:$HZ$100,MATCH(1,(GMW!$HY$2:$HY$100=AP$3)*(GMW!$HZ$2:$HZ$100=AP$1),0),$B214-1973)</f>
        <v>19656.7</v>
      </c>
      <c r="AQ214" cm="1">
        <f t="array" ref="AQ214">INDEX(GMW!$A$2:$HZ$100,MATCH(1,(GMW!$HY$2:$HY$100=AQ$3)*(GMW!$HZ$2:$HZ$100=AQ$1),0),$B214-1973)</f>
        <v>-597.49800000000005</v>
      </c>
      <c r="AR214" cm="1">
        <f t="array" ref="AR214">INDEX(GMW!$A$2:$HZ$100,MATCH(1,(GMW!$HY$2:$HY$100=AR$3)*(GMW!$HZ$2:$HZ$100=AR$1),0),$B214-1973)</f>
        <v>351416.2</v>
      </c>
      <c r="AS214" cm="1">
        <f t="array" ref="AS214">INDEX(GMW!$A$2:$HZ$100,MATCH(1,(GMW!$HY$2:$HY$100=AS$3)*(GMW!$HZ$2:$HZ$100=AS$1),0),$B214-1973)</f>
        <v>19059.2</v>
      </c>
      <c r="AT214" cm="1">
        <f t="array" ref="AT214">INDEX(GMW!$A$2:$HZ$100,MATCH(1,(GMW!$HY$2:$HY$100=AT$3)*(GMW!$HZ$2:$HZ$100=AT$1),0),$B214-1973)</f>
        <v>20873.72</v>
      </c>
      <c r="AU214" cm="1">
        <f t="array" ref="AU214">INDEX(GMW!$A$2:$HZ$100,MATCH(1,(GMW!$HY$2:$HY$100=AU$3)*(GMW!$HZ$2:$HZ$100=AU$1),0),$B214-1973)</f>
        <v>371692.4</v>
      </c>
      <c r="AV214" cm="1">
        <f t="array" ref="AV214">INDEX(GMW!$A$2:$HZ$100,MATCH(1,(GMW!$HY$2:$HY$100=AV$3)*(GMW!$HZ$2:$HZ$100=AV$1),0),$B214-1973)</f>
        <v>3115602</v>
      </c>
      <c r="AW214" cm="1">
        <f t="array" ref="AW214">INDEX(GMW!$A$2:$HZ$100,MATCH(1,(GMW!$HY$2:$HY$100=AW$3)*(GMW!$HZ$2:$HZ$100=AW$1),0),$B214-1973)</f>
        <v>940693.6</v>
      </c>
      <c r="AX214" cm="1">
        <f t="array" ref="AX214">INDEX(GMW!$A$2:$HZ$100,MATCH(1,(GMW!$HY$2:$HY$100=AX$3)*(GMW!$HZ$2:$HZ$100=AX$1),0),$B214-1973)</f>
        <v>669903.1</v>
      </c>
      <c r="AY214" cm="1">
        <f t="array" ref="AY214">INDEX(GMW!$A$2:$HZ$100,MATCH(1,(GMW!$HY$2:$HY$100=AY$3)*(GMW!$HZ$2:$HZ$100=AY$1),0),$B214-1973)</f>
        <v>141.37090000000001</v>
      </c>
      <c r="AZ214" cm="1">
        <f t="array" ref="AZ214">INDEX(GMW!$A$2:$HZ$100,MATCH(1,(GMW!$HY$2:$HY$100=AZ$3)*(GMW!$HZ$2:$HZ$100=AZ$1),0),$B214-1973)</f>
        <v>155.62370000000001</v>
      </c>
      <c r="BA214" cm="1">
        <f t="array" ref="BA214">INDEX(GMW!$A$2:$HZ$100,MATCH(1,(GMW!$HY$2:$HY$100=BA$3)*(GMW!$HZ$2:$HZ$100=BA$1),0),$B214-1973)</f>
        <v>1.8933279999999999</v>
      </c>
      <c r="BB214" cm="1">
        <f t="array" ref="BB214">INDEX(GMW!$A$2:$HZ$100,MATCH(1,(GMW!$HY$2:$HY$100=BB$3)*(GMW!$HZ$2:$HZ$100=BB$1),0),$B214-1973)</f>
        <v>55413.81</v>
      </c>
      <c r="BC214" cm="1">
        <f t="array" ref="BC214">INDEX(GMW!$A$2:$HZ$100,MATCH(1,(GMW!$HY$2:$HY$100=BC$3)*(GMW!$HZ$2:$HZ$100=BC$1),0),$B214-1973)</f>
        <v>104.6412</v>
      </c>
      <c r="BD214" cm="1">
        <f t="array" ref="BD214">INDEX(GMW!$A$2:$HZ$100,MATCH(1,(GMW!$HY$2:$HY$100=BD$3)*(GMW!$HZ$2:$HZ$100=BD$1),0),$B214-1973)</f>
        <v>38897.78</v>
      </c>
      <c r="BE214" cm="1">
        <f t="array" ref="BE214">INDEX(GMW!$A$2:$HZ$100,MATCH(1,(GMW!$HY$2:$HY$100=BE$3)*(GMW!$HZ$2:$HZ$100=BE$1),0),$B214-1973)</f>
        <v>2.9943599999999999</v>
      </c>
      <c r="BF214" cm="1">
        <f t="array" ref="BF214">INDEX(GMW!$A$2:$HZ$100,MATCH(1,(GMW!$HY$2:$HY$100=BF$3)*(GMW!$HZ$2:$HZ$100=BF$1),0),$B214-1973)</f>
        <v>-0.67329410000000001</v>
      </c>
      <c r="BG214" cm="1">
        <f t="array" ref="BG214">INDEX(GMW!$A$2:$HZ$100,MATCH(1,(GMW!$HY$2:$HY$100=BG$3)*(GMW!$HZ$2:$HZ$100=BG$1),0),$B214-1973)</f>
        <v>71815.839999999997</v>
      </c>
      <c r="BJ214">
        <f t="shared" si="163"/>
        <v>2031</v>
      </c>
    </row>
    <row r="215" spans="1:63">
      <c r="A215">
        <v>2032</v>
      </c>
      <c r="B215">
        <f t="shared" si="161"/>
        <v>2188</v>
      </c>
      <c r="C215" cm="1">
        <f t="array" ref="C215">INDEX(GMW!$A$2:$HZ$100,MATCH(1,(GMW!$HY$2:$HY$100=C$3)*(GMW!$HZ$2:$HZ$100=C$1),0),$B215-1973)</f>
        <v>648720.4</v>
      </c>
      <c r="D215" cm="1">
        <f t="array" ref="D215">INDEX(GMW!$A$2:$HZ$100,MATCH(1,(GMW!$HY$2:$HY$100=D$3)*(GMW!$HZ$2:$HZ$100=D$1),0),$B215-1973)</f>
        <v>-24917.51</v>
      </c>
      <c r="E215" cm="1">
        <f t="array" ref="E215">INDEX(GMW!$A$2:$HZ$100,MATCH(1,(GMW!$HY$2:$HY$100=E$3)*(GMW!$HZ$2:$HZ$100=E$1),0),$B215-1973)</f>
        <v>48068.84</v>
      </c>
      <c r="F215" cm="1">
        <f t="array" ref="F215">INDEX(GMW!$A$2:$HZ$100,MATCH(1,(GMW!$HY$2:$HY$100=F$3)*(GMW!$HZ$2:$HZ$100=F$1),0),$B215-1973)</f>
        <v>345998.8</v>
      </c>
      <c r="G215" cm="1">
        <f t="array" ref="G215">INDEX(GMW!$A$2:$HZ$100,MATCH(1,(GMW!$HY$2:$HY$100=G$3)*(GMW!$HZ$2:$HZ$100=G$1),0),$B215-1973)</f>
        <v>23151.33</v>
      </c>
      <c r="H215" cm="1">
        <f t="array" ref="H215">INDEX(GMW!$A$2:$HZ$100,MATCH(1,(GMW!$HY$2:$HY$100=H$3)*(GMW!$HZ$2:$HZ$100=H$1),0),$B215-1973)</f>
        <v>20873.72</v>
      </c>
      <c r="I215" cm="1">
        <f t="array" ref="I215">INDEX(GMW!$A$2:$HZ$100,MATCH(1,(GMW!$HY$2:$HY$100=I$3)*(GMW!$HZ$2:$HZ$100=I$1),0),$B215-1973)</f>
        <v>414941.4</v>
      </c>
      <c r="J215" cm="1">
        <f t="array" ref="J215">INDEX(GMW!$A$2:$HZ$100,MATCH(1,(GMW!$HY$2:$HY$100=J$3)*(GMW!$HZ$2:$HZ$100=J$1),0),$B215-1973)</f>
        <v>3083175</v>
      </c>
      <c r="K215" cm="1">
        <f t="array" ref="K215">INDEX(GMW!$A$2:$HZ$100,MATCH(1,(GMW!$HY$2:$HY$100=K$3)*(GMW!$HZ$2:$HZ$100=K$1),0),$B215-1973)</f>
        <v>918856.8</v>
      </c>
      <c r="L215" cm="1">
        <f t="array" ref="L215">INDEX(GMW!$A$2:$HZ$100,MATCH(1,(GMW!$HY$2:$HY$100=L$3)*(GMW!$HZ$2:$HZ$100=L$1),0),$B215-1973)</f>
        <v>648777.4</v>
      </c>
      <c r="M215" cm="1">
        <f t="array" ref="M215">INDEX(GMW!$A$2:$HZ$100,MATCH(1,(GMW!$HY$2:$HY$100=M$3)*(GMW!$HZ$2:$HZ$100=M$1),0),$B215-1973)</f>
        <v>141.6414</v>
      </c>
      <c r="N215" cm="1">
        <f t="array" ref="N215">INDEX(GMW!$A$2:$HZ$100,MATCH(1,(GMW!$HY$2:$HY$100=N$3)*(GMW!$HZ$2:$HZ$100=N$1),0),$B215-1973)</f>
        <v>155.48599999999999</v>
      </c>
      <c r="O215" cm="1">
        <f t="array" ref="O215">INDEX(GMW!$A$2:$HZ$100,MATCH(1,(GMW!$HY$2:$HY$100=O$3)*(GMW!$HZ$2:$HZ$100=O$1),0),$B215-1973)</f>
        <v>2.0001579999999999</v>
      </c>
      <c r="P215" cm="1">
        <f t="array" ref="P215">INDEX(GMW!$A$2:$HZ$100,MATCH(1,(GMW!$HY$2:$HY$100=P$3)*(GMW!$HZ$2:$HZ$100=P$1),0),$B215-1973)</f>
        <v>54106.93</v>
      </c>
      <c r="Q215" cm="1">
        <f t="array" ref="Q215">INDEX(GMW!$A$2:$HZ$100,MATCH(1,(GMW!$HY$2:$HY$100=Q$3)*(GMW!$HZ$2:$HZ$100=Q$1),0),$B215-1973)</f>
        <v>102.2364</v>
      </c>
      <c r="R215" cm="1">
        <f t="array" ref="R215">INDEX(GMW!$A$2:$HZ$100,MATCH(1,(GMW!$HY$2:$HY$100=R$3)*(GMW!$HZ$2:$HZ$100=R$1),0),$B215-1973)</f>
        <v>36280.339999999997</v>
      </c>
      <c r="S215" cm="1">
        <f t="array" ref="S215">INDEX(GMW!$A$2:$HZ$100,MATCH(1,(GMW!$HY$2:$HY$100=S$3)*(GMW!$HZ$2:$HZ$100=S$1),0),$B215-1973)</f>
        <v>3.7500520000000002</v>
      </c>
      <c r="T215" cm="1">
        <f t="array" ref="T215">INDEX(GMW!$A$2:$HZ$100,MATCH(1,(GMW!$HY$2:$HY$100=T$3)*(GMW!$HZ$2:$HZ$100=T$1),0),$B215-1973)</f>
        <v>-8.7738039999999996E-3</v>
      </c>
      <c r="U215" cm="1">
        <f t="array" ref="U215">INDEX(GMW!$A$2:$HZ$100,MATCH(1,(GMW!$HY$2:$HY$100=U$3)*(GMW!$HZ$2:$HZ$100=U$1),0),$B215-1973)</f>
        <v>71884.710000000006</v>
      </c>
      <c r="V215" cm="1">
        <f t="array" ref="V215">INDEX(GMW!$A$2:$HZ$100,MATCH(1,(GMW!$HY$2:$HY$100=V$3)*(GMW!$HZ$2:$HZ$100=V$1),0),$B215-1973)</f>
        <v>656343.9</v>
      </c>
      <c r="W215" cm="1">
        <f t="array" ref="W215">INDEX(GMW!$A$2:$HZ$100,MATCH(1,(GMW!$HY$2:$HY$100=W$3)*(GMW!$HZ$2:$HZ$100=W$1),0),$B215-1973)</f>
        <v>-23238.04</v>
      </c>
      <c r="X215" cm="1">
        <f t="array" ref="X215">INDEX(GMW!$A$2:$HZ$100,MATCH(1,(GMW!$HY$2:$HY$100=X$3)*(GMW!$HZ$2:$HZ$100=X$1),0),$B215-1973)</f>
        <v>52257.56</v>
      </c>
      <c r="Y215" cm="1">
        <f t="array" ref="Y215">INDEX(GMW!$A$2:$HZ$100,MATCH(1,(GMW!$HY$2:$HY$100=Y$3)*(GMW!$HZ$2:$HZ$100=Y$1),0),$B215-1973)</f>
        <v>350578.3</v>
      </c>
      <c r="Z215" cm="1">
        <f t="array" ref="Z215">INDEX(GMW!$A$2:$HZ$100,MATCH(1,(GMW!$HY$2:$HY$100=Z$3)*(GMW!$HZ$2:$HZ$100=Z$1),0),$B215-1973)</f>
        <v>29019.52</v>
      </c>
      <c r="AA215" cm="1">
        <f t="array" ref="AA215">INDEX(GMW!$A$2:$HZ$100,MATCH(1,(GMW!$HY$2:$HY$100=AA$3)*(GMW!$HZ$2:$HZ$100=AA$1),0),$B215-1973)</f>
        <v>20873.72</v>
      </c>
      <c r="AB215" cm="1">
        <f t="array" ref="AB215">INDEX(GMW!$A$2:$HZ$100,MATCH(1,(GMW!$HY$2:$HY$100=AB$3)*(GMW!$HZ$2:$HZ$100=AB$1),0),$B215-1973)</f>
        <v>423709.6</v>
      </c>
      <c r="AC215" cm="1">
        <f t="array" ref="AC215">INDEX(GMW!$A$2:$HZ$100,MATCH(1,(GMW!$HY$2:$HY$100=AC$3)*(GMW!$HZ$2:$HZ$100=AC$1),0),$B215-1973)</f>
        <v>3159512</v>
      </c>
      <c r="AD215" cm="1">
        <f t="array" ref="AD215">INDEX(GMW!$A$2:$HZ$100,MATCH(1,(GMW!$HY$2:$HY$100=AD$3)*(GMW!$HZ$2:$HZ$100=AD$1),0),$B215-1973)</f>
        <v>934281.9</v>
      </c>
      <c r="AE215" cm="1">
        <f t="array" ref="AE215">INDEX(GMW!$A$2:$HZ$100,MATCH(1,(GMW!$HY$2:$HY$100=AE$3)*(GMW!$HZ$2:$HZ$100=AE$1),0),$B215-1973)</f>
        <v>656293.5</v>
      </c>
      <c r="AF215" cm="1">
        <f t="array" ref="AF215">INDEX(GMW!$A$2:$HZ$100,MATCH(1,(GMW!$HY$2:$HY$100=AF$3)*(GMW!$HZ$2:$HZ$100=AF$1),0),$B215-1973)</f>
        <v>142.3467</v>
      </c>
      <c r="AG215" cm="1">
        <f t="array" ref="AG215">INDEX(GMW!$A$2:$HZ$100,MATCH(1,(GMW!$HY$2:$HY$100=AG$3)*(GMW!$HZ$2:$HZ$100=AG$1),0),$B215-1973)</f>
        <v>156.0813</v>
      </c>
      <c r="AH215" cm="1">
        <f t="array" ref="AH215">INDEX(GMW!$A$2:$HZ$100,MATCH(1,(GMW!$HY$2:$HY$100=AH$3)*(GMW!$HZ$2:$HZ$100=AH$1),0),$B215-1973)</f>
        <v>2.036972</v>
      </c>
      <c r="AI215" cm="1">
        <f t="array" ref="AI215">INDEX(GMW!$A$2:$HZ$100,MATCH(1,(GMW!$HY$2:$HY$100=AI$3)*(GMW!$HZ$2:$HZ$100=AI$1),0),$B215-1973)</f>
        <v>54617.99</v>
      </c>
      <c r="AJ215" cm="1">
        <f t="array" ref="AJ215">INDEX(GMW!$A$2:$HZ$100,MATCH(1,(GMW!$HY$2:$HY$100=AJ$3)*(GMW!$HZ$2:$HZ$100=AJ$1),0),$B215-1973)</f>
        <v>103.1722</v>
      </c>
      <c r="AK215" cm="1">
        <f t="array" ref="AK215">INDEX(GMW!$A$2:$HZ$100,MATCH(1,(GMW!$HY$2:$HY$100=AK$3)*(GMW!$HZ$2:$HZ$100=AK$1),0),$B215-1973)</f>
        <v>37692.85</v>
      </c>
      <c r="AL215" cm="1">
        <f t="array" ref="AL215">INDEX(GMW!$A$2:$HZ$100,MATCH(1,(GMW!$HY$2:$HY$100=AL$3)*(GMW!$HZ$2:$HZ$100=AL$1),0),$B215-1973)</f>
        <v>3.4641579999999998</v>
      </c>
      <c r="AM215" cm="1">
        <f t="array" ref="AM215">INDEX(GMW!$A$2:$HZ$100,MATCH(1,(GMW!$HY$2:$HY$100=AM$3)*(GMW!$HZ$2:$HZ$100=AM$1),0),$B215-1973)</f>
        <v>7.4386599999999997E-3</v>
      </c>
      <c r="AN215" cm="1">
        <f t="array" ref="AN215">INDEX(GMW!$A$2:$HZ$100,MATCH(1,(GMW!$HY$2:$HY$100=AN$3)*(GMW!$HZ$2:$HZ$100=AN$1),0),$B215-1973)</f>
        <v>71884.710000000006</v>
      </c>
      <c r="AO215" cm="1">
        <f t="array" ref="AO215">INDEX(GMW!$A$2:$HZ$100,MATCH(1,(GMW!$HY$2:$HY$100=AO$3)*(GMW!$HZ$2:$HZ$100=AO$1),0),$B215-1973)</f>
        <v>668622.80000000005</v>
      </c>
      <c r="AP215" cm="1">
        <f t="array" ref="AP215">INDEX(GMW!$A$2:$HZ$100,MATCH(1,(GMW!$HY$2:$HY$100=AP$3)*(GMW!$HZ$2:$HZ$100=AP$1),0),$B215-1973)</f>
        <v>-29698.34</v>
      </c>
      <c r="AQ215" cm="1">
        <f t="array" ref="AQ215">INDEX(GMW!$A$2:$HZ$100,MATCH(1,(GMW!$HY$2:$HY$100=AQ$3)*(GMW!$HZ$2:$HZ$100=AQ$1),0),$B215-1973)</f>
        <v>58609.84</v>
      </c>
      <c r="AR215" cm="1">
        <f t="array" ref="AR215">INDEX(GMW!$A$2:$HZ$100,MATCH(1,(GMW!$HY$2:$HY$100=AR$3)*(GMW!$HZ$2:$HZ$100=AR$1),0),$B215-1973)</f>
        <v>350532.9</v>
      </c>
      <c r="AS215" cm="1">
        <f t="array" ref="AS215">INDEX(GMW!$A$2:$HZ$100,MATCH(1,(GMW!$HY$2:$HY$100=AS$3)*(GMW!$HZ$2:$HZ$100=AS$1),0),$B215-1973)</f>
        <v>28911.51</v>
      </c>
      <c r="AT215" cm="1">
        <f t="array" ref="AT215">INDEX(GMW!$A$2:$HZ$100,MATCH(1,(GMW!$HY$2:$HY$100=AT$3)*(GMW!$HZ$2:$HZ$100=AT$1),0),$B215-1973)</f>
        <v>20873.72</v>
      </c>
      <c r="AU215" cm="1">
        <f t="array" ref="AU215">INDEX(GMW!$A$2:$HZ$100,MATCH(1,(GMW!$HY$2:$HY$100=AU$3)*(GMW!$HZ$2:$HZ$100=AU$1),0),$B215-1973)</f>
        <v>430016.5</v>
      </c>
      <c r="AV215" cm="1">
        <f t="array" ref="AV215">INDEX(GMW!$A$2:$HZ$100,MATCH(1,(GMW!$HY$2:$HY$100=AV$3)*(GMW!$HZ$2:$HZ$100=AV$1),0),$B215-1973)</f>
        <v>3085904</v>
      </c>
      <c r="AW215" cm="1">
        <f t="array" ref="AW215">INDEX(GMW!$A$2:$HZ$100,MATCH(1,(GMW!$HY$2:$HY$100=AW$3)*(GMW!$HZ$2:$HZ$100=AW$1),0),$B215-1973)</f>
        <v>950623.1</v>
      </c>
      <c r="AX215" cm="1">
        <f t="array" ref="AX215">INDEX(GMW!$A$2:$HZ$100,MATCH(1,(GMW!$HY$2:$HY$100=AX$3)*(GMW!$HZ$2:$HZ$100=AX$1),0),$B215-1973)</f>
        <v>672771.4</v>
      </c>
      <c r="AY215" cm="1">
        <f t="array" ref="AY215">INDEX(GMW!$A$2:$HZ$100,MATCH(1,(GMW!$HY$2:$HY$100=AY$3)*(GMW!$HZ$2:$HZ$100=AY$1),0),$B215-1973)</f>
        <v>142.1765</v>
      </c>
      <c r="AZ215" cm="1">
        <f t="array" ref="AZ215">INDEX(GMW!$A$2:$HZ$100,MATCH(1,(GMW!$HY$2:$HY$100=AZ$3)*(GMW!$HZ$2:$HZ$100=AZ$1),0),$B215-1973)</f>
        <v>155.7704</v>
      </c>
      <c r="BA215" cm="1">
        <f t="array" ref="BA215">INDEX(GMW!$A$2:$HZ$100,MATCH(1,(GMW!$HY$2:$HY$100=BA$3)*(GMW!$HZ$2:$HZ$100=BA$1),0),$B215-1973)</f>
        <v>1.902188</v>
      </c>
      <c r="BB215" cm="1">
        <f t="array" ref="BB215">INDEX(GMW!$A$2:$HZ$100,MATCH(1,(GMW!$HY$2:$HY$100=BB$3)*(GMW!$HZ$2:$HZ$100=BB$1),0),$B215-1973)</f>
        <v>55568.83</v>
      </c>
      <c r="BC215" cm="1">
        <f t="array" ref="BC215">INDEX(GMW!$A$2:$HZ$100,MATCH(1,(GMW!$HY$2:$HY$100=BC$3)*(GMW!$HZ$2:$HZ$100=BC$1),0),$B215-1973)</f>
        <v>104.9372</v>
      </c>
      <c r="BD215" cm="1">
        <f t="array" ref="BD215">INDEX(GMW!$A$2:$HZ$100,MATCH(1,(GMW!$HY$2:$HY$100=BD$3)*(GMW!$HZ$2:$HZ$100=BD$1),0),$B215-1973)</f>
        <v>39056.269999999997</v>
      </c>
      <c r="BE215" cm="1">
        <f t="array" ref="BE215">INDEX(GMW!$A$2:$HZ$100,MATCH(1,(GMW!$HY$2:$HY$100=BE$3)*(GMW!$HZ$2:$HZ$100=BE$1),0),$B215-1973)</f>
        <v>2.9770660000000002</v>
      </c>
      <c r="BF215" cm="1">
        <f t="array" ref="BF215">INDEX(GMW!$A$2:$HZ$100,MATCH(1,(GMW!$HY$2:$HY$100=BF$3)*(GMW!$HZ$2:$HZ$100=BF$1),0),$B215-1973)</f>
        <v>-0.61864850000000005</v>
      </c>
      <c r="BG215" cm="1">
        <f t="array" ref="BG215">INDEX(GMW!$A$2:$HZ$100,MATCH(1,(GMW!$HY$2:$HY$100=BG$3)*(GMW!$HZ$2:$HZ$100=BG$1),0),$B215-1973)</f>
        <v>71884.710000000006</v>
      </c>
      <c r="BJ215">
        <f t="shared" si="163"/>
        <v>2031</v>
      </c>
      <c r="BK215" t="str">
        <f t="shared" ref="BK215" si="166">BJ215&amp;"01"</f>
        <v>203101</v>
      </c>
    </row>
    <row r="216" spans="1:63">
      <c r="B216">
        <f t="shared" si="161"/>
        <v>2189</v>
      </c>
      <c r="C216" cm="1">
        <f t="array" ref="C216">INDEX(GMW!$A$2:$HZ$100,MATCH(1,(GMW!$HY$2:$HY$100=C$3)*(GMW!$HZ$2:$HZ$100=C$1),0),$B216-1973)</f>
        <v>651184.6</v>
      </c>
      <c r="D216" cm="1">
        <f t="array" ref="D216">INDEX(GMW!$A$2:$HZ$100,MATCH(1,(GMW!$HY$2:$HY$100=D$3)*(GMW!$HZ$2:$HZ$100=D$1),0),$B216-1973)</f>
        <v>17785.939999999999</v>
      </c>
      <c r="E216" cm="1">
        <f t="array" ref="E216">INDEX(GMW!$A$2:$HZ$100,MATCH(1,(GMW!$HY$2:$HY$100=E$3)*(GMW!$HZ$2:$HZ$100=E$1),0),$B216-1973)</f>
        <v>-6651.75</v>
      </c>
      <c r="F216" cm="1">
        <f t="array" ref="F216">INDEX(GMW!$A$2:$HZ$100,MATCH(1,(GMW!$HY$2:$HY$100=F$3)*(GMW!$HZ$2:$HZ$100=F$1),0),$B216-1973)</f>
        <v>353881.3</v>
      </c>
      <c r="G216" cm="1">
        <f t="array" ref="G216">INDEX(GMW!$A$2:$HZ$100,MATCH(1,(GMW!$HY$2:$HY$100=G$3)*(GMW!$HZ$2:$HZ$100=G$1),0),$B216-1973)</f>
        <v>11134.19</v>
      </c>
      <c r="H216" cm="1">
        <f t="array" ref="H216">INDEX(GMW!$A$2:$HZ$100,MATCH(1,(GMW!$HY$2:$HY$100=H$3)*(GMW!$HZ$2:$HZ$100=H$1),0),$B216-1973)</f>
        <v>21652.34</v>
      </c>
      <c r="I216" cm="1">
        <f t="array" ref="I216">INDEX(GMW!$A$2:$HZ$100,MATCH(1,(GMW!$HY$2:$HY$100=I$3)*(GMW!$HZ$2:$HZ$100=I$1),0),$B216-1973)</f>
        <v>368881.9</v>
      </c>
      <c r="J216" cm="1">
        <f t="array" ref="J216">INDEX(GMW!$A$2:$HZ$100,MATCH(1,(GMW!$HY$2:$HY$100=J$3)*(GMW!$HZ$2:$HZ$100=J$1),0),$B216-1973)</f>
        <v>3100961</v>
      </c>
      <c r="K216" cm="1">
        <f t="array" ref="K216">INDEX(GMW!$A$2:$HZ$100,MATCH(1,(GMW!$HY$2:$HY$100=K$3)*(GMW!$HZ$2:$HZ$100=K$1),0),$B216-1973)</f>
        <v>927318.3</v>
      </c>
      <c r="L216" cm="1">
        <f t="array" ref="L216">INDEX(GMW!$A$2:$HZ$100,MATCH(1,(GMW!$HY$2:$HY$100=L$3)*(GMW!$HZ$2:$HZ$100=L$1),0),$B216-1973)</f>
        <v>651227.80000000005</v>
      </c>
      <c r="M216" cm="1">
        <f t="array" ref="M216">INDEX(GMW!$A$2:$HZ$100,MATCH(1,(GMW!$HY$2:$HY$100=M$3)*(GMW!$HZ$2:$HZ$100=M$1),0),$B216-1973)</f>
        <v>142.40479999999999</v>
      </c>
      <c r="N216" cm="1">
        <f t="array" ref="N216">INDEX(GMW!$A$2:$HZ$100,MATCH(1,(GMW!$HY$2:$HY$100=N$3)*(GMW!$HZ$2:$HZ$100=N$1),0),$B216-1973)</f>
        <v>156.93100000000001</v>
      </c>
      <c r="O216" cm="1">
        <f t="array" ref="O216">INDEX(GMW!$A$2:$HZ$100,MATCH(1,(GMW!$HY$2:$HY$100=O$3)*(GMW!$HZ$2:$HZ$100=O$1),0),$B216-1973)</f>
        <v>2.000181</v>
      </c>
      <c r="P216" cm="1">
        <f t="array" ref="P216">INDEX(GMW!$A$2:$HZ$100,MATCH(1,(GMW!$HY$2:$HY$100=P$3)*(GMW!$HZ$2:$HZ$100=P$1),0),$B216-1973)</f>
        <v>54210.55</v>
      </c>
      <c r="Q216" cm="1">
        <f t="array" ref="Q216">INDEX(GMW!$A$2:$HZ$100,MATCH(1,(GMW!$HY$2:$HY$100=Q$3)*(GMW!$HZ$2:$HZ$100=Q$1),0),$B216-1973)</f>
        <v>102.4342</v>
      </c>
      <c r="R216" cm="1">
        <f t="array" ref="R216">INDEX(GMW!$A$2:$HZ$100,MATCH(1,(GMW!$HY$2:$HY$100=R$3)*(GMW!$HZ$2:$HZ$100=R$1),0),$B216-1973)</f>
        <v>36406.53</v>
      </c>
      <c r="S216" cm="1">
        <f t="array" ref="S216">INDEX(GMW!$A$2:$HZ$100,MATCH(1,(GMW!$HY$2:$HY$100=S$3)*(GMW!$HZ$2:$HZ$100=S$1),0),$B216-1973)</f>
        <v>3.75014</v>
      </c>
      <c r="T216" cm="1">
        <f t="array" ref="T216">INDEX(GMW!$A$2:$HZ$100,MATCH(1,(GMW!$HY$2:$HY$100=T$3)*(GMW!$HZ$2:$HZ$100=T$1),0),$B216-1973)</f>
        <v>-6.6757199999999996E-3</v>
      </c>
      <c r="U216" cm="1">
        <f t="array" ref="U216">INDEX(GMW!$A$2:$HZ$100,MATCH(1,(GMW!$HY$2:$HY$100=U$3)*(GMW!$HZ$2:$HZ$100=U$1),0),$B216-1973)</f>
        <v>71953.59</v>
      </c>
      <c r="V216" cm="1">
        <f t="array" ref="V216">INDEX(GMW!$A$2:$HZ$100,MATCH(1,(GMW!$HY$2:$HY$100=V$3)*(GMW!$HZ$2:$HZ$100=V$1),0),$B216-1973)</f>
        <v>658369.6</v>
      </c>
      <c r="W216" cm="1">
        <f t="array" ref="W216">INDEX(GMW!$A$2:$HZ$100,MATCH(1,(GMW!$HY$2:$HY$100=W$3)*(GMW!$HZ$2:$HZ$100=W$1),0),$B216-1973)</f>
        <v>19539.78</v>
      </c>
      <c r="X216" cm="1">
        <f t="array" ref="X216">INDEX(GMW!$A$2:$HZ$100,MATCH(1,(GMW!$HY$2:$HY$100=X$3)*(GMW!$HZ$2:$HZ$100=X$1),0),$B216-1973)</f>
        <v>-2985.1880000000001</v>
      </c>
      <c r="Y216" cm="1">
        <f t="array" ref="Y216">INDEX(GMW!$A$2:$HZ$100,MATCH(1,(GMW!$HY$2:$HY$100=Y$3)*(GMW!$HZ$2:$HZ$100=Y$1),0),$B216-1973)</f>
        <v>358697.9</v>
      </c>
      <c r="Z216" cm="1">
        <f t="array" ref="Z216">INDEX(GMW!$A$2:$HZ$100,MATCH(1,(GMW!$HY$2:$HY$100=Z$3)*(GMW!$HZ$2:$HZ$100=Z$1),0),$B216-1973)</f>
        <v>16554.59</v>
      </c>
      <c r="AA216" cm="1">
        <f t="array" ref="AA216">INDEX(GMW!$A$2:$HZ$100,MATCH(1,(GMW!$HY$2:$HY$100=AA$3)*(GMW!$HZ$2:$HZ$100=AA$1),0),$B216-1973)</f>
        <v>21652.34</v>
      </c>
      <c r="AB216" cm="1">
        <f t="array" ref="AB216">INDEX(GMW!$A$2:$HZ$100,MATCH(1,(GMW!$HY$2:$HY$100=AB$3)*(GMW!$HZ$2:$HZ$100=AB$1),0),$B216-1973)</f>
        <v>377365.1</v>
      </c>
      <c r="AC216" cm="1">
        <f t="array" ref="AC216">INDEX(GMW!$A$2:$HZ$100,MATCH(1,(GMW!$HY$2:$HY$100=AC$3)*(GMW!$HZ$2:$HZ$100=AC$1),0),$B216-1973)</f>
        <v>3179052</v>
      </c>
      <c r="AD216" cm="1">
        <f t="array" ref="AD216">INDEX(GMW!$A$2:$HZ$100,MATCH(1,(GMW!$HY$2:$HY$100=AD$3)*(GMW!$HZ$2:$HZ$100=AD$1),0),$B216-1973)</f>
        <v>942203.9</v>
      </c>
      <c r="AE216" cm="1">
        <f t="array" ref="AE216">INDEX(GMW!$A$2:$HZ$100,MATCH(1,(GMW!$HY$2:$HY$100=AE$3)*(GMW!$HZ$2:$HZ$100=AE$1),0),$B216-1973)</f>
        <v>658955.19999999995</v>
      </c>
      <c r="AF216" cm="1">
        <f t="array" ref="AF216">INDEX(GMW!$A$2:$HZ$100,MATCH(1,(GMW!$HY$2:$HY$100=AF$3)*(GMW!$HZ$2:$HZ$100=AF$1),0),$B216-1973)</f>
        <v>143.11179999999999</v>
      </c>
      <c r="AG216" cm="1">
        <f t="array" ref="AG216">INDEX(GMW!$A$2:$HZ$100,MATCH(1,(GMW!$HY$2:$HY$100=AG$3)*(GMW!$HZ$2:$HZ$100=AG$1),0),$B216-1973)</f>
        <v>157.55029999999999</v>
      </c>
      <c r="AH216" cm="1">
        <f t="array" ref="AH216">INDEX(GMW!$A$2:$HZ$100,MATCH(1,(GMW!$HY$2:$HY$100=AH$3)*(GMW!$HZ$2:$HZ$100=AH$1),0),$B216-1973)</f>
        <v>2.0423689999999999</v>
      </c>
      <c r="AI216" cm="1">
        <f t="array" ref="AI216">INDEX(GMW!$A$2:$HZ$100,MATCH(1,(GMW!$HY$2:$HY$100=AI$3)*(GMW!$HZ$2:$HZ$100=AI$1),0),$B216-1973)</f>
        <v>54697.91</v>
      </c>
      <c r="AJ216" cm="1">
        <f t="array" ref="AJ216">INDEX(GMW!$A$2:$HZ$100,MATCH(1,(GMW!$HY$2:$HY$100=AJ$3)*(GMW!$HZ$2:$HZ$100=AJ$1),0),$B216-1973)</f>
        <v>103.32389999999999</v>
      </c>
      <c r="AK216" cm="1">
        <f t="array" ref="AK216">INDEX(GMW!$A$2:$HZ$100,MATCH(1,(GMW!$HY$2:$HY$100=AK$3)*(GMW!$HZ$2:$HZ$100=AK$1),0),$B216-1973)</f>
        <v>37735.47</v>
      </c>
      <c r="AL216" cm="1">
        <f t="array" ref="AL216">INDEX(GMW!$A$2:$HZ$100,MATCH(1,(GMW!$HY$2:$HY$100=AL$3)*(GMW!$HZ$2:$HZ$100=AL$1),0),$B216-1973)</f>
        <v>3.5135200000000002</v>
      </c>
      <c r="AM216" cm="1">
        <f t="array" ref="AM216">INDEX(GMW!$A$2:$HZ$100,MATCH(1,(GMW!$HY$2:$HY$100=AM$3)*(GMW!$HZ$2:$HZ$100=AM$1),0),$B216-1973)</f>
        <v>-8.8787080000000004E-2</v>
      </c>
      <c r="AN216" cm="1">
        <f t="array" ref="AN216">INDEX(GMW!$A$2:$HZ$100,MATCH(1,(GMW!$HY$2:$HY$100=AN$3)*(GMW!$HZ$2:$HZ$100=AN$1),0),$B216-1973)</f>
        <v>71953.59</v>
      </c>
      <c r="AO216" cm="1">
        <f t="array" ref="AO216">INDEX(GMW!$A$2:$HZ$100,MATCH(1,(GMW!$HY$2:$HY$100=AO$3)*(GMW!$HZ$2:$HZ$100=AO$1),0),$B216-1973)</f>
        <v>671193.1</v>
      </c>
      <c r="AP216" cm="1">
        <f t="array" ref="AP216">INDEX(GMW!$A$2:$HZ$100,MATCH(1,(GMW!$HY$2:$HY$100=AP$3)*(GMW!$HZ$2:$HZ$100=AP$1),0),$B216-1973)</f>
        <v>13162.68</v>
      </c>
      <c r="AQ216" cm="1">
        <f t="array" ref="AQ216">INDEX(GMW!$A$2:$HZ$100,MATCH(1,(GMW!$HY$2:$HY$100=AQ$3)*(GMW!$HZ$2:$HZ$100=AQ$1),0),$B216-1973)</f>
        <v>3275.75</v>
      </c>
      <c r="AR216" cm="1">
        <f t="array" ref="AR216">INDEX(GMW!$A$2:$HZ$100,MATCH(1,(GMW!$HY$2:$HY$100=AR$3)*(GMW!$HZ$2:$HZ$100=AR$1),0),$B216-1973)</f>
        <v>358660.6</v>
      </c>
      <c r="AS216" cm="1">
        <f t="array" ref="AS216">INDEX(GMW!$A$2:$HZ$100,MATCH(1,(GMW!$HY$2:$HY$100=AS$3)*(GMW!$HZ$2:$HZ$100=AS$1),0),$B216-1973)</f>
        <v>16438.43</v>
      </c>
      <c r="AT216" cm="1">
        <f t="array" ref="AT216">INDEX(GMW!$A$2:$HZ$100,MATCH(1,(GMW!$HY$2:$HY$100=AT$3)*(GMW!$HZ$2:$HZ$100=AT$1),0),$B216-1973)</f>
        <v>21652.34</v>
      </c>
      <c r="AU216" cm="1">
        <f t="array" ref="AU216">INDEX(GMW!$A$2:$HZ$100,MATCH(1,(GMW!$HY$2:$HY$100=AU$3)*(GMW!$HZ$2:$HZ$100=AU$1),0),$B216-1973)</f>
        <v>383588.7</v>
      </c>
      <c r="AV216" cm="1">
        <f t="array" ref="AV216">INDEX(GMW!$A$2:$HZ$100,MATCH(1,(GMW!$HY$2:$HY$100=AV$3)*(GMW!$HZ$2:$HZ$100=AV$1),0),$B216-1973)</f>
        <v>3099066</v>
      </c>
      <c r="AW216" cm="1">
        <f t="array" ref="AW216">INDEX(GMW!$A$2:$HZ$100,MATCH(1,(GMW!$HY$2:$HY$100=AW$3)*(GMW!$HZ$2:$HZ$100=AW$1),0),$B216-1973)</f>
        <v>959288.4</v>
      </c>
      <c r="AX216" cm="1">
        <f t="array" ref="AX216">INDEX(GMW!$A$2:$HZ$100,MATCH(1,(GMW!$HY$2:$HY$100=AX$3)*(GMW!$HZ$2:$HZ$100=AX$1),0),$B216-1973)</f>
        <v>677724.1</v>
      </c>
      <c r="AY216" cm="1">
        <f t="array" ref="AY216">INDEX(GMW!$A$2:$HZ$100,MATCH(1,(GMW!$HY$2:$HY$100=AY$3)*(GMW!$HZ$2:$HZ$100=AY$1),0),$B216-1973)</f>
        <v>142.92259999999999</v>
      </c>
      <c r="AZ216" cm="1">
        <f t="array" ref="AZ216">INDEX(GMW!$A$2:$HZ$100,MATCH(1,(GMW!$HY$2:$HY$100=AZ$3)*(GMW!$HZ$2:$HZ$100=AZ$1),0),$B216-1973)</f>
        <v>157.2073</v>
      </c>
      <c r="BA216" cm="1">
        <f t="array" ref="BA216">INDEX(GMW!$A$2:$HZ$100,MATCH(1,(GMW!$HY$2:$HY$100=BA$3)*(GMW!$HZ$2:$HZ$100=BA$1),0),$B216-1973)</f>
        <v>1.903081</v>
      </c>
      <c r="BB216" cm="1">
        <f t="array" ref="BB216">INDEX(GMW!$A$2:$HZ$100,MATCH(1,(GMW!$HY$2:$HY$100=BB$3)*(GMW!$HZ$2:$HZ$100=BB$1),0),$B216-1973)</f>
        <v>55688.38</v>
      </c>
      <c r="BC216" cm="1">
        <f t="array" ref="BC216">INDEX(GMW!$A$2:$HZ$100,MATCH(1,(GMW!$HY$2:$HY$100=BC$3)*(GMW!$HZ$2:$HZ$100=BC$1),0),$B216-1973)</f>
        <v>105.1632</v>
      </c>
      <c r="BD216" cm="1">
        <f t="array" ref="BD216">INDEX(GMW!$A$2:$HZ$100,MATCH(1,(GMW!$HY$2:$HY$100=BD$3)*(GMW!$HZ$2:$HZ$100=BD$1),0),$B216-1973)</f>
        <v>39154.21</v>
      </c>
      <c r="BE216" cm="1">
        <f t="array" ref="BE216">INDEX(GMW!$A$2:$HZ$100,MATCH(1,(GMW!$HY$2:$HY$100=BE$3)*(GMW!$HZ$2:$HZ$100=BE$1),0),$B216-1973)</f>
        <v>3.0108229999999998</v>
      </c>
      <c r="BF216" cm="1">
        <f t="array" ref="BF216">INDEX(GMW!$A$2:$HZ$100,MATCH(1,(GMW!$HY$2:$HY$100=BF$3)*(GMW!$HZ$2:$HZ$100=BF$1),0),$B216-1973)</f>
        <v>-0.9682655</v>
      </c>
      <c r="BG216" cm="1">
        <f t="array" ref="BG216">INDEX(GMW!$A$2:$HZ$100,MATCH(1,(GMW!$HY$2:$HY$100=BG$3)*(GMW!$HZ$2:$HZ$100=BG$1),0),$B216-1973)</f>
        <v>71953.59</v>
      </c>
      <c r="BJ216">
        <f t="shared" si="163"/>
        <v>2032</v>
      </c>
    </row>
    <row r="217" spans="1:63">
      <c r="B217">
        <f t="shared" si="161"/>
        <v>2190</v>
      </c>
      <c r="C217" cm="1">
        <f t="array" ref="C217">INDEX(GMW!$A$2:$HZ$100,MATCH(1,(GMW!$HY$2:$HY$100=C$3)*(GMW!$HZ$2:$HZ$100=C$1),0),$B217-1973)</f>
        <v>653593.59999999998</v>
      </c>
      <c r="D217" cm="1">
        <f t="array" ref="D217">INDEX(GMW!$A$2:$HZ$100,MATCH(1,(GMW!$HY$2:$HY$100=D$3)*(GMW!$HZ$2:$HZ$100=D$1),0),$B217-1973)</f>
        <v>5306.92</v>
      </c>
      <c r="E217" cm="1">
        <f t="array" ref="E217">INDEX(GMW!$A$2:$HZ$100,MATCH(1,(GMW!$HY$2:$HY$100=E$3)*(GMW!$HZ$2:$HZ$100=E$1),0),$B217-1973)</f>
        <v>7369.84</v>
      </c>
      <c r="F217" cm="1">
        <f t="array" ref="F217">INDEX(GMW!$A$2:$HZ$100,MATCH(1,(GMW!$HY$2:$HY$100=F$3)*(GMW!$HZ$2:$HZ$100=F$1),0),$B217-1973)</f>
        <v>356972</v>
      </c>
      <c r="G217" cm="1">
        <f t="array" ref="G217">INDEX(GMW!$A$2:$HZ$100,MATCH(1,(GMW!$HY$2:$HY$100=G$3)*(GMW!$HZ$2:$HZ$100=G$1),0),$B217-1973)</f>
        <v>12676.76</v>
      </c>
      <c r="H217" cm="1">
        <f t="array" ref="H217">INDEX(GMW!$A$2:$HZ$100,MATCH(1,(GMW!$HY$2:$HY$100=H$3)*(GMW!$HZ$2:$HZ$100=H$1),0),$B217-1973)</f>
        <v>21652.35</v>
      </c>
      <c r="I217" cm="1">
        <f t="array" ref="I217">INDEX(GMW!$A$2:$HZ$100,MATCH(1,(GMW!$HY$2:$HY$100=I$3)*(GMW!$HZ$2:$HZ$100=I$1),0),$B217-1973)</f>
        <v>385994.2</v>
      </c>
      <c r="J217" cm="1">
        <f t="array" ref="J217">INDEX(GMW!$A$2:$HZ$100,MATCH(1,(GMW!$HY$2:$HY$100=J$3)*(GMW!$HZ$2:$HZ$100=J$1),0),$B217-1973)</f>
        <v>3106268</v>
      </c>
      <c r="K217" cm="1">
        <f t="array" ref="K217">INDEX(GMW!$A$2:$HZ$100,MATCH(1,(GMW!$HY$2:$HY$100=K$3)*(GMW!$HZ$2:$HZ$100=K$1),0),$B217-1973)</f>
        <v>935765.6</v>
      </c>
      <c r="L217" cm="1">
        <f t="array" ref="L217">INDEX(GMW!$A$2:$HZ$100,MATCH(1,(GMW!$HY$2:$HY$100=L$3)*(GMW!$HZ$2:$HZ$100=L$1),0),$B217-1973)</f>
        <v>653604.6</v>
      </c>
      <c r="M217" cm="1">
        <f t="array" ref="M217">INDEX(GMW!$A$2:$HZ$100,MATCH(1,(GMW!$HY$2:$HY$100=M$3)*(GMW!$HZ$2:$HZ$100=M$1),0),$B217-1973)</f>
        <v>143.17240000000001</v>
      </c>
      <c r="N217" cm="1">
        <f t="array" ref="N217">INDEX(GMW!$A$2:$HZ$100,MATCH(1,(GMW!$HY$2:$HY$100=N$3)*(GMW!$HZ$2:$HZ$100=N$1),0),$B217-1973)</f>
        <v>157.8202</v>
      </c>
      <c r="O217" cm="1">
        <f t="array" ref="O217">INDEX(GMW!$A$2:$HZ$100,MATCH(1,(GMW!$HY$2:$HY$100=O$3)*(GMW!$HZ$2:$HZ$100=O$1),0),$B217-1973)</f>
        <v>2.0001890000000002</v>
      </c>
      <c r="P217" cm="1">
        <f t="array" ref="P217">INDEX(GMW!$A$2:$HZ$100,MATCH(1,(GMW!$HY$2:$HY$100=P$3)*(GMW!$HZ$2:$HZ$100=P$1),0),$B217-1973)</f>
        <v>54323.49</v>
      </c>
      <c r="Q217" cm="1">
        <f t="array" ref="Q217">INDEX(GMW!$A$2:$HZ$100,MATCH(1,(GMW!$HY$2:$HY$100=Q$3)*(GMW!$HZ$2:$HZ$100=Q$1),0),$B217-1973)</f>
        <v>102.6498</v>
      </c>
      <c r="R217" cm="1">
        <f t="array" ref="R217">INDEX(GMW!$A$2:$HZ$100,MATCH(1,(GMW!$HY$2:$HY$100=R$3)*(GMW!$HZ$2:$HZ$100=R$1),0),$B217-1973)</f>
        <v>36533.919999999998</v>
      </c>
      <c r="S217" cm="1">
        <f t="array" ref="S217">INDEX(GMW!$A$2:$HZ$100,MATCH(1,(GMW!$HY$2:$HY$100=S$3)*(GMW!$HZ$2:$HZ$100=S$1),0),$B217-1973)</f>
        <v>3.7501739999999999</v>
      </c>
      <c r="T217" cm="1">
        <f t="array" ref="T217">INDEX(GMW!$A$2:$HZ$100,MATCH(1,(GMW!$HY$2:$HY$100=T$3)*(GMW!$HZ$2:$HZ$100=T$1),0),$B217-1973)</f>
        <v>-1.716614E-3</v>
      </c>
      <c r="U217" cm="1">
        <f t="array" ref="U217">INDEX(GMW!$A$2:$HZ$100,MATCH(1,(GMW!$HY$2:$HY$100=U$3)*(GMW!$HZ$2:$HZ$100=U$1),0),$B217-1973)</f>
        <v>72020.33</v>
      </c>
      <c r="V217" cm="1">
        <f t="array" ref="V217">INDEX(GMW!$A$2:$HZ$100,MATCH(1,(GMW!$HY$2:$HY$100=V$3)*(GMW!$HZ$2:$HZ$100=V$1),0),$B217-1973)</f>
        <v>660680.5</v>
      </c>
      <c r="W217" cm="1">
        <f t="array" ref="W217">INDEX(GMW!$A$2:$HZ$100,MATCH(1,(GMW!$HY$2:$HY$100=W$3)*(GMW!$HZ$2:$HZ$100=W$1),0),$B217-1973)</f>
        <v>6755.51</v>
      </c>
      <c r="X217" cm="1">
        <f t="array" ref="X217">INDEX(GMW!$A$2:$HZ$100,MATCH(1,(GMW!$HY$2:$HY$100=X$3)*(GMW!$HZ$2:$HZ$100=X$1),0),$B217-1973)</f>
        <v>10956.34</v>
      </c>
      <c r="Y217" cm="1">
        <f t="array" ref="Y217">INDEX(GMW!$A$2:$HZ$100,MATCH(1,(GMW!$HY$2:$HY$100=Y$3)*(GMW!$HZ$2:$HZ$100=Y$1),0),$B217-1973)</f>
        <v>362082.3</v>
      </c>
      <c r="Z217" cm="1">
        <f t="array" ref="Z217">INDEX(GMW!$A$2:$HZ$100,MATCH(1,(GMW!$HY$2:$HY$100=Z$3)*(GMW!$HZ$2:$HZ$100=Z$1),0),$B217-1973)</f>
        <v>17711.849999999999</v>
      </c>
      <c r="AA217" cm="1">
        <f t="array" ref="AA217">INDEX(GMW!$A$2:$HZ$100,MATCH(1,(GMW!$HY$2:$HY$100=AA$3)*(GMW!$HZ$2:$HZ$100=AA$1),0),$B217-1973)</f>
        <v>21652.35</v>
      </c>
      <c r="AB217" cm="1">
        <f t="array" ref="AB217">INDEX(GMW!$A$2:$HZ$100,MATCH(1,(GMW!$HY$2:$HY$100=AB$3)*(GMW!$HZ$2:$HZ$100=AB$1),0),$B217-1973)</f>
        <v>394691</v>
      </c>
      <c r="AC217" cm="1">
        <f t="array" ref="AC217">INDEX(GMW!$A$2:$HZ$100,MATCH(1,(GMW!$HY$2:$HY$100=AC$3)*(GMW!$HZ$2:$HZ$100=AC$1),0),$B217-1973)</f>
        <v>3185807</v>
      </c>
      <c r="AD217" cm="1">
        <f t="array" ref="AD217">INDEX(GMW!$A$2:$HZ$100,MATCH(1,(GMW!$HY$2:$HY$100=AD$3)*(GMW!$HZ$2:$HZ$100=AD$1),0),$B217-1973)</f>
        <v>950772.8</v>
      </c>
      <c r="AE217" cm="1">
        <f t="array" ref="AE217">INDEX(GMW!$A$2:$HZ$100,MATCH(1,(GMW!$HY$2:$HY$100=AE$3)*(GMW!$HZ$2:$HZ$100=AE$1),0),$B217-1973)</f>
        <v>661515.9</v>
      </c>
      <c r="AF217" cm="1">
        <f t="array" ref="AF217">INDEX(GMW!$A$2:$HZ$100,MATCH(1,(GMW!$HY$2:$HY$100=AF$3)*(GMW!$HZ$2:$HZ$100=AF$1),0),$B217-1973)</f>
        <v>143.9083</v>
      </c>
      <c r="AG217" cm="1">
        <f t="array" ref="AG217">INDEX(GMW!$A$2:$HZ$100,MATCH(1,(GMW!$HY$2:$HY$100=AG$3)*(GMW!$HZ$2:$HZ$100=AG$1),0),$B217-1973)</f>
        <v>158.45849999999999</v>
      </c>
      <c r="AH217" cm="1">
        <f t="array" ref="AH217">INDEX(GMW!$A$2:$HZ$100,MATCH(1,(GMW!$HY$2:$HY$100=AH$3)*(GMW!$HZ$2:$HZ$100=AH$1),0),$B217-1973)</f>
        <v>2.0473970000000001</v>
      </c>
      <c r="AI217" cm="1">
        <f t="array" ref="AI217">INDEX(GMW!$A$2:$HZ$100,MATCH(1,(GMW!$HY$2:$HY$100=AI$3)*(GMW!$HZ$2:$HZ$100=AI$1),0),$B217-1973)</f>
        <v>54799.94</v>
      </c>
      <c r="AJ217" cm="1">
        <f t="array" ref="AJ217">INDEX(GMW!$A$2:$HZ$100,MATCH(1,(GMW!$HY$2:$HY$100=AJ$3)*(GMW!$HZ$2:$HZ$100=AJ$1),0),$B217-1973)</f>
        <v>103.5239</v>
      </c>
      <c r="AK217" cm="1">
        <f t="array" ref="AK217">INDEX(GMW!$A$2:$HZ$100,MATCH(1,(GMW!$HY$2:$HY$100=AK$3)*(GMW!$HZ$2:$HZ$100=AK$1),0),$B217-1973)</f>
        <v>37781.870000000003</v>
      </c>
      <c r="AL217" cm="1">
        <f t="array" ref="AL217">INDEX(GMW!$A$2:$HZ$100,MATCH(1,(GMW!$HY$2:$HY$100=AL$3)*(GMW!$HZ$2:$HZ$100=AL$1),0),$B217-1973)</f>
        <v>3.5300199999999999</v>
      </c>
      <c r="AM217" cm="1">
        <f t="array" ref="AM217">INDEX(GMW!$A$2:$HZ$100,MATCH(1,(GMW!$HY$2:$HY$100=AM$3)*(GMW!$HZ$2:$HZ$100=AM$1),0),$B217-1973)</f>
        <v>-0.1262665</v>
      </c>
      <c r="AN217" cm="1">
        <f t="array" ref="AN217">INDEX(GMW!$A$2:$HZ$100,MATCH(1,(GMW!$HY$2:$HY$100=AN$3)*(GMW!$HZ$2:$HZ$100=AN$1),0),$B217-1973)</f>
        <v>72020.33</v>
      </c>
      <c r="AO217" cm="1">
        <f t="array" ref="AO217">INDEX(GMW!$A$2:$HZ$100,MATCH(1,(GMW!$HY$2:$HY$100=AO$3)*(GMW!$HZ$2:$HZ$100=AO$1),0),$B217-1973)</f>
        <v>674152.8</v>
      </c>
      <c r="AP217" cm="1">
        <f t="array" ref="AP217">INDEX(GMW!$A$2:$HZ$100,MATCH(1,(GMW!$HY$2:$HY$100=AP$3)*(GMW!$HZ$2:$HZ$100=AP$1),0),$B217-1973)</f>
        <v>-26.13477</v>
      </c>
      <c r="AQ217" cm="1">
        <f t="array" ref="AQ217">INDEX(GMW!$A$2:$HZ$100,MATCH(1,(GMW!$HY$2:$HY$100=AQ$3)*(GMW!$HZ$2:$HZ$100=AQ$1),0),$B217-1973)</f>
        <v>17620.37</v>
      </c>
      <c r="AR217" cm="1">
        <f t="array" ref="AR217">INDEX(GMW!$A$2:$HZ$100,MATCH(1,(GMW!$HY$2:$HY$100=AR$3)*(GMW!$HZ$2:$HZ$100=AR$1),0),$B217-1973)</f>
        <v>362065.7</v>
      </c>
      <c r="AS217" cm="1">
        <f t="array" ref="AS217">INDEX(GMW!$A$2:$HZ$100,MATCH(1,(GMW!$HY$2:$HY$100=AS$3)*(GMW!$HZ$2:$HZ$100=AS$1),0),$B217-1973)</f>
        <v>17594.240000000002</v>
      </c>
      <c r="AT217" cm="1">
        <f t="array" ref="AT217">INDEX(GMW!$A$2:$HZ$100,MATCH(1,(GMW!$HY$2:$HY$100=AT$3)*(GMW!$HZ$2:$HZ$100=AT$1),0),$B217-1973)</f>
        <v>21652.35</v>
      </c>
      <c r="AU217" cm="1">
        <f t="array" ref="AU217">INDEX(GMW!$A$2:$HZ$100,MATCH(1,(GMW!$HY$2:$HY$100=AU$3)*(GMW!$HZ$2:$HZ$100=AU$1),0),$B217-1973)</f>
        <v>401338.4</v>
      </c>
      <c r="AV217" cm="1">
        <f t="array" ref="AV217">INDEX(GMW!$A$2:$HZ$100,MATCH(1,(GMW!$HY$2:$HY$100=AV$3)*(GMW!$HZ$2:$HZ$100=AV$1),0),$B217-1973)</f>
        <v>3099040</v>
      </c>
      <c r="AW217" cm="1">
        <f t="array" ref="AW217">INDEX(GMW!$A$2:$HZ$100,MATCH(1,(GMW!$HY$2:$HY$100=AW$3)*(GMW!$HZ$2:$HZ$100=AW$1),0),$B217-1973)</f>
        <v>968883.3</v>
      </c>
      <c r="AX217" cm="1">
        <f t="array" ref="AX217">INDEX(GMW!$A$2:$HZ$100,MATCH(1,(GMW!$HY$2:$HY$100=AX$3)*(GMW!$HZ$2:$HZ$100=AX$1),0),$B217-1973)</f>
        <v>680527.8</v>
      </c>
      <c r="AY217" cm="1">
        <f t="array" ref="AY217">INDEX(GMW!$A$2:$HZ$100,MATCH(1,(GMW!$HY$2:$HY$100=AY$3)*(GMW!$HZ$2:$HZ$100=AY$1),0),$B217-1973)</f>
        <v>143.7183</v>
      </c>
      <c r="AZ217" cm="1">
        <f t="array" ref="AZ217">INDEX(GMW!$A$2:$HZ$100,MATCH(1,(GMW!$HY$2:$HY$100=AZ$3)*(GMW!$HZ$2:$HZ$100=AZ$1),0),$B217-1973)</f>
        <v>158.1129</v>
      </c>
      <c r="BA217" cm="1">
        <f t="array" ref="BA217">INDEX(GMW!$A$2:$HZ$100,MATCH(1,(GMW!$HY$2:$HY$100=BA$3)*(GMW!$HZ$2:$HZ$100=BA$1),0),$B217-1973)</f>
        <v>1.905054</v>
      </c>
      <c r="BB217" cm="1">
        <f t="array" ref="BB217">INDEX(GMW!$A$2:$HZ$100,MATCH(1,(GMW!$HY$2:$HY$100=BB$3)*(GMW!$HZ$2:$HZ$100=BB$1),0),$B217-1973)</f>
        <v>55840.11</v>
      </c>
      <c r="BC217" cm="1">
        <f t="array" ref="BC217">INDEX(GMW!$A$2:$HZ$100,MATCH(1,(GMW!$HY$2:$HY$100=BC$3)*(GMW!$HZ$2:$HZ$100=BC$1),0),$B217-1973)</f>
        <v>105.4577</v>
      </c>
      <c r="BD217" cm="1">
        <f t="array" ref="BD217">INDEX(GMW!$A$2:$HZ$100,MATCH(1,(GMW!$HY$2:$HY$100=BD$3)*(GMW!$HZ$2:$HZ$100=BD$1),0),$B217-1973)</f>
        <v>39265.32</v>
      </c>
      <c r="BE217" cm="1">
        <f t="array" ref="BE217">INDEX(GMW!$A$2:$HZ$100,MATCH(1,(GMW!$HY$2:$HY$100=BE$3)*(GMW!$HZ$2:$HZ$100=BE$1),0),$B217-1973)</f>
        <v>3.0137870000000002</v>
      </c>
      <c r="BF217" cm="1">
        <f t="array" ref="BF217">INDEX(GMW!$A$2:$HZ$100,MATCH(1,(GMW!$HY$2:$HY$100=BF$3)*(GMW!$HZ$2:$HZ$100=BF$1),0),$B217-1973)</f>
        <v>-0.9409904</v>
      </c>
      <c r="BG217" cm="1">
        <f t="array" ref="BG217">INDEX(GMW!$A$2:$HZ$100,MATCH(1,(GMW!$HY$2:$HY$100=BG$3)*(GMW!$HZ$2:$HZ$100=BG$1),0),$B217-1973)</f>
        <v>72020.33</v>
      </c>
      <c r="BJ217">
        <f t="shared" si="163"/>
        <v>2032</v>
      </c>
    </row>
    <row r="218" spans="1:63">
      <c r="B218">
        <f t="shared" si="161"/>
        <v>2191</v>
      </c>
      <c r="C218" cm="1">
        <f t="array" ref="C218">INDEX(GMW!$A$2:$HZ$100,MATCH(1,(GMW!$HY$2:$HY$100=C$3)*(GMW!$HZ$2:$HZ$100=C$1),0),$B218-1973)</f>
        <v>655946.6</v>
      </c>
      <c r="D218" cm="1">
        <f t="array" ref="D218">INDEX(GMW!$A$2:$HZ$100,MATCH(1,(GMW!$HY$2:$HY$100=D$3)*(GMW!$HZ$2:$HZ$100=D$1),0),$B218-1973)</f>
        <v>23350.1</v>
      </c>
      <c r="E218" cm="1">
        <f t="array" ref="E218">INDEX(GMW!$A$2:$HZ$100,MATCH(1,(GMW!$HY$2:$HY$100=E$3)*(GMW!$HZ$2:$HZ$100=E$1),0),$B218-1973)</f>
        <v>-9824.9380000000001</v>
      </c>
      <c r="F218" cm="1">
        <f t="array" ref="F218">INDEX(GMW!$A$2:$HZ$100,MATCH(1,(GMW!$HY$2:$HY$100=F$3)*(GMW!$HZ$2:$HZ$100=F$1),0),$B218-1973)</f>
        <v>359961.8</v>
      </c>
      <c r="G218" cm="1">
        <f t="array" ref="G218">INDEX(GMW!$A$2:$HZ$100,MATCH(1,(GMW!$HY$2:$HY$100=G$3)*(GMW!$HZ$2:$HZ$100=G$1),0),$B218-1973)</f>
        <v>13525.16</v>
      </c>
      <c r="H218" cm="1">
        <f t="array" ref="H218">INDEX(GMW!$A$2:$HZ$100,MATCH(1,(GMW!$HY$2:$HY$100=H$3)*(GMW!$HZ$2:$HZ$100=H$1),0),$B218-1973)</f>
        <v>21652.34</v>
      </c>
      <c r="I218" cm="1">
        <f t="array" ref="I218">INDEX(GMW!$A$2:$HZ$100,MATCH(1,(GMW!$HY$2:$HY$100=I$3)*(GMW!$HZ$2:$HZ$100=I$1),0),$B218-1973)</f>
        <v>371789.3</v>
      </c>
      <c r="J218" cm="1">
        <f t="array" ref="J218">INDEX(GMW!$A$2:$HZ$100,MATCH(1,(GMW!$HY$2:$HY$100=J$3)*(GMW!$HZ$2:$HZ$100=J$1),0),$B218-1973)</f>
        <v>3129618</v>
      </c>
      <c r="K218" cm="1">
        <f t="array" ref="K218">INDEX(GMW!$A$2:$HZ$100,MATCH(1,(GMW!$HY$2:$HY$100=K$3)*(GMW!$HZ$2:$HZ$100=K$1),0),$B218-1973)</f>
        <v>944196.6</v>
      </c>
      <c r="L218" cm="1">
        <f t="array" ref="L218">INDEX(GMW!$A$2:$HZ$100,MATCH(1,(GMW!$HY$2:$HY$100=L$3)*(GMW!$HZ$2:$HZ$100=L$1),0),$B218-1973)</f>
        <v>655968.1</v>
      </c>
      <c r="M218" cm="1">
        <f t="array" ref="M218">INDEX(GMW!$A$2:$HZ$100,MATCH(1,(GMW!$HY$2:$HY$100=M$3)*(GMW!$HZ$2:$HZ$100=M$1),0),$B218-1973)</f>
        <v>143.94409999999999</v>
      </c>
      <c r="N218" cm="1">
        <f t="array" ref="N218">INDEX(GMW!$A$2:$HZ$100,MATCH(1,(GMW!$HY$2:$HY$100=N$3)*(GMW!$HZ$2:$HZ$100=N$1),0),$B218-1973)</f>
        <v>158.48259999999999</v>
      </c>
      <c r="O218" cm="1">
        <f t="array" ref="O218">INDEX(GMW!$A$2:$HZ$100,MATCH(1,(GMW!$HY$2:$HY$100=O$3)*(GMW!$HZ$2:$HZ$100=O$1),0),$B218-1973)</f>
        <v>2.0001690000000001</v>
      </c>
      <c r="P218" cm="1">
        <f t="array" ref="P218">INDEX(GMW!$A$2:$HZ$100,MATCH(1,(GMW!$HY$2:$HY$100=P$3)*(GMW!$HZ$2:$HZ$100=P$1),0),$B218-1973)</f>
        <v>54427.19</v>
      </c>
      <c r="Q218" cm="1">
        <f t="array" ref="Q218">INDEX(GMW!$A$2:$HZ$100,MATCH(1,(GMW!$HY$2:$HY$100=Q$3)*(GMW!$HZ$2:$HZ$100=Q$1),0),$B218-1973)</f>
        <v>102.8485</v>
      </c>
      <c r="R218" cm="1">
        <f t="array" ref="R218">INDEX(GMW!$A$2:$HZ$100,MATCH(1,(GMW!$HY$2:$HY$100=R$3)*(GMW!$HZ$2:$HZ$100=R$1),0),$B218-1973)</f>
        <v>36649.589999999997</v>
      </c>
      <c r="S218" cm="1">
        <f t="array" ref="S218">INDEX(GMW!$A$2:$HZ$100,MATCH(1,(GMW!$HY$2:$HY$100=S$3)*(GMW!$HZ$2:$HZ$100=S$1),0),$B218-1973)</f>
        <v>3.7502070000000001</v>
      </c>
      <c r="T218" cm="1">
        <f t="array" ref="T218">INDEX(GMW!$A$2:$HZ$100,MATCH(1,(GMW!$HY$2:$HY$100=T$3)*(GMW!$HZ$2:$HZ$100=T$1),0),$B218-1973)</f>
        <v>-3.2424929999999999E-3</v>
      </c>
      <c r="U218" cm="1">
        <f t="array" ref="U218">INDEX(GMW!$A$2:$HZ$100,MATCH(1,(GMW!$HY$2:$HY$100=U$3)*(GMW!$HZ$2:$HZ$100=U$1),0),$B218-1973)</f>
        <v>72087.070000000007</v>
      </c>
      <c r="V218" cm="1">
        <f t="array" ref="V218">INDEX(GMW!$A$2:$HZ$100,MATCH(1,(GMW!$HY$2:$HY$100=V$3)*(GMW!$HZ$2:$HZ$100=V$1),0),$B218-1973)</f>
        <v>663128.19999999995</v>
      </c>
      <c r="W218" cm="1">
        <f t="array" ref="W218">INDEX(GMW!$A$2:$HZ$100,MATCH(1,(GMW!$HY$2:$HY$100=W$3)*(GMW!$HZ$2:$HZ$100=W$1),0),$B218-1973)</f>
        <v>24688.01</v>
      </c>
      <c r="X218" cm="1">
        <f t="array" ref="X218">INDEX(GMW!$A$2:$HZ$100,MATCH(1,(GMW!$HY$2:$HY$100=X$3)*(GMW!$HZ$2:$HZ$100=X$1),0),$B218-1973)</f>
        <v>-6331.2809999999999</v>
      </c>
      <c r="Y218" cm="1">
        <f t="array" ref="Y218">INDEX(GMW!$A$2:$HZ$100,MATCH(1,(GMW!$HY$2:$HY$100=Y$3)*(GMW!$HZ$2:$HZ$100=Y$1),0),$B218-1973)</f>
        <v>365214.2</v>
      </c>
      <c r="Z218" cm="1">
        <f t="array" ref="Z218">INDEX(GMW!$A$2:$HZ$100,MATCH(1,(GMW!$HY$2:$HY$100=Z$3)*(GMW!$HZ$2:$HZ$100=Z$1),0),$B218-1973)</f>
        <v>18356.73</v>
      </c>
      <c r="AA218" cm="1">
        <f t="array" ref="AA218">INDEX(GMW!$A$2:$HZ$100,MATCH(1,(GMW!$HY$2:$HY$100=AA$3)*(GMW!$HZ$2:$HZ$100=AA$1),0),$B218-1973)</f>
        <v>21652.34</v>
      </c>
      <c r="AB218" cm="1">
        <f t="array" ref="AB218">INDEX(GMW!$A$2:$HZ$100,MATCH(1,(GMW!$HY$2:$HY$100=AB$3)*(GMW!$HZ$2:$HZ$100=AB$1),0),$B218-1973)</f>
        <v>380535.3</v>
      </c>
      <c r="AC218" cm="1">
        <f t="array" ref="AC218">INDEX(GMW!$A$2:$HZ$100,MATCH(1,(GMW!$HY$2:$HY$100=AC$3)*(GMW!$HZ$2:$HZ$100=AC$1),0),$B218-1973)</f>
        <v>3210495</v>
      </c>
      <c r="AD218" cm="1">
        <f t="array" ref="AD218">INDEX(GMW!$A$2:$HZ$100,MATCH(1,(GMW!$HY$2:$HY$100=AD$3)*(GMW!$HZ$2:$HZ$100=AD$1),0),$B218-1973)</f>
        <v>959575.1</v>
      </c>
      <c r="AE218" cm="1">
        <f t="array" ref="AE218">INDEX(GMW!$A$2:$HZ$100,MATCH(1,(GMW!$HY$2:$HY$100=AE$3)*(GMW!$HZ$2:$HZ$100=AE$1),0),$B218-1973)</f>
        <v>664029.69999999995</v>
      </c>
      <c r="AF218" cm="1">
        <f t="array" ref="AF218">INDEX(GMW!$A$2:$HZ$100,MATCH(1,(GMW!$HY$2:$HY$100=AF$3)*(GMW!$HZ$2:$HZ$100=AF$1),0),$B218-1973)</f>
        <v>144.7045</v>
      </c>
      <c r="AG218" cm="1">
        <f t="array" ref="AG218">INDEX(GMW!$A$2:$HZ$100,MATCH(1,(GMW!$HY$2:$HY$100=AG$3)*(GMW!$HZ$2:$HZ$100=AG$1),0),$B218-1973)</f>
        <v>159.13839999999999</v>
      </c>
      <c r="AH218" cm="1">
        <f t="array" ref="AH218">INDEX(GMW!$A$2:$HZ$100,MATCH(1,(GMW!$HY$2:$HY$100=AH$3)*(GMW!$HZ$2:$HZ$100=AH$1),0),$B218-1973)</f>
        <v>2.050837</v>
      </c>
      <c r="AI218" cm="1">
        <f t="array" ref="AI218">INDEX(GMW!$A$2:$HZ$100,MATCH(1,(GMW!$HY$2:$HY$100=AI$3)*(GMW!$HZ$2:$HZ$100=AI$1),0),$B218-1973)</f>
        <v>54909.66</v>
      </c>
      <c r="AJ218" cm="1">
        <f t="array" ref="AJ218">INDEX(GMW!$A$2:$HZ$100,MATCH(1,(GMW!$HY$2:$HY$100=AJ$3)*(GMW!$HZ$2:$HZ$100=AJ$1),0),$B218-1973)</f>
        <v>103.7376</v>
      </c>
      <c r="AK218" cm="1">
        <f t="array" ref="AK218">INDEX(GMW!$A$2:$HZ$100,MATCH(1,(GMW!$HY$2:$HY$100=AK$3)*(GMW!$HZ$2:$HZ$100=AK$1),0),$B218-1973)</f>
        <v>37853.699999999997</v>
      </c>
      <c r="AL218" cm="1">
        <f t="array" ref="AL218">INDEX(GMW!$A$2:$HZ$100,MATCH(1,(GMW!$HY$2:$HY$100=AL$3)*(GMW!$HZ$2:$HZ$100=AL$1),0),$B218-1973)</f>
        <v>3.5413589999999999</v>
      </c>
      <c r="AM218" cm="1">
        <f t="array" ref="AM218">INDEX(GMW!$A$2:$HZ$100,MATCH(1,(GMW!$HY$2:$HY$100=AM$3)*(GMW!$HZ$2:$HZ$100=AM$1),0),$B218-1973)</f>
        <v>-0.13580320000000001</v>
      </c>
      <c r="AN218" cm="1">
        <f t="array" ref="AN218">INDEX(GMW!$A$2:$HZ$100,MATCH(1,(GMW!$HY$2:$HY$100=AN$3)*(GMW!$HZ$2:$HZ$100=AN$1),0),$B218-1973)</f>
        <v>72087.070000000007</v>
      </c>
      <c r="AO218" cm="1">
        <f t="array" ref="AO218">INDEX(GMW!$A$2:$HZ$100,MATCH(1,(GMW!$HY$2:$HY$100=AO$3)*(GMW!$HZ$2:$HZ$100=AO$1),0),$B218-1973)</f>
        <v>677242.5</v>
      </c>
      <c r="AP218" cm="1">
        <f t="array" ref="AP218">INDEX(GMW!$A$2:$HZ$100,MATCH(1,(GMW!$HY$2:$HY$100=AP$3)*(GMW!$HZ$2:$HZ$100=AP$1),0),$B218-1973)</f>
        <v>17658.259999999998</v>
      </c>
      <c r="AQ218" cm="1">
        <f t="array" ref="AQ218">INDEX(GMW!$A$2:$HZ$100,MATCH(1,(GMW!$HY$2:$HY$100=AQ$3)*(GMW!$HZ$2:$HZ$100=AQ$1),0),$B218-1973)</f>
        <v>580.40629999999999</v>
      </c>
      <c r="AR218" cm="1">
        <f t="array" ref="AR218">INDEX(GMW!$A$2:$HZ$100,MATCH(1,(GMW!$HY$2:$HY$100=AR$3)*(GMW!$HZ$2:$HZ$100=AR$1),0),$B218-1973)</f>
        <v>365224.4</v>
      </c>
      <c r="AS218" cm="1">
        <f t="array" ref="AS218">INDEX(GMW!$A$2:$HZ$100,MATCH(1,(GMW!$HY$2:$HY$100=AS$3)*(GMW!$HZ$2:$HZ$100=AS$1),0),$B218-1973)</f>
        <v>18238.66</v>
      </c>
      <c r="AT218" cm="1">
        <f t="array" ref="AT218">INDEX(GMW!$A$2:$HZ$100,MATCH(1,(GMW!$HY$2:$HY$100=AT$3)*(GMW!$HZ$2:$HZ$100=AT$1),0),$B218-1973)</f>
        <v>21652.34</v>
      </c>
      <c r="AU218" cm="1">
        <f t="array" ref="AU218">INDEX(GMW!$A$2:$HZ$100,MATCH(1,(GMW!$HY$2:$HY$100=AU$3)*(GMW!$HZ$2:$HZ$100=AU$1),0),$B218-1973)</f>
        <v>387457.2</v>
      </c>
      <c r="AV218" cm="1">
        <f t="array" ref="AV218">INDEX(GMW!$A$2:$HZ$100,MATCH(1,(GMW!$HY$2:$HY$100=AV$3)*(GMW!$HZ$2:$HZ$100=AV$1),0),$B218-1973)</f>
        <v>3116698</v>
      </c>
      <c r="AW218" cm="1">
        <f t="array" ref="AW218">INDEX(GMW!$A$2:$HZ$100,MATCH(1,(GMW!$HY$2:$HY$100=AW$3)*(GMW!$HZ$2:$HZ$100=AW$1),0),$B218-1973)</f>
        <v>978747.1</v>
      </c>
      <c r="AX218" cm="1">
        <f t="array" ref="AX218">INDEX(GMW!$A$2:$HZ$100,MATCH(1,(GMW!$HY$2:$HY$100=AX$3)*(GMW!$HZ$2:$HZ$100=AX$1),0),$B218-1973)</f>
        <v>683289.8</v>
      </c>
      <c r="AY218" cm="1">
        <f t="array" ref="AY218">INDEX(GMW!$A$2:$HZ$100,MATCH(1,(GMW!$HY$2:$HY$100=AY$3)*(GMW!$HZ$2:$HZ$100=AY$1),0),$B218-1973)</f>
        <v>144.5197</v>
      </c>
      <c r="AZ218" cm="1">
        <f t="array" ref="AZ218">INDEX(GMW!$A$2:$HZ$100,MATCH(1,(GMW!$HY$2:$HY$100=AZ$3)*(GMW!$HZ$2:$HZ$100=AZ$1),0),$B218-1973)</f>
        <v>158.79849999999999</v>
      </c>
      <c r="BA218" cm="1">
        <f t="array" ref="BA218">INDEX(GMW!$A$2:$HZ$100,MATCH(1,(GMW!$HY$2:$HY$100=BA$3)*(GMW!$HZ$2:$HZ$100=BA$1),0),$B218-1973)</f>
        <v>1.906768</v>
      </c>
      <c r="BB218" cm="1">
        <f t="array" ref="BB218">INDEX(GMW!$A$2:$HZ$100,MATCH(1,(GMW!$HY$2:$HY$100=BB$3)*(GMW!$HZ$2:$HZ$100=BB$1),0),$B218-1973)</f>
        <v>55998.45</v>
      </c>
      <c r="BC218" cm="1">
        <f t="array" ref="BC218">INDEX(GMW!$A$2:$HZ$100,MATCH(1,(GMW!$HY$2:$HY$100=BC$3)*(GMW!$HZ$2:$HZ$100=BC$1),0),$B218-1973)</f>
        <v>105.7628</v>
      </c>
      <c r="BD218" cm="1">
        <f t="array" ref="BD218">INDEX(GMW!$A$2:$HZ$100,MATCH(1,(GMW!$HY$2:$HY$100=BD$3)*(GMW!$HZ$2:$HZ$100=BD$1),0),$B218-1973)</f>
        <v>39402.699999999997</v>
      </c>
      <c r="BE218" cm="1">
        <f t="array" ref="BE218">INDEX(GMW!$A$2:$HZ$100,MATCH(1,(GMW!$HY$2:$HY$100=BE$3)*(GMW!$HZ$2:$HZ$100=BE$1),0),$B218-1973)</f>
        <v>3.008286</v>
      </c>
      <c r="BF218" cm="1">
        <f t="array" ref="BF218">INDEX(GMW!$A$2:$HZ$100,MATCH(1,(GMW!$HY$2:$HY$100=BF$3)*(GMW!$HZ$2:$HZ$100=BF$1),0),$B218-1973)</f>
        <v>-0.88920589999999999</v>
      </c>
      <c r="BG218" cm="1">
        <f t="array" ref="BG218">INDEX(GMW!$A$2:$HZ$100,MATCH(1,(GMW!$HY$2:$HY$100=BG$3)*(GMW!$HZ$2:$HZ$100=BG$1),0),$B218-1973)</f>
        <v>72087.070000000007</v>
      </c>
      <c r="BJ218">
        <f t="shared" si="163"/>
        <v>2032</v>
      </c>
    </row>
    <row r="219" spans="1:63">
      <c r="A219">
        <v>2033</v>
      </c>
      <c r="B219">
        <f t="shared" si="161"/>
        <v>2192</v>
      </c>
      <c r="C219" cm="1">
        <f t="array" ref="C219">INDEX(GMW!$A$2:$HZ$100,MATCH(1,(GMW!$HY$2:$HY$100=C$3)*(GMW!$HZ$2:$HZ$100=C$1),0),$B219-1973)</f>
        <v>658348.80000000005</v>
      </c>
      <c r="D219" cm="1">
        <f t="array" ref="D219">INDEX(GMW!$A$2:$HZ$100,MATCH(1,(GMW!$HY$2:$HY$100=D$3)*(GMW!$HZ$2:$HZ$100=D$1),0),$B219-1973)</f>
        <v>-24859.13</v>
      </c>
      <c r="E219" cm="1">
        <f t="array" ref="E219">INDEX(GMW!$A$2:$HZ$100,MATCH(1,(GMW!$HY$2:$HY$100=E$3)*(GMW!$HZ$2:$HZ$100=E$1),0),$B219-1973)</f>
        <v>48864.78</v>
      </c>
      <c r="F219" cm="1">
        <f t="array" ref="F219">INDEX(GMW!$A$2:$HZ$100,MATCH(1,(GMW!$HY$2:$HY$100=F$3)*(GMW!$HZ$2:$HZ$100=F$1),0),$B219-1973)</f>
        <v>358917.4</v>
      </c>
      <c r="G219" cm="1">
        <f t="array" ref="G219">INDEX(GMW!$A$2:$HZ$100,MATCH(1,(GMW!$HY$2:$HY$100=G$3)*(GMW!$HZ$2:$HZ$100=G$1),0),$B219-1973)</f>
        <v>24005.65</v>
      </c>
      <c r="H219" cm="1">
        <f t="array" ref="H219">INDEX(GMW!$A$2:$HZ$100,MATCH(1,(GMW!$HY$2:$HY$100=H$3)*(GMW!$HZ$2:$HZ$100=H$1),0),$B219-1973)</f>
        <v>21652.35</v>
      </c>
      <c r="I219" cm="1">
        <f t="array" ref="I219">INDEX(GMW!$A$2:$HZ$100,MATCH(1,(GMW!$HY$2:$HY$100=I$3)*(GMW!$HZ$2:$HZ$100=I$1),0),$B219-1973)</f>
        <v>429434.5</v>
      </c>
      <c r="J219" cm="1">
        <f t="array" ref="J219">INDEX(GMW!$A$2:$HZ$100,MATCH(1,(GMW!$HY$2:$HY$100=J$3)*(GMW!$HZ$2:$HZ$100=J$1),0),$B219-1973)</f>
        <v>3104759</v>
      </c>
      <c r="K219" cm="1">
        <f t="array" ref="K219">INDEX(GMW!$A$2:$HZ$100,MATCH(1,(GMW!$HY$2:$HY$100=K$3)*(GMW!$HZ$2:$HZ$100=K$1),0),$B219-1973)</f>
        <v>952761</v>
      </c>
      <c r="L219" cm="1">
        <f t="array" ref="L219">INDEX(GMW!$A$2:$HZ$100,MATCH(1,(GMW!$HY$2:$HY$100=L$3)*(GMW!$HZ$2:$HZ$100=L$1),0),$B219-1973)</f>
        <v>658378.6</v>
      </c>
      <c r="M219" cm="1">
        <f t="array" ref="M219">INDEX(GMW!$A$2:$HZ$100,MATCH(1,(GMW!$HY$2:$HY$100=M$3)*(GMW!$HZ$2:$HZ$100=M$1),0),$B219-1973)</f>
        <v>144.71979999999999</v>
      </c>
      <c r="N219" cm="1">
        <f t="array" ref="N219">INDEX(GMW!$A$2:$HZ$100,MATCH(1,(GMW!$HY$2:$HY$100=N$3)*(GMW!$HZ$2:$HZ$100=N$1),0),$B219-1973)</f>
        <v>158.59569999999999</v>
      </c>
      <c r="O219" cm="1">
        <f t="array" ref="O219">INDEX(GMW!$A$2:$HZ$100,MATCH(1,(GMW!$HY$2:$HY$100=O$3)*(GMW!$HZ$2:$HZ$100=O$1),0),$B219-1973)</f>
        <v>2.0001380000000002</v>
      </c>
      <c r="P219" cm="1">
        <f t="array" ref="P219">INDEX(GMW!$A$2:$HZ$100,MATCH(1,(GMW!$HY$2:$HY$100=P$3)*(GMW!$HZ$2:$HZ$100=P$1),0),$B219-1973)</f>
        <v>54520.27</v>
      </c>
      <c r="Q219" cm="1">
        <f t="array" ref="Q219">INDEX(GMW!$A$2:$HZ$100,MATCH(1,(GMW!$HY$2:$HY$100=Q$3)*(GMW!$HZ$2:$HZ$100=Q$1),0),$B219-1973)</f>
        <v>103.0287</v>
      </c>
      <c r="R219" cm="1">
        <f t="array" ref="R219">INDEX(GMW!$A$2:$HZ$100,MATCH(1,(GMW!$HY$2:$HY$100=R$3)*(GMW!$HZ$2:$HZ$100=R$1),0),$B219-1973)</f>
        <v>36771.57</v>
      </c>
      <c r="S219" cm="1">
        <f t="array" ref="S219">INDEX(GMW!$A$2:$HZ$100,MATCH(1,(GMW!$HY$2:$HY$100=S$3)*(GMW!$HZ$2:$HZ$100=S$1),0),$B219-1973)</f>
        <v>3.7502209999999998</v>
      </c>
      <c r="T219" cm="1">
        <f t="array" ref="T219">INDEX(GMW!$A$2:$HZ$100,MATCH(1,(GMW!$HY$2:$HY$100=T$3)*(GMW!$HZ$2:$HZ$100=T$1),0),$B219-1973)</f>
        <v>-4.4822689999999997E-3</v>
      </c>
      <c r="U219" cm="1">
        <f t="array" ref="U219">INDEX(GMW!$A$2:$HZ$100,MATCH(1,(GMW!$HY$2:$HY$100=U$3)*(GMW!$HZ$2:$HZ$100=U$1),0),$B219-1973)</f>
        <v>72153.8</v>
      </c>
      <c r="V219" cm="1">
        <f t="array" ref="V219">INDEX(GMW!$A$2:$HZ$100,MATCH(1,(GMW!$HY$2:$HY$100=V$3)*(GMW!$HZ$2:$HZ$100=V$1),0),$B219-1973)</f>
        <v>665856.69999999995</v>
      </c>
      <c r="W219" cm="1">
        <f t="array" ref="W219">INDEX(GMW!$A$2:$HZ$100,MATCH(1,(GMW!$HY$2:$HY$100=W$3)*(GMW!$HZ$2:$HZ$100=W$1),0),$B219-1973)</f>
        <v>-23882.93</v>
      </c>
      <c r="X219" cm="1">
        <f t="array" ref="X219">INDEX(GMW!$A$2:$HZ$100,MATCH(1,(GMW!$HY$2:$HY$100=X$3)*(GMW!$HZ$2:$HZ$100=X$1),0),$B219-1973)</f>
        <v>52842.06</v>
      </c>
      <c r="Y219" cm="1">
        <f t="array" ref="Y219">INDEX(GMW!$A$2:$HZ$100,MATCH(1,(GMW!$HY$2:$HY$100=Y$3)*(GMW!$HZ$2:$HZ$100=Y$1),0),$B219-1973)</f>
        <v>364235</v>
      </c>
      <c r="Z219" cm="1">
        <f t="array" ref="Z219">INDEX(GMW!$A$2:$HZ$100,MATCH(1,(GMW!$HY$2:$HY$100=Z$3)*(GMW!$HZ$2:$HZ$100=Z$1),0),$B219-1973)</f>
        <v>28959.13</v>
      </c>
      <c r="AA219" cm="1">
        <f t="array" ref="AA219">INDEX(GMW!$A$2:$HZ$100,MATCH(1,(GMW!$HY$2:$HY$100=AA$3)*(GMW!$HZ$2:$HZ$100=AA$1),0),$B219-1973)</f>
        <v>21652.35</v>
      </c>
      <c r="AB219" cm="1">
        <f t="array" ref="AB219">INDEX(GMW!$A$2:$HZ$100,MATCH(1,(GMW!$HY$2:$HY$100=AB$3)*(GMW!$HZ$2:$HZ$100=AB$1),0),$B219-1973)</f>
        <v>438729.4</v>
      </c>
      <c r="AC219" cm="1">
        <f t="array" ref="AC219">INDEX(GMW!$A$2:$HZ$100,MATCH(1,(GMW!$HY$2:$HY$100=AC$3)*(GMW!$HZ$2:$HZ$100=AC$1),0),$B219-1973)</f>
        <v>3186612</v>
      </c>
      <c r="AD219" cm="1">
        <f t="array" ref="AD219">INDEX(GMW!$A$2:$HZ$100,MATCH(1,(GMW!$HY$2:$HY$100=AD$3)*(GMW!$HZ$2:$HZ$100=AD$1),0),$B219-1973)</f>
        <v>968758.4</v>
      </c>
      <c r="AE219" cm="1">
        <f t="array" ref="AE219">INDEX(GMW!$A$2:$HZ$100,MATCH(1,(GMW!$HY$2:$HY$100=AE$3)*(GMW!$HZ$2:$HZ$100=AE$1),0),$B219-1973)</f>
        <v>666571.4</v>
      </c>
      <c r="AF219" cm="1">
        <f t="array" ref="AF219">INDEX(GMW!$A$2:$HZ$100,MATCH(1,(GMW!$HY$2:$HY$100=AF$3)*(GMW!$HZ$2:$HZ$100=AF$1),0),$B219-1973)</f>
        <v>145.49090000000001</v>
      </c>
      <c r="AG219" cm="1">
        <f t="array" ref="AG219">INDEX(GMW!$A$2:$HZ$100,MATCH(1,(GMW!$HY$2:$HY$100=AG$3)*(GMW!$HZ$2:$HZ$100=AG$1),0),$B219-1973)</f>
        <v>159.26679999999999</v>
      </c>
      <c r="AH219" cm="1">
        <f t="array" ref="AH219">INDEX(GMW!$A$2:$HZ$100,MATCH(1,(GMW!$HY$2:$HY$100=AH$3)*(GMW!$HZ$2:$HZ$100=AH$1),0),$B219-1973)</f>
        <v>2.0521699999999998</v>
      </c>
      <c r="AI219" cm="1">
        <f t="array" ref="AI219">INDEX(GMW!$A$2:$HZ$100,MATCH(1,(GMW!$HY$2:$HY$100=AI$3)*(GMW!$HZ$2:$HZ$100=AI$1),0),$B219-1973)</f>
        <v>55028.65</v>
      </c>
      <c r="AJ219" cm="1">
        <f t="array" ref="AJ219">INDEX(GMW!$A$2:$HZ$100,MATCH(1,(GMW!$HY$2:$HY$100=AJ$3)*(GMW!$HZ$2:$HZ$100=AJ$1),0),$B219-1973)</f>
        <v>103.9662</v>
      </c>
      <c r="AK219" cm="1">
        <f t="array" ref="AK219">INDEX(GMW!$A$2:$HZ$100,MATCH(1,(GMW!$HY$2:$HY$100=AK$3)*(GMW!$HZ$2:$HZ$100=AK$1),0),$B219-1973)</f>
        <v>37991.589999999997</v>
      </c>
      <c r="AL219" cm="1">
        <f t="array" ref="AL219">INDEX(GMW!$A$2:$HZ$100,MATCH(1,(GMW!$HY$2:$HY$100=AL$3)*(GMW!$HZ$2:$HZ$100=AL$1),0),$B219-1973)</f>
        <v>3.5504229999999999</v>
      </c>
      <c r="AM219" cm="1">
        <f t="array" ref="AM219">INDEX(GMW!$A$2:$HZ$100,MATCH(1,(GMW!$HY$2:$HY$100=AM$3)*(GMW!$HZ$2:$HZ$100=AM$1),0),$B219-1973)</f>
        <v>-0.10747909999999999</v>
      </c>
      <c r="AN219" cm="1">
        <f t="array" ref="AN219">INDEX(GMW!$A$2:$HZ$100,MATCH(1,(GMW!$HY$2:$HY$100=AN$3)*(GMW!$HZ$2:$HZ$100=AN$1),0),$B219-1973)</f>
        <v>72153.8</v>
      </c>
      <c r="AO219" cm="1">
        <f t="array" ref="AO219">INDEX(GMW!$A$2:$HZ$100,MATCH(1,(GMW!$HY$2:$HY$100=AO$3)*(GMW!$HZ$2:$HZ$100=AO$1),0),$B219-1973)</f>
        <v>680586.6</v>
      </c>
      <c r="AP219" cm="1">
        <f t="array" ref="AP219">INDEX(GMW!$A$2:$HZ$100,MATCH(1,(GMW!$HY$2:$HY$100=AP$3)*(GMW!$HZ$2:$HZ$100=AP$1),0),$B219-1973)</f>
        <v>-31725.31</v>
      </c>
      <c r="AQ219" cm="1">
        <f t="array" ref="AQ219">INDEX(GMW!$A$2:$HZ$100,MATCH(1,(GMW!$HY$2:$HY$100=AQ$3)*(GMW!$HZ$2:$HZ$100=AQ$1),0),$B219-1973)</f>
        <v>60564.84</v>
      </c>
      <c r="AR219" cm="1">
        <f t="array" ref="AR219">INDEX(GMW!$A$2:$HZ$100,MATCH(1,(GMW!$HY$2:$HY$100=AR$3)*(GMW!$HZ$2:$HZ$100=AR$1),0),$B219-1973)</f>
        <v>364316.2</v>
      </c>
      <c r="AS219" cm="1">
        <f t="array" ref="AS219">INDEX(GMW!$A$2:$HZ$100,MATCH(1,(GMW!$HY$2:$HY$100=AS$3)*(GMW!$HZ$2:$HZ$100=AS$1),0),$B219-1973)</f>
        <v>28839.53</v>
      </c>
      <c r="AT219" cm="1">
        <f t="array" ref="AT219">INDEX(GMW!$A$2:$HZ$100,MATCH(1,(GMW!$HY$2:$HY$100=AT$3)*(GMW!$HZ$2:$HZ$100=AT$1),0),$B219-1973)</f>
        <v>21652.35</v>
      </c>
      <c r="AU219" cm="1">
        <f t="array" ref="AU219">INDEX(GMW!$A$2:$HZ$100,MATCH(1,(GMW!$HY$2:$HY$100=AU$3)*(GMW!$HZ$2:$HZ$100=AU$1),0),$B219-1973)</f>
        <v>446533.4</v>
      </c>
      <c r="AV219" cm="1">
        <f t="array" ref="AV219">INDEX(GMW!$A$2:$HZ$100,MATCH(1,(GMW!$HY$2:$HY$100=AV$3)*(GMW!$HZ$2:$HZ$100=AV$1),0),$B219-1973)</f>
        <v>3084973</v>
      </c>
      <c r="AW219" cm="1">
        <f t="array" ref="AW219">INDEX(GMW!$A$2:$HZ$100,MATCH(1,(GMW!$HY$2:$HY$100=AW$3)*(GMW!$HZ$2:$HZ$100=AW$1),0),$B219-1973)</f>
        <v>989045.5</v>
      </c>
      <c r="AX219" cm="1">
        <f t="array" ref="AX219">INDEX(GMW!$A$2:$HZ$100,MATCH(1,(GMW!$HY$2:$HY$100=AX$3)*(GMW!$HZ$2:$HZ$100=AX$1),0),$B219-1973)</f>
        <v>686085.8</v>
      </c>
      <c r="AY219" cm="1">
        <f t="array" ref="AY219">INDEX(GMW!$A$2:$HZ$100,MATCH(1,(GMW!$HY$2:$HY$100=AY$3)*(GMW!$HZ$2:$HZ$100=AY$1),0),$B219-1973)</f>
        <v>145.32329999999999</v>
      </c>
      <c r="AZ219" cm="1">
        <f t="array" ref="AZ219">INDEX(GMW!$A$2:$HZ$100,MATCH(1,(GMW!$HY$2:$HY$100=AZ$3)*(GMW!$HZ$2:$HZ$100=AZ$1),0),$B219-1973)</f>
        <v>158.93610000000001</v>
      </c>
      <c r="BA219" cm="1">
        <f t="array" ref="BA219">INDEX(GMW!$A$2:$HZ$100,MATCH(1,(GMW!$HY$2:$HY$100=BA$3)*(GMW!$HZ$2:$HZ$100=BA$1),0),$B219-1973)</f>
        <v>1.9076599999999999</v>
      </c>
      <c r="BB219" cm="1">
        <f t="array" ref="BB219">INDEX(GMW!$A$2:$HZ$100,MATCH(1,(GMW!$HY$2:$HY$100=BB$3)*(GMW!$HZ$2:$HZ$100=BB$1),0),$B219-1973)</f>
        <v>56162.52</v>
      </c>
      <c r="BC219" cm="1">
        <f t="array" ref="BC219">INDEX(GMW!$A$2:$HZ$100,MATCH(1,(GMW!$HY$2:$HY$100=BC$3)*(GMW!$HZ$2:$HZ$100=BC$1),0),$B219-1973)</f>
        <v>106.07940000000001</v>
      </c>
      <c r="BD219" cm="1">
        <f t="array" ref="BD219">INDEX(GMW!$A$2:$HZ$100,MATCH(1,(GMW!$HY$2:$HY$100=BD$3)*(GMW!$HZ$2:$HZ$100=BD$1),0),$B219-1973)</f>
        <v>39603.769999999997</v>
      </c>
      <c r="BE219" cm="1">
        <f t="array" ref="BE219">INDEX(GMW!$A$2:$HZ$100,MATCH(1,(GMW!$HY$2:$HY$100=BE$3)*(GMW!$HZ$2:$HZ$100=BE$1),0),$B219-1973)</f>
        <v>2.9996779999999998</v>
      </c>
      <c r="BF219" cm="1">
        <f t="array" ref="BF219">INDEX(GMW!$A$2:$HZ$100,MATCH(1,(GMW!$HY$2:$HY$100=BF$3)*(GMW!$HZ$2:$HZ$100=BF$1),0),$B219-1973)</f>
        <v>-0.80490110000000004</v>
      </c>
      <c r="BG219" cm="1">
        <f t="array" ref="BG219">INDEX(GMW!$A$2:$HZ$100,MATCH(1,(GMW!$HY$2:$HY$100=BG$3)*(GMW!$HZ$2:$HZ$100=BG$1),0),$B219-1973)</f>
        <v>72153.8</v>
      </c>
      <c r="BJ219">
        <f t="shared" si="163"/>
        <v>2032</v>
      </c>
      <c r="BK219" t="str">
        <f t="shared" ref="BK219" si="167">BJ219&amp;"01"</f>
        <v>203201</v>
      </c>
    </row>
    <row r="220" spans="1:63">
      <c r="B220">
        <f t="shared" si="161"/>
        <v>2193</v>
      </c>
      <c r="C220" cm="1">
        <f t="array" ref="C220">INDEX(GMW!$A$2:$HZ$100,MATCH(1,(GMW!$HY$2:$HY$100=C$3)*(GMW!$HZ$2:$HZ$100=C$1),0),$B220-1973)</f>
        <v>660699</v>
      </c>
      <c r="D220" cm="1">
        <f t="array" ref="D220">INDEX(GMW!$A$2:$HZ$100,MATCH(1,(GMW!$HY$2:$HY$100=D$3)*(GMW!$HZ$2:$HZ$100=D$1),0),$B220-1973)</f>
        <v>18133.669999999998</v>
      </c>
      <c r="E220" cm="1">
        <f t="array" ref="E220">INDEX(GMW!$A$2:$HZ$100,MATCH(1,(GMW!$HY$2:$HY$100=E$3)*(GMW!$HZ$2:$HZ$100=E$1),0),$B220-1973)</f>
        <v>-6591.2870000000003</v>
      </c>
      <c r="F220" cm="1">
        <f t="array" ref="F220">INDEX(GMW!$A$2:$HZ$100,MATCH(1,(GMW!$HY$2:$HY$100=F$3)*(GMW!$HZ$2:$HZ$100=F$1),0),$B220-1973)</f>
        <v>367005.2</v>
      </c>
      <c r="G220" cm="1">
        <f t="array" ref="G220">INDEX(GMW!$A$2:$HZ$100,MATCH(1,(GMW!$HY$2:$HY$100=G$3)*(GMW!$HZ$2:$HZ$100=G$1),0),$B220-1973)</f>
        <v>11542.39</v>
      </c>
      <c r="H220" cm="1">
        <f t="array" ref="H220">INDEX(GMW!$A$2:$HZ$100,MATCH(1,(GMW!$HY$2:$HY$100=H$3)*(GMW!$HZ$2:$HZ$100=H$1),0),$B220-1973)</f>
        <v>22446.19</v>
      </c>
      <c r="I220" cm="1">
        <f t="array" ref="I220">INDEX(GMW!$A$2:$HZ$100,MATCH(1,(GMW!$HY$2:$HY$100=I$3)*(GMW!$HZ$2:$HZ$100=I$1),0),$B220-1973)</f>
        <v>382860.1</v>
      </c>
      <c r="J220" cm="1">
        <f t="array" ref="J220">INDEX(GMW!$A$2:$HZ$100,MATCH(1,(GMW!$HY$2:$HY$100=J$3)*(GMW!$HZ$2:$HZ$100=J$1),0),$B220-1973)</f>
        <v>3122893</v>
      </c>
      <c r="K220" cm="1">
        <f t="array" ref="K220">INDEX(GMW!$A$2:$HZ$100,MATCH(1,(GMW!$HY$2:$HY$100=K$3)*(GMW!$HZ$2:$HZ$100=K$1),0),$B220-1973)</f>
        <v>961316.3</v>
      </c>
      <c r="L220" cm="1">
        <f t="array" ref="L220">INDEX(GMW!$A$2:$HZ$100,MATCH(1,(GMW!$HY$2:$HY$100=L$3)*(GMW!$HZ$2:$HZ$100=L$1),0),$B220-1973)</f>
        <v>660718.4</v>
      </c>
      <c r="M220" cm="1">
        <f t="array" ref="M220">INDEX(GMW!$A$2:$HZ$100,MATCH(1,(GMW!$HY$2:$HY$100=M$3)*(GMW!$HZ$2:$HZ$100=M$1),0),$B220-1973)</f>
        <v>145.4999</v>
      </c>
      <c r="N220" cm="1">
        <f t="array" ref="N220">INDEX(GMW!$A$2:$HZ$100,MATCH(1,(GMW!$HY$2:$HY$100=N$3)*(GMW!$HZ$2:$HZ$100=N$1),0),$B220-1973)</f>
        <v>160.06960000000001</v>
      </c>
      <c r="O220" cm="1">
        <f t="array" ref="O220">INDEX(GMW!$A$2:$HZ$100,MATCH(1,(GMW!$HY$2:$HY$100=O$3)*(GMW!$HZ$2:$HZ$100=O$1),0),$B220-1973)</f>
        <v>2.000095</v>
      </c>
      <c r="P220" cm="1">
        <f t="array" ref="P220">INDEX(GMW!$A$2:$HZ$100,MATCH(1,(GMW!$HY$2:$HY$100=P$3)*(GMW!$HZ$2:$HZ$100=P$1),0),$B220-1973)</f>
        <v>54615.39</v>
      </c>
      <c r="Q220" cm="1">
        <f t="array" ref="Q220">INDEX(GMW!$A$2:$HZ$100,MATCH(1,(GMW!$HY$2:$HY$100=Q$3)*(GMW!$HZ$2:$HZ$100=Q$1),0),$B220-1973)</f>
        <v>103.21339999999999</v>
      </c>
      <c r="R220" cm="1">
        <f t="array" ref="R220">INDEX(GMW!$A$2:$HZ$100,MATCH(1,(GMW!$HY$2:$HY$100=R$3)*(GMW!$HZ$2:$HZ$100=R$1),0),$B220-1973)</f>
        <v>36891.54</v>
      </c>
      <c r="S220" cm="1">
        <f t="array" ref="S220">INDEX(GMW!$A$2:$HZ$100,MATCH(1,(GMW!$HY$2:$HY$100=S$3)*(GMW!$HZ$2:$HZ$100=S$1),0),$B220-1973)</f>
        <v>3.75021</v>
      </c>
      <c r="T220" cm="1">
        <f t="array" ref="T220">INDEX(GMW!$A$2:$HZ$100,MATCH(1,(GMW!$HY$2:$HY$100=T$3)*(GMW!$HZ$2:$HZ$100=T$1),0),$B220-1973)</f>
        <v>-2.9563900000000001E-3</v>
      </c>
      <c r="U220" cm="1">
        <f t="array" ref="U220">INDEX(GMW!$A$2:$HZ$100,MATCH(1,(GMW!$HY$2:$HY$100=U$3)*(GMW!$HZ$2:$HZ$100=U$1),0),$B220-1973)</f>
        <v>72220.539999999994</v>
      </c>
      <c r="V220" cm="1">
        <f t="array" ref="V220">INDEX(GMW!$A$2:$HZ$100,MATCH(1,(GMW!$HY$2:$HY$100=V$3)*(GMW!$HZ$2:$HZ$100=V$1),0),$B220-1973)</f>
        <v>668452.6</v>
      </c>
      <c r="W220" cm="1">
        <f t="array" ref="W220">INDEX(GMW!$A$2:$HZ$100,MATCH(1,(GMW!$HY$2:$HY$100=W$3)*(GMW!$HZ$2:$HZ$100=W$1),0),$B220-1973)</f>
        <v>19532.2</v>
      </c>
      <c r="X220" cm="1">
        <f t="array" ref="X220">INDEX(GMW!$A$2:$HZ$100,MATCH(1,(GMW!$HY$2:$HY$100=X$3)*(GMW!$HZ$2:$HZ$100=X$1),0),$B220-1973)</f>
        <v>-2949.2869999999998</v>
      </c>
      <c r="Y220" cm="1">
        <f t="array" ref="Y220">INDEX(GMW!$A$2:$HZ$100,MATCH(1,(GMW!$HY$2:$HY$100=Y$3)*(GMW!$HZ$2:$HZ$100=Y$1),0),$B220-1973)</f>
        <v>372485.5</v>
      </c>
      <c r="Z220" cm="1">
        <f t="array" ref="Z220">INDEX(GMW!$A$2:$HZ$100,MATCH(1,(GMW!$HY$2:$HY$100=Z$3)*(GMW!$HZ$2:$HZ$100=Z$1),0),$B220-1973)</f>
        <v>16582.91</v>
      </c>
      <c r="AA220" cm="1">
        <f t="array" ref="AA220">INDEX(GMW!$A$2:$HZ$100,MATCH(1,(GMW!$HY$2:$HY$100=AA$3)*(GMW!$HZ$2:$HZ$100=AA$1),0),$B220-1973)</f>
        <v>22446.19</v>
      </c>
      <c r="AB220" cm="1">
        <f t="array" ref="AB220">INDEX(GMW!$A$2:$HZ$100,MATCH(1,(GMW!$HY$2:$HY$100=AB$3)*(GMW!$HZ$2:$HZ$100=AB$1),0),$B220-1973)</f>
        <v>391982.4</v>
      </c>
      <c r="AC220" cm="1">
        <f t="array" ref="AC220">INDEX(GMW!$A$2:$HZ$100,MATCH(1,(GMW!$HY$2:$HY$100=AC$3)*(GMW!$HZ$2:$HZ$100=AC$1),0),$B220-1973)</f>
        <v>3206144</v>
      </c>
      <c r="AD220" cm="1">
        <f t="array" ref="AD220">INDEX(GMW!$A$2:$HZ$100,MATCH(1,(GMW!$HY$2:$HY$100=AD$3)*(GMW!$HZ$2:$HZ$100=AD$1),0),$B220-1973)</f>
        <v>977847.7</v>
      </c>
      <c r="AE220" cm="1">
        <f t="array" ref="AE220">INDEX(GMW!$A$2:$HZ$100,MATCH(1,(GMW!$HY$2:$HY$100=AE$3)*(GMW!$HZ$2:$HZ$100=AE$1),0),$B220-1973)</f>
        <v>669040.6</v>
      </c>
      <c r="AF220" cm="1">
        <f t="array" ref="AF220">INDEX(GMW!$A$2:$HZ$100,MATCH(1,(GMW!$HY$2:$HY$100=AF$3)*(GMW!$HZ$2:$HZ$100=AF$1),0),$B220-1973)</f>
        <v>146.28540000000001</v>
      </c>
      <c r="AG220" cm="1">
        <f t="array" ref="AG220">INDEX(GMW!$A$2:$HZ$100,MATCH(1,(GMW!$HY$2:$HY$100=AG$3)*(GMW!$HZ$2:$HZ$100=AG$1),0),$B220-1973)</f>
        <v>160.76249999999999</v>
      </c>
      <c r="AH220" cm="1">
        <f t="array" ref="AH220">INDEX(GMW!$A$2:$HZ$100,MATCH(1,(GMW!$HY$2:$HY$100=AH$3)*(GMW!$HZ$2:$HZ$100=AH$1),0),$B220-1973)</f>
        <v>2.0514009999999998</v>
      </c>
      <c r="AI220" cm="1">
        <f t="array" ref="AI220">INDEX(GMW!$A$2:$HZ$100,MATCH(1,(GMW!$HY$2:$HY$100=AI$3)*(GMW!$HZ$2:$HZ$100=AI$1),0),$B220-1973)</f>
        <v>55145.760000000002</v>
      </c>
      <c r="AJ220" cm="1">
        <f t="array" ref="AJ220">INDEX(GMW!$A$2:$HZ$100,MATCH(1,(GMW!$HY$2:$HY$100=AJ$3)*(GMW!$HZ$2:$HZ$100=AJ$1),0),$B220-1973)</f>
        <v>104.19199999999999</v>
      </c>
      <c r="AK220" cm="1">
        <f t="array" ref="AK220">INDEX(GMW!$A$2:$HZ$100,MATCH(1,(GMW!$HY$2:$HY$100=AK$3)*(GMW!$HZ$2:$HZ$100=AK$1),0),$B220-1973)</f>
        <v>38129.42</v>
      </c>
      <c r="AL220" cm="1">
        <f t="array" ref="AL220">INDEX(GMW!$A$2:$HZ$100,MATCH(1,(GMW!$HY$2:$HY$100=AL$3)*(GMW!$HZ$2:$HZ$100=AL$1),0),$B220-1973)</f>
        <v>3.552098</v>
      </c>
      <c r="AM220" cm="1">
        <f t="array" ref="AM220">INDEX(GMW!$A$2:$HZ$100,MATCH(1,(GMW!$HY$2:$HY$100=AM$3)*(GMW!$HZ$2:$HZ$100=AM$1),0),$B220-1973)</f>
        <v>-8.7738040000000003E-2</v>
      </c>
      <c r="AN220" cm="1">
        <f t="array" ref="AN220">INDEX(GMW!$A$2:$HZ$100,MATCH(1,(GMW!$HY$2:$HY$100=AN$3)*(GMW!$HZ$2:$HZ$100=AN$1),0),$B220-1973)</f>
        <v>72220.539999999994</v>
      </c>
      <c r="AO220" cm="1">
        <f t="array" ref="AO220">INDEX(GMW!$A$2:$HZ$100,MATCH(1,(GMW!$HY$2:$HY$100=AO$3)*(GMW!$HZ$2:$HZ$100=AO$1),0),$B220-1973)</f>
        <v>683746.1</v>
      </c>
      <c r="AP220" cm="1">
        <f t="array" ref="AP220">INDEX(GMW!$A$2:$HZ$100,MATCH(1,(GMW!$HY$2:$HY$100=AP$3)*(GMW!$HZ$2:$HZ$100=AP$1),0),$B220-1973)</f>
        <v>11835.63</v>
      </c>
      <c r="AQ220" cm="1">
        <f t="array" ref="AQ220">INDEX(GMW!$A$2:$HZ$100,MATCH(1,(GMW!$HY$2:$HY$100=AQ$3)*(GMW!$HZ$2:$HZ$100=AQ$1),0),$B220-1973)</f>
        <v>4626.6819999999998</v>
      </c>
      <c r="AR220" cm="1">
        <f t="array" ref="AR220">INDEX(GMW!$A$2:$HZ$100,MATCH(1,(GMW!$HY$2:$HY$100=AR$3)*(GMW!$HZ$2:$HZ$100=AR$1),0),$B220-1973)</f>
        <v>372613</v>
      </c>
      <c r="AS220" cm="1">
        <f t="array" ref="AS220">INDEX(GMW!$A$2:$HZ$100,MATCH(1,(GMW!$HY$2:$HY$100=AS$3)*(GMW!$HZ$2:$HZ$100=AS$1),0),$B220-1973)</f>
        <v>16462.310000000001</v>
      </c>
      <c r="AT220" cm="1">
        <f t="array" ref="AT220">INDEX(GMW!$A$2:$HZ$100,MATCH(1,(GMW!$HY$2:$HY$100=AT$3)*(GMW!$HZ$2:$HZ$100=AT$1),0),$B220-1973)</f>
        <v>22446.19</v>
      </c>
      <c r="AU220" cm="1">
        <f t="array" ref="AU220">INDEX(GMW!$A$2:$HZ$100,MATCH(1,(GMW!$HY$2:$HY$100=AU$3)*(GMW!$HZ$2:$HZ$100=AU$1),0),$B220-1973)</f>
        <v>399685.9</v>
      </c>
      <c r="AV220" cm="1">
        <f t="array" ref="AV220">INDEX(GMW!$A$2:$HZ$100,MATCH(1,(GMW!$HY$2:$HY$100=AV$3)*(GMW!$HZ$2:$HZ$100=AV$1),0),$B220-1973)</f>
        <v>3096808</v>
      </c>
      <c r="AW220" cm="1">
        <f t="array" ref="AW220">INDEX(GMW!$A$2:$HZ$100,MATCH(1,(GMW!$HY$2:$HY$100=AW$3)*(GMW!$HZ$2:$HZ$100=AW$1),0),$B220-1973)</f>
        <v>999158.6</v>
      </c>
      <c r="AX220" cm="1">
        <f t="array" ref="AX220">INDEX(GMW!$A$2:$HZ$100,MATCH(1,(GMW!$HY$2:$HY$100=AX$3)*(GMW!$HZ$2:$HZ$100=AX$1),0),$B220-1973)</f>
        <v>688896.5</v>
      </c>
      <c r="AY220" cm="1">
        <f t="array" ref="AY220">INDEX(GMW!$A$2:$HZ$100,MATCH(1,(GMW!$HY$2:$HY$100=AY$3)*(GMW!$HZ$2:$HZ$100=AY$1),0),$B220-1973)</f>
        <v>146.1301</v>
      </c>
      <c r="AZ220" cm="1">
        <f t="array" ref="AZ220">INDEX(GMW!$A$2:$HZ$100,MATCH(1,(GMW!$HY$2:$HY$100=AZ$3)*(GMW!$HZ$2:$HZ$100=AZ$1),0),$B220-1973)</f>
        <v>160.43809999999999</v>
      </c>
      <c r="BA220" cm="1">
        <f t="array" ref="BA220">INDEX(GMW!$A$2:$HZ$100,MATCH(1,(GMW!$HY$2:$HY$100=BA$3)*(GMW!$HZ$2:$HZ$100=BA$1),0),$B220-1973)</f>
        <v>1.909629</v>
      </c>
      <c r="BB220" cm="1">
        <f t="array" ref="BB220">INDEX(GMW!$A$2:$HZ$100,MATCH(1,(GMW!$HY$2:$HY$100=BB$3)*(GMW!$HZ$2:$HZ$100=BB$1),0),$B220-1973)</f>
        <v>56320.88</v>
      </c>
      <c r="BC220" cm="1">
        <f t="array" ref="BC220">INDEX(GMW!$A$2:$HZ$100,MATCH(1,(GMW!$HY$2:$HY$100=BC$3)*(GMW!$HZ$2:$HZ$100=BC$1),0),$B220-1973)</f>
        <v>106.3822</v>
      </c>
      <c r="BD220" cm="1">
        <f t="array" ref="BD220">INDEX(GMW!$A$2:$HZ$100,MATCH(1,(GMW!$HY$2:$HY$100=BD$3)*(GMW!$HZ$2:$HZ$100=BD$1),0),$B220-1973)</f>
        <v>39799.14</v>
      </c>
      <c r="BE220" cm="1">
        <f t="array" ref="BE220">INDEX(GMW!$A$2:$HZ$100,MATCH(1,(GMW!$HY$2:$HY$100=BE$3)*(GMW!$HZ$2:$HZ$100=BE$1),0),$B220-1973)</f>
        <v>2.9857629999999999</v>
      </c>
      <c r="BF220" cm="1">
        <f t="array" ref="BF220">INDEX(GMW!$A$2:$HZ$100,MATCH(1,(GMW!$HY$2:$HY$100=BF$3)*(GMW!$HZ$2:$HZ$100=BF$1),0),$B220-1973)</f>
        <v>-0.75035099999999999</v>
      </c>
      <c r="BG220" cm="1">
        <f t="array" ref="BG220">INDEX(GMW!$A$2:$HZ$100,MATCH(1,(GMW!$HY$2:$HY$100=BG$3)*(GMW!$HZ$2:$HZ$100=BG$1),0),$B220-1973)</f>
        <v>72220.539999999994</v>
      </c>
      <c r="BJ220">
        <f t="shared" si="163"/>
        <v>2033</v>
      </c>
    </row>
    <row r="221" spans="1:63">
      <c r="B221">
        <f t="shared" si="161"/>
        <v>2194</v>
      </c>
      <c r="C221" cm="1">
        <f t="array" ref="C221">INDEX(GMW!$A$2:$HZ$100,MATCH(1,(GMW!$HY$2:$HY$100=C$3)*(GMW!$HZ$2:$HZ$100=C$1),0),$B221-1973)</f>
        <v>663036.19999999995</v>
      </c>
      <c r="D221" cm="1">
        <f t="array" ref="D221">INDEX(GMW!$A$2:$HZ$100,MATCH(1,(GMW!$HY$2:$HY$100=D$3)*(GMW!$HZ$2:$HZ$100=D$1),0),$B221-1973)</f>
        <v>5615.0339999999997</v>
      </c>
      <c r="E221" cm="1">
        <f t="array" ref="E221">INDEX(GMW!$A$2:$HZ$100,MATCH(1,(GMW!$HY$2:$HY$100=E$3)*(GMW!$HZ$2:$HZ$100=E$1),0),$B221-1973)</f>
        <v>7524.3339999999998</v>
      </c>
      <c r="F221" cm="1">
        <f t="array" ref="F221">INDEX(GMW!$A$2:$HZ$100,MATCH(1,(GMW!$HY$2:$HY$100=F$3)*(GMW!$HZ$2:$HZ$100=F$1),0),$B221-1973)</f>
        <v>370147.9</v>
      </c>
      <c r="G221" cm="1">
        <f t="array" ref="G221">INDEX(GMW!$A$2:$HZ$100,MATCH(1,(GMW!$HY$2:$HY$100=G$3)*(GMW!$HZ$2:$HZ$100=G$1),0),$B221-1973)</f>
        <v>13139.37</v>
      </c>
      <c r="H221" cm="1">
        <f t="array" ref="H221">INDEX(GMW!$A$2:$HZ$100,MATCH(1,(GMW!$HY$2:$HY$100=H$3)*(GMW!$HZ$2:$HZ$100=H$1),0),$B221-1973)</f>
        <v>22446.2</v>
      </c>
      <c r="I221" cm="1">
        <f t="array" ref="I221">INDEX(GMW!$A$2:$HZ$100,MATCH(1,(GMW!$HY$2:$HY$100=I$3)*(GMW!$HZ$2:$HZ$100=I$1),0),$B221-1973)</f>
        <v>400118.4</v>
      </c>
      <c r="J221" cm="1">
        <f t="array" ref="J221">INDEX(GMW!$A$2:$HZ$100,MATCH(1,(GMW!$HY$2:$HY$100=J$3)*(GMW!$HZ$2:$HZ$100=J$1),0),$B221-1973)</f>
        <v>3128508</v>
      </c>
      <c r="K221" cm="1">
        <f t="array" ref="K221">INDEX(GMW!$A$2:$HZ$100,MATCH(1,(GMW!$HY$2:$HY$100=K$3)*(GMW!$HZ$2:$HZ$100=K$1),0),$B221-1973)</f>
        <v>969916.1</v>
      </c>
      <c r="L221" cm="1">
        <f t="array" ref="L221">INDEX(GMW!$A$2:$HZ$100,MATCH(1,(GMW!$HY$2:$HY$100=L$3)*(GMW!$HZ$2:$HZ$100=L$1),0),$B221-1973)</f>
        <v>663056.4</v>
      </c>
      <c r="M221" cm="1">
        <f t="array" ref="M221">INDEX(GMW!$A$2:$HZ$100,MATCH(1,(GMW!$HY$2:$HY$100=M$3)*(GMW!$HZ$2:$HZ$100=M$1),0),$B221-1973)</f>
        <v>146.2841</v>
      </c>
      <c r="N221" cm="1">
        <f t="array" ref="N221">INDEX(GMW!$A$2:$HZ$100,MATCH(1,(GMW!$HY$2:$HY$100=N$3)*(GMW!$HZ$2:$HZ$100=N$1),0),$B221-1973)</f>
        <v>160.97659999999999</v>
      </c>
      <c r="O221" cm="1">
        <f t="array" ref="O221">INDEX(GMW!$A$2:$HZ$100,MATCH(1,(GMW!$HY$2:$HY$100=O$3)*(GMW!$HZ$2:$HZ$100=O$1),0),$B221-1973)</f>
        <v>2.0000529999999999</v>
      </c>
      <c r="P221" cm="1">
        <f t="array" ref="P221">INDEX(GMW!$A$2:$HZ$100,MATCH(1,(GMW!$HY$2:$HY$100=P$3)*(GMW!$HZ$2:$HZ$100=P$1),0),$B221-1973)</f>
        <v>54724.12</v>
      </c>
      <c r="Q221" cm="1">
        <f t="array" ref="Q221">INDEX(GMW!$A$2:$HZ$100,MATCH(1,(GMW!$HY$2:$HY$100=Q$3)*(GMW!$HZ$2:$HZ$100=Q$1),0),$B221-1973)</f>
        <v>103.4237</v>
      </c>
      <c r="R221" cm="1">
        <f t="array" ref="R221">INDEX(GMW!$A$2:$HZ$100,MATCH(1,(GMW!$HY$2:$HY$100=R$3)*(GMW!$HZ$2:$HZ$100=R$1),0),$B221-1973)</f>
        <v>37016.22</v>
      </c>
      <c r="S221" cm="1">
        <f t="array" ref="S221">INDEX(GMW!$A$2:$HZ$100,MATCH(1,(GMW!$HY$2:$HY$100=S$3)*(GMW!$HZ$2:$HZ$100=S$1),0),$B221-1973)</f>
        <v>3.7501289999999998</v>
      </c>
      <c r="T221" cm="1">
        <f t="array" ref="T221">INDEX(GMW!$A$2:$HZ$100,MATCH(1,(GMW!$HY$2:$HY$100=T$3)*(GMW!$HZ$2:$HZ$100=T$1),0),$B221-1973)</f>
        <v>-3.0517579999999999E-3</v>
      </c>
      <c r="U221" cm="1">
        <f t="array" ref="U221">INDEX(GMW!$A$2:$HZ$100,MATCH(1,(GMW!$HY$2:$HY$100=U$3)*(GMW!$HZ$2:$HZ$100=U$1),0),$B221-1973)</f>
        <v>72285.2</v>
      </c>
      <c r="V221" cm="1">
        <f t="array" ref="V221">INDEX(GMW!$A$2:$HZ$100,MATCH(1,(GMW!$HY$2:$HY$100=V$3)*(GMW!$HZ$2:$HZ$100=V$1),0),$B221-1973)</f>
        <v>671144.9</v>
      </c>
      <c r="W221" cm="1">
        <f t="array" ref="W221">INDEX(GMW!$A$2:$HZ$100,MATCH(1,(GMW!$HY$2:$HY$100=W$3)*(GMW!$HZ$2:$HZ$100=W$1),0),$B221-1973)</f>
        <v>6774.1930000000002</v>
      </c>
      <c r="X221" cm="1">
        <f t="array" ref="X221">INDEX(GMW!$A$2:$HZ$100,MATCH(1,(GMW!$HY$2:$HY$100=X$3)*(GMW!$HZ$2:$HZ$100=X$1),0),$B221-1973)</f>
        <v>11442.46</v>
      </c>
      <c r="Y221" cm="1">
        <f t="array" ref="Y221">INDEX(GMW!$A$2:$HZ$100,MATCH(1,(GMW!$HY$2:$HY$100=Y$3)*(GMW!$HZ$2:$HZ$100=Y$1),0),$B221-1973)</f>
        <v>375741.6</v>
      </c>
      <c r="Z221" cm="1">
        <f t="array" ref="Z221">INDEX(GMW!$A$2:$HZ$100,MATCH(1,(GMW!$HY$2:$HY$100=Z$3)*(GMW!$HZ$2:$HZ$100=Z$1),0),$B221-1973)</f>
        <v>18216.650000000001</v>
      </c>
      <c r="AA221" cm="1">
        <f t="array" ref="AA221">INDEX(GMW!$A$2:$HZ$100,MATCH(1,(GMW!$HY$2:$HY$100=AA$3)*(GMW!$HZ$2:$HZ$100=AA$1),0),$B221-1973)</f>
        <v>22446.2</v>
      </c>
      <c r="AB221" cm="1">
        <f t="array" ref="AB221">INDEX(GMW!$A$2:$HZ$100,MATCH(1,(GMW!$HY$2:$HY$100=AB$3)*(GMW!$HZ$2:$HZ$100=AB$1),0),$B221-1973)</f>
        <v>409630.3</v>
      </c>
      <c r="AC221" cm="1">
        <f t="array" ref="AC221">INDEX(GMW!$A$2:$HZ$100,MATCH(1,(GMW!$HY$2:$HY$100=AC$3)*(GMW!$HZ$2:$HZ$100=AC$1),0),$B221-1973)</f>
        <v>3212919</v>
      </c>
      <c r="AD221" cm="1">
        <f t="array" ref="AD221">INDEX(GMW!$A$2:$HZ$100,MATCH(1,(GMW!$HY$2:$HY$100=AD$3)*(GMW!$HZ$2:$HZ$100=AD$1),0),$B221-1973)</f>
        <v>987321.3</v>
      </c>
      <c r="AE221" cm="1">
        <f t="array" ref="AE221">INDEX(GMW!$A$2:$HZ$100,MATCH(1,(GMW!$HY$2:$HY$100=AE$3)*(GMW!$HZ$2:$HZ$100=AE$1),0),$B221-1973)</f>
        <v>671510.5</v>
      </c>
      <c r="AF221" cm="1">
        <f t="array" ref="AF221">INDEX(GMW!$A$2:$HZ$100,MATCH(1,(GMW!$HY$2:$HY$100=AF$3)*(GMW!$HZ$2:$HZ$100=AF$1),0),$B221-1973)</f>
        <v>147.11019999999999</v>
      </c>
      <c r="AG221" cm="1">
        <f t="array" ref="AG221">INDEX(GMW!$A$2:$HZ$100,MATCH(1,(GMW!$HY$2:$HY$100=AG$3)*(GMW!$HZ$2:$HZ$100=AG$1),0),$B221-1973)</f>
        <v>161.6925</v>
      </c>
      <c r="AH221" cm="1">
        <f t="array" ref="AH221">INDEX(GMW!$A$2:$HZ$100,MATCH(1,(GMW!$HY$2:$HY$100=AH$3)*(GMW!$HZ$2:$HZ$100=AH$1),0),$B221-1973)</f>
        <v>2.0499019999999999</v>
      </c>
      <c r="AI221" cm="1">
        <f t="array" ref="AI221">INDEX(GMW!$A$2:$HZ$100,MATCH(1,(GMW!$HY$2:$HY$100=AI$3)*(GMW!$HZ$2:$HZ$100=AI$1),0),$B221-1973)</f>
        <v>55278.09</v>
      </c>
      <c r="AJ221" cm="1">
        <f t="array" ref="AJ221">INDEX(GMW!$A$2:$HZ$100,MATCH(1,(GMW!$HY$2:$HY$100=AJ$3)*(GMW!$HZ$2:$HZ$100=AJ$1),0),$B221-1973)</f>
        <v>104.4478</v>
      </c>
      <c r="AK221" cm="1">
        <f t="array" ref="AK221">INDEX(GMW!$A$2:$HZ$100,MATCH(1,(GMW!$HY$2:$HY$100=AK$3)*(GMW!$HZ$2:$HZ$100=AK$1),0),$B221-1973)</f>
        <v>38272.29</v>
      </c>
      <c r="AL221" cm="1">
        <f t="array" ref="AL221">INDEX(GMW!$A$2:$HZ$100,MATCH(1,(GMW!$HY$2:$HY$100=AL$3)*(GMW!$HZ$2:$HZ$100=AL$1),0),$B221-1973)</f>
        <v>3.524572</v>
      </c>
      <c r="AM221" cm="1">
        <f t="array" ref="AM221">INDEX(GMW!$A$2:$HZ$100,MATCH(1,(GMW!$HY$2:$HY$100=AM$3)*(GMW!$HZ$2:$HZ$100=AM$1),0),$B221-1973)</f>
        <v>-5.4359440000000002E-2</v>
      </c>
      <c r="AN221" cm="1">
        <f t="array" ref="AN221">INDEX(GMW!$A$2:$HZ$100,MATCH(1,(GMW!$HY$2:$HY$100=AN$3)*(GMW!$HZ$2:$HZ$100=AN$1),0),$B221-1973)</f>
        <v>72285.2</v>
      </c>
      <c r="AO221" cm="1">
        <f t="array" ref="AO221">INDEX(GMW!$A$2:$HZ$100,MATCH(1,(GMW!$HY$2:$HY$100=AO$3)*(GMW!$HZ$2:$HZ$100=AO$1),0),$B221-1973)</f>
        <v>686957.9</v>
      </c>
      <c r="AP221" cm="1">
        <f t="array" ref="AP221">INDEX(GMW!$A$2:$HZ$100,MATCH(1,(GMW!$HY$2:$HY$100=AP$3)*(GMW!$HZ$2:$HZ$100=AP$1),0),$B221-1973)</f>
        <v>-1313.326</v>
      </c>
      <c r="AQ221" cm="1">
        <f t="array" ref="AQ221">INDEX(GMW!$A$2:$HZ$100,MATCH(1,(GMW!$HY$2:$HY$100=AQ$3)*(GMW!$HZ$2:$HZ$100=AQ$1),0),$B221-1973)</f>
        <v>19408.71</v>
      </c>
      <c r="AR221" cm="1">
        <f t="array" ref="AR221">INDEX(GMW!$A$2:$HZ$100,MATCH(1,(GMW!$HY$2:$HY$100=AR$3)*(GMW!$HZ$2:$HZ$100=AR$1),0),$B221-1973)</f>
        <v>375916.3</v>
      </c>
      <c r="AS221" cm="1">
        <f t="array" ref="AS221">INDEX(GMW!$A$2:$HZ$100,MATCH(1,(GMW!$HY$2:$HY$100=AS$3)*(GMW!$HZ$2:$HZ$100=AS$1),0),$B221-1973)</f>
        <v>18095.38</v>
      </c>
      <c r="AT221" cm="1">
        <f t="array" ref="AT221">INDEX(GMW!$A$2:$HZ$100,MATCH(1,(GMW!$HY$2:$HY$100=AT$3)*(GMW!$HZ$2:$HZ$100=AT$1),0),$B221-1973)</f>
        <v>22446.2</v>
      </c>
      <c r="AU221" cm="1">
        <f t="array" ref="AU221">INDEX(GMW!$A$2:$HZ$100,MATCH(1,(GMW!$HY$2:$HY$100=AU$3)*(GMW!$HZ$2:$HZ$100=AU$1),0),$B221-1973)</f>
        <v>417771.2</v>
      </c>
      <c r="AV221" cm="1">
        <f t="array" ref="AV221">INDEX(GMW!$A$2:$HZ$100,MATCH(1,(GMW!$HY$2:$HY$100=AV$3)*(GMW!$HZ$2:$HZ$100=AV$1),0),$B221-1973)</f>
        <v>3095494</v>
      </c>
      <c r="AW221" cm="1">
        <f t="array" ref="AW221">INDEX(GMW!$A$2:$HZ$100,MATCH(1,(GMW!$HY$2:$HY$100=AW$3)*(GMW!$HZ$2:$HZ$100=AW$1),0),$B221-1973)</f>
        <v>1009601</v>
      </c>
      <c r="AX221" cm="1">
        <f t="array" ref="AX221">INDEX(GMW!$A$2:$HZ$100,MATCH(1,(GMW!$HY$2:$HY$100=AX$3)*(GMW!$HZ$2:$HZ$100=AX$1),0),$B221-1973)</f>
        <v>691723.4</v>
      </c>
      <c r="AY221" cm="1">
        <f t="array" ref="AY221">INDEX(GMW!$A$2:$HZ$100,MATCH(1,(GMW!$HY$2:$HY$100=AY$3)*(GMW!$HZ$2:$HZ$100=AY$1),0),$B221-1973)</f>
        <v>146.9648</v>
      </c>
      <c r="AZ221" cm="1">
        <f t="array" ref="AZ221">INDEX(GMW!$A$2:$HZ$100,MATCH(1,(GMW!$HY$2:$HY$100=AZ$3)*(GMW!$HZ$2:$HZ$100=AZ$1),0),$B221-1973)</f>
        <v>161.37379999999999</v>
      </c>
      <c r="BA221" cm="1">
        <f t="array" ref="BA221">INDEX(GMW!$A$2:$HZ$100,MATCH(1,(GMW!$HY$2:$HY$100=BA$3)*(GMW!$HZ$2:$HZ$100=BA$1),0),$B221-1973)</f>
        <v>1.913923</v>
      </c>
      <c r="BB221" cm="1">
        <f t="array" ref="BB221">INDEX(GMW!$A$2:$HZ$100,MATCH(1,(GMW!$HY$2:$HY$100=BB$3)*(GMW!$HZ$2:$HZ$100=BB$1),0),$B221-1973)</f>
        <v>56490.97</v>
      </c>
      <c r="BC221" cm="1">
        <f t="array" ref="BC221">INDEX(GMW!$A$2:$HZ$100,MATCH(1,(GMW!$HY$2:$HY$100=BC$3)*(GMW!$HZ$2:$HZ$100=BC$1),0),$B221-1973)</f>
        <v>106.7129</v>
      </c>
      <c r="BD221" cm="1">
        <f t="array" ref="BD221">INDEX(GMW!$A$2:$HZ$100,MATCH(1,(GMW!$HY$2:$HY$100=BD$3)*(GMW!$HZ$2:$HZ$100=BD$1),0),$B221-1973)</f>
        <v>39992.879999999997</v>
      </c>
      <c r="BE221" cm="1">
        <f t="array" ref="BE221">INDEX(GMW!$A$2:$HZ$100,MATCH(1,(GMW!$HY$2:$HY$100=BE$3)*(GMW!$HZ$2:$HZ$100=BE$1),0),$B221-1973)</f>
        <v>2.9458540000000002</v>
      </c>
      <c r="BF221" cm="1">
        <f t="array" ref="BF221">INDEX(GMW!$A$2:$HZ$100,MATCH(1,(GMW!$HY$2:$HY$100=BF$3)*(GMW!$HZ$2:$HZ$100=BF$1),0),$B221-1973)</f>
        <v>-0.69026949999999998</v>
      </c>
      <c r="BG221" cm="1">
        <f t="array" ref="BG221">INDEX(GMW!$A$2:$HZ$100,MATCH(1,(GMW!$HY$2:$HY$100=BG$3)*(GMW!$HZ$2:$HZ$100=BG$1),0),$B221-1973)</f>
        <v>72285.2</v>
      </c>
      <c r="BJ221">
        <f t="shared" si="163"/>
        <v>2033</v>
      </c>
    </row>
    <row r="222" spans="1:63">
      <c r="B222">
        <f t="shared" si="161"/>
        <v>2195</v>
      </c>
      <c r="C222" cm="1">
        <f t="array" ref="C222">INDEX(GMW!$A$2:$HZ$100,MATCH(1,(GMW!$HY$2:$HY$100=C$3)*(GMW!$HZ$2:$HZ$100=C$1),0),$B222-1973)</f>
        <v>665366.9</v>
      </c>
      <c r="D222" cm="1">
        <f t="array" ref="D222">INDEX(GMW!$A$2:$HZ$100,MATCH(1,(GMW!$HY$2:$HY$100=D$3)*(GMW!$HZ$2:$HZ$100=D$1),0),$B222-1973)</f>
        <v>23890.32</v>
      </c>
      <c r="E222" cm="1">
        <f t="array" ref="E222">INDEX(GMW!$A$2:$HZ$100,MATCH(1,(GMW!$HY$2:$HY$100=E$3)*(GMW!$HZ$2:$HZ$100=E$1),0),$B222-1973)</f>
        <v>-9872.7559999999994</v>
      </c>
      <c r="F222" cm="1">
        <f t="array" ref="F222">INDEX(GMW!$A$2:$HZ$100,MATCH(1,(GMW!$HY$2:$HY$100=F$3)*(GMW!$HZ$2:$HZ$100=F$1),0),$B222-1973)</f>
        <v>373214.6</v>
      </c>
      <c r="G222" cm="1">
        <f t="array" ref="G222">INDEX(GMW!$A$2:$HZ$100,MATCH(1,(GMW!$HY$2:$HY$100=G$3)*(GMW!$HZ$2:$HZ$100=G$1),0),$B222-1973)</f>
        <v>14017.56</v>
      </c>
      <c r="H222" cm="1">
        <f t="array" ref="H222">INDEX(GMW!$A$2:$HZ$100,MATCH(1,(GMW!$HY$2:$HY$100=H$3)*(GMW!$HZ$2:$HZ$100=H$1),0),$B222-1973)</f>
        <v>22446.19</v>
      </c>
      <c r="I222" cm="1">
        <f t="array" ref="I222">INDEX(GMW!$A$2:$HZ$100,MATCH(1,(GMW!$HY$2:$HY$100=I$3)*(GMW!$HZ$2:$HZ$100=I$1),0),$B222-1973)</f>
        <v>385788.1</v>
      </c>
      <c r="J222" cm="1">
        <f t="array" ref="J222">INDEX(GMW!$A$2:$HZ$100,MATCH(1,(GMW!$HY$2:$HY$100=J$3)*(GMW!$HZ$2:$HZ$100=J$1),0),$B222-1973)</f>
        <v>3152398</v>
      </c>
      <c r="K222" cm="1">
        <f t="array" ref="K222">INDEX(GMW!$A$2:$HZ$100,MATCH(1,(GMW!$HY$2:$HY$100=K$3)*(GMW!$HZ$2:$HZ$100=K$1),0),$B222-1973)</f>
        <v>978572.80000000005</v>
      </c>
      <c r="L222" cm="1">
        <f t="array" ref="L222">INDEX(GMW!$A$2:$HZ$100,MATCH(1,(GMW!$HY$2:$HY$100=L$3)*(GMW!$HZ$2:$HZ$100=L$1),0),$B222-1973)</f>
        <v>665372.30000000005</v>
      </c>
      <c r="M222" cm="1">
        <f t="array" ref="M222">INDEX(GMW!$A$2:$HZ$100,MATCH(1,(GMW!$HY$2:$HY$100=M$3)*(GMW!$HZ$2:$HZ$100=M$1),0),$B222-1973)</f>
        <v>147.07259999999999</v>
      </c>
      <c r="N222" cm="1">
        <f t="array" ref="N222">INDEX(GMW!$A$2:$HZ$100,MATCH(1,(GMW!$HY$2:$HY$100=N$3)*(GMW!$HZ$2:$HZ$100=N$1),0),$B222-1973)</f>
        <v>161.6523</v>
      </c>
      <c r="O222" cm="1">
        <f t="array" ref="O222">INDEX(GMW!$A$2:$HZ$100,MATCH(1,(GMW!$HY$2:$HY$100=O$3)*(GMW!$HZ$2:$HZ$100=O$1),0),$B222-1973)</f>
        <v>2.000022</v>
      </c>
      <c r="P222" cm="1">
        <f t="array" ref="P222">INDEX(GMW!$A$2:$HZ$100,MATCH(1,(GMW!$HY$2:$HY$100=P$3)*(GMW!$HZ$2:$HZ$100=P$1),0),$B222-1973)</f>
        <v>54826.63</v>
      </c>
      <c r="Q222" cm="1">
        <f t="array" ref="Q222">INDEX(GMW!$A$2:$HZ$100,MATCH(1,(GMW!$HY$2:$HY$100=Q$3)*(GMW!$HZ$2:$HZ$100=Q$1),0),$B222-1973)</f>
        <v>103.6225</v>
      </c>
      <c r="R222" cm="1">
        <f t="array" ref="R222">INDEX(GMW!$A$2:$HZ$100,MATCH(1,(GMW!$HY$2:$HY$100=R$3)*(GMW!$HZ$2:$HZ$100=R$1),0),$B222-1973)</f>
        <v>37137.769999999997</v>
      </c>
      <c r="S222" cm="1">
        <f t="array" ref="S222">INDEX(GMW!$A$2:$HZ$100,MATCH(1,(GMW!$HY$2:$HY$100=S$3)*(GMW!$HZ$2:$HZ$100=S$1),0),$B222-1973)</f>
        <v>3.7500819999999999</v>
      </c>
      <c r="T222" cm="1">
        <f t="array" ref="T222">INDEX(GMW!$A$2:$HZ$100,MATCH(1,(GMW!$HY$2:$HY$100=T$3)*(GMW!$HZ$2:$HZ$100=T$1),0),$B222-1973)</f>
        <v>-8.5830689999999996E-4</v>
      </c>
      <c r="U222" cm="1">
        <f t="array" ref="U222">INDEX(GMW!$A$2:$HZ$100,MATCH(1,(GMW!$HY$2:$HY$100=U$3)*(GMW!$HZ$2:$HZ$100=U$1),0),$B222-1973)</f>
        <v>72349.88</v>
      </c>
      <c r="V222" cm="1">
        <f t="array" ref="V222">INDEX(GMW!$A$2:$HZ$100,MATCH(1,(GMW!$HY$2:$HY$100=V$3)*(GMW!$HZ$2:$HZ$100=V$1),0),$B222-1973)</f>
        <v>673610.8</v>
      </c>
      <c r="W222" cm="1">
        <f t="array" ref="W222">INDEX(GMW!$A$2:$HZ$100,MATCH(1,(GMW!$HY$2:$HY$100=W$3)*(GMW!$HZ$2:$HZ$100=W$1),0),$B222-1973)</f>
        <v>24913.97</v>
      </c>
      <c r="X222" cm="1">
        <f t="array" ref="X222">INDEX(GMW!$A$2:$HZ$100,MATCH(1,(GMW!$HY$2:$HY$100=X$3)*(GMW!$HZ$2:$HZ$100=X$1),0),$B222-1973)</f>
        <v>-5879.85</v>
      </c>
      <c r="Y222" cm="1">
        <f t="array" ref="Y222">INDEX(GMW!$A$2:$HZ$100,MATCH(1,(GMW!$HY$2:$HY$100=Y$3)*(GMW!$HZ$2:$HZ$100=Y$1),0),$B222-1973)</f>
        <v>378861.1</v>
      </c>
      <c r="Z222" cm="1">
        <f t="array" ref="Z222">INDEX(GMW!$A$2:$HZ$100,MATCH(1,(GMW!$HY$2:$HY$100=Z$3)*(GMW!$HZ$2:$HZ$100=Z$1),0),$B222-1973)</f>
        <v>19034.13</v>
      </c>
      <c r="AA222" cm="1">
        <f t="array" ref="AA222">INDEX(GMW!$A$2:$HZ$100,MATCH(1,(GMW!$HY$2:$HY$100=AA$3)*(GMW!$HZ$2:$HZ$100=AA$1),0),$B222-1973)</f>
        <v>22446.19</v>
      </c>
      <c r="AB222" cm="1">
        <f t="array" ref="AB222">INDEX(GMW!$A$2:$HZ$100,MATCH(1,(GMW!$HY$2:$HY$100=AB$3)*(GMW!$HZ$2:$HZ$100=AB$1),0),$B222-1973)</f>
        <v>395427.4</v>
      </c>
      <c r="AC222" cm="1">
        <f t="array" ref="AC222">INDEX(GMW!$A$2:$HZ$100,MATCH(1,(GMW!$HY$2:$HY$100=AC$3)*(GMW!$HZ$2:$HZ$100=AC$1),0),$B222-1973)</f>
        <v>3237833</v>
      </c>
      <c r="AD222" cm="1">
        <f t="array" ref="AD222">INDEX(GMW!$A$2:$HZ$100,MATCH(1,(GMW!$HY$2:$HY$100=AD$3)*(GMW!$HZ$2:$HZ$100=AD$1),0),$B222-1973)</f>
        <v>996454.2</v>
      </c>
      <c r="AE222" cm="1">
        <f t="array" ref="AE222">INDEX(GMW!$A$2:$HZ$100,MATCH(1,(GMW!$HY$2:$HY$100=AE$3)*(GMW!$HZ$2:$HZ$100=AE$1),0),$B222-1973)</f>
        <v>673958.1</v>
      </c>
      <c r="AF222" cm="1">
        <f t="array" ref="AF222">INDEX(GMW!$A$2:$HZ$100,MATCH(1,(GMW!$HY$2:$HY$100=AF$3)*(GMW!$HZ$2:$HZ$100=AF$1),0),$B222-1973)</f>
        <v>147.92760000000001</v>
      </c>
      <c r="AG222" cm="1">
        <f t="array" ref="AG222">INDEX(GMW!$A$2:$HZ$100,MATCH(1,(GMW!$HY$2:$HY$100=AG$3)*(GMW!$HZ$2:$HZ$100=AG$1),0),$B222-1973)</f>
        <v>162.39150000000001</v>
      </c>
      <c r="AH222" cm="1">
        <f t="array" ref="AH222">INDEX(GMW!$A$2:$HZ$100,MATCH(1,(GMW!$HY$2:$HY$100=AH$3)*(GMW!$HZ$2:$HZ$100=AH$1),0),$B222-1973)</f>
        <v>2.0479919999999998</v>
      </c>
      <c r="AI222" cm="1">
        <f t="array" ref="AI222">INDEX(GMW!$A$2:$HZ$100,MATCH(1,(GMW!$HY$2:$HY$100=AI$3)*(GMW!$HZ$2:$HZ$100=AI$1),0),$B222-1973)</f>
        <v>55389.66</v>
      </c>
      <c r="AJ222" cm="1">
        <f t="array" ref="AJ222">INDEX(GMW!$A$2:$HZ$100,MATCH(1,(GMW!$HY$2:$HY$100=AJ$3)*(GMW!$HZ$2:$HZ$100=AJ$1),0),$B222-1973)</f>
        <v>104.6634</v>
      </c>
      <c r="AK222" cm="1">
        <f t="array" ref="AK222">INDEX(GMW!$A$2:$HZ$100,MATCH(1,(GMW!$HY$2:$HY$100=AK$3)*(GMW!$HZ$2:$HZ$100=AK$1),0),$B222-1973)</f>
        <v>38391.620000000003</v>
      </c>
      <c r="AL222" cm="1">
        <f t="array" ref="AL222">INDEX(GMW!$A$2:$HZ$100,MATCH(1,(GMW!$HY$2:$HY$100=AL$3)*(GMW!$HZ$2:$HZ$100=AL$1),0),$B222-1973)</f>
        <v>3.5189940000000002</v>
      </c>
      <c r="AM222" cm="1">
        <f t="array" ref="AM222">INDEX(GMW!$A$2:$HZ$100,MATCH(1,(GMW!$HY$2:$HY$100=AM$3)*(GMW!$HZ$2:$HZ$100=AM$1),0),$B222-1973)</f>
        <v>-5.1498410000000001E-2</v>
      </c>
      <c r="AN222" cm="1">
        <f t="array" ref="AN222">INDEX(GMW!$A$2:$HZ$100,MATCH(1,(GMW!$HY$2:$HY$100=AN$3)*(GMW!$HZ$2:$HZ$100=AN$1),0),$B222-1973)</f>
        <v>72349.88</v>
      </c>
      <c r="AO222" cm="1">
        <f t="array" ref="AO222">INDEX(GMW!$A$2:$HZ$100,MATCH(1,(GMW!$HY$2:$HY$100=AO$3)*(GMW!$HZ$2:$HZ$100=AO$1),0),$B222-1973)</f>
        <v>689888.4</v>
      </c>
      <c r="AP222" cm="1">
        <f t="array" ref="AP222">INDEX(GMW!$A$2:$HZ$100,MATCH(1,(GMW!$HY$2:$HY$100=AP$3)*(GMW!$HZ$2:$HZ$100=AP$1),0),$B222-1973)</f>
        <v>16660.23</v>
      </c>
      <c r="AQ222" cm="1">
        <f t="array" ref="AQ222">INDEX(GMW!$A$2:$HZ$100,MATCH(1,(GMW!$HY$2:$HY$100=AQ$3)*(GMW!$HZ$2:$HZ$100=AQ$1),0),$B222-1973)</f>
        <v>2251.9319999999998</v>
      </c>
      <c r="AR222" cm="1">
        <f t="array" ref="AR222">INDEX(GMW!$A$2:$HZ$100,MATCH(1,(GMW!$HY$2:$HY$100=AR$3)*(GMW!$HZ$2:$HZ$100=AR$1),0),$B222-1973)</f>
        <v>379072.4</v>
      </c>
      <c r="AS222" cm="1">
        <f t="array" ref="AS222">INDEX(GMW!$A$2:$HZ$100,MATCH(1,(GMW!$HY$2:$HY$100=AS$3)*(GMW!$HZ$2:$HZ$100=AS$1),0),$B222-1973)</f>
        <v>18912.16</v>
      </c>
      <c r="AT222" cm="1">
        <f t="array" ref="AT222">INDEX(GMW!$A$2:$HZ$100,MATCH(1,(GMW!$HY$2:$HY$100=AT$3)*(GMW!$HZ$2:$HZ$100=AT$1),0),$B222-1973)</f>
        <v>22446.19</v>
      </c>
      <c r="AU222" cm="1">
        <f t="array" ref="AU222">INDEX(GMW!$A$2:$HZ$100,MATCH(1,(GMW!$HY$2:$HY$100=AU$3)*(GMW!$HZ$2:$HZ$100=AU$1),0),$B222-1973)</f>
        <v>403770.6</v>
      </c>
      <c r="AV222" cm="1">
        <f t="array" ref="AV222">INDEX(GMW!$A$2:$HZ$100,MATCH(1,(GMW!$HY$2:$HY$100=AV$3)*(GMW!$HZ$2:$HZ$100=AV$1),0),$B222-1973)</f>
        <v>3112153</v>
      </c>
      <c r="AW222" cm="1">
        <f t="array" ref="AW222">INDEX(GMW!$A$2:$HZ$100,MATCH(1,(GMW!$HY$2:$HY$100=AW$3)*(GMW!$HZ$2:$HZ$100=AW$1),0),$B222-1973)</f>
        <v>1019594</v>
      </c>
      <c r="AX222" cm="1">
        <f t="array" ref="AX222">INDEX(GMW!$A$2:$HZ$100,MATCH(1,(GMW!$HY$2:$HY$100=AX$3)*(GMW!$HZ$2:$HZ$100=AX$1),0),$B222-1973)</f>
        <v>694560.5</v>
      </c>
      <c r="AY222" cm="1">
        <f t="array" ref="AY222">INDEX(GMW!$A$2:$HZ$100,MATCH(1,(GMW!$HY$2:$HY$100=AY$3)*(GMW!$HZ$2:$HZ$100=AY$1),0),$B222-1973)</f>
        <v>147.78880000000001</v>
      </c>
      <c r="AZ222" cm="1">
        <f t="array" ref="AZ222">INDEX(GMW!$A$2:$HZ$100,MATCH(1,(GMW!$HY$2:$HY$100=AZ$3)*(GMW!$HZ$2:$HZ$100=AZ$1),0),$B222-1973)</f>
        <v>162.07660000000001</v>
      </c>
      <c r="BA222" cm="1">
        <f t="array" ref="BA222">INDEX(GMW!$A$2:$HZ$100,MATCH(1,(GMW!$HY$2:$HY$100=BA$3)*(GMW!$HZ$2:$HZ$100=BA$1),0),$B222-1973)</f>
        <v>1.9199109999999999</v>
      </c>
      <c r="BB222" cm="1">
        <f t="array" ref="BB222">INDEX(GMW!$A$2:$HZ$100,MATCH(1,(GMW!$HY$2:$HY$100=BB$3)*(GMW!$HZ$2:$HZ$100=BB$1),0),$B222-1973)</f>
        <v>56635.32</v>
      </c>
      <c r="BC222" cm="1">
        <f t="array" ref="BC222">INDEX(GMW!$A$2:$HZ$100,MATCH(1,(GMW!$HY$2:$HY$100=BC$3)*(GMW!$HZ$2:$HZ$100=BC$1),0),$B222-1973)</f>
        <v>106.9922</v>
      </c>
      <c r="BD222" cm="1">
        <f t="array" ref="BD222">INDEX(GMW!$A$2:$HZ$100,MATCH(1,(GMW!$HY$2:$HY$100=BD$3)*(GMW!$HZ$2:$HZ$100=BD$1),0),$B222-1973)</f>
        <v>40156.17</v>
      </c>
      <c r="BE222" cm="1">
        <f t="array" ref="BE222">INDEX(GMW!$A$2:$HZ$100,MATCH(1,(GMW!$HY$2:$HY$100=BE$3)*(GMW!$HZ$2:$HZ$100=BE$1),0),$B222-1973)</f>
        <v>2.9314049999999998</v>
      </c>
      <c r="BF222" cm="1">
        <f t="array" ref="BF222">INDEX(GMW!$A$2:$HZ$100,MATCH(1,(GMW!$HY$2:$HY$100=BF$3)*(GMW!$HZ$2:$HZ$100=BF$1),0),$B222-1973)</f>
        <v>-0.67386630000000003</v>
      </c>
      <c r="BG222" cm="1">
        <f t="array" ref="BG222">INDEX(GMW!$A$2:$HZ$100,MATCH(1,(GMW!$HY$2:$HY$100=BG$3)*(GMW!$HZ$2:$HZ$100=BG$1),0),$B222-1973)</f>
        <v>72349.88</v>
      </c>
      <c r="BJ222">
        <f t="shared" si="163"/>
        <v>2033</v>
      </c>
    </row>
  </sheetData>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E6B-31FB-41AC-B0DA-CDF5FCC367CB}">
  <sheetPr codeName="Sheet7"/>
  <dimension ref="A1:HZ73"/>
  <sheetViews>
    <sheetView workbookViewId="0">
      <pane xSplit="6" ySplit="1" topLeftCell="GY41" activePane="bottomRight" state="frozen"/>
      <selection pane="topRight" activeCell="G1" sqref="G1"/>
      <selection pane="bottomLeft" activeCell="A2" sqref="A2"/>
      <selection pane="bottomRight" activeCell="A75" sqref="A75"/>
    </sheetView>
  </sheetViews>
  <sheetFormatPr defaultRowHeight="15"/>
  <cols>
    <col min="1" max="1" width="15.7109375" customWidth="1"/>
    <col min="2" max="3" width="20.7109375" customWidth="1"/>
    <col min="4" max="5" width="10.7109375" customWidth="1"/>
    <col min="6" max="6" width="15.7109375" customWidth="1"/>
    <col min="7" max="223" width="10.7109375" customWidth="1"/>
    <col min="224" max="224" width="20.7109375" customWidth="1"/>
    <col min="225" max="226" width="15.7109375" customWidth="1"/>
    <col min="227" max="228" width="20.7109375" customWidth="1"/>
    <col min="229" max="229" width="18.7109375" customWidth="1"/>
    <col min="230" max="231" width="22.7109375" customWidth="1"/>
    <col min="232" max="232" width="13.7109375" customWidth="1"/>
    <col min="233" max="233" width="14.7109375" customWidth="1"/>
    <col min="234" max="234" width="10.7109375" customWidth="1"/>
  </cols>
  <sheetData>
    <row r="1" spans="1:234" ht="30">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row>
    <row r="2" spans="1:234">
      <c r="A2" t="s">
        <v>234</v>
      </c>
      <c r="B2" t="s">
        <v>235</v>
      </c>
      <c r="C2" t="s">
        <v>236</v>
      </c>
      <c r="D2" t="s">
        <v>237</v>
      </c>
      <c r="E2" t="s">
        <v>238</v>
      </c>
      <c r="F2" t="s">
        <v>239</v>
      </c>
      <c r="G2" s="5">
        <v>243513</v>
      </c>
      <c r="H2" s="5">
        <v>238722</v>
      </c>
      <c r="I2" s="5">
        <v>238432</v>
      </c>
      <c r="J2" s="5">
        <v>235866</v>
      </c>
      <c r="K2" s="5">
        <v>235712</v>
      </c>
      <c r="L2" s="5">
        <v>236272</v>
      </c>
      <c r="M2" s="5">
        <v>238846</v>
      </c>
      <c r="N2" s="5">
        <v>239131</v>
      </c>
      <c r="O2" s="5">
        <v>239578</v>
      </c>
      <c r="P2" s="5">
        <v>242095</v>
      </c>
      <c r="Q2" s="5">
        <v>242639</v>
      </c>
      <c r="R2" s="5">
        <v>244317</v>
      </c>
      <c r="S2" s="5">
        <v>249032</v>
      </c>
      <c r="T2" s="5">
        <v>250761</v>
      </c>
      <c r="U2" s="5">
        <v>253655</v>
      </c>
      <c r="V2" s="5">
        <v>255533</v>
      </c>
      <c r="W2" s="5">
        <v>257683</v>
      </c>
      <c r="X2" s="5">
        <v>255100</v>
      </c>
      <c r="Y2" s="5">
        <v>256975</v>
      </c>
      <c r="Z2" s="5">
        <v>261627</v>
      </c>
      <c r="AA2" s="5">
        <v>264127</v>
      </c>
      <c r="AB2" s="5">
        <v>269787</v>
      </c>
      <c r="AC2" s="5">
        <v>269737</v>
      </c>
      <c r="AD2" s="5">
        <v>269896</v>
      </c>
      <c r="AE2" s="5">
        <v>272720</v>
      </c>
      <c r="AF2" s="5">
        <v>275136</v>
      </c>
      <c r="AG2" s="5">
        <v>276863</v>
      </c>
      <c r="AH2" s="5">
        <v>282193</v>
      </c>
      <c r="AI2" s="5">
        <v>284172</v>
      </c>
      <c r="AJ2" s="5">
        <v>288385</v>
      </c>
      <c r="AK2" s="5">
        <v>295493</v>
      </c>
      <c r="AL2" s="5">
        <v>298855</v>
      </c>
      <c r="AM2" s="5">
        <v>303698</v>
      </c>
      <c r="AN2" s="5">
        <v>305281</v>
      </c>
      <c r="AO2" s="5">
        <v>309097</v>
      </c>
      <c r="AP2" s="5">
        <v>311574</v>
      </c>
      <c r="AQ2" s="5">
        <v>313083</v>
      </c>
      <c r="AR2" s="5">
        <v>315039</v>
      </c>
      <c r="AS2" s="5">
        <v>315554</v>
      </c>
      <c r="AT2" s="5">
        <v>315515</v>
      </c>
      <c r="AU2" s="5">
        <v>317117</v>
      </c>
      <c r="AV2" s="5">
        <v>319239</v>
      </c>
      <c r="AW2" s="5">
        <v>315744</v>
      </c>
      <c r="AX2" s="5">
        <v>314148</v>
      </c>
      <c r="AY2" s="5">
        <v>312596</v>
      </c>
      <c r="AZ2" s="5">
        <v>312235</v>
      </c>
      <c r="BA2" s="5">
        <v>311624</v>
      </c>
      <c r="BB2" s="5">
        <v>312006</v>
      </c>
      <c r="BC2" s="5">
        <v>311904</v>
      </c>
      <c r="BD2" s="5">
        <v>311418</v>
      </c>
      <c r="BE2" s="5">
        <v>312896</v>
      </c>
      <c r="BF2" s="5">
        <v>315307</v>
      </c>
      <c r="BG2" s="5">
        <v>316882</v>
      </c>
      <c r="BH2" s="5">
        <v>318302</v>
      </c>
      <c r="BI2" s="5">
        <v>321218</v>
      </c>
      <c r="BJ2" s="5">
        <v>323400</v>
      </c>
      <c r="BK2" s="5">
        <v>326585</v>
      </c>
      <c r="BL2" s="5">
        <v>329584</v>
      </c>
      <c r="BM2" s="5">
        <v>332911</v>
      </c>
      <c r="BN2" s="5">
        <v>334363</v>
      </c>
      <c r="BO2" s="5">
        <v>336090</v>
      </c>
      <c r="BP2" s="5">
        <v>336789</v>
      </c>
      <c r="BQ2" s="5">
        <v>340542</v>
      </c>
      <c r="BR2" s="5">
        <v>341602</v>
      </c>
      <c r="BS2" s="5">
        <v>343859</v>
      </c>
      <c r="BT2" s="5">
        <v>344979</v>
      </c>
      <c r="BU2" s="5">
        <v>348214</v>
      </c>
      <c r="BV2" s="5">
        <v>352958</v>
      </c>
      <c r="BW2" s="5">
        <v>358611</v>
      </c>
      <c r="BX2" s="5">
        <v>362573</v>
      </c>
      <c r="BY2" s="5">
        <v>365942</v>
      </c>
      <c r="BZ2" s="5">
        <v>371341</v>
      </c>
      <c r="CA2" s="5">
        <v>374037</v>
      </c>
      <c r="CB2" s="5">
        <v>376421</v>
      </c>
      <c r="CC2" s="5">
        <v>377650</v>
      </c>
      <c r="CD2" s="5">
        <v>380155</v>
      </c>
      <c r="CE2" s="5">
        <v>382789</v>
      </c>
      <c r="CF2" s="5">
        <v>384605</v>
      </c>
      <c r="CG2" s="5">
        <v>390758</v>
      </c>
      <c r="CH2" s="5">
        <v>396357</v>
      </c>
      <c r="CI2" s="5">
        <v>401242</v>
      </c>
      <c r="CJ2" s="5">
        <v>404196</v>
      </c>
      <c r="CK2" s="5">
        <v>406795</v>
      </c>
      <c r="CL2" s="5">
        <v>409411</v>
      </c>
      <c r="CM2" s="5">
        <v>413054</v>
      </c>
      <c r="CN2" s="5">
        <v>414878</v>
      </c>
      <c r="CO2" s="5">
        <v>417085</v>
      </c>
      <c r="CP2" s="5">
        <v>418445</v>
      </c>
      <c r="CQ2" s="5">
        <v>419534</v>
      </c>
      <c r="CR2" s="5">
        <v>421587</v>
      </c>
      <c r="CS2" s="5">
        <v>424425</v>
      </c>
      <c r="CT2" s="5">
        <v>427725</v>
      </c>
      <c r="CU2" s="5">
        <v>430832</v>
      </c>
      <c r="CV2" s="5">
        <v>434837</v>
      </c>
      <c r="CW2" s="5">
        <v>438710</v>
      </c>
      <c r="CX2" s="5">
        <v>442172</v>
      </c>
      <c r="CY2" s="5">
        <v>443853</v>
      </c>
      <c r="CZ2" s="5">
        <v>446443</v>
      </c>
      <c r="DA2" s="5">
        <v>448171</v>
      </c>
      <c r="DB2" s="5">
        <v>450464</v>
      </c>
      <c r="DC2" s="5">
        <v>453784</v>
      </c>
      <c r="DD2" s="5">
        <v>457557</v>
      </c>
      <c r="DE2" s="5">
        <v>461135</v>
      </c>
      <c r="DF2" s="5">
        <v>465451</v>
      </c>
      <c r="DG2" s="5">
        <v>467840</v>
      </c>
      <c r="DH2" s="5">
        <v>469655</v>
      </c>
      <c r="DI2" s="5">
        <v>470918</v>
      </c>
      <c r="DJ2" s="5">
        <v>473372</v>
      </c>
      <c r="DK2" s="5">
        <v>477823</v>
      </c>
      <c r="DL2" s="5">
        <v>481314</v>
      </c>
      <c r="DM2" s="5">
        <v>484544</v>
      </c>
      <c r="DN2" s="5">
        <v>487413</v>
      </c>
      <c r="DO2" s="5">
        <v>489783</v>
      </c>
      <c r="DP2" s="5">
        <v>487386</v>
      </c>
      <c r="DQ2" s="5">
        <v>479872</v>
      </c>
      <c r="DR2" s="5">
        <v>469694</v>
      </c>
      <c r="DS2" s="5">
        <v>460105</v>
      </c>
      <c r="DT2" s="5">
        <v>458599</v>
      </c>
      <c r="DU2" s="5">
        <v>458875</v>
      </c>
      <c r="DV2" s="5">
        <v>460238</v>
      </c>
      <c r="DW2" s="5">
        <v>464543</v>
      </c>
      <c r="DX2" s="5">
        <v>469606</v>
      </c>
      <c r="DY2" s="5">
        <v>472199</v>
      </c>
      <c r="DZ2" s="5">
        <v>472612</v>
      </c>
      <c r="EA2" s="5">
        <v>473819</v>
      </c>
      <c r="EB2" s="5">
        <v>474365</v>
      </c>
      <c r="EC2" s="5">
        <v>475813</v>
      </c>
      <c r="ED2" s="5">
        <v>476479</v>
      </c>
      <c r="EE2" s="5">
        <v>480632</v>
      </c>
      <c r="EF2" s="5">
        <v>479979</v>
      </c>
      <c r="EG2" s="5">
        <v>484579</v>
      </c>
      <c r="EH2" s="5">
        <v>484039</v>
      </c>
      <c r="EI2" s="5">
        <v>485409</v>
      </c>
      <c r="EJ2" s="5">
        <v>488930</v>
      </c>
      <c r="EK2" s="5">
        <v>493002</v>
      </c>
      <c r="EL2" s="5">
        <v>496466</v>
      </c>
      <c r="EM2" s="5">
        <v>500552</v>
      </c>
      <c r="EN2" s="5">
        <v>504939</v>
      </c>
      <c r="EO2" s="5">
        <v>508741</v>
      </c>
      <c r="EP2" s="5">
        <v>512334</v>
      </c>
      <c r="EQ2" s="5">
        <v>513850</v>
      </c>
      <c r="ER2" s="5">
        <v>516876</v>
      </c>
      <c r="ES2" s="5">
        <v>518915</v>
      </c>
      <c r="ET2" s="5">
        <v>521920</v>
      </c>
      <c r="EU2" s="5">
        <v>523813</v>
      </c>
      <c r="EV2" s="5">
        <v>526750</v>
      </c>
      <c r="EW2" s="5">
        <v>528712</v>
      </c>
      <c r="EX2" s="5">
        <v>532082</v>
      </c>
      <c r="EY2" s="5">
        <v>536566</v>
      </c>
      <c r="EZ2" s="5">
        <v>540020</v>
      </c>
      <c r="FA2" s="5">
        <v>543452</v>
      </c>
      <c r="FB2" s="5">
        <v>547377</v>
      </c>
      <c r="FC2" s="5">
        <v>547688</v>
      </c>
      <c r="FD2" s="5">
        <v>548600</v>
      </c>
      <c r="FE2" s="5">
        <v>550425</v>
      </c>
      <c r="FF2" s="5">
        <v>551128</v>
      </c>
      <c r="FG2" s="5">
        <v>555141</v>
      </c>
      <c r="FH2" s="5">
        <v>556932</v>
      </c>
      <c r="FI2" s="5">
        <v>560987</v>
      </c>
      <c r="FJ2" s="5">
        <v>560861</v>
      </c>
      <c r="FK2" s="5">
        <v>545597</v>
      </c>
      <c r="FL2" s="5">
        <v>434718</v>
      </c>
      <c r="FM2" s="5">
        <v>507643</v>
      </c>
      <c r="FN2" s="5">
        <v>514531</v>
      </c>
      <c r="FO2" s="5">
        <v>509261</v>
      </c>
      <c r="FP2" s="5">
        <v>546579</v>
      </c>
      <c r="FQ2" s="5">
        <v>555956</v>
      </c>
      <c r="FR2" s="5">
        <v>564407</v>
      </c>
      <c r="FS2" s="5">
        <v>567396</v>
      </c>
      <c r="FT2" s="5">
        <v>567889</v>
      </c>
      <c r="FU2" s="5">
        <v>567445</v>
      </c>
      <c r="FV2" s="5">
        <v>568034</v>
      </c>
      <c r="FW2" s="5">
        <v>569336</v>
      </c>
      <c r="FX2" s="5">
        <v>569364</v>
      </c>
      <c r="FY2" s="5">
        <v>568655</v>
      </c>
      <c r="FZ2" s="5">
        <v>566695</v>
      </c>
      <c r="GA2" s="6">
        <v>568298.4</v>
      </c>
      <c r="GB2" s="6">
        <v>570108.4</v>
      </c>
      <c r="GC2" s="6">
        <v>572322.30000000005</v>
      </c>
      <c r="GD2" s="6">
        <v>575181</v>
      </c>
      <c r="GE2" s="6">
        <v>578211.9</v>
      </c>
      <c r="GF2" s="6">
        <v>581479.4</v>
      </c>
      <c r="GG2" s="6">
        <v>584590.1</v>
      </c>
      <c r="GH2" s="6">
        <v>587775.80000000005</v>
      </c>
      <c r="GI2" s="6">
        <v>590655.5</v>
      </c>
      <c r="GJ2" s="6">
        <v>593255.1</v>
      </c>
      <c r="GK2" s="6">
        <v>595687.30000000005</v>
      </c>
      <c r="GL2" s="6">
        <v>598070.4</v>
      </c>
      <c r="GM2" s="6">
        <v>600522.5</v>
      </c>
      <c r="GN2" s="6">
        <v>602924.6</v>
      </c>
      <c r="GO2" s="6">
        <v>605336.5</v>
      </c>
      <c r="GP2" s="6">
        <v>607818.9</v>
      </c>
      <c r="GQ2" s="6">
        <v>610250.80000000005</v>
      </c>
      <c r="GR2" s="6">
        <v>612692.69999999995</v>
      </c>
      <c r="GS2" s="6">
        <v>615082.5</v>
      </c>
      <c r="GT2" s="6">
        <v>617481</v>
      </c>
      <c r="GU2" s="6">
        <v>619827.1</v>
      </c>
      <c r="GV2" s="6">
        <v>622182.19999999995</v>
      </c>
      <c r="GW2" s="6">
        <v>624546.6</v>
      </c>
      <c r="GX2" s="6">
        <v>626951</v>
      </c>
      <c r="GY2" s="6">
        <v>629333.30000000005</v>
      </c>
      <c r="GZ2" s="6">
        <v>631756.6</v>
      </c>
      <c r="HA2" s="6">
        <v>634157.30000000005</v>
      </c>
      <c r="HB2" s="6">
        <v>636567.4</v>
      </c>
      <c r="HC2" s="6">
        <v>638985.6</v>
      </c>
      <c r="HD2" s="6">
        <v>641414</v>
      </c>
      <c r="HE2" s="6">
        <v>643851.5</v>
      </c>
      <c r="HF2" s="6">
        <v>646297.80000000005</v>
      </c>
      <c r="HG2" s="6">
        <v>648720.4</v>
      </c>
      <c r="HH2" s="6">
        <v>651184.6</v>
      </c>
      <c r="HI2" s="6">
        <v>653593.59999999998</v>
      </c>
      <c r="HJ2" s="6">
        <v>655946.6</v>
      </c>
      <c r="HK2" s="6">
        <v>658348.80000000005</v>
      </c>
      <c r="HL2" s="6">
        <v>660699</v>
      </c>
      <c r="HM2" s="6">
        <v>663036.19999999995</v>
      </c>
      <c r="HN2" s="6">
        <v>665366.9</v>
      </c>
      <c r="HO2" t="s">
        <v>240</v>
      </c>
      <c r="HP2" t="b">
        <v>1</v>
      </c>
      <c r="HQ2" s="4" t="s">
        <v>241</v>
      </c>
      <c r="HR2" t="s">
        <v>242</v>
      </c>
      <c r="HS2">
        <v>2023</v>
      </c>
      <c r="HT2">
        <v>4</v>
      </c>
      <c r="HU2" t="s">
        <v>242</v>
      </c>
      <c r="HV2" t="s">
        <v>243</v>
      </c>
      <c r="HW2" s="4" t="s">
        <v>244</v>
      </c>
      <c r="HX2" t="s">
        <v>245</v>
      </c>
      <c r="HY2" t="s">
        <v>246</v>
      </c>
      <c r="HZ2" t="s">
        <v>247</v>
      </c>
    </row>
    <row r="3" spans="1:234">
      <c r="A3" t="s">
        <v>234</v>
      </c>
      <c r="B3" t="s">
        <v>248</v>
      </c>
      <c r="C3" t="s">
        <v>236</v>
      </c>
      <c r="D3" t="s">
        <v>237</v>
      </c>
      <c r="E3" t="s">
        <v>238</v>
      </c>
      <c r="F3" t="s">
        <v>239</v>
      </c>
      <c r="G3" s="5">
        <v>16902.32</v>
      </c>
      <c r="H3" s="5">
        <v>16614.330000000002</v>
      </c>
      <c r="I3" s="5">
        <v>16327.83</v>
      </c>
      <c r="J3" s="5">
        <v>15924.05</v>
      </c>
      <c r="K3" s="5">
        <v>15199.62</v>
      </c>
      <c r="L3" s="5">
        <v>15169.93</v>
      </c>
      <c r="M3" s="5">
        <v>15348.07</v>
      </c>
      <c r="N3" s="5">
        <v>15310.96</v>
      </c>
      <c r="O3" s="5">
        <v>15523.24</v>
      </c>
      <c r="P3" s="5">
        <v>15616.76</v>
      </c>
      <c r="Q3" s="5">
        <v>16225.4</v>
      </c>
      <c r="R3" s="5">
        <v>16090.31</v>
      </c>
      <c r="S3" s="5">
        <v>15748.88</v>
      </c>
      <c r="T3" s="5">
        <v>15854.28</v>
      </c>
      <c r="U3" s="5">
        <v>15805.29</v>
      </c>
      <c r="V3" s="5">
        <v>16939.43</v>
      </c>
      <c r="W3" s="5">
        <v>16934.98</v>
      </c>
      <c r="X3" s="5">
        <v>17746.990000000002</v>
      </c>
      <c r="Y3" s="5">
        <v>18134.439999999999</v>
      </c>
      <c r="Z3" s="5">
        <v>18793.55</v>
      </c>
      <c r="AA3" s="5">
        <v>20852.53</v>
      </c>
      <c r="AB3" s="5">
        <v>18483.29</v>
      </c>
      <c r="AC3" s="5">
        <v>18952.39</v>
      </c>
      <c r="AD3" s="5">
        <v>19072.63</v>
      </c>
      <c r="AE3" s="5">
        <v>19099.36</v>
      </c>
      <c r="AF3" s="5">
        <v>18161.16</v>
      </c>
      <c r="AG3" s="5">
        <v>19244.830000000002</v>
      </c>
      <c r="AH3" s="5">
        <v>19840.11</v>
      </c>
      <c r="AI3" s="5">
        <v>18507.05</v>
      </c>
      <c r="AJ3" s="5">
        <v>19126.080000000002</v>
      </c>
      <c r="AK3" s="5">
        <v>20724.86</v>
      </c>
      <c r="AL3" s="5">
        <v>22057.93</v>
      </c>
      <c r="AM3" s="5">
        <v>23012.45</v>
      </c>
      <c r="AN3" s="5">
        <v>24174.799999999999</v>
      </c>
      <c r="AO3" s="5">
        <v>25481.15</v>
      </c>
      <c r="AP3" s="5">
        <v>26202.61</v>
      </c>
      <c r="AQ3" s="5">
        <v>27256.59</v>
      </c>
      <c r="AR3" s="5">
        <v>27645.52</v>
      </c>
      <c r="AS3" s="5">
        <v>28356.59</v>
      </c>
      <c r="AT3" s="5">
        <v>27636.62</v>
      </c>
      <c r="AU3" s="5">
        <v>27712.32</v>
      </c>
      <c r="AV3" s="5">
        <v>28185.88</v>
      </c>
      <c r="AW3" s="5">
        <v>27636.62</v>
      </c>
      <c r="AX3" s="5">
        <v>27283.31</v>
      </c>
      <c r="AY3" s="5">
        <v>26756.32</v>
      </c>
      <c r="AZ3" s="5">
        <v>25637.02</v>
      </c>
      <c r="BA3" s="5">
        <v>24459.82</v>
      </c>
      <c r="BB3" s="5">
        <v>25089.24</v>
      </c>
      <c r="BC3" s="5">
        <v>25221.360000000001</v>
      </c>
      <c r="BD3" s="5">
        <v>24679.53</v>
      </c>
      <c r="BE3" s="5">
        <v>24639.45</v>
      </c>
      <c r="BF3" s="5">
        <v>23551.32</v>
      </c>
      <c r="BG3" s="5">
        <v>24131.75</v>
      </c>
      <c r="BH3" s="5">
        <v>23295.99</v>
      </c>
      <c r="BI3" s="5">
        <v>23316.77</v>
      </c>
      <c r="BJ3" s="5">
        <v>23784.38</v>
      </c>
      <c r="BK3" s="5">
        <v>24254.959999999999</v>
      </c>
      <c r="BL3" s="5">
        <v>24140.66</v>
      </c>
      <c r="BM3" s="5">
        <v>24977.91</v>
      </c>
      <c r="BN3" s="5">
        <v>25778.04</v>
      </c>
      <c r="BO3" s="5">
        <v>25285.200000000001</v>
      </c>
      <c r="BP3" s="5">
        <v>26178.85</v>
      </c>
      <c r="BQ3" s="5">
        <v>27471.84</v>
      </c>
      <c r="BR3" s="5">
        <v>27903.82</v>
      </c>
      <c r="BS3" s="5">
        <v>28742.55</v>
      </c>
      <c r="BT3" s="5">
        <v>29582.77</v>
      </c>
      <c r="BU3" s="5">
        <v>29891.54</v>
      </c>
      <c r="BV3" s="5">
        <v>29781.69</v>
      </c>
      <c r="BW3" s="5">
        <v>32718</v>
      </c>
      <c r="BX3" s="5">
        <v>34170</v>
      </c>
      <c r="BY3" s="5">
        <v>36256</v>
      </c>
      <c r="BZ3" s="5">
        <v>37199</v>
      </c>
      <c r="CA3" s="5">
        <v>37792</v>
      </c>
      <c r="CB3" s="5">
        <v>37625</v>
      </c>
      <c r="CC3" s="5">
        <v>37276</v>
      </c>
      <c r="CD3" s="5">
        <v>38212</v>
      </c>
      <c r="CE3" s="5">
        <v>37931</v>
      </c>
      <c r="CF3" s="5">
        <v>37959</v>
      </c>
      <c r="CG3" s="5">
        <v>39053</v>
      </c>
      <c r="CH3" s="5">
        <v>38646</v>
      </c>
      <c r="CI3" s="5">
        <v>40191</v>
      </c>
      <c r="CJ3" s="5">
        <v>42527</v>
      </c>
      <c r="CK3" s="5">
        <v>39666</v>
      </c>
      <c r="CL3" s="5">
        <v>41085</v>
      </c>
      <c r="CM3" s="5">
        <v>40854</v>
      </c>
      <c r="CN3" s="5">
        <v>41234</v>
      </c>
      <c r="CO3" s="5">
        <v>41229</v>
      </c>
      <c r="CP3" s="5">
        <v>39486</v>
      </c>
      <c r="CQ3" s="5">
        <v>38765</v>
      </c>
      <c r="CR3" s="5">
        <v>38387</v>
      </c>
      <c r="CS3" s="5">
        <v>40498</v>
      </c>
      <c r="CT3" s="5">
        <v>42138</v>
      </c>
      <c r="CU3" s="5">
        <v>42078</v>
      </c>
      <c r="CV3" s="5">
        <v>38092</v>
      </c>
      <c r="CW3" s="5">
        <v>39039</v>
      </c>
      <c r="CX3" s="5">
        <v>38809</v>
      </c>
      <c r="CY3" s="5">
        <v>39134</v>
      </c>
      <c r="CZ3" s="5">
        <v>36010</v>
      </c>
      <c r="DA3" s="5">
        <v>38148</v>
      </c>
      <c r="DB3" s="5">
        <v>38978</v>
      </c>
      <c r="DC3" s="5">
        <v>38771</v>
      </c>
      <c r="DD3" s="5">
        <v>39825</v>
      </c>
      <c r="DE3" s="5">
        <v>40879</v>
      </c>
      <c r="DF3" s="5">
        <v>40661</v>
      </c>
      <c r="DG3" s="5">
        <v>42723</v>
      </c>
      <c r="DH3" s="5">
        <v>41073</v>
      </c>
      <c r="DI3" s="5">
        <v>44219</v>
      </c>
      <c r="DJ3" s="5">
        <v>44291</v>
      </c>
      <c r="DK3" s="5">
        <v>46420</v>
      </c>
      <c r="DL3" s="5">
        <v>47070</v>
      </c>
      <c r="DM3" s="5">
        <v>44994</v>
      </c>
      <c r="DN3" s="5">
        <v>48770</v>
      </c>
      <c r="DO3" s="5">
        <v>45209</v>
      </c>
      <c r="DP3" s="5">
        <v>46925</v>
      </c>
      <c r="DQ3" s="5">
        <v>45148</v>
      </c>
      <c r="DR3" s="5">
        <v>43617</v>
      </c>
      <c r="DS3" s="5">
        <v>39697</v>
      </c>
      <c r="DT3" s="5">
        <v>37614</v>
      </c>
      <c r="DU3" s="5">
        <v>36801</v>
      </c>
      <c r="DV3" s="5">
        <v>36482</v>
      </c>
      <c r="DW3" s="5">
        <v>38204</v>
      </c>
      <c r="DX3" s="5">
        <v>37630</v>
      </c>
      <c r="DY3" s="5">
        <v>39313</v>
      </c>
      <c r="DZ3" s="5">
        <v>41914</v>
      </c>
      <c r="EA3" s="5">
        <v>39000</v>
      </c>
      <c r="EB3" s="5">
        <v>41219</v>
      </c>
      <c r="EC3" s="5">
        <v>42597</v>
      </c>
      <c r="ED3" s="5">
        <v>43649</v>
      </c>
      <c r="EE3" s="5">
        <v>45274</v>
      </c>
      <c r="EF3" s="5">
        <v>43325</v>
      </c>
      <c r="EG3" s="5">
        <v>43521</v>
      </c>
      <c r="EH3" s="5">
        <v>46059</v>
      </c>
      <c r="EI3" s="5">
        <v>44731</v>
      </c>
      <c r="EJ3" s="5">
        <v>45627</v>
      </c>
      <c r="EK3" s="5">
        <v>47234</v>
      </c>
      <c r="EL3" s="5">
        <v>47059</v>
      </c>
      <c r="EM3" s="5">
        <v>47997</v>
      </c>
      <c r="EN3" s="5">
        <v>48160</v>
      </c>
      <c r="EO3" s="5">
        <v>48500</v>
      </c>
      <c r="EP3" s="5">
        <v>50226</v>
      </c>
      <c r="EQ3" s="5">
        <v>53460</v>
      </c>
      <c r="ER3" s="5">
        <v>52038</v>
      </c>
      <c r="ES3" s="5">
        <v>52163</v>
      </c>
      <c r="ET3" s="5">
        <v>55620</v>
      </c>
      <c r="EU3" s="5">
        <v>56947</v>
      </c>
      <c r="EV3" s="5">
        <v>56796</v>
      </c>
      <c r="EW3" s="5">
        <v>58177</v>
      </c>
      <c r="EX3" s="5">
        <v>56045</v>
      </c>
      <c r="EY3" s="5">
        <v>57345</v>
      </c>
      <c r="EZ3" s="5">
        <v>57030</v>
      </c>
      <c r="FA3" s="5">
        <v>56048</v>
      </c>
      <c r="FB3" s="5">
        <v>57022</v>
      </c>
      <c r="FC3" s="5">
        <v>56689</v>
      </c>
      <c r="FD3" s="5">
        <v>55519</v>
      </c>
      <c r="FE3" s="5">
        <v>55578</v>
      </c>
      <c r="FF3" s="5">
        <v>55984</v>
      </c>
      <c r="FG3" s="5">
        <v>56579</v>
      </c>
      <c r="FH3" s="5">
        <v>57469</v>
      </c>
      <c r="FI3" s="5">
        <v>57240</v>
      </c>
      <c r="FJ3" s="5">
        <v>57293</v>
      </c>
      <c r="FK3" s="5">
        <v>55992</v>
      </c>
      <c r="FL3" s="5">
        <v>45262</v>
      </c>
      <c r="FM3" s="5">
        <v>50140</v>
      </c>
      <c r="FN3" s="5">
        <v>52906</v>
      </c>
      <c r="FO3" s="5">
        <v>48113</v>
      </c>
      <c r="FP3" s="5">
        <v>53705</v>
      </c>
      <c r="FQ3" s="5">
        <v>53035</v>
      </c>
      <c r="FR3" s="5">
        <v>53441</v>
      </c>
      <c r="FS3" s="5">
        <v>55098</v>
      </c>
      <c r="FT3" s="5">
        <v>56823</v>
      </c>
      <c r="FU3" s="5">
        <v>58076</v>
      </c>
      <c r="FV3" s="5">
        <v>58320</v>
      </c>
      <c r="FW3" s="5">
        <v>60776</v>
      </c>
      <c r="FX3" s="5">
        <v>61298</v>
      </c>
      <c r="FY3" s="5">
        <v>59581</v>
      </c>
      <c r="FZ3" s="5">
        <v>60498</v>
      </c>
      <c r="GA3" s="6">
        <v>59590.53</v>
      </c>
      <c r="GB3" s="6">
        <v>58905.25</v>
      </c>
      <c r="GC3" s="6">
        <v>58699.199999999997</v>
      </c>
      <c r="GD3" s="6">
        <v>58859.09</v>
      </c>
      <c r="GE3" s="6">
        <v>59212.32</v>
      </c>
      <c r="GF3" s="6">
        <v>59709.7</v>
      </c>
      <c r="GG3" s="6">
        <v>60271.03</v>
      </c>
      <c r="GH3" s="6">
        <v>60964.09</v>
      </c>
      <c r="GI3" s="6">
        <v>61549.2</v>
      </c>
      <c r="GJ3" s="6">
        <v>62103.09</v>
      </c>
      <c r="GK3" s="6">
        <v>62568.92</v>
      </c>
      <c r="GL3" s="6">
        <v>63006.96</v>
      </c>
      <c r="GM3" s="6">
        <v>63416.51</v>
      </c>
      <c r="GN3" s="6">
        <v>63797.01</v>
      </c>
      <c r="GO3" s="6">
        <v>64179.79</v>
      </c>
      <c r="GP3" s="6">
        <v>64564.98</v>
      </c>
      <c r="GQ3" s="6">
        <v>64952.44</v>
      </c>
      <c r="GR3" s="6">
        <v>65342.48</v>
      </c>
      <c r="GS3" s="6">
        <v>65734.59</v>
      </c>
      <c r="GT3" s="6">
        <v>66129.119999999995</v>
      </c>
      <c r="GU3" s="6">
        <v>66525.89</v>
      </c>
      <c r="GV3" s="6">
        <v>66924.850000000006</v>
      </c>
      <c r="GW3" s="6">
        <v>67326.34</v>
      </c>
      <c r="GX3" s="6">
        <v>67730.3</v>
      </c>
      <c r="GY3" s="6">
        <v>68143.399999999994</v>
      </c>
      <c r="GZ3" s="6">
        <v>68559.070000000007</v>
      </c>
      <c r="HA3" s="6">
        <v>68977.34</v>
      </c>
      <c r="HB3" s="6">
        <v>69398.23</v>
      </c>
      <c r="HC3" s="6">
        <v>69821.5</v>
      </c>
      <c r="HD3" s="6">
        <v>70247.33</v>
      </c>
      <c r="HE3" s="6">
        <v>70675.850000000006</v>
      </c>
      <c r="HF3" s="6">
        <v>71106.899999999994</v>
      </c>
      <c r="HG3" s="6">
        <v>71540.45</v>
      </c>
      <c r="HH3" s="6">
        <v>71976.570000000007</v>
      </c>
      <c r="HI3" s="6">
        <v>72415.429999999993</v>
      </c>
      <c r="HJ3" s="6">
        <v>72857.09</v>
      </c>
      <c r="HK3" s="6">
        <v>73306.06</v>
      </c>
      <c r="HL3" s="6">
        <v>73751.05</v>
      </c>
      <c r="HM3" s="6">
        <v>74196.38</v>
      </c>
      <c r="HN3" s="6">
        <v>74642.789999999994</v>
      </c>
      <c r="HO3" t="s">
        <v>240</v>
      </c>
      <c r="HP3" t="b">
        <v>1</v>
      </c>
      <c r="HQ3" s="4" t="s">
        <v>241</v>
      </c>
      <c r="HR3" t="s">
        <v>242</v>
      </c>
      <c r="HS3">
        <v>2023</v>
      </c>
      <c r="HT3">
        <v>4</v>
      </c>
      <c r="HU3" t="s">
        <v>242</v>
      </c>
      <c r="HV3" t="s">
        <v>249</v>
      </c>
      <c r="HW3" s="4" t="s">
        <v>250</v>
      </c>
      <c r="HX3" t="s">
        <v>245</v>
      </c>
      <c r="HY3" t="s">
        <v>251</v>
      </c>
      <c r="HZ3" t="s">
        <v>247</v>
      </c>
    </row>
    <row r="4" spans="1:234">
      <c r="A4" t="s">
        <v>234</v>
      </c>
      <c r="B4" t="s">
        <v>252</v>
      </c>
      <c r="C4" t="s">
        <v>236</v>
      </c>
      <c r="D4" t="s">
        <v>237</v>
      </c>
      <c r="E4" t="s">
        <v>238</v>
      </c>
      <c r="F4" t="s">
        <v>239</v>
      </c>
      <c r="G4" s="5">
        <v>128541</v>
      </c>
      <c r="H4" s="5">
        <v>125194</v>
      </c>
      <c r="I4" s="5">
        <v>126835</v>
      </c>
      <c r="J4" s="5">
        <v>124422</v>
      </c>
      <c r="K4" s="5">
        <v>126694</v>
      </c>
      <c r="L4" s="5">
        <v>126635</v>
      </c>
      <c r="M4" s="5">
        <v>126723</v>
      </c>
      <c r="N4" s="5">
        <v>126374</v>
      </c>
      <c r="O4" s="5">
        <v>126800</v>
      </c>
      <c r="P4" s="5">
        <v>126707</v>
      </c>
      <c r="Q4" s="5">
        <v>128840</v>
      </c>
      <c r="R4" s="5">
        <v>129938</v>
      </c>
      <c r="S4" s="5">
        <v>131895</v>
      </c>
      <c r="T4" s="5">
        <v>132737</v>
      </c>
      <c r="U4" s="5">
        <v>134897</v>
      </c>
      <c r="V4" s="5">
        <v>134949</v>
      </c>
      <c r="W4" s="5">
        <v>135773</v>
      </c>
      <c r="X4" s="5">
        <v>136860</v>
      </c>
      <c r="Y4" s="5">
        <v>136138</v>
      </c>
      <c r="Z4" s="5">
        <v>138708</v>
      </c>
      <c r="AA4" s="5">
        <v>141904</v>
      </c>
      <c r="AB4" s="5">
        <v>142653</v>
      </c>
      <c r="AC4" s="5">
        <v>144683</v>
      </c>
      <c r="AD4" s="5">
        <v>145821</v>
      </c>
      <c r="AE4" s="5">
        <v>149830</v>
      </c>
      <c r="AF4" s="5">
        <v>152193</v>
      </c>
      <c r="AG4" s="5">
        <v>153185</v>
      </c>
      <c r="AH4" s="5">
        <v>153935</v>
      </c>
      <c r="AI4" s="5">
        <v>155770</v>
      </c>
      <c r="AJ4" s="5">
        <v>158407</v>
      </c>
      <c r="AK4" s="5">
        <v>161697</v>
      </c>
      <c r="AL4" s="5">
        <v>165212</v>
      </c>
      <c r="AM4" s="5">
        <v>167485</v>
      </c>
      <c r="AN4" s="5">
        <v>169883</v>
      </c>
      <c r="AO4" s="5">
        <v>173832</v>
      </c>
      <c r="AP4" s="5">
        <v>175394</v>
      </c>
      <c r="AQ4" s="5">
        <v>176901</v>
      </c>
      <c r="AR4" s="5">
        <v>178428</v>
      </c>
      <c r="AS4" s="5">
        <v>178277</v>
      </c>
      <c r="AT4" s="5">
        <v>179012</v>
      </c>
      <c r="AU4" s="5">
        <v>180832</v>
      </c>
      <c r="AV4" s="5">
        <v>181430</v>
      </c>
      <c r="AW4" s="5">
        <v>180289</v>
      </c>
      <c r="AX4" s="5">
        <v>180119</v>
      </c>
      <c r="AY4" s="5">
        <v>179890</v>
      </c>
      <c r="AZ4" s="5">
        <v>178700</v>
      </c>
      <c r="BA4" s="5">
        <v>178893</v>
      </c>
      <c r="BB4" s="5">
        <v>178921</v>
      </c>
      <c r="BC4" s="5">
        <v>178429</v>
      </c>
      <c r="BD4" s="5">
        <v>180788</v>
      </c>
      <c r="BE4" s="5">
        <v>181852</v>
      </c>
      <c r="BF4" s="5">
        <v>182192</v>
      </c>
      <c r="BG4" s="5">
        <v>183675</v>
      </c>
      <c r="BH4" s="5">
        <v>184042</v>
      </c>
      <c r="BI4" s="5">
        <v>187247</v>
      </c>
      <c r="BJ4" s="5">
        <v>188701</v>
      </c>
      <c r="BK4" s="5">
        <v>190541</v>
      </c>
      <c r="BL4" s="5">
        <v>190875</v>
      </c>
      <c r="BM4" s="5">
        <v>192532</v>
      </c>
      <c r="BN4" s="5">
        <v>193881</v>
      </c>
      <c r="BO4" s="5">
        <v>193944</v>
      </c>
      <c r="BP4" s="5">
        <v>195340</v>
      </c>
      <c r="BQ4" s="5">
        <v>196170</v>
      </c>
      <c r="BR4" s="5">
        <v>198500</v>
      </c>
      <c r="BS4" s="5">
        <v>200470</v>
      </c>
      <c r="BT4" s="5">
        <v>202153</v>
      </c>
      <c r="BU4" s="5">
        <v>203928</v>
      </c>
      <c r="BV4" s="5">
        <v>206622</v>
      </c>
      <c r="BW4" s="5">
        <v>209529</v>
      </c>
      <c r="BX4" s="5">
        <v>212013</v>
      </c>
      <c r="BY4" s="5">
        <v>214715</v>
      </c>
      <c r="BZ4" s="5">
        <v>217084</v>
      </c>
      <c r="CA4" s="5">
        <v>218798</v>
      </c>
      <c r="CB4" s="5">
        <v>220955</v>
      </c>
      <c r="CC4" s="5">
        <v>224753</v>
      </c>
      <c r="CD4" s="5">
        <v>224748</v>
      </c>
      <c r="CE4" s="5">
        <v>227015</v>
      </c>
      <c r="CF4" s="5">
        <v>231313</v>
      </c>
      <c r="CG4" s="5">
        <v>233739</v>
      </c>
      <c r="CH4" s="5">
        <v>235387</v>
      </c>
      <c r="CI4" s="5">
        <v>238774</v>
      </c>
      <c r="CJ4" s="5">
        <v>241351</v>
      </c>
      <c r="CK4" s="5">
        <v>244248</v>
      </c>
      <c r="CL4" s="5">
        <v>246677</v>
      </c>
      <c r="CM4" s="5">
        <v>247061</v>
      </c>
      <c r="CN4" s="5">
        <v>248659</v>
      </c>
      <c r="CO4" s="5">
        <v>252380</v>
      </c>
      <c r="CP4" s="5">
        <v>254436</v>
      </c>
      <c r="CQ4" s="5">
        <v>254651</v>
      </c>
      <c r="CR4" s="5">
        <v>255669</v>
      </c>
      <c r="CS4" s="5">
        <v>258164</v>
      </c>
      <c r="CT4" s="5">
        <v>260499</v>
      </c>
      <c r="CU4" s="5">
        <v>262204</v>
      </c>
      <c r="CV4" s="5">
        <v>265387</v>
      </c>
      <c r="CW4" s="5">
        <v>267161</v>
      </c>
      <c r="CX4" s="5">
        <v>268672</v>
      </c>
      <c r="CY4" s="5">
        <v>270161</v>
      </c>
      <c r="CZ4" s="5">
        <v>272609</v>
      </c>
      <c r="DA4" s="5">
        <v>273932</v>
      </c>
      <c r="DB4" s="5">
        <v>276132</v>
      </c>
      <c r="DC4" s="5">
        <v>279030</v>
      </c>
      <c r="DD4" s="5">
        <v>278914</v>
      </c>
      <c r="DE4" s="5">
        <v>282162</v>
      </c>
      <c r="DF4" s="5">
        <v>283724</v>
      </c>
      <c r="DG4" s="5">
        <v>282222</v>
      </c>
      <c r="DH4" s="5">
        <v>282292</v>
      </c>
      <c r="DI4" s="5">
        <v>284098</v>
      </c>
      <c r="DJ4" s="5">
        <v>284633</v>
      </c>
      <c r="DK4" s="5">
        <v>287775</v>
      </c>
      <c r="DL4" s="5">
        <v>290946</v>
      </c>
      <c r="DM4" s="5">
        <v>296705</v>
      </c>
      <c r="DN4" s="5">
        <v>296380</v>
      </c>
      <c r="DO4" s="5">
        <v>297826</v>
      </c>
      <c r="DP4" s="5">
        <v>293976</v>
      </c>
      <c r="DQ4" s="5">
        <v>288865</v>
      </c>
      <c r="DR4" s="5">
        <v>281423</v>
      </c>
      <c r="DS4" s="5">
        <v>280177</v>
      </c>
      <c r="DT4" s="5">
        <v>279808</v>
      </c>
      <c r="DU4" s="5">
        <v>281090</v>
      </c>
      <c r="DV4" s="5">
        <v>283264</v>
      </c>
      <c r="DW4" s="5">
        <v>281913</v>
      </c>
      <c r="DX4" s="5">
        <v>288944</v>
      </c>
      <c r="DY4" s="5">
        <v>289154</v>
      </c>
      <c r="DZ4" s="5">
        <v>288797</v>
      </c>
      <c r="EA4" s="5">
        <v>286374</v>
      </c>
      <c r="EB4" s="5">
        <v>285213</v>
      </c>
      <c r="EC4" s="5">
        <v>286175</v>
      </c>
      <c r="ED4" s="5">
        <v>286843</v>
      </c>
      <c r="EE4" s="5">
        <v>286941</v>
      </c>
      <c r="EF4" s="5">
        <v>289044</v>
      </c>
      <c r="EG4" s="5">
        <v>292268</v>
      </c>
      <c r="EH4" s="5">
        <v>296561</v>
      </c>
      <c r="EI4" s="5">
        <v>294987</v>
      </c>
      <c r="EJ4" s="5">
        <v>298001</v>
      </c>
      <c r="EK4" s="5">
        <v>301680</v>
      </c>
      <c r="EL4" s="5">
        <v>303093</v>
      </c>
      <c r="EM4" s="5">
        <v>304099</v>
      </c>
      <c r="EN4" s="5">
        <v>305922</v>
      </c>
      <c r="EO4" s="5">
        <v>310968</v>
      </c>
      <c r="EP4" s="5">
        <v>312961</v>
      </c>
      <c r="EQ4" s="5">
        <v>314551</v>
      </c>
      <c r="ER4" s="5">
        <v>315885</v>
      </c>
      <c r="ES4" s="5">
        <v>319953</v>
      </c>
      <c r="ET4" s="5">
        <v>319170</v>
      </c>
      <c r="EU4" s="5">
        <v>326059</v>
      </c>
      <c r="EV4" s="5">
        <v>328832</v>
      </c>
      <c r="EW4" s="5">
        <v>331735</v>
      </c>
      <c r="EX4" s="5">
        <v>331732</v>
      </c>
      <c r="EY4" s="5">
        <v>333975</v>
      </c>
      <c r="EZ4" s="5">
        <v>333794</v>
      </c>
      <c r="FA4" s="5">
        <v>335915</v>
      </c>
      <c r="FB4" s="5">
        <v>337535</v>
      </c>
      <c r="FC4" s="5">
        <v>339497</v>
      </c>
      <c r="FD4" s="5">
        <v>338566</v>
      </c>
      <c r="FE4" s="5">
        <v>340965</v>
      </c>
      <c r="FF4" s="5">
        <v>344408</v>
      </c>
      <c r="FG4" s="5">
        <v>344046</v>
      </c>
      <c r="FH4" s="5">
        <v>345335</v>
      </c>
      <c r="FI4" s="5">
        <v>345013</v>
      </c>
      <c r="FJ4" s="5">
        <v>344255</v>
      </c>
      <c r="FK4" s="5">
        <v>334308</v>
      </c>
      <c r="FL4" s="5">
        <v>256744</v>
      </c>
      <c r="FM4" s="5">
        <v>307192</v>
      </c>
      <c r="FN4" s="5">
        <v>301652</v>
      </c>
      <c r="FO4" s="5">
        <v>291628</v>
      </c>
      <c r="FP4" s="5">
        <v>325915</v>
      </c>
      <c r="FQ4" s="5">
        <v>335438</v>
      </c>
      <c r="FR4" s="5">
        <v>336309</v>
      </c>
      <c r="FS4" s="5">
        <v>338499</v>
      </c>
      <c r="FT4" s="5">
        <v>339607</v>
      </c>
      <c r="FU4" s="5">
        <v>336390</v>
      </c>
      <c r="FV4" s="5">
        <v>336043</v>
      </c>
      <c r="FW4" s="5">
        <v>339048</v>
      </c>
      <c r="FX4" s="5">
        <v>340721</v>
      </c>
      <c r="FY4" s="5">
        <v>337788</v>
      </c>
      <c r="FZ4" s="5">
        <v>337315</v>
      </c>
      <c r="GA4" s="6">
        <v>338664.3</v>
      </c>
      <c r="GB4" s="6">
        <v>340735.7</v>
      </c>
      <c r="GC4" s="6">
        <v>342790.8</v>
      </c>
      <c r="GD4" s="6">
        <v>344888.3</v>
      </c>
      <c r="GE4" s="6">
        <v>347125.7</v>
      </c>
      <c r="GF4" s="6">
        <v>349433.9</v>
      </c>
      <c r="GG4" s="6">
        <v>351757.3</v>
      </c>
      <c r="GH4" s="6">
        <v>354044.1</v>
      </c>
      <c r="GI4" s="6">
        <v>356008.8</v>
      </c>
      <c r="GJ4" s="6">
        <v>357610.6</v>
      </c>
      <c r="GK4" s="6">
        <v>359022.9</v>
      </c>
      <c r="GL4" s="6">
        <v>360459</v>
      </c>
      <c r="GM4" s="6">
        <v>361900.4</v>
      </c>
      <c r="GN4" s="6">
        <v>363384.2</v>
      </c>
      <c r="GO4" s="6">
        <v>364874.1</v>
      </c>
      <c r="GP4" s="6">
        <v>366388.8</v>
      </c>
      <c r="GQ4" s="6">
        <v>367928.2</v>
      </c>
      <c r="GR4" s="6">
        <v>369474.3</v>
      </c>
      <c r="GS4" s="6">
        <v>371026.8</v>
      </c>
      <c r="GT4" s="6">
        <v>372566.5</v>
      </c>
      <c r="GU4" s="6">
        <v>374056.8</v>
      </c>
      <c r="GV4" s="6">
        <v>375478.2</v>
      </c>
      <c r="GW4" s="6">
        <v>376886.3</v>
      </c>
      <c r="GX4" s="6">
        <v>378290.2</v>
      </c>
      <c r="GY4" s="6">
        <v>379699.3</v>
      </c>
      <c r="GZ4" s="6">
        <v>381114</v>
      </c>
      <c r="HA4" s="6">
        <v>382543.5</v>
      </c>
      <c r="HB4" s="6">
        <v>383978.5</v>
      </c>
      <c r="HC4" s="6">
        <v>385418</v>
      </c>
      <c r="HD4" s="6">
        <v>386863.7</v>
      </c>
      <c r="HE4" s="6">
        <v>388314.4</v>
      </c>
      <c r="HF4" s="6">
        <v>389770.6</v>
      </c>
      <c r="HG4" s="6">
        <v>391231.1</v>
      </c>
      <c r="HH4" s="6">
        <v>392697.1</v>
      </c>
      <c r="HI4" s="6">
        <v>394130.1</v>
      </c>
      <c r="HJ4" s="6">
        <v>395548.9</v>
      </c>
      <c r="HK4" s="6">
        <v>396973.5</v>
      </c>
      <c r="HL4" s="6">
        <v>398367</v>
      </c>
      <c r="HM4" s="6">
        <v>399752.3</v>
      </c>
      <c r="HN4" s="6">
        <v>401133.6</v>
      </c>
      <c r="HO4" t="s">
        <v>240</v>
      </c>
      <c r="HP4" t="b">
        <v>1</v>
      </c>
      <c r="HQ4" s="4" t="s">
        <v>241</v>
      </c>
      <c r="HR4" t="s">
        <v>242</v>
      </c>
      <c r="HS4">
        <v>2023</v>
      </c>
      <c r="HT4">
        <v>4</v>
      </c>
      <c r="HU4" t="s">
        <v>242</v>
      </c>
      <c r="HV4" t="s">
        <v>253</v>
      </c>
      <c r="HW4" s="4" t="s">
        <v>254</v>
      </c>
      <c r="HX4" t="s">
        <v>245</v>
      </c>
      <c r="HY4" t="s">
        <v>255</v>
      </c>
      <c r="HZ4" t="s">
        <v>247</v>
      </c>
    </row>
    <row r="5" spans="1:234">
      <c r="A5" t="s">
        <v>234</v>
      </c>
      <c r="B5" t="s">
        <v>256</v>
      </c>
      <c r="C5" t="s">
        <v>236</v>
      </c>
      <c r="D5" t="s">
        <v>237</v>
      </c>
      <c r="E5" t="s">
        <v>238</v>
      </c>
      <c r="F5" t="s">
        <v>239</v>
      </c>
      <c r="G5" s="5">
        <v>141669</v>
      </c>
      <c r="H5" s="5">
        <v>141955</v>
      </c>
      <c r="I5" s="5">
        <v>144073</v>
      </c>
      <c r="J5" s="5">
        <v>142716</v>
      </c>
      <c r="K5" s="5">
        <v>144110</v>
      </c>
      <c r="L5" s="5">
        <v>141992</v>
      </c>
      <c r="M5" s="5">
        <v>141511</v>
      </c>
      <c r="N5" s="5">
        <v>142399</v>
      </c>
      <c r="O5" s="5">
        <v>141625</v>
      </c>
      <c r="P5" s="5">
        <v>144108</v>
      </c>
      <c r="Q5" s="5">
        <v>143101</v>
      </c>
      <c r="R5" s="5">
        <v>143569</v>
      </c>
      <c r="S5" s="5">
        <v>142649</v>
      </c>
      <c r="T5" s="5">
        <v>148264</v>
      </c>
      <c r="U5" s="5">
        <v>146835</v>
      </c>
      <c r="V5" s="5">
        <v>147440</v>
      </c>
      <c r="W5" s="5">
        <v>150039</v>
      </c>
      <c r="X5" s="5">
        <v>148263</v>
      </c>
      <c r="Y5" s="5">
        <v>152446</v>
      </c>
      <c r="Z5" s="5">
        <v>155816</v>
      </c>
      <c r="AA5" s="5">
        <v>157330</v>
      </c>
      <c r="AB5" s="5">
        <v>157696</v>
      </c>
      <c r="AC5" s="5">
        <v>157997</v>
      </c>
      <c r="AD5" s="5">
        <v>159085</v>
      </c>
      <c r="AE5" s="5">
        <v>161393</v>
      </c>
      <c r="AF5" s="5">
        <v>167611</v>
      </c>
      <c r="AG5" s="5">
        <v>164430</v>
      </c>
      <c r="AH5" s="5">
        <v>164675</v>
      </c>
      <c r="AI5" s="5">
        <v>162448</v>
      </c>
      <c r="AJ5" s="5">
        <v>166144</v>
      </c>
      <c r="AK5" s="5">
        <v>168411</v>
      </c>
      <c r="AL5" s="5">
        <v>169575</v>
      </c>
      <c r="AM5" s="5">
        <v>172149</v>
      </c>
      <c r="AN5" s="5">
        <v>175050</v>
      </c>
      <c r="AO5" s="5">
        <v>177054</v>
      </c>
      <c r="AP5" s="5">
        <v>178454</v>
      </c>
      <c r="AQ5" s="5">
        <v>180728</v>
      </c>
      <c r="AR5" s="5">
        <v>183345</v>
      </c>
      <c r="AS5" s="5">
        <v>188456</v>
      </c>
      <c r="AT5" s="5">
        <v>186727</v>
      </c>
      <c r="AU5" s="5">
        <v>192047</v>
      </c>
      <c r="AV5" s="5">
        <v>189815</v>
      </c>
      <c r="AW5" s="5">
        <v>191679</v>
      </c>
      <c r="AX5" s="5">
        <v>194700</v>
      </c>
      <c r="AY5" s="5">
        <v>195867</v>
      </c>
      <c r="AZ5" s="5">
        <v>192321</v>
      </c>
      <c r="BA5" s="5">
        <v>198060</v>
      </c>
      <c r="BB5" s="5">
        <v>197687</v>
      </c>
      <c r="BC5" s="5">
        <v>198982</v>
      </c>
      <c r="BD5" s="5">
        <v>200949</v>
      </c>
      <c r="BE5" s="5">
        <v>202605</v>
      </c>
      <c r="BF5" s="5">
        <v>202543</v>
      </c>
      <c r="BG5" s="5">
        <v>201155</v>
      </c>
      <c r="BH5" s="5">
        <v>206784</v>
      </c>
      <c r="BI5" s="5">
        <v>208744</v>
      </c>
      <c r="BJ5" s="5">
        <v>209586</v>
      </c>
      <c r="BK5" s="5">
        <v>208814</v>
      </c>
      <c r="BL5" s="5">
        <v>208484</v>
      </c>
      <c r="BM5" s="5">
        <v>212698</v>
      </c>
      <c r="BN5" s="5">
        <v>211516</v>
      </c>
      <c r="BO5" s="5">
        <v>215218</v>
      </c>
      <c r="BP5" s="5">
        <v>215459</v>
      </c>
      <c r="BQ5" s="5">
        <v>217415</v>
      </c>
      <c r="BR5" s="5">
        <v>218578</v>
      </c>
      <c r="BS5" s="5">
        <v>222327</v>
      </c>
      <c r="BT5" s="5">
        <v>222188</v>
      </c>
      <c r="BU5" s="5">
        <v>224546</v>
      </c>
      <c r="BV5" s="5">
        <v>220727</v>
      </c>
      <c r="BW5" s="5">
        <v>224117</v>
      </c>
      <c r="BX5" s="5">
        <v>226091</v>
      </c>
      <c r="BY5" s="5">
        <v>228369</v>
      </c>
      <c r="BZ5" s="5">
        <v>227608</v>
      </c>
      <c r="CA5" s="5">
        <v>227861</v>
      </c>
      <c r="CB5" s="5">
        <v>228880</v>
      </c>
      <c r="CC5" s="5">
        <v>227370</v>
      </c>
      <c r="CD5" s="5">
        <v>230430</v>
      </c>
      <c r="CE5" s="5">
        <v>228499</v>
      </c>
      <c r="CF5" s="5">
        <v>239457</v>
      </c>
      <c r="CG5" s="5">
        <v>240266</v>
      </c>
      <c r="CH5" s="5">
        <v>246151</v>
      </c>
      <c r="CI5" s="5">
        <v>246676</v>
      </c>
      <c r="CJ5" s="5">
        <v>249186</v>
      </c>
      <c r="CK5" s="5">
        <v>253929</v>
      </c>
      <c r="CL5" s="5">
        <v>258132</v>
      </c>
      <c r="CM5" s="5">
        <v>260021</v>
      </c>
      <c r="CN5" s="5">
        <v>258701</v>
      </c>
      <c r="CO5" s="5">
        <v>259878</v>
      </c>
      <c r="CP5" s="5">
        <v>264858</v>
      </c>
      <c r="CQ5" s="5">
        <v>265809</v>
      </c>
      <c r="CR5" s="5">
        <v>267970</v>
      </c>
      <c r="CS5" s="5">
        <v>267210</v>
      </c>
      <c r="CT5" s="5">
        <v>268404</v>
      </c>
      <c r="CU5" s="5">
        <v>270414</v>
      </c>
      <c r="CV5" s="5">
        <v>272016</v>
      </c>
      <c r="CW5" s="5">
        <v>273401</v>
      </c>
      <c r="CX5" s="5">
        <v>277062</v>
      </c>
      <c r="CY5" s="5">
        <v>277926</v>
      </c>
      <c r="CZ5" s="5">
        <v>280489</v>
      </c>
      <c r="DA5" s="5">
        <v>282458</v>
      </c>
      <c r="DB5" s="5">
        <v>282979</v>
      </c>
      <c r="DC5" s="5">
        <v>284680</v>
      </c>
      <c r="DD5" s="5">
        <v>287881</v>
      </c>
      <c r="DE5" s="5">
        <v>289515</v>
      </c>
      <c r="DF5" s="5">
        <v>289662</v>
      </c>
      <c r="DG5" s="5">
        <v>291876</v>
      </c>
      <c r="DH5" s="5">
        <v>290889</v>
      </c>
      <c r="DI5" s="5">
        <v>294125</v>
      </c>
      <c r="DJ5" s="5">
        <v>295208</v>
      </c>
      <c r="DK5" s="5">
        <v>304480</v>
      </c>
      <c r="DL5" s="5">
        <v>301584</v>
      </c>
      <c r="DM5" s="5">
        <v>305911</v>
      </c>
      <c r="DN5" s="5">
        <v>305617</v>
      </c>
      <c r="DO5" s="5">
        <v>301633</v>
      </c>
      <c r="DP5" s="5">
        <v>304787</v>
      </c>
      <c r="DQ5" s="5">
        <v>299747</v>
      </c>
      <c r="DR5" s="5">
        <v>305312</v>
      </c>
      <c r="DS5" s="5">
        <v>301465</v>
      </c>
      <c r="DT5" s="5">
        <v>309725</v>
      </c>
      <c r="DU5" s="5">
        <v>308388</v>
      </c>
      <c r="DV5" s="5">
        <v>310902</v>
      </c>
      <c r="DW5" s="5">
        <v>311141</v>
      </c>
      <c r="DX5" s="5">
        <v>312019</v>
      </c>
      <c r="DY5" s="5">
        <v>310699</v>
      </c>
      <c r="DZ5" s="5">
        <v>308430</v>
      </c>
      <c r="EA5" s="5">
        <v>300149</v>
      </c>
      <c r="EB5" s="5">
        <v>305414</v>
      </c>
      <c r="EC5" s="5">
        <v>305242</v>
      </c>
      <c r="ED5" s="5">
        <v>303004</v>
      </c>
      <c r="EE5" s="5">
        <v>309413</v>
      </c>
      <c r="EF5" s="5">
        <v>312490</v>
      </c>
      <c r="EG5" s="5">
        <v>311276</v>
      </c>
      <c r="EH5" s="5">
        <v>310363</v>
      </c>
      <c r="EI5" s="5">
        <v>307903</v>
      </c>
      <c r="EJ5" s="5">
        <v>314957</v>
      </c>
      <c r="EK5" s="5">
        <v>320838</v>
      </c>
      <c r="EL5" s="5">
        <v>323203</v>
      </c>
      <c r="EM5" s="5">
        <v>322407</v>
      </c>
      <c r="EN5" s="5">
        <v>322681</v>
      </c>
      <c r="EO5" s="5">
        <v>323040</v>
      </c>
      <c r="EP5" s="5">
        <v>327453</v>
      </c>
      <c r="EQ5" s="5">
        <v>334121</v>
      </c>
      <c r="ER5" s="5">
        <v>342067</v>
      </c>
      <c r="ES5" s="5">
        <v>349084</v>
      </c>
      <c r="ET5" s="5">
        <v>348817</v>
      </c>
      <c r="EU5" s="5">
        <v>347340</v>
      </c>
      <c r="EV5" s="5">
        <v>347893</v>
      </c>
      <c r="EW5" s="5">
        <v>345457</v>
      </c>
      <c r="EX5" s="5">
        <v>342959</v>
      </c>
      <c r="EY5" s="5">
        <v>343071</v>
      </c>
      <c r="EZ5" s="5">
        <v>350444</v>
      </c>
      <c r="FA5" s="5">
        <v>351162</v>
      </c>
      <c r="FB5" s="5">
        <v>351244</v>
      </c>
      <c r="FC5" s="5">
        <v>355312</v>
      </c>
      <c r="FD5" s="5">
        <v>353912</v>
      </c>
      <c r="FE5" s="5">
        <v>355143</v>
      </c>
      <c r="FF5" s="5">
        <v>359158</v>
      </c>
      <c r="FG5" s="5">
        <v>358490</v>
      </c>
      <c r="FH5" s="5">
        <v>364023</v>
      </c>
      <c r="FI5" s="5">
        <v>364207</v>
      </c>
      <c r="FJ5" s="5">
        <v>366242</v>
      </c>
      <c r="FK5" s="5">
        <v>361792</v>
      </c>
      <c r="FL5" s="5">
        <v>353366</v>
      </c>
      <c r="FM5" s="5">
        <v>364743</v>
      </c>
      <c r="FN5" s="5">
        <v>365643</v>
      </c>
      <c r="FO5" s="5">
        <v>366851</v>
      </c>
      <c r="FP5" s="5">
        <v>368506</v>
      </c>
      <c r="FQ5" s="5">
        <v>366601</v>
      </c>
      <c r="FR5" s="5">
        <v>364151</v>
      </c>
      <c r="FS5" s="5">
        <v>363913</v>
      </c>
      <c r="FT5" s="5">
        <v>359723</v>
      </c>
      <c r="FU5" s="5">
        <v>358206</v>
      </c>
      <c r="FV5" s="5">
        <v>364138</v>
      </c>
      <c r="FW5" s="5">
        <v>362128</v>
      </c>
      <c r="FX5" s="5">
        <v>370084</v>
      </c>
      <c r="FY5" s="5">
        <v>371448</v>
      </c>
      <c r="FZ5" s="6">
        <v>367306.6</v>
      </c>
      <c r="GA5" s="6">
        <v>367150.7</v>
      </c>
      <c r="GB5" s="6">
        <v>374255.1</v>
      </c>
      <c r="GC5" s="6">
        <v>375151.1</v>
      </c>
      <c r="GD5" s="6">
        <v>377294.9</v>
      </c>
      <c r="GE5" s="6">
        <v>379682.3</v>
      </c>
      <c r="GF5" s="6">
        <v>381313.8</v>
      </c>
      <c r="GG5" s="6">
        <v>383503</v>
      </c>
      <c r="GH5" s="6">
        <v>385614.3</v>
      </c>
      <c r="GI5" s="6">
        <v>387832.6</v>
      </c>
      <c r="GJ5" s="6">
        <v>388760</v>
      </c>
      <c r="GK5" s="6">
        <v>390154.3</v>
      </c>
      <c r="GL5" s="6">
        <v>391433.3</v>
      </c>
      <c r="GM5" s="6">
        <v>393184.4</v>
      </c>
      <c r="GN5" s="6">
        <v>394264.6</v>
      </c>
      <c r="GO5" s="6">
        <v>395928</v>
      </c>
      <c r="GP5" s="6">
        <v>397768.5</v>
      </c>
      <c r="GQ5" s="6">
        <v>399681.5</v>
      </c>
      <c r="GR5" s="6">
        <v>401308.6</v>
      </c>
      <c r="GS5" s="6">
        <v>403225.5</v>
      </c>
      <c r="GT5" s="6">
        <v>405022.5</v>
      </c>
      <c r="GU5" s="6">
        <v>406730</v>
      </c>
      <c r="GV5" s="6">
        <v>408043</v>
      </c>
      <c r="GW5" s="6">
        <v>409639.8</v>
      </c>
      <c r="GX5" s="6">
        <v>411204</v>
      </c>
      <c r="GY5" s="6">
        <v>412933.3</v>
      </c>
      <c r="GZ5" s="6">
        <v>414240.7</v>
      </c>
      <c r="HA5" s="6">
        <v>415805.1</v>
      </c>
      <c r="HB5" s="6">
        <v>417329.4</v>
      </c>
      <c r="HC5" s="6">
        <v>419151.7</v>
      </c>
      <c r="HD5" s="6">
        <v>420549.5</v>
      </c>
      <c r="HE5" s="6">
        <v>422232.5</v>
      </c>
      <c r="HF5" s="6">
        <v>423885.5</v>
      </c>
      <c r="HG5" s="6">
        <v>425689.3</v>
      </c>
      <c r="HH5" s="6">
        <v>427078.40000000002</v>
      </c>
      <c r="HI5" s="6">
        <v>428691</v>
      </c>
      <c r="HJ5" s="6">
        <v>430242</v>
      </c>
      <c r="HK5" s="6">
        <v>432044.79999999999</v>
      </c>
      <c r="HL5" s="6">
        <v>433346.8</v>
      </c>
      <c r="HM5" s="6">
        <v>434932.9</v>
      </c>
      <c r="HN5" s="6">
        <v>436465.1</v>
      </c>
      <c r="HO5" t="s">
        <v>240</v>
      </c>
      <c r="HP5" t="b">
        <v>1</v>
      </c>
      <c r="HQ5" s="4" t="s">
        <v>241</v>
      </c>
      <c r="HR5" t="s">
        <v>242</v>
      </c>
      <c r="HS5">
        <v>2023</v>
      </c>
      <c r="HT5">
        <v>3</v>
      </c>
      <c r="HU5" t="s">
        <v>242</v>
      </c>
      <c r="HV5" t="s">
        <v>257</v>
      </c>
      <c r="HW5" s="4" t="s">
        <v>258</v>
      </c>
      <c r="HX5" t="s">
        <v>245</v>
      </c>
      <c r="HY5" t="s">
        <v>259</v>
      </c>
      <c r="HZ5" t="s">
        <v>247</v>
      </c>
    </row>
    <row r="6" spans="1:234">
      <c r="A6" t="s">
        <v>234</v>
      </c>
      <c r="B6" t="s">
        <v>260</v>
      </c>
      <c r="C6" t="s">
        <v>236</v>
      </c>
      <c r="D6" t="s">
        <v>237</v>
      </c>
      <c r="E6" t="s">
        <v>238</v>
      </c>
      <c r="F6" t="s">
        <v>239</v>
      </c>
      <c r="G6" s="5">
        <v>40290</v>
      </c>
      <c r="H6" s="5">
        <v>41818</v>
      </c>
      <c r="I6" s="5">
        <v>43433</v>
      </c>
      <c r="J6" s="5">
        <v>44864</v>
      </c>
      <c r="K6" s="5">
        <v>46552</v>
      </c>
      <c r="L6" s="5">
        <v>47036</v>
      </c>
      <c r="M6" s="5">
        <v>47924</v>
      </c>
      <c r="N6" s="5">
        <v>49843</v>
      </c>
      <c r="O6" s="5">
        <v>50837</v>
      </c>
      <c r="P6" s="5">
        <v>52380</v>
      </c>
      <c r="Q6" s="5">
        <v>52615</v>
      </c>
      <c r="R6" s="5">
        <v>53960</v>
      </c>
      <c r="S6" s="5">
        <v>54514</v>
      </c>
      <c r="T6" s="5">
        <v>57136</v>
      </c>
      <c r="U6" s="5">
        <v>57119</v>
      </c>
      <c r="V6" s="5">
        <v>58206</v>
      </c>
      <c r="W6" s="5">
        <v>59961</v>
      </c>
      <c r="X6" s="5">
        <v>60260</v>
      </c>
      <c r="Y6" s="5">
        <v>62678</v>
      </c>
      <c r="Z6" s="5">
        <v>64883</v>
      </c>
      <c r="AA6" s="5">
        <v>65471</v>
      </c>
      <c r="AB6" s="5">
        <v>66622</v>
      </c>
      <c r="AC6" s="5">
        <v>67715</v>
      </c>
      <c r="AD6" s="5">
        <v>69185</v>
      </c>
      <c r="AE6" s="5">
        <v>70501</v>
      </c>
      <c r="AF6" s="5">
        <v>73909</v>
      </c>
      <c r="AG6" s="5">
        <v>73297</v>
      </c>
      <c r="AH6" s="5">
        <v>74329</v>
      </c>
      <c r="AI6" s="5">
        <v>74158</v>
      </c>
      <c r="AJ6" s="5">
        <v>76563</v>
      </c>
      <c r="AK6" s="5">
        <v>78295</v>
      </c>
      <c r="AL6" s="5">
        <v>79796</v>
      </c>
      <c r="AM6" s="5">
        <v>82285</v>
      </c>
      <c r="AN6" s="5">
        <v>84810</v>
      </c>
      <c r="AO6" s="5">
        <v>86563</v>
      </c>
      <c r="AP6" s="5">
        <v>88240</v>
      </c>
      <c r="AQ6" s="5">
        <v>90548</v>
      </c>
      <c r="AR6" s="5">
        <v>93363</v>
      </c>
      <c r="AS6" s="5">
        <v>97490</v>
      </c>
      <c r="AT6" s="5">
        <v>98361</v>
      </c>
      <c r="AU6" s="5">
        <v>102928</v>
      </c>
      <c r="AV6" s="5">
        <v>103890</v>
      </c>
      <c r="AW6" s="5">
        <v>107142</v>
      </c>
      <c r="AX6" s="5">
        <v>110535</v>
      </c>
      <c r="AY6" s="5">
        <v>113229</v>
      </c>
      <c r="AZ6" s="5">
        <v>113790</v>
      </c>
      <c r="BA6" s="5">
        <v>118607</v>
      </c>
      <c r="BB6" s="5">
        <v>119800</v>
      </c>
      <c r="BC6" s="5">
        <v>121876</v>
      </c>
      <c r="BD6" s="5">
        <v>123668</v>
      </c>
      <c r="BE6" s="5">
        <v>125292</v>
      </c>
      <c r="BF6" s="5">
        <v>126339</v>
      </c>
      <c r="BG6" s="5">
        <v>127313</v>
      </c>
      <c r="BH6" s="5">
        <v>131724</v>
      </c>
      <c r="BI6" s="5">
        <v>133457</v>
      </c>
      <c r="BJ6" s="5">
        <v>135003</v>
      </c>
      <c r="BK6" s="5">
        <v>134597</v>
      </c>
      <c r="BL6" s="5">
        <v>135173</v>
      </c>
      <c r="BM6" s="5">
        <v>138183</v>
      </c>
      <c r="BN6" s="5">
        <v>138391</v>
      </c>
      <c r="BO6" s="5">
        <v>141861</v>
      </c>
      <c r="BP6" s="5">
        <v>143287</v>
      </c>
      <c r="BQ6" s="5">
        <v>146426</v>
      </c>
      <c r="BR6" s="5">
        <v>147725</v>
      </c>
      <c r="BS6" s="5">
        <v>151630</v>
      </c>
      <c r="BT6" s="5">
        <v>153565</v>
      </c>
      <c r="BU6" s="5">
        <v>156382</v>
      </c>
      <c r="BV6" s="5">
        <v>154146</v>
      </c>
      <c r="BW6" s="5">
        <v>156649</v>
      </c>
      <c r="BX6" s="5">
        <v>159714</v>
      </c>
      <c r="BY6" s="5">
        <v>162073</v>
      </c>
      <c r="BZ6" s="5">
        <v>160535</v>
      </c>
      <c r="CA6" s="5">
        <v>161552</v>
      </c>
      <c r="CB6" s="5">
        <v>163217</v>
      </c>
      <c r="CC6" s="5">
        <v>163185</v>
      </c>
      <c r="CD6" s="5">
        <v>165831</v>
      </c>
      <c r="CE6" s="5">
        <v>165059</v>
      </c>
      <c r="CF6" s="5">
        <v>172659</v>
      </c>
      <c r="CG6" s="5">
        <v>172290</v>
      </c>
      <c r="CH6" s="5">
        <v>177169</v>
      </c>
      <c r="CI6" s="5">
        <v>178188</v>
      </c>
      <c r="CJ6" s="5">
        <v>179736</v>
      </c>
      <c r="CK6" s="5">
        <v>183422</v>
      </c>
      <c r="CL6" s="5">
        <v>186264</v>
      </c>
      <c r="CM6" s="5">
        <v>189728</v>
      </c>
      <c r="CN6" s="5">
        <v>188958</v>
      </c>
      <c r="CO6" s="5">
        <v>190041</v>
      </c>
      <c r="CP6" s="5">
        <v>191387</v>
      </c>
      <c r="CQ6" s="5">
        <v>194407</v>
      </c>
      <c r="CR6" s="5">
        <v>196471</v>
      </c>
      <c r="CS6" s="5">
        <v>196135</v>
      </c>
      <c r="CT6" s="5">
        <v>198285</v>
      </c>
      <c r="CU6" s="5">
        <v>200308</v>
      </c>
      <c r="CV6" s="5">
        <v>201618</v>
      </c>
      <c r="CW6" s="5">
        <v>204036</v>
      </c>
      <c r="CX6" s="5">
        <v>207651</v>
      </c>
      <c r="CY6" s="5">
        <v>209034</v>
      </c>
      <c r="CZ6" s="5">
        <v>212233</v>
      </c>
      <c r="DA6" s="5">
        <v>214761</v>
      </c>
      <c r="DB6" s="5">
        <v>216772</v>
      </c>
      <c r="DC6" s="5">
        <v>218821</v>
      </c>
      <c r="DD6" s="5">
        <v>221457</v>
      </c>
      <c r="DE6" s="5">
        <v>224293</v>
      </c>
      <c r="DF6" s="5">
        <v>226453</v>
      </c>
      <c r="DG6" s="5">
        <v>229762</v>
      </c>
      <c r="DH6" s="5">
        <v>231843</v>
      </c>
      <c r="DI6" s="5">
        <v>236024</v>
      </c>
      <c r="DJ6" s="5">
        <v>237530</v>
      </c>
      <c r="DK6" s="5">
        <v>243130</v>
      </c>
      <c r="DL6" s="5">
        <v>244499</v>
      </c>
      <c r="DM6" s="5">
        <v>249052</v>
      </c>
      <c r="DN6" s="5">
        <v>249682</v>
      </c>
      <c r="DO6" s="5">
        <v>249993</v>
      </c>
      <c r="DP6" s="5">
        <v>256308</v>
      </c>
      <c r="DQ6" s="5">
        <v>255855</v>
      </c>
      <c r="DR6" s="5">
        <v>258864</v>
      </c>
      <c r="DS6" s="5">
        <v>256359</v>
      </c>
      <c r="DT6" s="5">
        <v>264017</v>
      </c>
      <c r="DU6" s="5">
        <v>262855</v>
      </c>
      <c r="DV6" s="5">
        <v>263951</v>
      </c>
      <c r="DW6" s="5">
        <v>264214</v>
      </c>
      <c r="DX6" s="5">
        <v>267286</v>
      </c>
      <c r="DY6" s="5">
        <v>267899</v>
      </c>
      <c r="DZ6" s="5">
        <v>268231</v>
      </c>
      <c r="EA6" s="5">
        <v>265775</v>
      </c>
      <c r="EB6" s="5">
        <v>271291</v>
      </c>
      <c r="EC6" s="5">
        <v>273259</v>
      </c>
      <c r="ED6" s="5">
        <v>273345</v>
      </c>
      <c r="EE6" s="5">
        <v>279363</v>
      </c>
      <c r="EF6" s="5">
        <v>283663</v>
      </c>
      <c r="EG6" s="5">
        <v>282088</v>
      </c>
      <c r="EH6" s="5">
        <v>283822</v>
      </c>
      <c r="EI6" s="5">
        <v>284174</v>
      </c>
      <c r="EJ6" s="5">
        <v>292340</v>
      </c>
      <c r="EK6" s="5">
        <v>298413</v>
      </c>
      <c r="EL6" s="5">
        <v>300879</v>
      </c>
      <c r="EM6" s="5">
        <v>301521</v>
      </c>
      <c r="EN6" s="5">
        <v>304324</v>
      </c>
      <c r="EO6" s="5">
        <v>303832</v>
      </c>
      <c r="EP6" s="5">
        <v>307276</v>
      </c>
      <c r="EQ6" s="5">
        <v>311837</v>
      </c>
      <c r="ER6" s="5">
        <v>319722</v>
      </c>
      <c r="ES6" s="5">
        <v>327229</v>
      </c>
      <c r="ET6" s="5">
        <v>327422</v>
      </c>
      <c r="EU6" s="5">
        <v>326430</v>
      </c>
      <c r="EV6" s="5">
        <v>328384</v>
      </c>
      <c r="EW6" s="5">
        <v>328661</v>
      </c>
      <c r="EX6" s="5">
        <v>327892</v>
      </c>
      <c r="EY6" s="5">
        <v>328000</v>
      </c>
      <c r="EZ6" s="5">
        <v>337442</v>
      </c>
      <c r="FA6" s="5">
        <v>339739</v>
      </c>
      <c r="FB6" s="5">
        <v>341892</v>
      </c>
      <c r="FC6" s="5">
        <v>347741</v>
      </c>
      <c r="FD6" s="5">
        <v>347414</v>
      </c>
      <c r="FE6" s="5">
        <v>350680</v>
      </c>
      <c r="FF6" s="5">
        <v>356604</v>
      </c>
      <c r="FG6" s="5">
        <v>356179</v>
      </c>
      <c r="FH6" s="5">
        <v>363586</v>
      </c>
      <c r="FI6" s="5">
        <v>365234</v>
      </c>
      <c r="FJ6" s="5">
        <v>367963</v>
      </c>
      <c r="FK6" s="5">
        <v>362113</v>
      </c>
      <c r="FL6" s="5">
        <v>356204</v>
      </c>
      <c r="FM6" s="5">
        <v>367296</v>
      </c>
      <c r="FN6" s="5">
        <v>368253</v>
      </c>
      <c r="FO6" s="5">
        <v>373719</v>
      </c>
      <c r="FP6" s="5">
        <v>375577</v>
      </c>
      <c r="FQ6" s="5">
        <v>378192</v>
      </c>
      <c r="FR6" s="5">
        <v>380731</v>
      </c>
      <c r="FS6" s="5">
        <v>388396</v>
      </c>
      <c r="FT6" s="5">
        <v>394881</v>
      </c>
      <c r="FU6" s="5">
        <v>402360</v>
      </c>
      <c r="FV6" s="5">
        <v>418440</v>
      </c>
      <c r="FW6" s="5">
        <v>423908</v>
      </c>
      <c r="FX6" s="5">
        <v>438392</v>
      </c>
      <c r="FY6" s="5">
        <v>443068</v>
      </c>
      <c r="FZ6" s="6">
        <v>440556.7</v>
      </c>
      <c r="GA6" s="6">
        <v>442305.4</v>
      </c>
      <c r="GB6" s="6">
        <v>452905.4</v>
      </c>
      <c r="GC6" s="6">
        <v>456054.6</v>
      </c>
      <c r="GD6" s="6">
        <v>460972</v>
      </c>
      <c r="GE6" s="6">
        <v>466443.6</v>
      </c>
      <c r="GF6" s="6">
        <v>471039.2</v>
      </c>
      <c r="GG6" s="6">
        <v>476460.1</v>
      </c>
      <c r="GH6" s="6">
        <v>481827.3</v>
      </c>
      <c r="GI6" s="6">
        <v>487372</v>
      </c>
      <c r="GJ6" s="6">
        <v>491333.7</v>
      </c>
      <c r="GK6" s="6">
        <v>495917.7</v>
      </c>
      <c r="GL6" s="6">
        <v>500389.8</v>
      </c>
      <c r="GM6" s="6">
        <v>505402.3</v>
      </c>
      <c r="GN6" s="6">
        <v>509588.4</v>
      </c>
      <c r="GO6" s="6">
        <v>514435.1</v>
      </c>
      <c r="GP6" s="6">
        <v>519550.4</v>
      </c>
      <c r="GQ6" s="6">
        <v>524649.6</v>
      </c>
      <c r="GR6" s="6">
        <v>529409</v>
      </c>
      <c r="GS6" s="6">
        <v>534587.5</v>
      </c>
      <c r="GT6" s="6">
        <v>539644.19999999995</v>
      </c>
      <c r="GU6" s="6">
        <v>544618.30000000005</v>
      </c>
      <c r="GV6" s="6">
        <v>549096.4</v>
      </c>
      <c r="GW6" s="6">
        <v>553990.30000000005</v>
      </c>
      <c r="GX6" s="6">
        <v>558875.1</v>
      </c>
      <c r="GY6" s="6">
        <v>564019.1</v>
      </c>
      <c r="GZ6" s="6">
        <v>568621.80000000005</v>
      </c>
      <c r="HA6" s="6">
        <v>573611</v>
      </c>
      <c r="HB6" s="6">
        <v>578581</v>
      </c>
      <c r="HC6" s="6">
        <v>584000.6</v>
      </c>
      <c r="HD6" s="6">
        <v>588865</v>
      </c>
      <c r="HE6" s="6">
        <v>594164.5</v>
      </c>
      <c r="HF6" s="6">
        <v>599461.5</v>
      </c>
      <c r="HG6" s="6">
        <v>605008.69999999995</v>
      </c>
      <c r="HH6" s="6">
        <v>610003.80000000005</v>
      </c>
      <c r="HI6" s="6">
        <v>615355.1</v>
      </c>
      <c r="HJ6" s="6">
        <v>620655.69999999995</v>
      </c>
      <c r="HK6" s="6">
        <v>626357.4</v>
      </c>
      <c r="HL6" s="6">
        <v>631371.4</v>
      </c>
      <c r="HM6" s="6">
        <v>636835.4</v>
      </c>
      <c r="HN6" s="6">
        <v>642260.5</v>
      </c>
      <c r="HO6" t="s">
        <v>240</v>
      </c>
      <c r="HP6" t="b">
        <v>1</v>
      </c>
      <c r="HQ6" t="s">
        <v>242</v>
      </c>
      <c r="HR6" t="s">
        <v>242</v>
      </c>
      <c r="HS6">
        <v>2023</v>
      </c>
      <c r="HT6">
        <v>3</v>
      </c>
      <c r="HU6" t="s">
        <v>242</v>
      </c>
      <c r="HV6" t="s">
        <v>261</v>
      </c>
      <c r="HW6" t="s">
        <v>262</v>
      </c>
      <c r="HX6" t="s">
        <v>245</v>
      </c>
      <c r="HY6" t="s">
        <v>263</v>
      </c>
      <c r="HZ6" t="s">
        <v>247</v>
      </c>
    </row>
    <row r="7" spans="1:234">
      <c r="A7" t="s">
        <v>234</v>
      </c>
      <c r="B7" t="s">
        <v>264</v>
      </c>
      <c r="C7" t="s">
        <v>236</v>
      </c>
      <c r="D7" t="s">
        <v>242</v>
      </c>
      <c r="E7" t="s">
        <v>242</v>
      </c>
      <c r="F7" t="s">
        <v>239</v>
      </c>
      <c r="G7" s="5">
        <v>30.605080000000001</v>
      </c>
      <c r="H7" s="5">
        <v>32.247430000000001</v>
      </c>
      <c r="I7" s="5">
        <v>32.951300000000003</v>
      </c>
      <c r="J7" s="5">
        <v>33.550879999999999</v>
      </c>
      <c r="K7" s="5">
        <v>34.385100000000001</v>
      </c>
      <c r="L7" s="5">
        <v>36.079590000000003</v>
      </c>
      <c r="M7" s="5">
        <v>36.731310000000001</v>
      </c>
      <c r="N7" s="5">
        <v>37.435180000000003</v>
      </c>
      <c r="O7" s="5">
        <v>37.878349999999998</v>
      </c>
      <c r="P7" s="5">
        <v>39.181800000000003</v>
      </c>
      <c r="Q7" s="5">
        <v>39.416420000000002</v>
      </c>
      <c r="R7" s="5">
        <v>39.885669999999998</v>
      </c>
      <c r="S7" s="5">
        <v>40.172429999999999</v>
      </c>
      <c r="T7" s="5">
        <v>40.85022</v>
      </c>
      <c r="U7" s="5">
        <v>41.293399999999998</v>
      </c>
      <c r="V7" s="5">
        <v>41.762639999999998</v>
      </c>
      <c r="W7" s="5">
        <v>41.86692</v>
      </c>
      <c r="X7" s="5">
        <v>42.779339999999998</v>
      </c>
      <c r="Y7" s="5">
        <v>42.98789</v>
      </c>
      <c r="Z7" s="5">
        <v>43.431060000000002</v>
      </c>
      <c r="AA7" s="5">
        <v>43.874229999999997</v>
      </c>
      <c r="AB7" s="5">
        <v>44.995199999999997</v>
      </c>
      <c r="AC7" s="5">
        <v>45.125549999999997</v>
      </c>
      <c r="AD7" s="5">
        <v>45.490519999999997</v>
      </c>
      <c r="AE7" s="5">
        <v>45.646929999999998</v>
      </c>
      <c r="AF7" s="5">
        <v>46.3508</v>
      </c>
      <c r="AG7" s="5">
        <v>46.533279999999998</v>
      </c>
      <c r="AH7" s="5">
        <v>46.924320000000002</v>
      </c>
      <c r="AI7" s="5">
        <v>47.237139999999997</v>
      </c>
      <c r="AJ7" s="5">
        <v>47.836730000000003</v>
      </c>
      <c r="AK7" s="5">
        <v>47.888869999999997</v>
      </c>
      <c r="AL7" s="5">
        <v>48.436320000000002</v>
      </c>
      <c r="AM7" s="5">
        <v>48.566670000000002</v>
      </c>
      <c r="AN7" s="5">
        <v>49.5</v>
      </c>
      <c r="AO7" s="5">
        <v>49.9</v>
      </c>
      <c r="AP7" s="5">
        <v>50.466670000000001</v>
      </c>
      <c r="AQ7" s="5">
        <v>51</v>
      </c>
      <c r="AR7" s="5">
        <v>52.133339999999997</v>
      </c>
      <c r="AS7" s="5">
        <v>52.466670000000001</v>
      </c>
      <c r="AT7" s="5">
        <v>53.266669999999998</v>
      </c>
      <c r="AU7" s="5">
        <v>53.933329999999998</v>
      </c>
      <c r="AV7" s="5">
        <v>55.6</v>
      </c>
      <c r="AW7" s="5">
        <v>56.4</v>
      </c>
      <c r="AX7" s="5">
        <v>57.466670000000001</v>
      </c>
      <c r="AY7" s="5">
        <v>57.666670000000003</v>
      </c>
      <c r="AZ7" s="5">
        <v>60.266669999999998</v>
      </c>
      <c r="BA7" s="5">
        <v>60.833329999999997</v>
      </c>
      <c r="BB7" s="5">
        <v>61.466670000000001</v>
      </c>
      <c r="BC7" s="5">
        <v>61.7</v>
      </c>
      <c r="BD7" s="5">
        <v>62.833329999999997</v>
      </c>
      <c r="BE7" s="5">
        <v>62.733330000000002</v>
      </c>
      <c r="BF7" s="5">
        <v>63.133339999999997</v>
      </c>
      <c r="BG7" s="5">
        <v>63.2</v>
      </c>
      <c r="BH7" s="5">
        <v>64.433329999999998</v>
      </c>
      <c r="BI7" s="5">
        <v>64.5</v>
      </c>
      <c r="BJ7" s="5">
        <v>64.666659999999993</v>
      </c>
      <c r="BK7" s="5">
        <v>64.766670000000005</v>
      </c>
      <c r="BL7" s="5">
        <v>65.7</v>
      </c>
      <c r="BM7" s="5">
        <v>65.633330000000001</v>
      </c>
      <c r="BN7" s="5">
        <v>65.8</v>
      </c>
      <c r="BO7" s="5">
        <v>66.333340000000007</v>
      </c>
      <c r="BP7" s="5">
        <v>67.266670000000005</v>
      </c>
      <c r="BQ7" s="5">
        <v>67.400000000000006</v>
      </c>
      <c r="BR7" s="5">
        <v>67.733329999999995</v>
      </c>
      <c r="BS7" s="5">
        <v>68.099999999999994</v>
      </c>
      <c r="BT7" s="5">
        <v>68.866669999999999</v>
      </c>
      <c r="BU7" s="5">
        <v>68.933329999999998</v>
      </c>
      <c r="BV7" s="5">
        <v>69.366669999999999</v>
      </c>
      <c r="BW7" s="5">
        <v>69.366669999999999</v>
      </c>
      <c r="BX7" s="5">
        <v>70</v>
      </c>
      <c r="BY7" s="5">
        <v>70.266670000000005</v>
      </c>
      <c r="BZ7" s="5">
        <v>70.633330000000001</v>
      </c>
      <c r="CA7" s="5">
        <v>70.5</v>
      </c>
      <c r="CB7" s="5">
        <v>71.266670000000005</v>
      </c>
      <c r="CC7" s="5">
        <v>71.233329999999995</v>
      </c>
      <c r="CD7" s="5">
        <v>71.633330000000001</v>
      </c>
      <c r="CE7" s="5">
        <v>71.599999999999994</v>
      </c>
      <c r="CF7" s="5">
        <v>72.3</v>
      </c>
      <c r="CG7" s="5">
        <v>72.133330000000001</v>
      </c>
      <c r="CH7" s="5">
        <v>72.433329999999998</v>
      </c>
      <c r="CI7" s="5">
        <v>72.133330000000001</v>
      </c>
      <c r="CJ7" s="5">
        <v>72.766670000000005</v>
      </c>
      <c r="CK7" s="5">
        <v>72.7</v>
      </c>
      <c r="CL7" s="5">
        <v>73.166659999999993</v>
      </c>
      <c r="CM7" s="5">
        <v>72.766670000000005</v>
      </c>
      <c r="CN7" s="5">
        <v>73.833340000000007</v>
      </c>
      <c r="CO7" s="5">
        <v>73.866669999999999</v>
      </c>
      <c r="CP7" s="5">
        <v>73.900000000000006</v>
      </c>
      <c r="CQ7" s="5">
        <v>73.866669999999999</v>
      </c>
      <c r="CR7" s="5">
        <v>74.533330000000007</v>
      </c>
      <c r="CS7" s="5">
        <v>74.599999999999994</v>
      </c>
      <c r="CT7" s="5">
        <v>75</v>
      </c>
      <c r="CU7" s="5">
        <v>75</v>
      </c>
      <c r="CV7" s="5">
        <v>75.466669999999993</v>
      </c>
      <c r="CW7" s="5">
        <v>75.599999999999994</v>
      </c>
      <c r="CX7" s="5">
        <v>76.033330000000007</v>
      </c>
      <c r="CY7" s="5">
        <v>75.966669999999993</v>
      </c>
      <c r="CZ7" s="5">
        <v>76.533330000000007</v>
      </c>
      <c r="DA7" s="5">
        <v>76.566670000000002</v>
      </c>
      <c r="DB7" s="5">
        <v>77.099999999999994</v>
      </c>
      <c r="DC7" s="5">
        <v>77.233329999999995</v>
      </c>
      <c r="DD7" s="5">
        <v>78</v>
      </c>
      <c r="DE7" s="5">
        <v>78.400000000000006</v>
      </c>
      <c r="DF7" s="5">
        <v>78.766670000000005</v>
      </c>
      <c r="DG7" s="5">
        <v>78.733329999999995</v>
      </c>
      <c r="DH7" s="5">
        <v>79.8</v>
      </c>
      <c r="DI7" s="5">
        <v>80.3</v>
      </c>
      <c r="DJ7" s="5">
        <v>80.900000000000006</v>
      </c>
      <c r="DK7" s="5">
        <v>81</v>
      </c>
      <c r="DL7" s="5">
        <v>81.8</v>
      </c>
      <c r="DM7" s="5">
        <v>81.733329999999995</v>
      </c>
      <c r="DN7" s="5">
        <v>82.6</v>
      </c>
      <c r="DO7" s="5">
        <v>82.933329999999998</v>
      </c>
      <c r="DP7" s="5">
        <v>84.6</v>
      </c>
      <c r="DQ7" s="5">
        <v>85.633330000000001</v>
      </c>
      <c r="DR7" s="5">
        <v>85.733329999999995</v>
      </c>
      <c r="DS7" s="5">
        <v>85.433329999999998</v>
      </c>
      <c r="DT7" s="5">
        <v>86.366669999999999</v>
      </c>
      <c r="DU7" s="5">
        <v>86.933329999999998</v>
      </c>
      <c r="DV7" s="5">
        <v>87.566670000000002</v>
      </c>
      <c r="DW7" s="5">
        <v>88.233329999999995</v>
      </c>
      <c r="DX7" s="5">
        <v>89.366669999999999</v>
      </c>
      <c r="DY7" s="5">
        <v>89.633330000000001</v>
      </c>
      <c r="DZ7" s="5">
        <v>90.5</v>
      </c>
      <c r="EA7" s="5">
        <v>91.833340000000007</v>
      </c>
      <c r="EB7" s="5">
        <v>93.3</v>
      </c>
      <c r="EC7" s="5">
        <v>93.833340000000007</v>
      </c>
      <c r="ED7" s="5">
        <v>94.733329999999995</v>
      </c>
      <c r="EE7" s="5">
        <v>95.033330000000007</v>
      </c>
      <c r="EF7" s="5">
        <v>95.8</v>
      </c>
      <c r="EG7" s="5">
        <v>96.066670000000002</v>
      </c>
      <c r="EH7" s="5">
        <v>97.266670000000005</v>
      </c>
      <c r="EI7" s="5">
        <v>97.666659999999993</v>
      </c>
      <c r="EJ7" s="5">
        <v>98.366669999999999</v>
      </c>
      <c r="EK7" s="5">
        <v>98.7</v>
      </c>
      <c r="EL7" s="5">
        <v>99.3</v>
      </c>
      <c r="EM7" s="5">
        <v>99.4</v>
      </c>
      <c r="EN7" s="5">
        <v>100.1</v>
      </c>
      <c r="EO7" s="5">
        <v>100.13330000000001</v>
      </c>
      <c r="EP7" s="5">
        <v>100.2</v>
      </c>
      <c r="EQ7" s="5">
        <v>99.5</v>
      </c>
      <c r="ER7" s="5">
        <v>100.0667</v>
      </c>
      <c r="ES7" s="5">
        <v>100.16670000000001</v>
      </c>
      <c r="ET7" s="5">
        <v>100.3</v>
      </c>
      <c r="EU7" s="5">
        <v>99.833340000000007</v>
      </c>
      <c r="EV7" s="5">
        <v>100.4</v>
      </c>
      <c r="EW7" s="5">
        <v>100.86669999999999</v>
      </c>
      <c r="EX7" s="5">
        <v>101.5</v>
      </c>
      <c r="EY7" s="5">
        <v>102</v>
      </c>
      <c r="EZ7" s="5">
        <v>103.16670000000001</v>
      </c>
      <c r="FA7" s="5">
        <v>103.7</v>
      </c>
      <c r="FB7" s="5">
        <v>104.5667</v>
      </c>
      <c r="FC7" s="5">
        <v>104.7667</v>
      </c>
      <c r="FD7" s="5">
        <v>105.66670000000001</v>
      </c>
      <c r="FE7" s="5">
        <v>106.3</v>
      </c>
      <c r="FF7" s="5">
        <v>106.9333</v>
      </c>
      <c r="FG7" s="5">
        <v>106.7</v>
      </c>
      <c r="FH7" s="5">
        <v>107.8</v>
      </c>
      <c r="FI7" s="5">
        <v>108.2667</v>
      </c>
      <c r="FJ7" s="5">
        <v>108.4333</v>
      </c>
      <c r="FK7" s="5">
        <v>108.4667</v>
      </c>
      <c r="FL7" s="5">
        <v>108.5333</v>
      </c>
      <c r="FM7" s="5">
        <v>108.9333</v>
      </c>
      <c r="FN7" s="5">
        <v>109.0667</v>
      </c>
      <c r="FO7" s="5">
        <v>109.16670000000001</v>
      </c>
      <c r="FP7" s="5">
        <v>110.7333</v>
      </c>
      <c r="FQ7" s="5">
        <v>111.9333</v>
      </c>
      <c r="FR7" s="5">
        <v>114.4</v>
      </c>
      <c r="FS7" s="5">
        <v>115.9333</v>
      </c>
      <c r="FT7" s="5">
        <v>120.86669999999999</v>
      </c>
      <c r="FU7" s="5">
        <v>123.13330000000001</v>
      </c>
      <c r="FV7" s="5">
        <v>126.7</v>
      </c>
      <c r="FW7" s="5">
        <v>127.7333</v>
      </c>
      <c r="FX7" s="5">
        <v>131.0667</v>
      </c>
      <c r="FY7" s="5">
        <v>131.4</v>
      </c>
      <c r="FZ7" s="5">
        <v>131.9667</v>
      </c>
      <c r="GA7" s="6">
        <v>132.1575</v>
      </c>
      <c r="GB7" s="6">
        <v>133.37219999999999</v>
      </c>
      <c r="GC7" s="6">
        <v>133.6078</v>
      </c>
      <c r="GD7" s="6">
        <v>134.33349999999999</v>
      </c>
      <c r="GE7" s="6">
        <v>134.58430000000001</v>
      </c>
      <c r="GF7" s="6">
        <v>135.9717</v>
      </c>
      <c r="GG7" s="6">
        <v>136.77019999999999</v>
      </c>
      <c r="GH7" s="6">
        <v>137.55760000000001</v>
      </c>
      <c r="GI7" s="6">
        <v>137.81780000000001</v>
      </c>
      <c r="GJ7" s="6">
        <v>139.15379999999999</v>
      </c>
      <c r="GK7" s="6">
        <v>139.9375</v>
      </c>
      <c r="GL7" s="6">
        <v>140.65029999999999</v>
      </c>
      <c r="GM7" s="6">
        <v>140.8518</v>
      </c>
      <c r="GN7" s="6">
        <v>142.1994</v>
      </c>
      <c r="GO7" s="6">
        <v>142.99270000000001</v>
      </c>
      <c r="GP7" s="6">
        <v>143.66630000000001</v>
      </c>
      <c r="GQ7" s="6">
        <v>143.83240000000001</v>
      </c>
      <c r="GR7" s="6">
        <v>145.15039999999999</v>
      </c>
      <c r="GS7" s="6">
        <v>145.91849999999999</v>
      </c>
      <c r="GT7" s="6">
        <v>146.53540000000001</v>
      </c>
      <c r="GU7" s="6">
        <v>146.65690000000001</v>
      </c>
      <c r="GV7" s="6">
        <v>147.97219999999999</v>
      </c>
      <c r="GW7" s="6">
        <v>148.7475</v>
      </c>
      <c r="GX7" s="6">
        <v>149.34030000000001</v>
      </c>
      <c r="GY7" s="6">
        <v>149.4479</v>
      </c>
      <c r="GZ7" s="6">
        <v>150.83670000000001</v>
      </c>
      <c r="HA7" s="6">
        <v>151.69149999999999</v>
      </c>
      <c r="HB7" s="6">
        <v>152.32830000000001</v>
      </c>
      <c r="HC7" s="6">
        <v>152.43709999999999</v>
      </c>
      <c r="HD7" s="6">
        <v>153.85380000000001</v>
      </c>
      <c r="HE7" s="6">
        <v>154.72559999999999</v>
      </c>
      <c r="HF7" s="6">
        <v>155.3751</v>
      </c>
      <c r="HG7" s="6">
        <v>155.48599999999999</v>
      </c>
      <c r="HH7" s="6">
        <v>156.93100000000001</v>
      </c>
      <c r="HI7" s="6">
        <v>157.8202</v>
      </c>
      <c r="HJ7" s="6">
        <v>158.48259999999999</v>
      </c>
      <c r="HK7" s="6">
        <v>158.59569999999999</v>
      </c>
      <c r="HL7" s="6">
        <v>160.06960000000001</v>
      </c>
      <c r="HM7" s="6">
        <v>160.97659999999999</v>
      </c>
      <c r="HN7" s="6">
        <v>161.6523</v>
      </c>
      <c r="HO7" t="s">
        <v>240</v>
      </c>
      <c r="HP7" t="b">
        <v>0</v>
      </c>
      <c r="HQ7" t="s">
        <v>242</v>
      </c>
      <c r="HR7">
        <v>2015</v>
      </c>
      <c r="HS7">
        <v>2023</v>
      </c>
      <c r="HT7">
        <v>4</v>
      </c>
      <c r="HU7" t="s">
        <v>242</v>
      </c>
      <c r="HV7" s="4" t="s">
        <v>265</v>
      </c>
      <c r="HW7" s="4" t="s">
        <v>266</v>
      </c>
      <c r="HX7" t="s">
        <v>245</v>
      </c>
      <c r="HY7" t="s">
        <v>267</v>
      </c>
      <c r="HZ7" t="s">
        <v>247</v>
      </c>
    </row>
    <row r="8" spans="1:234">
      <c r="A8" t="s">
        <v>234</v>
      </c>
      <c r="B8" t="s">
        <v>268</v>
      </c>
      <c r="C8" t="s">
        <v>236</v>
      </c>
      <c r="D8" t="s">
        <v>237</v>
      </c>
      <c r="E8" t="s">
        <v>238</v>
      </c>
      <c r="F8" t="s">
        <v>239</v>
      </c>
      <c r="G8" s="5">
        <v>1674</v>
      </c>
      <c r="H8" s="5">
        <v>3351</v>
      </c>
      <c r="I8" s="5">
        <v>3213</v>
      </c>
      <c r="J8" s="5">
        <v>1803</v>
      </c>
      <c r="K8" s="5">
        <v>3170</v>
      </c>
      <c r="L8" s="5">
        <v>3679</v>
      </c>
      <c r="M8" s="5">
        <v>2967</v>
      </c>
      <c r="N8" s="5">
        <v>-990.99990000000003</v>
      </c>
      <c r="O8" s="5">
        <v>344</v>
      </c>
      <c r="P8" s="5">
        <v>2938</v>
      </c>
      <c r="Q8" s="5">
        <v>2421</v>
      </c>
      <c r="R8" s="5">
        <v>1656</v>
      </c>
      <c r="S8" s="5">
        <v>1527</v>
      </c>
      <c r="T8" s="5">
        <v>4050</v>
      </c>
      <c r="U8" s="5">
        <v>4112</v>
      </c>
      <c r="V8" s="5">
        <v>893</v>
      </c>
      <c r="W8" s="5">
        <v>2747</v>
      </c>
      <c r="X8" s="5">
        <v>4927</v>
      </c>
      <c r="Y8" s="5">
        <v>2934</v>
      </c>
      <c r="Z8" s="5">
        <v>1815</v>
      </c>
      <c r="AA8" s="5">
        <v>2859</v>
      </c>
      <c r="AB8" s="5">
        <v>4910</v>
      </c>
      <c r="AC8" s="5">
        <v>1575</v>
      </c>
      <c r="AD8" s="5">
        <v>1219</v>
      </c>
      <c r="AE8" s="5">
        <v>1330</v>
      </c>
      <c r="AF8" s="5">
        <v>3563</v>
      </c>
      <c r="AG8" s="5">
        <v>3984</v>
      </c>
      <c r="AH8" s="5">
        <v>338</v>
      </c>
      <c r="AI8" s="5">
        <v>855</v>
      </c>
      <c r="AJ8" s="5">
        <v>4353</v>
      </c>
      <c r="AK8" s="5">
        <v>1823</v>
      </c>
      <c r="AL8" s="5">
        <v>-101</v>
      </c>
      <c r="AM8" s="5">
        <v>-1001</v>
      </c>
      <c r="AN8" s="5">
        <v>1693</v>
      </c>
      <c r="AO8" s="5">
        <v>-1095</v>
      </c>
      <c r="AP8" s="5">
        <v>-2730</v>
      </c>
      <c r="AQ8" s="5">
        <v>-3398</v>
      </c>
      <c r="AR8" s="5">
        <v>2035</v>
      </c>
      <c r="AS8" s="5">
        <v>784</v>
      </c>
      <c r="AT8" s="5">
        <v>-2538</v>
      </c>
      <c r="AU8" s="5">
        <v>-157</v>
      </c>
      <c r="AV8" s="5">
        <v>3212</v>
      </c>
      <c r="AW8" s="5">
        <v>1084</v>
      </c>
      <c r="AX8" s="5">
        <v>1129</v>
      </c>
      <c r="AY8" s="5">
        <v>1890</v>
      </c>
      <c r="AZ8" s="5">
        <v>7462</v>
      </c>
      <c r="BA8" s="5">
        <v>5732</v>
      </c>
      <c r="BB8" s="5">
        <v>4106</v>
      </c>
      <c r="BC8" s="5">
        <v>6464</v>
      </c>
      <c r="BD8" s="5">
        <v>13625</v>
      </c>
      <c r="BE8" s="5">
        <v>10937</v>
      </c>
      <c r="BF8" s="5">
        <v>9142</v>
      </c>
      <c r="BG8" s="5">
        <v>12643</v>
      </c>
      <c r="BH8" s="5">
        <v>15664</v>
      </c>
      <c r="BI8" s="5">
        <v>12278</v>
      </c>
      <c r="BJ8" s="5">
        <v>10448</v>
      </c>
      <c r="BK8" s="5">
        <v>12952</v>
      </c>
      <c r="BL8" s="5">
        <v>14648</v>
      </c>
      <c r="BM8" s="5">
        <v>10987</v>
      </c>
      <c r="BN8" s="5">
        <v>7921</v>
      </c>
      <c r="BO8" s="5">
        <v>10368</v>
      </c>
      <c r="BP8" s="5">
        <v>12107</v>
      </c>
      <c r="BQ8" s="5">
        <v>10426</v>
      </c>
      <c r="BR8" s="5">
        <v>6456</v>
      </c>
      <c r="BS8" s="5">
        <v>6546</v>
      </c>
      <c r="BT8" s="5">
        <v>14221</v>
      </c>
      <c r="BU8" s="5">
        <v>8575</v>
      </c>
      <c r="BV8" s="5">
        <v>1507</v>
      </c>
      <c r="BW8" s="5">
        <v>4621</v>
      </c>
      <c r="BX8" s="5">
        <v>10861</v>
      </c>
      <c r="BY8" s="5">
        <v>6033</v>
      </c>
      <c r="BZ8" s="5">
        <v>-2265</v>
      </c>
      <c r="CA8" s="5">
        <v>-4124</v>
      </c>
      <c r="CB8" s="5">
        <v>9252</v>
      </c>
      <c r="CC8" s="5">
        <v>1161</v>
      </c>
      <c r="CD8" s="5">
        <v>-2326</v>
      </c>
      <c r="CE8" s="5">
        <v>-7813</v>
      </c>
      <c r="CF8" s="5">
        <v>6321</v>
      </c>
      <c r="CG8" s="5">
        <v>-1744</v>
      </c>
      <c r="CH8" s="5">
        <v>-4059</v>
      </c>
      <c r="CI8" s="5">
        <v>-11558</v>
      </c>
      <c r="CJ8" s="5">
        <v>-3689</v>
      </c>
      <c r="CK8" s="5">
        <v>-4543</v>
      </c>
      <c r="CL8" s="5">
        <v>3683</v>
      </c>
      <c r="CM8" s="5">
        <v>-11500</v>
      </c>
      <c r="CN8" s="5">
        <v>655</v>
      </c>
      <c r="CO8" s="5">
        <v>-1577</v>
      </c>
      <c r="CP8" s="5">
        <v>9596</v>
      </c>
      <c r="CQ8" s="5">
        <v>-2715</v>
      </c>
      <c r="CR8" s="5">
        <v>9361</v>
      </c>
      <c r="CS8" s="5">
        <v>5976</v>
      </c>
      <c r="CT8" s="5">
        <v>14058</v>
      </c>
      <c r="CU8" s="5">
        <v>6191</v>
      </c>
      <c r="CV8" s="5">
        <v>13889</v>
      </c>
      <c r="CW8" s="5">
        <v>11857</v>
      </c>
      <c r="CX8" s="5">
        <v>15162</v>
      </c>
      <c r="CY8" s="5">
        <v>3336</v>
      </c>
      <c r="CZ8" s="5">
        <v>16190</v>
      </c>
      <c r="DA8" s="5">
        <v>13126</v>
      </c>
      <c r="DB8" s="5">
        <v>16710</v>
      </c>
      <c r="DC8" s="5">
        <v>6445</v>
      </c>
      <c r="DD8" s="5">
        <v>13535</v>
      </c>
      <c r="DE8" s="5">
        <v>10899</v>
      </c>
      <c r="DF8" s="5">
        <v>18427</v>
      </c>
      <c r="DG8" s="5">
        <v>3574</v>
      </c>
      <c r="DH8" s="5">
        <v>13432</v>
      </c>
      <c r="DI8" s="5">
        <v>11758</v>
      </c>
      <c r="DJ8" s="5">
        <v>16023</v>
      </c>
      <c r="DK8" s="5">
        <v>761</v>
      </c>
      <c r="DL8" s="5">
        <v>12470</v>
      </c>
      <c r="DM8" s="5">
        <v>11466</v>
      </c>
      <c r="DN8" s="5">
        <v>18046</v>
      </c>
      <c r="DO8" s="5">
        <v>4030</v>
      </c>
      <c r="DP8" s="5">
        <v>21024</v>
      </c>
      <c r="DQ8" s="5">
        <v>25329</v>
      </c>
      <c r="DR8" s="5">
        <v>39003</v>
      </c>
      <c r="DS8" s="5">
        <v>32426</v>
      </c>
      <c r="DT8" s="5">
        <v>41302</v>
      </c>
      <c r="DU8" s="5">
        <v>37936</v>
      </c>
      <c r="DV8" s="5">
        <v>50598</v>
      </c>
      <c r="DW8" s="5">
        <v>31072</v>
      </c>
      <c r="DX8" s="5">
        <v>34643</v>
      </c>
      <c r="DY8" s="5">
        <v>36671</v>
      </c>
      <c r="DZ8" s="5">
        <v>46230</v>
      </c>
      <c r="EA8" s="5">
        <v>24531</v>
      </c>
      <c r="EB8" s="5">
        <v>31423</v>
      </c>
      <c r="EC8" s="5">
        <v>28060</v>
      </c>
      <c r="ED8" s="5">
        <v>37890</v>
      </c>
      <c r="EE8" s="5">
        <v>23904</v>
      </c>
      <c r="EF8" s="5">
        <v>43582</v>
      </c>
      <c r="EG8" s="5">
        <v>25405</v>
      </c>
      <c r="EH8" s="5">
        <v>38152</v>
      </c>
      <c r="EI8" s="5">
        <v>17354</v>
      </c>
      <c r="EJ8" s="5">
        <v>29284</v>
      </c>
      <c r="EK8" s="5">
        <v>24559</v>
      </c>
      <c r="EL8" s="5">
        <v>34035</v>
      </c>
      <c r="EM8" s="5">
        <v>16311</v>
      </c>
      <c r="EN8" s="5">
        <v>31093</v>
      </c>
      <c r="EO8" s="5">
        <v>25393</v>
      </c>
      <c r="EP8" s="5">
        <v>32845</v>
      </c>
      <c r="EQ8" s="5">
        <v>9777</v>
      </c>
      <c r="ER8" s="5">
        <v>27665</v>
      </c>
      <c r="ES8" s="5">
        <v>22458</v>
      </c>
      <c r="ET8" s="5">
        <v>27422</v>
      </c>
      <c r="EU8" s="5">
        <v>4705</v>
      </c>
      <c r="EV8" s="5">
        <v>24783</v>
      </c>
      <c r="EW8" s="5">
        <v>19132</v>
      </c>
      <c r="EX8" s="5">
        <v>20422</v>
      </c>
      <c r="EY8" s="5">
        <v>-6127.0010000000002</v>
      </c>
      <c r="EZ8" s="5">
        <v>26522</v>
      </c>
      <c r="FA8" s="5">
        <v>15803</v>
      </c>
      <c r="FB8" s="5">
        <v>19128</v>
      </c>
      <c r="FC8" s="5">
        <v>-1199</v>
      </c>
      <c r="FD8" s="5">
        <v>19027</v>
      </c>
      <c r="FE8" s="5">
        <v>13709</v>
      </c>
      <c r="FF8" s="5">
        <v>20596</v>
      </c>
      <c r="FG8" s="5">
        <v>-8342</v>
      </c>
      <c r="FH8" s="5">
        <v>23239</v>
      </c>
      <c r="FI8" s="5">
        <v>13370</v>
      </c>
      <c r="FJ8" s="5">
        <v>23826</v>
      </c>
      <c r="FK8" s="5">
        <v>140</v>
      </c>
      <c r="FL8" s="5">
        <v>133355</v>
      </c>
      <c r="FM8" s="5">
        <v>74920</v>
      </c>
      <c r="FN8" s="5">
        <v>64350</v>
      </c>
      <c r="FO8" s="5">
        <v>42111</v>
      </c>
      <c r="FP8" s="5">
        <v>61110</v>
      </c>
      <c r="FQ8" s="5">
        <v>36845</v>
      </c>
      <c r="FR8" s="5">
        <v>26460</v>
      </c>
      <c r="FS8" s="5">
        <v>1860</v>
      </c>
      <c r="FT8" s="5">
        <v>41415</v>
      </c>
      <c r="FU8" s="5">
        <v>24541</v>
      </c>
      <c r="FV8" s="5">
        <v>41317</v>
      </c>
      <c r="FW8" s="5">
        <v>21409</v>
      </c>
      <c r="FX8" s="5">
        <v>51413</v>
      </c>
      <c r="FY8" s="5">
        <v>26157</v>
      </c>
      <c r="FZ8" s="5">
        <v>35725</v>
      </c>
      <c r="GA8" s="6">
        <v>197.42189999999999</v>
      </c>
      <c r="GB8" s="6">
        <v>30582.71</v>
      </c>
      <c r="GC8" s="6">
        <v>21423.62</v>
      </c>
      <c r="GD8" s="6">
        <v>35774.97</v>
      </c>
      <c r="GE8" s="6">
        <v>1911.896</v>
      </c>
      <c r="GF8" s="6">
        <v>27308.92</v>
      </c>
      <c r="GG8" s="6">
        <v>17569.43</v>
      </c>
      <c r="GH8" s="6">
        <v>32335.9</v>
      </c>
      <c r="GI8" s="6">
        <v>-4213.0780000000004</v>
      </c>
      <c r="GJ8" s="6">
        <v>22805.17</v>
      </c>
      <c r="GK8" s="6">
        <v>12490.48</v>
      </c>
      <c r="GL8" s="6">
        <v>27797.11</v>
      </c>
      <c r="GM8" s="6">
        <v>-11087.88</v>
      </c>
      <c r="GN8" s="6">
        <v>18730.3</v>
      </c>
      <c r="GO8" s="6">
        <v>7818.1</v>
      </c>
      <c r="GP8" s="6">
        <v>23659.59</v>
      </c>
      <c r="GQ8" s="6">
        <v>-17738.3</v>
      </c>
      <c r="GR8" s="6">
        <v>16607.63</v>
      </c>
      <c r="GS8" s="6">
        <v>5117.0600000000004</v>
      </c>
      <c r="GT8" s="6">
        <v>21487.47</v>
      </c>
      <c r="GU8" s="6">
        <v>-22455.51</v>
      </c>
      <c r="GV8" s="6">
        <v>17321.439999999999</v>
      </c>
      <c r="GW8" s="6">
        <v>5317.2830000000004</v>
      </c>
      <c r="GX8" s="6">
        <v>22247.4</v>
      </c>
      <c r="GY8" s="6">
        <v>-23344.639999999999</v>
      </c>
      <c r="GZ8" s="6">
        <v>17116.57</v>
      </c>
      <c r="HA8" s="6">
        <v>4714.5150000000003</v>
      </c>
      <c r="HB8" s="6">
        <v>22308.13</v>
      </c>
      <c r="HC8" s="6">
        <v>-24964.92</v>
      </c>
      <c r="HD8" s="6">
        <v>17443.169999999998</v>
      </c>
      <c r="HE8" s="6">
        <v>5002.75</v>
      </c>
      <c r="HF8" s="6">
        <v>22817.21</v>
      </c>
      <c r="HG8" s="6">
        <v>-24917.51</v>
      </c>
      <c r="HH8" s="6">
        <v>17785.939999999999</v>
      </c>
      <c r="HI8" s="6">
        <v>5306.92</v>
      </c>
      <c r="HJ8" s="6">
        <v>23350.1</v>
      </c>
      <c r="HK8" s="6">
        <v>-24859.13</v>
      </c>
      <c r="HL8" s="6">
        <v>18133.669999999998</v>
      </c>
      <c r="HM8" s="6">
        <v>5615.0339999999997</v>
      </c>
      <c r="HN8" s="6">
        <v>23890.32</v>
      </c>
      <c r="HO8" t="s">
        <v>240</v>
      </c>
      <c r="HP8" t="b">
        <v>0</v>
      </c>
      <c r="HQ8" t="s">
        <v>242</v>
      </c>
      <c r="HR8" t="s">
        <v>242</v>
      </c>
      <c r="HS8">
        <v>2023</v>
      </c>
      <c r="HT8">
        <v>4</v>
      </c>
      <c r="HU8" t="s">
        <v>242</v>
      </c>
      <c r="HV8" s="4" t="s">
        <v>269</v>
      </c>
      <c r="HW8" t="s">
        <v>270</v>
      </c>
      <c r="HX8" t="s">
        <v>245</v>
      </c>
      <c r="HY8" t="s">
        <v>271</v>
      </c>
      <c r="HZ8" t="s">
        <v>247</v>
      </c>
    </row>
    <row r="9" spans="1:234">
      <c r="A9" t="s">
        <v>234</v>
      </c>
      <c r="B9" t="s">
        <v>272</v>
      </c>
      <c r="C9" t="s">
        <v>236</v>
      </c>
      <c r="D9" t="s">
        <v>237</v>
      </c>
      <c r="E9" t="s">
        <v>238</v>
      </c>
      <c r="F9" t="s">
        <v>239</v>
      </c>
      <c r="G9" s="5">
        <v>62107</v>
      </c>
      <c r="H9" s="5">
        <v>63704</v>
      </c>
      <c r="I9" s="5">
        <v>66021</v>
      </c>
      <c r="J9" s="5">
        <v>68138</v>
      </c>
      <c r="K9" s="5">
        <v>69939</v>
      </c>
      <c r="L9" s="5">
        <v>71334</v>
      </c>
      <c r="M9" s="5">
        <v>73310</v>
      </c>
      <c r="N9" s="5">
        <v>75597</v>
      </c>
      <c r="O9" s="5">
        <v>77468</v>
      </c>
      <c r="P9" s="5">
        <v>78993</v>
      </c>
      <c r="Q9" s="5">
        <v>80430</v>
      </c>
      <c r="R9" s="5">
        <v>82667</v>
      </c>
      <c r="S9" s="5">
        <v>85727</v>
      </c>
      <c r="T9" s="5">
        <v>86288</v>
      </c>
      <c r="U9" s="5">
        <v>88637</v>
      </c>
      <c r="V9" s="5">
        <v>90695</v>
      </c>
      <c r="W9" s="5">
        <v>91663</v>
      </c>
      <c r="X9" s="5">
        <v>93433</v>
      </c>
      <c r="Y9" s="5">
        <v>94862</v>
      </c>
      <c r="Z9" s="5">
        <v>97962</v>
      </c>
      <c r="AA9" s="5">
        <v>99412</v>
      </c>
      <c r="AB9" s="5">
        <v>103208</v>
      </c>
      <c r="AC9" s="5">
        <v>105169</v>
      </c>
      <c r="AD9" s="5">
        <v>106841</v>
      </c>
      <c r="AE9" s="5">
        <v>108753</v>
      </c>
      <c r="AF9" s="5">
        <v>110079</v>
      </c>
      <c r="AG9" s="5">
        <v>111989</v>
      </c>
      <c r="AH9" s="5">
        <v>115779</v>
      </c>
      <c r="AI9" s="5">
        <v>118136</v>
      </c>
      <c r="AJ9" s="5">
        <v>121739</v>
      </c>
      <c r="AK9" s="5">
        <v>127119</v>
      </c>
      <c r="AL9" s="5">
        <v>129815</v>
      </c>
      <c r="AM9" s="5">
        <v>133283</v>
      </c>
      <c r="AN9" s="5">
        <v>136629</v>
      </c>
      <c r="AO9" s="5">
        <v>140802</v>
      </c>
      <c r="AP9" s="5">
        <v>144969</v>
      </c>
      <c r="AQ9" s="5">
        <v>148623</v>
      </c>
      <c r="AR9" s="5">
        <v>151262</v>
      </c>
      <c r="AS9" s="5">
        <v>155370</v>
      </c>
      <c r="AT9" s="5">
        <v>159376</v>
      </c>
      <c r="AU9" s="5">
        <v>163056</v>
      </c>
      <c r="AV9" s="5">
        <v>166719</v>
      </c>
      <c r="AW9" s="5">
        <v>170068</v>
      </c>
      <c r="AX9" s="5">
        <v>170954</v>
      </c>
      <c r="AY9" s="5">
        <v>173192</v>
      </c>
      <c r="AZ9" s="5">
        <v>175821</v>
      </c>
      <c r="BA9" s="5">
        <v>177281</v>
      </c>
      <c r="BB9" s="5">
        <v>179590</v>
      </c>
      <c r="BC9" s="5">
        <v>181438</v>
      </c>
      <c r="BD9" s="5">
        <v>181889</v>
      </c>
      <c r="BE9" s="5">
        <v>182558</v>
      </c>
      <c r="BF9" s="5">
        <v>184989</v>
      </c>
      <c r="BG9" s="5">
        <v>189579</v>
      </c>
      <c r="BH9" s="5">
        <v>189803</v>
      </c>
      <c r="BI9" s="5">
        <v>193552</v>
      </c>
      <c r="BJ9" s="5">
        <v>196921</v>
      </c>
      <c r="BK9" s="5">
        <v>199797</v>
      </c>
      <c r="BL9" s="5">
        <v>200690</v>
      </c>
      <c r="BM9" s="5">
        <v>203292</v>
      </c>
      <c r="BN9" s="5">
        <v>207015</v>
      </c>
      <c r="BO9" s="5">
        <v>208657</v>
      </c>
      <c r="BP9" s="5">
        <v>210748</v>
      </c>
      <c r="BQ9" s="5">
        <v>214616</v>
      </c>
      <c r="BR9" s="5">
        <v>217824</v>
      </c>
      <c r="BS9" s="5">
        <v>221433</v>
      </c>
      <c r="BT9" s="5">
        <v>226187</v>
      </c>
      <c r="BU9" s="5">
        <v>229913</v>
      </c>
      <c r="BV9" s="5">
        <v>232460</v>
      </c>
      <c r="BW9" s="5">
        <v>232729</v>
      </c>
      <c r="BX9" s="5">
        <v>235976</v>
      </c>
      <c r="BY9" s="5">
        <v>243443</v>
      </c>
      <c r="BZ9" s="5">
        <v>241257</v>
      </c>
      <c r="CA9" s="5">
        <v>245844</v>
      </c>
      <c r="CB9" s="5">
        <v>248055</v>
      </c>
      <c r="CC9" s="5">
        <v>250789</v>
      </c>
      <c r="CD9" s="5">
        <v>253813</v>
      </c>
      <c r="CE9" s="5">
        <v>255773</v>
      </c>
      <c r="CF9" s="5">
        <v>258286</v>
      </c>
      <c r="CG9" s="5">
        <v>261502</v>
      </c>
      <c r="CH9" s="5">
        <v>267687</v>
      </c>
      <c r="CI9" s="5">
        <v>272133</v>
      </c>
      <c r="CJ9" s="5">
        <v>273951</v>
      </c>
      <c r="CK9" s="5">
        <v>276266</v>
      </c>
      <c r="CL9" s="5">
        <v>278402</v>
      </c>
      <c r="CM9" s="5">
        <v>282928</v>
      </c>
      <c r="CN9" s="5">
        <v>286649</v>
      </c>
      <c r="CO9" s="5">
        <v>288266</v>
      </c>
      <c r="CP9" s="5">
        <v>288292</v>
      </c>
      <c r="CQ9" s="5">
        <v>292432</v>
      </c>
      <c r="CR9" s="5">
        <v>295747</v>
      </c>
      <c r="CS9" s="5">
        <v>299185</v>
      </c>
      <c r="CT9" s="5">
        <v>304075</v>
      </c>
      <c r="CU9" s="5">
        <v>307455</v>
      </c>
      <c r="CV9" s="5">
        <v>313102</v>
      </c>
      <c r="CW9" s="5">
        <v>317491</v>
      </c>
      <c r="CX9" s="5">
        <v>320286</v>
      </c>
      <c r="CY9" s="5">
        <v>322790</v>
      </c>
      <c r="CZ9" s="5">
        <v>329664</v>
      </c>
      <c r="DA9" s="5">
        <v>331528</v>
      </c>
      <c r="DB9" s="5">
        <v>338655</v>
      </c>
      <c r="DC9" s="5">
        <v>341391</v>
      </c>
      <c r="DD9" s="5">
        <v>348632</v>
      </c>
      <c r="DE9" s="5">
        <v>351940</v>
      </c>
      <c r="DF9" s="5">
        <v>356786</v>
      </c>
      <c r="DG9" s="5">
        <v>361268</v>
      </c>
      <c r="DH9" s="5">
        <v>367040</v>
      </c>
      <c r="DI9" s="5">
        <v>370883</v>
      </c>
      <c r="DJ9" s="5">
        <v>372847</v>
      </c>
      <c r="DK9" s="5">
        <v>377049</v>
      </c>
      <c r="DL9" s="5">
        <v>386313</v>
      </c>
      <c r="DM9" s="5">
        <v>389228</v>
      </c>
      <c r="DN9" s="5">
        <v>392047</v>
      </c>
      <c r="DO9" s="5">
        <v>397548</v>
      </c>
      <c r="DP9" s="5">
        <v>400881</v>
      </c>
      <c r="DQ9" s="5">
        <v>399970</v>
      </c>
      <c r="DR9" s="5">
        <v>395201</v>
      </c>
      <c r="DS9" s="5">
        <v>386739</v>
      </c>
      <c r="DT9" s="5">
        <v>386564</v>
      </c>
      <c r="DU9" s="5">
        <v>388624</v>
      </c>
      <c r="DV9" s="5">
        <v>386875</v>
      </c>
      <c r="DW9" s="5">
        <v>396113</v>
      </c>
      <c r="DX9" s="5">
        <v>401311</v>
      </c>
      <c r="DY9" s="5">
        <v>404199</v>
      </c>
      <c r="DZ9" s="5">
        <v>406930</v>
      </c>
      <c r="EA9" s="5">
        <v>414732</v>
      </c>
      <c r="EB9" s="5">
        <v>412366</v>
      </c>
      <c r="EC9" s="5">
        <v>416049</v>
      </c>
      <c r="ED9" s="5">
        <v>419443</v>
      </c>
      <c r="EE9" s="5">
        <v>424704</v>
      </c>
      <c r="EF9" s="5">
        <v>425007</v>
      </c>
      <c r="EG9" s="5">
        <v>430937</v>
      </c>
      <c r="EH9" s="5">
        <v>433067</v>
      </c>
      <c r="EI9" s="5">
        <v>438103</v>
      </c>
      <c r="EJ9" s="5">
        <v>442283</v>
      </c>
      <c r="EK9" s="5">
        <v>448727</v>
      </c>
      <c r="EL9" s="5">
        <v>452248</v>
      </c>
      <c r="EM9" s="5">
        <v>457992</v>
      </c>
      <c r="EN9" s="5">
        <v>461616</v>
      </c>
      <c r="EO9" s="5">
        <v>470454</v>
      </c>
      <c r="EP9" s="5">
        <v>472452</v>
      </c>
      <c r="EQ9" s="5">
        <v>474738</v>
      </c>
      <c r="ER9" s="5">
        <v>476582</v>
      </c>
      <c r="ES9" s="5">
        <v>479885</v>
      </c>
      <c r="ET9" s="5">
        <v>485246</v>
      </c>
      <c r="EU9" s="5">
        <v>489730</v>
      </c>
      <c r="EV9" s="5">
        <v>493941</v>
      </c>
      <c r="EW9" s="5">
        <v>500650</v>
      </c>
      <c r="EX9" s="5">
        <v>507324</v>
      </c>
      <c r="EY9" s="5">
        <v>513926</v>
      </c>
      <c r="EZ9" s="5">
        <v>517565</v>
      </c>
      <c r="FA9" s="5">
        <v>521219</v>
      </c>
      <c r="FB9" s="5">
        <v>529772</v>
      </c>
      <c r="FC9" s="5">
        <v>531266</v>
      </c>
      <c r="FD9" s="5">
        <v>535608</v>
      </c>
      <c r="FE9" s="5">
        <v>540123</v>
      </c>
      <c r="FF9" s="5">
        <v>545307</v>
      </c>
      <c r="FG9" s="5">
        <v>549394</v>
      </c>
      <c r="FH9" s="5">
        <v>555948</v>
      </c>
      <c r="FI9" s="5">
        <v>562790</v>
      </c>
      <c r="FJ9" s="5">
        <v>565789</v>
      </c>
      <c r="FK9" s="5">
        <v>556179</v>
      </c>
      <c r="FL9" s="5">
        <v>475747</v>
      </c>
      <c r="FM9" s="5">
        <v>533668</v>
      </c>
      <c r="FN9" s="5">
        <v>538694</v>
      </c>
      <c r="FO9" s="5">
        <v>538012</v>
      </c>
      <c r="FP9" s="5">
        <v>567887</v>
      </c>
      <c r="FQ9" s="5">
        <v>581506</v>
      </c>
      <c r="FR9" s="5">
        <v>596674</v>
      </c>
      <c r="FS9" s="5">
        <v>608329</v>
      </c>
      <c r="FT9" s="5">
        <v>621272</v>
      </c>
      <c r="FU9" s="5">
        <v>630575</v>
      </c>
      <c r="FV9" s="5">
        <v>645805</v>
      </c>
      <c r="FW9" s="5">
        <v>658554</v>
      </c>
      <c r="FX9" s="5">
        <v>674271</v>
      </c>
      <c r="FY9" s="5">
        <v>679198</v>
      </c>
      <c r="FZ9" s="5">
        <v>677951</v>
      </c>
      <c r="GA9" s="6">
        <v>684695.9</v>
      </c>
      <c r="GB9" s="6">
        <v>689349.6</v>
      </c>
      <c r="GC9" s="6">
        <v>694656.3</v>
      </c>
      <c r="GD9" s="6">
        <v>701267.4</v>
      </c>
      <c r="GE9" s="6">
        <v>707782.4</v>
      </c>
      <c r="GF9" s="6">
        <v>714771.3</v>
      </c>
      <c r="GG9" s="6">
        <v>722188.5</v>
      </c>
      <c r="GH9" s="6">
        <v>729972.8</v>
      </c>
      <c r="GI9" s="6">
        <v>737510.40000000002</v>
      </c>
      <c r="GJ9" s="6">
        <v>744830.4</v>
      </c>
      <c r="GK9" s="6">
        <v>751848.1</v>
      </c>
      <c r="GL9" s="6">
        <v>759007.7</v>
      </c>
      <c r="GM9" s="6">
        <v>766158</v>
      </c>
      <c r="GN9" s="6">
        <v>773299.3</v>
      </c>
      <c r="GO9" s="6">
        <v>780507.6</v>
      </c>
      <c r="GP9" s="6">
        <v>787705.3</v>
      </c>
      <c r="GQ9" s="6">
        <v>794890.1</v>
      </c>
      <c r="GR9" s="6">
        <v>802140.4</v>
      </c>
      <c r="GS9" s="6">
        <v>809296.5</v>
      </c>
      <c r="GT9" s="6">
        <v>816515.4</v>
      </c>
      <c r="GU9" s="6">
        <v>823757.3</v>
      </c>
      <c r="GV9" s="6">
        <v>831103.8</v>
      </c>
      <c r="GW9" s="6">
        <v>838600.4</v>
      </c>
      <c r="GX9" s="6">
        <v>846248.7</v>
      </c>
      <c r="GY9" s="6">
        <v>854008</v>
      </c>
      <c r="GZ9" s="6">
        <v>861882.6</v>
      </c>
      <c r="HA9" s="6">
        <v>869786.9</v>
      </c>
      <c r="HB9" s="6">
        <v>877764.6</v>
      </c>
      <c r="HC9" s="6">
        <v>885813.8</v>
      </c>
      <c r="HD9" s="6">
        <v>893972.9</v>
      </c>
      <c r="HE9" s="6">
        <v>902207.1</v>
      </c>
      <c r="HF9" s="6">
        <v>910518.1</v>
      </c>
      <c r="HG9" s="6">
        <v>918856.8</v>
      </c>
      <c r="HH9" s="6">
        <v>927318.3</v>
      </c>
      <c r="HI9" s="6">
        <v>935765.6</v>
      </c>
      <c r="HJ9" s="6">
        <v>944196.6</v>
      </c>
      <c r="HK9" s="6">
        <v>952761</v>
      </c>
      <c r="HL9" s="6">
        <v>961316.3</v>
      </c>
      <c r="HM9" s="6">
        <v>969916.1</v>
      </c>
      <c r="HN9" s="6">
        <v>978572.80000000005</v>
      </c>
      <c r="HO9" t="s">
        <v>240</v>
      </c>
      <c r="HP9" t="b">
        <v>1</v>
      </c>
      <c r="HQ9" t="s">
        <v>242</v>
      </c>
      <c r="HR9" t="s">
        <v>242</v>
      </c>
      <c r="HS9">
        <v>2023</v>
      </c>
      <c r="HT9">
        <v>4</v>
      </c>
      <c r="HU9" t="s">
        <v>242</v>
      </c>
      <c r="HV9" t="s">
        <v>273</v>
      </c>
      <c r="HW9" t="s">
        <v>274</v>
      </c>
      <c r="HX9" t="s">
        <v>245</v>
      </c>
      <c r="HY9" t="s">
        <v>275</v>
      </c>
      <c r="HZ9" t="s">
        <v>247</v>
      </c>
    </row>
    <row r="10" spans="1:234">
      <c r="A10" t="s">
        <v>234</v>
      </c>
      <c r="B10" t="s">
        <v>276</v>
      </c>
      <c r="C10" t="s">
        <v>236</v>
      </c>
      <c r="D10" t="s">
        <v>237</v>
      </c>
      <c r="E10" t="s">
        <v>238</v>
      </c>
      <c r="F10" t="s">
        <v>239</v>
      </c>
      <c r="G10" s="5">
        <v>302</v>
      </c>
      <c r="H10" s="5">
        <v>-2364</v>
      </c>
      <c r="I10" s="5">
        <v>-1527</v>
      </c>
      <c r="J10" s="5">
        <v>-296</v>
      </c>
      <c r="K10" s="5">
        <v>-1332</v>
      </c>
      <c r="L10" s="5">
        <v>-2964</v>
      </c>
      <c r="M10" s="5">
        <v>-1973</v>
      </c>
      <c r="N10" s="5">
        <v>1855</v>
      </c>
      <c r="O10" s="5">
        <v>1451</v>
      </c>
      <c r="P10" s="5">
        <v>-2280</v>
      </c>
      <c r="Q10" s="5">
        <v>-1135</v>
      </c>
      <c r="R10" s="5">
        <v>-255</v>
      </c>
      <c r="S10" s="5">
        <v>1465</v>
      </c>
      <c r="T10" s="5">
        <v>-2799</v>
      </c>
      <c r="U10" s="5">
        <v>-2262</v>
      </c>
      <c r="V10" s="5">
        <v>1020</v>
      </c>
      <c r="W10" s="5">
        <v>69</v>
      </c>
      <c r="X10" s="5">
        <v>-4056</v>
      </c>
      <c r="Y10" s="5">
        <v>-1335</v>
      </c>
      <c r="Z10" s="5">
        <v>174</v>
      </c>
      <c r="AA10" s="5">
        <v>150</v>
      </c>
      <c r="AB10" s="5">
        <v>-4184</v>
      </c>
      <c r="AC10" s="5">
        <v>104</v>
      </c>
      <c r="AD10" s="5">
        <v>183</v>
      </c>
      <c r="AE10" s="5">
        <v>1194</v>
      </c>
      <c r="AF10" s="5">
        <v>-2874</v>
      </c>
      <c r="AG10" s="5">
        <v>-2900</v>
      </c>
      <c r="AH10" s="5">
        <v>518</v>
      </c>
      <c r="AI10" s="5">
        <v>763</v>
      </c>
      <c r="AJ10" s="5">
        <v>-5113</v>
      </c>
      <c r="AK10" s="5">
        <v>-1674</v>
      </c>
      <c r="AL10" s="5">
        <v>86</v>
      </c>
      <c r="AM10" s="5">
        <v>3124</v>
      </c>
      <c r="AN10" s="5">
        <v>-2535</v>
      </c>
      <c r="AO10" s="5">
        <v>694</v>
      </c>
      <c r="AP10" s="5">
        <v>2058</v>
      </c>
      <c r="AQ10" s="5">
        <v>5628</v>
      </c>
      <c r="AR10" s="5">
        <v>-2543</v>
      </c>
      <c r="AS10" s="5">
        <v>-397</v>
      </c>
      <c r="AT10" s="5">
        <v>3753</v>
      </c>
      <c r="AU10" s="5">
        <v>3972</v>
      </c>
      <c r="AV10" s="5">
        <v>-3236</v>
      </c>
      <c r="AW10" s="5">
        <v>-143</v>
      </c>
      <c r="AX10" s="5">
        <v>813</v>
      </c>
      <c r="AY10" s="5">
        <v>1925</v>
      </c>
      <c r="AZ10" s="5">
        <v>-6444</v>
      </c>
      <c r="BA10" s="5">
        <v>-3959</v>
      </c>
      <c r="BB10" s="5">
        <v>-2136</v>
      </c>
      <c r="BC10" s="5">
        <v>-2159</v>
      </c>
      <c r="BD10" s="5">
        <v>-12894</v>
      </c>
      <c r="BE10" s="5">
        <v>-9933</v>
      </c>
      <c r="BF10" s="5">
        <v>-7581</v>
      </c>
      <c r="BG10" s="5">
        <v>-8120</v>
      </c>
      <c r="BH10" s="5">
        <v>-14864</v>
      </c>
      <c r="BI10" s="5">
        <v>-11287</v>
      </c>
      <c r="BJ10" s="5">
        <v>-9777</v>
      </c>
      <c r="BK10" s="5">
        <v>-9260.9989999999998</v>
      </c>
      <c r="BL10" s="5">
        <v>-14303</v>
      </c>
      <c r="BM10" s="5">
        <v>-9929</v>
      </c>
      <c r="BN10" s="5">
        <v>-6402</v>
      </c>
      <c r="BO10" s="5">
        <v>-6570</v>
      </c>
      <c r="BP10" s="5">
        <v>-11575</v>
      </c>
      <c r="BQ10" s="5">
        <v>-9162.9989999999998</v>
      </c>
      <c r="BR10" s="5">
        <v>-5160</v>
      </c>
      <c r="BS10" s="5">
        <v>-3027</v>
      </c>
      <c r="BT10" s="5">
        <v>-14004</v>
      </c>
      <c r="BU10" s="5">
        <v>-8226</v>
      </c>
      <c r="BV10" s="5">
        <v>-1757</v>
      </c>
      <c r="BW10" s="5">
        <v>-1638</v>
      </c>
      <c r="BX10" s="5">
        <v>-11145</v>
      </c>
      <c r="BY10" s="5">
        <v>-5330</v>
      </c>
      <c r="BZ10" s="5">
        <v>3006</v>
      </c>
      <c r="CA10" s="5">
        <v>7769</v>
      </c>
      <c r="CB10" s="5">
        <v>-9328</v>
      </c>
      <c r="CC10" s="5">
        <v>-483</v>
      </c>
      <c r="CD10" s="5">
        <v>3545</v>
      </c>
      <c r="CE10" s="5">
        <v>11165</v>
      </c>
      <c r="CF10" s="5">
        <v>-6455</v>
      </c>
      <c r="CG10" s="5">
        <v>2374</v>
      </c>
      <c r="CH10" s="5">
        <v>4883</v>
      </c>
      <c r="CI10" s="5">
        <v>15150</v>
      </c>
      <c r="CJ10" s="5">
        <v>3216</v>
      </c>
      <c r="CK10" s="5">
        <v>4750</v>
      </c>
      <c r="CL10" s="5">
        <v>-2672</v>
      </c>
      <c r="CM10" s="5">
        <v>15266</v>
      </c>
      <c r="CN10" s="5">
        <v>1003</v>
      </c>
      <c r="CO10" s="5">
        <v>4070</v>
      </c>
      <c r="CP10" s="5">
        <v>-6375</v>
      </c>
      <c r="CQ10" s="5">
        <v>7984</v>
      </c>
      <c r="CR10" s="5">
        <v>-7913</v>
      </c>
      <c r="CS10" s="5">
        <v>-2825</v>
      </c>
      <c r="CT10" s="5">
        <v>-9910</v>
      </c>
      <c r="CU10" s="5">
        <v>2528</v>
      </c>
      <c r="CV10" s="5">
        <v>-10536</v>
      </c>
      <c r="CW10" s="5">
        <v>-7490</v>
      </c>
      <c r="CX10" s="5">
        <v>-10495</v>
      </c>
      <c r="CY10" s="5">
        <v>5812</v>
      </c>
      <c r="CZ10" s="5">
        <v>-11768</v>
      </c>
      <c r="DA10" s="5">
        <v>-8039</v>
      </c>
      <c r="DB10" s="5">
        <v>-10669</v>
      </c>
      <c r="DC10" s="5">
        <v>5465</v>
      </c>
      <c r="DD10" s="5">
        <v>-10334</v>
      </c>
      <c r="DE10" s="5">
        <v>-5709</v>
      </c>
      <c r="DF10" s="5">
        <v>-11423</v>
      </c>
      <c r="DG10" s="5">
        <v>7302</v>
      </c>
      <c r="DH10" s="5">
        <v>-9332</v>
      </c>
      <c r="DI10" s="5">
        <v>-6652</v>
      </c>
      <c r="DJ10" s="5">
        <v>-10557</v>
      </c>
      <c r="DK10" s="5">
        <v>11563</v>
      </c>
      <c r="DL10" s="5">
        <v>-10682</v>
      </c>
      <c r="DM10" s="5">
        <v>-6388</v>
      </c>
      <c r="DN10" s="5">
        <v>-12021</v>
      </c>
      <c r="DO10" s="5">
        <v>11146</v>
      </c>
      <c r="DP10" s="5">
        <v>-16680</v>
      </c>
      <c r="DQ10" s="5">
        <v>-14641</v>
      </c>
      <c r="DR10" s="5">
        <v>-27014</v>
      </c>
      <c r="DS10" s="5">
        <v>-11873</v>
      </c>
      <c r="DT10" s="5">
        <v>-35466</v>
      </c>
      <c r="DU10" s="5">
        <v>-28801</v>
      </c>
      <c r="DV10" s="5">
        <v>-36355</v>
      </c>
      <c r="DW10" s="5">
        <v>-13530</v>
      </c>
      <c r="DX10" s="5">
        <v>-28961</v>
      </c>
      <c r="DY10" s="5">
        <v>-27445</v>
      </c>
      <c r="DZ10" s="5">
        <v>-37187</v>
      </c>
      <c r="EA10" s="5">
        <v>-8688</v>
      </c>
      <c r="EB10" s="5">
        <v>-27021</v>
      </c>
      <c r="EC10" s="5">
        <v>-21697</v>
      </c>
      <c r="ED10" s="5">
        <v>-31211</v>
      </c>
      <c r="EE10" s="5">
        <v>-10525</v>
      </c>
      <c r="EF10" s="5">
        <v>-30630</v>
      </c>
      <c r="EG10" s="5">
        <v>-21041</v>
      </c>
      <c r="EH10" s="5">
        <v>-32599</v>
      </c>
      <c r="EI10" s="5">
        <v>-7789</v>
      </c>
      <c r="EJ10" s="5">
        <v>-25702</v>
      </c>
      <c r="EK10" s="5">
        <v>-19799</v>
      </c>
      <c r="EL10" s="5">
        <v>-28468</v>
      </c>
      <c r="EM10" s="5">
        <v>-4016</v>
      </c>
      <c r="EN10" s="5">
        <v>-25671</v>
      </c>
      <c r="EO10" s="5">
        <v>-18162</v>
      </c>
      <c r="EP10" s="5">
        <v>-24091</v>
      </c>
      <c r="EQ10" s="5">
        <v>4995</v>
      </c>
      <c r="ER10" s="5">
        <v>-20922</v>
      </c>
      <c r="ES10" s="5">
        <v>-15147</v>
      </c>
      <c r="ET10" s="5">
        <v>-21377</v>
      </c>
      <c r="EU10" s="5">
        <v>7446</v>
      </c>
      <c r="EV10" s="5">
        <v>-17734</v>
      </c>
      <c r="EW10" s="5">
        <v>-10631</v>
      </c>
      <c r="EX10" s="5">
        <v>-14025</v>
      </c>
      <c r="EY10" s="5">
        <v>20630</v>
      </c>
      <c r="EZ10" s="5">
        <v>-16509</v>
      </c>
      <c r="FA10" s="5">
        <v>-5166</v>
      </c>
      <c r="FB10" s="5">
        <v>-8977.9989999999998</v>
      </c>
      <c r="FC10" s="5">
        <v>16760</v>
      </c>
      <c r="FD10" s="5">
        <v>-10316</v>
      </c>
      <c r="FE10" s="5">
        <v>-4135</v>
      </c>
      <c r="FF10" s="5">
        <v>-10674</v>
      </c>
      <c r="FG10" s="5">
        <v>25785</v>
      </c>
      <c r="FH10" s="5">
        <v>-15324</v>
      </c>
      <c r="FI10" s="5">
        <v>-3072</v>
      </c>
      <c r="FJ10" s="5">
        <v>-15703</v>
      </c>
      <c r="FK10" s="5">
        <v>16080</v>
      </c>
      <c r="FL10" s="5">
        <v>-111641</v>
      </c>
      <c r="FM10" s="5">
        <v>-58634</v>
      </c>
      <c r="FN10" s="5">
        <v>-51404</v>
      </c>
      <c r="FO10" s="5">
        <v>-21080</v>
      </c>
      <c r="FP10" s="5">
        <v>-48855</v>
      </c>
      <c r="FQ10" s="5">
        <v>-23769</v>
      </c>
      <c r="FR10" s="5">
        <v>-17106</v>
      </c>
      <c r="FS10" s="5">
        <v>17833</v>
      </c>
      <c r="FT10" s="5">
        <v>-34742</v>
      </c>
      <c r="FU10" s="5">
        <v>-14445</v>
      </c>
      <c r="FV10" s="5">
        <v>-41770</v>
      </c>
      <c r="FW10" s="5">
        <v>8211</v>
      </c>
      <c r="FX10" s="5">
        <v>-41295</v>
      </c>
      <c r="FY10" s="5">
        <v>-12446</v>
      </c>
      <c r="FZ10" s="5">
        <v>-22660</v>
      </c>
      <c r="GA10" s="6">
        <v>30047.39</v>
      </c>
      <c r="GB10" s="6">
        <v>-18498.47</v>
      </c>
      <c r="GC10" s="6">
        <v>-7665.6880000000001</v>
      </c>
      <c r="GD10" s="6">
        <v>-21097.59</v>
      </c>
      <c r="GE10" s="6">
        <v>24135.06</v>
      </c>
      <c r="GF10" s="6">
        <v>-16244.22</v>
      </c>
      <c r="GG10" s="6">
        <v>-4972.2520000000004</v>
      </c>
      <c r="GH10" s="6">
        <v>-18896.810000000001</v>
      </c>
      <c r="GI10" s="6">
        <v>28062.47</v>
      </c>
      <c r="GJ10" s="6">
        <v>-12073.71</v>
      </c>
      <c r="GK10" s="6">
        <v>-272.71480000000003</v>
      </c>
      <c r="GL10" s="6">
        <v>-14762.81</v>
      </c>
      <c r="GM10" s="6">
        <v>34218.910000000003</v>
      </c>
      <c r="GN10" s="6">
        <v>-8503.732</v>
      </c>
      <c r="GO10" s="6">
        <v>3824.857</v>
      </c>
      <c r="GP10" s="6">
        <v>-11238.51</v>
      </c>
      <c r="GQ10" s="6">
        <v>39781.11</v>
      </c>
      <c r="GR10" s="6">
        <v>-6975.6019999999999</v>
      </c>
      <c r="GS10" s="6">
        <v>5849.0510000000004</v>
      </c>
      <c r="GT10" s="6">
        <v>-9788.4770000000008</v>
      </c>
      <c r="GU10" s="6">
        <v>43216.86</v>
      </c>
      <c r="GV10" s="6">
        <v>-7339.5959999999995</v>
      </c>
      <c r="GW10" s="6">
        <v>6044.7749999999996</v>
      </c>
      <c r="GX10" s="6">
        <v>-10124.780000000001</v>
      </c>
      <c r="GY10" s="6">
        <v>44862.02</v>
      </c>
      <c r="GZ10" s="6">
        <v>-6768.1580000000004</v>
      </c>
      <c r="HA10" s="6">
        <v>7068.3379999999997</v>
      </c>
      <c r="HB10" s="6">
        <v>-9734.6579999999994</v>
      </c>
      <c r="HC10" s="6">
        <v>47283.65</v>
      </c>
      <c r="HD10" s="6">
        <v>-6709.4359999999997</v>
      </c>
      <c r="HE10" s="6">
        <v>7219.3109999999997</v>
      </c>
      <c r="HF10" s="6">
        <v>-9774.5290000000005</v>
      </c>
      <c r="HG10" s="6">
        <v>48068.84</v>
      </c>
      <c r="HH10" s="6">
        <v>-6651.75</v>
      </c>
      <c r="HI10" s="6">
        <v>7369.84</v>
      </c>
      <c r="HJ10" s="6">
        <v>-9824.9380000000001</v>
      </c>
      <c r="HK10" s="6">
        <v>48864.78</v>
      </c>
      <c r="HL10" s="6">
        <v>-6591.2870000000003</v>
      </c>
      <c r="HM10" s="6">
        <v>7524.3339999999998</v>
      </c>
      <c r="HN10" s="6">
        <v>-9872.7559999999994</v>
      </c>
      <c r="HO10" t="s">
        <v>240</v>
      </c>
      <c r="HP10" t="b">
        <v>0</v>
      </c>
      <c r="HQ10" t="s">
        <v>242</v>
      </c>
      <c r="HR10" t="s">
        <v>242</v>
      </c>
      <c r="HS10">
        <v>2023</v>
      </c>
      <c r="HT10">
        <v>4</v>
      </c>
      <c r="HU10" t="s">
        <v>242</v>
      </c>
      <c r="HV10" s="4" t="s">
        <v>277</v>
      </c>
      <c r="HW10" t="s">
        <v>278</v>
      </c>
      <c r="HX10" t="s">
        <v>245</v>
      </c>
      <c r="HY10" t="s">
        <v>279</v>
      </c>
      <c r="HZ10" t="s">
        <v>247</v>
      </c>
    </row>
    <row r="11" spans="1:234">
      <c r="A11" t="s">
        <v>234</v>
      </c>
      <c r="B11" t="s">
        <v>280</v>
      </c>
      <c r="C11" t="s">
        <v>236</v>
      </c>
      <c r="D11" t="s">
        <v>237</v>
      </c>
      <c r="E11" t="s">
        <v>238</v>
      </c>
      <c r="F11" t="s">
        <v>239</v>
      </c>
      <c r="G11" s="5">
        <v>22229</v>
      </c>
      <c r="H11" s="5">
        <v>22146</v>
      </c>
      <c r="I11" s="5">
        <v>23935</v>
      </c>
      <c r="J11" s="5">
        <v>24175</v>
      </c>
      <c r="K11" s="5">
        <v>26380</v>
      </c>
      <c r="L11" s="5">
        <v>26203</v>
      </c>
      <c r="M11" s="5">
        <v>27949</v>
      </c>
      <c r="N11" s="5">
        <v>26934</v>
      </c>
      <c r="O11" s="5">
        <v>29501</v>
      </c>
      <c r="P11" s="5">
        <v>28856</v>
      </c>
      <c r="Q11" s="5">
        <v>30155</v>
      </c>
      <c r="R11" s="5">
        <v>30212</v>
      </c>
      <c r="S11" s="5">
        <v>32213</v>
      </c>
      <c r="T11" s="5">
        <v>31312</v>
      </c>
      <c r="U11" s="5">
        <v>32277</v>
      </c>
      <c r="V11" s="5">
        <v>32618</v>
      </c>
      <c r="W11" s="5">
        <v>34820</v>
      </c>
      <c r="X11" s="5">
        <v>33897</v>
      </c>
      <c r="Y11" s="5">
        <v>34360</v>
      </c>
      <c r="Z11" s="5">
        <v>35416</v>
      </c>
      <c r="AA11" s="5">
        <v>38146</v>
      </c>
      <c r="AB11" s="5">
        <v>36578</v>
      </c>
      <c r="AC11" s="5">
        <v>36810</v>
      </c>
      <c r="AD11" s="5">
        <v>37959</v>
      </c>
      <c r="AE11" s="5">
        <v>39214</v>
      </c>
      <c r="AF11" s="5">
        <v>38256</v>
      </c>
      <c r="AG11" s="5">
        <v>39466</v>
      </c>
      <c r="AH11" s="5">
        <v>40118</v>
      </c>
      <c r="AI11" s="5">
        <v>41050</v>
      </c>
      <c r="AJ11" s="5">
        <v>41027</v>
      </c>
      <c r="AK11" s="5">
        <v>41984</v>
      </c>
      <c r="AL11" s="5">
        <v>43205</v>
      </c>
      <c r="AM11" s="5">
        <v>43943</v>
      </c>
      <c r="AN11" s="5">
        <v>42650</v>
      </c>
      <c r="AO11" s="5">
        <v>42939</v>
      </c>
      <c r="AP11" s="5">
        <v>45986</v>
      </c>
      <c r="AQ11" s="5">
        <v>45476</v>
      </c>
      <c r="AR11" s="5">
        <v>46109</v>
      </c>
      <c r="AS11" s="5">
        <v>47795</v>
      </c>
      <c r="AT11" s="5">
        <v>48829</v>
      </c>
      <c r="AU11" s="5">
        <v>49490</v>
      </c>
      <c r="AV11" s="5">
        <v>50774</v>
      </c>
      <c r="AW11" s="5">
        <v>51384</v>
      </c>
      <c r="AX11" s="5">
        <v>54213</v>
      </c>
      <c r="AY11" s="5">
        <v>53218</v>
      </c>
      <c r="AZ11" s="5">
        <v>56325</v>
      </c>
      <c r="BA11" s="5">
        <v>57414</v>
      </c>
      <c r="BB11" s="5">
        <v>58776</v>
      </c>
      <c r="BC11" s="5">
        <v>61160</v>
      </c>
      <c r="BD11" s="5">
        <v>62589</v>
      </c>
      <c r="BE11" s="5">
        <v>63100</v>
      </c>
      <c r="BF11" s="5">
        <v>63819</v>
      </c>
      <c r="BG11" s="5">
        <v>65076</v>
      </c>
      <c r="BH11" s="5">
        <v>65931</v>
      </c>
      <c r="BI11" s="5">
        <v>65848</v>
      </c>
      <c r="BJ11" s="5">
        <v>67902</v>
      </c>
      <c r="BK11" s="5">
        <v>68979</v>
      </c>
      <c r="BL11" s="5">
        <v>69162</v>
      </c>
      <c r="BM11" s="5">
        <v>69279</v>
      </c>
      <c r="BN11" s="5">
        <v>70104</v>
      </c>
      <c r="BO11" s="5">
        <v>71811</v>
      </c>
      <c r="BP11" s="5">
        <v>72213</v>
      </c>
      <c r="BQ11" s="5">
        <v>73076</v>
      </c>
      <c r="BR11" s="5">
        <v>75411</v>
      </c>
      <c r="BS11" s="5">
        <v>73589</v>
      </c>
      <c r="BT11" s="5">
        <v>75205</v>
      </c>
      <c r="BU11" s="5">
        <v>74908</v>
      </c>
      <c r="BV11" s="5">
        <v>76551</v>
      </c>
      <c r="BW11" s="5">
        <v>76803</v>
      </c>
      <c r="BX11" s="5">
        <v>77805</v>
      </c>
      <c r="BY11" s="5">
        <v>79110</v>
      </c>
      <c r="BZ11" s="5">
        <v>79646</v>
      </c>
      <c r="CA11" s="5">
        <v>80807</v>
      </c>
      <c r="CB11" s="5">
        <v>80338</v>
      </c>
      <c r="CC11" s="5">
        <v>81050</v>
      </c>
      <c r="CD11" s="5">
        <v>83837</v>
      </c>
      <c r="CE11" s="5">
        <v>81870</v>
      </c>
      <c r="CF11" s="5">
        <v>82734</v>
      </c>
      <c r="CG11" s="5">
        <v>84995</v>
      </c>
      <c r="CH11" s="5">
        <v>86162</v>
      </c>
      <c r="CI11" s="5">
        <v>84891</v>
      </c>
      <c r="CJ11" s="5">
        <v>87812</v>
      </c>
      <c r="CK11" s="5">
        <v>90514</v>
      </c>
      <c r="CL11" s="5">
        <v>92093</v>
      </c>
      <c r="CM11" s="5">
        <v>90828</v>
      </c>
      <c r="CN11" s="5">
        <v>92592</v>
      </c>
      <c r="CO11" s="5">
        <v>93272</v>
      </c>
      <c r="CP11" s="5">
        <v>96828</v>
      </c>
      <c r="CQ11" s="5">
        <v>97177</v>
      </c>
      <c r="CR11" s="5">
        <v>100920</v>
      </c>
      <c r="CS11" s="5">
        <v>101072</v>
      </c>
      <c r="CT11" s="5">
        <v>102757</v>
      </c>
      <c r="CU11" s="5">
        <v>103583</v>
      </c>
      <c r="CV11" s="5">
        <v>110393</v>
      </c>
      <c r="CW11" s="5">
        <v>111462</v>
      </c>
      <c r="CX11" s="5">
        <v>111913</v>
      </c>
      <c r="CY11" s="5">
        <v>111771</v>
      </c>
      <c r="CZ11" s="5">
        <v>116645</v>
      </c>
      <c r="DA11" s="5">
        <v>120227</v>
      </c>
      <c r="DB11" s="5">
        <v>120776</v>
      </c>
      <c r="DC11" s="5">
        <v>121084</v>
      </c>
      <c r="DD11" s="5">
        <v>122925</v>
      </c>
      <c r="DE11" s="5">
        <v>127446</v>
      </c>
      <c r="DF11" s="5">
        <v>128401</v>
      </c>
      <c r="DG11" s="5">
        <v>129288</v>
      </c>
      <c r="DH11" s="5">
        <v>129229</v>
      </c>
      <c r="DI11" s="5">
        <v>134375</v>
      </c>
      <c r="DJ11" s="5">
        <v>133717</v>
      </c>
      <c r="DK11" s="5">
        <v>134890</v>
      </c>
      <c r="DL11" s="5">
        <v>137035</v>
      </c>
      <c r="DM11" s="5">
        <v>141796</v>
      </c>
      <c r="DN11" s="5">
        <v>142266</v>
      </c>
      <c r="DO11" s="5">
        <v>144671</v>
      </c>
      <c r="DP11" s="5">
        <v>145613</v>
      </c>
      <c r="DQ11" s="5">
        <v>150789</v>
      </c>
      <c r="DR11" s="5">
        <v>151011</v>
      </c>
      <c r="DS11" s="5">
        <v>152999</v>
      </c>
      <c r="DT11" s="5">
        <v>155491</v>
      </c>
      <c r="DU11" s="5">
        <v>156731</v>
      </c>
      <c r="DV11" s="5">
        <v>159125</v>
      </c>
      <c r="DW11" s="5">
        <v>163454</v>
      </c>
      <c r="DX11" s="5">
        <v>162430</v>
      </c>
      <c r="DY11" s="5">
        <v>164687</v>
      </c>
      <c r="DZ11" s="5">
        <v>167607</v>
      </c>
      <c r="EA11" s="5">
        <v>167856</v>
      </c>
      <c r="EB11" s="5">
        <v>164810</v>
      </c>
      <c r="EC11" s="5">
        <v>167303</v>
      </c>
      <c r="ED11" s="5">
        <v>168985</v>
      </c>
      <c r="EE11" s="5">
        <v>170159</v>
      </c>
      <c r="EF11" s="5">
        <v>169647</v>
      </c>
      <c r="EG11" s="5">
        <v>169078</v>
      </c>
      <c r="EH11" s="5">
        <v>173453</v>
      </c>
      <c r="EI11" s="5">
        <v>170781</v>
      </c>
      <c r="EJ11" s="5">
        <v>173261</v>
      </c>
      <c r="EK11" s="5">
        <v>172168</v>
      </c>
      <c r="EL11" s="5">
        <v>175507</v>
      </c>
      <c r="EM11" s="5">
        <v>173688</v>
      </c>
      <c r="EN11" s="5">
        <v>175400</v>
      </c>
      <c r="EO11" s="5">
        <v>176946</v>
      </c>
      <c r="EP11" s="5">
        <v>179147</v>
      </c>
      <c r="EQ11" s="5">
        <v>173655</v>
      </c>
      <c r="ER11" s="5">
        <v>177942</v>
      </c>
      <c r="ES11" s="5">
        <v>179267</v>
      </c>
      <c r="ET11" s="5">
        <v>179616</v>
      </c>
      <c r="EU11" s="5">
        <v>179117</v>
      </c>
      <c r="EV11" s="5">
        <v>181333</v>
      </c>
      <c r="EW11" s="5">
        <v>184200</v>
      </c>
      <c r="EX11" s="5">
        <v>181589</v>
      </c>
      <c r="EY11" s="5">
        <v>180339</v>
      </c>
      <c r="EZ11" s="5">
        <v>188040</v>
      </c>
      <c r="FA11" s="5">
        <v>185694</v>
      </c>
      <c r="FB11" s="5">
        <v>185073</v>
      </c>
      <c r="FC11" s="5">
        <v>184986</v>
      </c>
      <c r="FD11" s="5">
        <v>188487</v>
      </c>
      <c r="FE11" s="5">
        <v>191210</v>
      </c>
      <c r="FF11" s="5">
        <v>192223</v>
      </c>
      <c r="FG11" s="5">
        <v>189288</v>
      </c>
      <c r="FH11" s="5">
        <v>198147</v>
      </c>
      <c r="FI11" s="5">
        <v>196701</v>
      </c>
      <c r="FJ11" s="5">
        <v>197932</v>
      </c>
      <c r="FK11" s="5">
        <v>200180</v>
      </c>
      <c r="FL11" s="5">
        <v>266834</v>
      </c>
      <c r="FM11" s="5">
        <v>235675</v>
      </c>
      <c r="FN11" s="5">
        <v>236417</v>
      </c>
      <c r="FO11" s="5">
        <v>242350</v>
      </c>
      <c r="FP11" s="5">
        <v>239827</v>
      </c>
      <c r="FQ11" s="5">
        <v>231201</v>
      </c>
      <c r="FR11" s="5">
        <v>229516</v>
      </c>
      <c r="FS11" s="5">
        <v>236136</v>
      </c>
      <c r="FT11" s="5">
        <v>252934</v>
      </c>
      <c r="FU11" s="5">
        <v>251086</v>
      </c>
      <c r="FV11" s="5">
        <v>276099</v>
      </c>
      <c r="FW11" s="5">
        <v>270953</v>
      </c>
      <c r="FX11" s="5">
        <v>278126</v>
      </c>
      <c r="FY11" s="5">
        <v>263153</v>
      </c>
      <c r="FZ11" s="5">
        <v>268480</v>
      </c>
      <c r="GA11" s="6">
        <v>273156.40000000002</v>
      </c>
      <c r="GB11" s="6">
        <v>272532.3</v>
      </c>
      <c r="GC11" s="6">
        <v>274903.90000000002</v>
      </c>
      <c r="GD11" s="6">
        <v>277183.90000000002</v>
      </c>
      <c r="GE11" s="6">
        <v>276338</v>
      </c>
      <c r="GF11" s="6">
        <v>280259.20000000001</v>
      </c>
      <c r="GG11" s="6">
        <v>282698</v>
      </c>
      <c r="GH11" s="6">
        <v>285042.90000000002</v>
      </c>
      <c r="GI11" s="6">
        <v>284173</v>
      </c>
      <c r="GJ11" s="6">
        <v>287808.40000000002</v>
      </c>
      <c r="GK11" s="6">
        <v>290312.90000000002</v>
      </c>
      <c r="GL11" s="6">
        <v>292721.09999999998</v>
      </c>
      <c r="GM11" s="6">
        <v>291827.59999999998</v>
      </c>
      <c r="GN11" s="6">
        <v>295966.59999999998</v>
      </c>
      <c r="GO11" s="6">
        <v>298542.3</v>
      </c>
      <c r="GP11" s="6">
        <v>301018.5</v>
      </c>
      <c r="GQ11" s="6">
        <v>300099.8</v>
      </c>
      <c r="GR11" s="6">
        <v>305873.3</v>
      </c>
      <c r="GS11" s="6">
        <v>308534.8</v>
      </c>
      <c r="GT11" s="6">
        <v>311094.09999999998</v>
      </c>
      <c r="GU11" s="6">
        <v>310144.59999999998</v>
      </c>
      <c r="GV11" s="6">
        <v>316980.5</v>
      </c>
      <c r="GW11" s="6">
        <v>319675.40000000002</v>
      </c>
      <c r="GX11" s="6">
        <v>322358.90000000002</v>
      </c>
      <c r="GY11" s="6">
        <v>321438.8</v>
      </c>
      <c r="GZ11" s="6">
        <v>328621.40000000002</v>
      </c>
      <c r="HA11" s="6">
        <v>331513.8</v>
      </c>
      <c r="HB11" s="6">
        <v>334346.59999999998</v>
      </c>
      <c r="HC11" s="6">
        <v>333409</v>
      </c>
      <c r="HD11" s="6">
        <v>341007.8</v>
      </c>
      <c r="HE11" s="6">
        <v>344022.3</v>
      </c>
      <c r="HF11" s="6">
        <v>346975.2</v>
      </c>
      <c r="HG11" s="6">
        <v>345998.8</v>
      </c>
      <c r="HH11" s="6">
        <v>353881.3</v>
      </c>
      <c r="HI11" s="6">
        <v>356972</v>
      </c>
      <c r="HJ11" s="6">
        <v>359961.8</v>
      </c>
      <c r="HK11" s="6">
        <v>358917.4</v>
      </c>
      <c r="HL11" s="6">
        <v>367005.2</v>
      </c>
      <c r="HM11" s="6">
        <v>370147.9</v>
      </c>
      <c r="HN11" s="6">
        <v>373214.6</v>
      </c>
      <c r="HO11" t="s">
        <v>240</v>
      </c>
      <c r="HP11" t="b">
        <v>0</v>
      </c>
      <c r="HQ11" t="s">
        <v>242</v>
      </c>
      <c r="HR11" t="s">
        <v>242</v>
      </c>
      <c r="HS11">
        <v>2023</v>
      </c>
      <c r="HT11">
        <v>4</v>
      </c>
      <c r="HU11" t="s">
        <v>242</v>
      </c>
      <c r="HV11" s="4" t="s">
        <v>281</v>
      </c>
      <c r="HW11" t="s">
        <v>282</v>
      </c>
      <c r="HX11" t="s">
        <v>245</v>
      </c>
      <c r="HY11" t="s">
        <v>283</v>
      </c>
      <c r="HZ11" t="s">
        <v>247</v>
      </c>
    </row>
    <row r="12" spans="1:234">
      <c r="A12" t="s">
        <v>234</v>
      </c>
      <c r="B12" t="s">
        <v>284</v>
      </c>
      <c r="C12" t="s">
        <v>236</v>
      </c>
      <c r="D12" t="s">
        <v>237</v>
      </c>
      <c r="E12" t="s">
        <v>238</v>
      </c>
      <c r="F12" t="s">
        <v>239</v>
      </c>
      <c r="G12" s="5">
        <v>1976</v>
      </c>
      <c r="H12" s="5">
        <v>987</v>
      </c>
      <c r="I12" s="5">
        <v>1686</v>
      </c>
      <c r="J12" s="5">
        <v>1507</v>
      </c>
      <c r="K12" s="5">
        <v>1838</v>
      </c>
      <c r="L12" s="5">
        <v>715</v>
      </c>
      <c r="M12" s="5">
        <v>994</v>
      </c>
      <c r="N12" s="5">
        <v>864</v>
      </c>
      <c r="O12" s="5">
        <v>1795</v>
      </c>
      <c r="P12" s="5">
        <v>658</v>
      </c>
      <c r="Q12" s="5">
        <v>1286</v>
      </c>
      <c r="R12" s="5">
        <v>1401</v>
      </c>
      <c r="S12" s="5">
        <v>2992</v>
      </c>
      <c r="T12" s="5">
        <v>1251</v>
      </c>
      <c r="U12" s="5">
        <v>1850</v>
      </c>
      <c r="V12" s="5">
        <v>1913</v>
      </c>
      <c r="W12" s="5">
        <v>2816</v>
      </c>
      <c r="X12" s="5">
        <v>871</v>
      </c>
      <c r="Y12" s="5">
        <v>1599</v>
      </c>
      <c r="Z12" s="5">
        <v>1989</v>
      </c>
      <c r="AA12" s="5">
        <v>3009</v>
      </c>
      <c r="AB12" s="5">
        <v>726</v>
      </c>
      <c r="AC12" s="5">
        <v>1679</v>
      </c>
      <c r="AD12" s="5">
        <v>1402</v>
      </c>
      <c r="AE12" s="5">
        <v>2524</v>
      </c>
      <c r="AF12" s="5">
        <v>689</v>
      </c>
      <c r="AG12" s="5">
        <v>1084</v>
      </c>
      <c r="AH12" s="5">
        <v>856</v>
      </c>
      <c r="AI12" s="5">
        <v>1618</v>
      </c>
      <c r="AJ12" s="5">
        <v>-760</v>
      </c>
      <c r="AK12" s="5">
        <v>149</v>
      </c>
      <c r="AL12" s="5">
        <v>-15</v>
      </c>
      <c r="AM12" s="5">
        <v>2123</v>
      </c>
      <c r="AN12" s="5">
        <v>-842</v>
      </c>
      <c r="AO12" s="5">
        <v>-401</v>
      </c>
      <c r="AP12" s="5">
        <v>-672</v>
      </c>
      <c r="AQ12" s="5">
        <v>2230</v>
      </c>
      <c r="AR12" s="5">
        <v>-508</v>
      </c>
      <c r="AS12" s="5">
        <v>387</v>
      </c>
      <c r="AT12" s="5">
        <v>1215</v>
      </c>
      <c r="AU12" s="5">
        <v>3815</v>
      </c>
      <c r="AV12" s="5">
        <v>-24</v>
      </c>
      <c r="AW12" s="5">
        <v>941</v>
      </c>
      <c r="AX12" s="5">
        <v>1942</v>
      </c>
      <c r="AY12" s="5">
        <v>3815</v>
      </c>
      <c r="AZ12" s="5">
        <v>1018</v>
      </c>
      <c r="BA12" s="5">
        <v>1773</v>
      </c>
      <c r="BB12" s="5">
        <v>1970</v>
      </c>
      <c r="BC12" s="5">
        <v>4305</v>
      </c>
      <c r="BD12" s="5">
        <v>731</v>
      </c>
      <c r="BE12" s="5">
        <v>1004</v>
      </c>
      <c r="BF12" s="5">
        <v>1561</v>
      </c>
      <c r="BG12" s="5">
        <v>4523</v>
      </c>
      <c r="BH12" s="5">
        <v>800</v>
      </c>
      <c r="BI12" s="5">
        <v>991</v>
      </c>
      <c r="BJ12" s="5">
        <v>671</v>
      </c>
      <c r="BK12" s="5">
        <v>3691</v>
      </c>
      <c r="BL12" s="5">
        <v>345</v>
      </c>
      <c r="BM12" s="5">
        <v>1058</v>
      </c>
      <c r="BN12" s="5">
        <v>1519</v>
      </c>
      <c r="BO12" s="5">
        <v>3798</v>
      </c>
      <c r="BP12" s="5">
        <v>532</v>
      </c>
      <c r="BQ12" s="5">
        <v>1263</v>
      </c>
      <c r="BR12" s="5">
        <v>1296</v>
      </c>
      <c r="BS12" s="5">
        <v>3519</v>
      </c>
      <c r="BT12" s="5">
        <v>217</v>
      </c>
      <c r="BU12" s="5">
        <v>349</v>
      </c>
      <c r="BV12" s="5">
        <v>-250</v>
      </c>
      <c r="BW12" s="5">
        <v>2983</v>
      </c>
      <c r="BX12" s="5">
        <v>-284</v>
      </c>
      <c r="BY12" s="5">
        <v>703</v>
      </c>
      <c r="BZ12" s="5">
        <v>741</v>
      </c>
      <c r="CA12" s="5">
        <v>3645</v>
      </c>
      <c r="CB12" s="5">
        <v>-76</v>
      </c>
      <c r="CC12" s="5">
        <v>678</v>
      </c>
      <c r="CD12" s="5">
        <v>1219</v>
      </c>
      <c r="CE12" s="5">
        <v>3352</v>
      </c>
      <c r="CF12" s="5">
        <v>-134</v>
      </c>
      <c r="CG12" s="5">
        <v>630</v>
      </c>
      <c r="CH12" s="5">
        <v>824</v>
      </c>
      <c r="CI12" s="5">
        <v>3592</v>
      </c>
      <c r="CJ12" s="5">
        <v>-473</v>
      </c>
      <c r="CK12" s="5">
        <v>207</v>
      </c>
      <c r="CL12" s="5">
        <v>1011</v>
      </c>
      <c r="CM12" s="5">
        <v>3766</v>
      </c>
      <c r="CN12" s="5">
        <v>1658</v>
      </c>
      <c r="CO12" s="5">
        <v>2493</v>
      </c>
      <c r="CP12" s="5">
        <v>3221</v>
      </c>
      <c r="CQ12" s="5">
        <v>5269</v>
      </c>
      <c r="CR12" s="5">
        <v>1448</v>
      </c>
      <c r="CS12" s="5">
        <v>3151</v>
      </c>
      <c r="CT12" s="5">
        <v>4148</v>
      </c>
      <c r="CU12" s="5">
        <v>8719</v>
      </c>
      <c r="CV12" s="5">
        <v>3353</v>
      </c>
      <c r="CW12" s="5">
        <v>4367</v>
      </c>
      <c r="CX12" s="5">
        <v>4667</v>
      </c>
      <c r="CY12" s="5">
        <v>9148</v>
      </c>
      <c r="CZ12" s="5">
        <v>4422</v>
      </c>
      <c r="DA12" s="5">
        <v>5087</v>
      </c>
      <c r="DB12" s="5">
        <v>6041</v>
      </c>
      <c r="DC12" s="5">
        <v>11910</v>
      </c>
      <c r="DD12" s="5">
        <v>3201</v>
      </c>
      <c r="DE12" s="5">
        <v>5190</v>
      </c>
      <c r="DF12" s="5">
        <v>7004</v>
      </c>
      <c r="DG12" s="5">
        <v>10876</v>
      </c>
      <c r="DH12" s="5">
        <v>4100</v>
      </c>
      <c r="DI12" s="5">
        <v>5106</v>
      </c>
      <c r="DJ12" s="5">
        <v>5466</v>
      </c>
      <c r="DK12" s="5">
        <v>12324</v>
      </c>
      <c r="DL12" s="5">
        <v>1788</v>
      </c>
      <c r="DM12" s="5">
        <v>5078</v>
      </c>
      <c r="DN12" s="5">
        <v>6025</v>
      </c>
      <c r="DO12" s="5">
        <v>15176</v>
      </c>
      <c r="DP12" s="5">
        <v>4344</v>
      </c>
      <c r="DQ12" s="5">
        <v>10688</v>
      </c>
      <c r="DR12" s="5">
        <v>11989</v>
      </c>
      <c r="DS12" s="5">
        <v>20553</v>
      </c>
      <c r="DT12" s="5">
        <v>5836</v>
      </c>
      <c r="DU12" s="5">
        <v>9135</v>
      </c>
      <c r="DV12" s="5">
        <v>14243</v>
      </c>
      <c r="DW12" s="5">
        <v>17542</v>
      </c>
      <c r="DX12" s="5">
        <v>5682</v>
      </c>
      <c r="DY12" s="5">
        <v>9226</v>
      </c>
      <c r="DZ12" s="5">
        <v>9043</v>
      </c>
      <c r="EA12" s="5">
        <v>15843</v>
      </c>
      <c r="EB12" s="5">
        <v>4402</v>
      </c>
      <c r="EC12" s="5">
        <v>6363</v>
      </c>
      <c r="ED12" s="5">
        <v>6679</v>
      </c>
      <c r="EE12" s="5">
        <v>13379</v>
      </c>
      <c r="EF12" s="5">
        <v>12952</v>
      </c>
      <c r="EG12" s="5">
        <v>4364</v>
      </c>
      <c r="EH12" s="5">
        <v>5553</v>
      </c>
      <c r="EI12" s="5">
        <v>9565</v>
      </c>
      <c r="EJ12" s="5">
        <v>3582</v>
      </c>
      <c r="EK12" s="5">
        <v>4760</v>
      </c>
      <c r="EL12" s="5">
        <v>5567</v>
      </c>
      <c r="EM12" s="5">
        <v>12295</v>
      </c>
      <c r="EN12" s="5">
        <v>5422</v>
      </c>
      <c r="EO12" s="5">
        <v>7231</v>
      </c>
      <c r="EP12" s="5">
        <v>8754</v>
      </c>
      <c r="EQ12" s="5">
        <v>14772</v>
      </c>
      <c r="ER12" s="5">
        <v>6743</v>
      </c>
      <c r="ES12" s="5">
        <v>7311</v>
      </c>
      <c r="ET12" s="5">
        <v>6045</v>
      </c>
      <c r="EU12" s="5">
        <v>12151</v>
      </c>
      <c r="EV12" s="5">
        <v>7049</v>
      </c>
      <c r="EW12" s="5">
        <v>8501</v>
      </c>
      <c r="EX12" s="5">
        <v>6397</v>
      </c>
      <c r="EY12" s="5">
        <v>14503</v>
      </c>
      <c r="EZ12" s="5">
        <v>10013</v>
      </c>
      <c r="FA12" s="5">
        <v>10637</v>
      </c>
      <c r="FB12" s="5">
        <v>10150</v>
      </c>
      <c r="FC12" s="5">
        <v>15561</v>
      </c>
      <c r="FD12" s="5">
        <v>8711</v>
      </c>
      <c r="FE12" s="5">
        <v>9574</v>
      </c>
      <c r="FF12" s="5">
        <v>9922</v>
      </c>
      <c r="FG12" s="5">
        <v>17443</v>
      </c>
      <c r="FH12" s="5">
        <v>7915</v>
      </c>
      <c r="FI12" s="5">
        <v>10298</v>
      </c>
      <c r="FJ12" s="5">
        <v>8123</v>
      </c>
      <c r="FK12" s="5">
        <v>16220</v>
      </c>
      <c r="FL12" s="5">
        <v>21714</v>
      </c>
      <c r="FM12" s="5">
        <v>16286</v>
      </c>
      <c r="FN12" s="5">
        <v>12946</v>
      </c>
      <c r="FO12" s="5">
        <v>21031</v>
      </c>
      <c r="FP12" s="5">
        <v>12255</v>
      </c>
      <c r="FQ12" s="5">
        <v>13076</v>
      </c>
      <c r="FR12" s="5">
        <v>9354</v>
      </c>
      <c r="FS12" s="5">
        <v>19693</v>
      </c>
      <c r="FT12" s="5">
        <v>6673</v>
      </c>
      <c r="FU12" s="5">
        <v>10096</v>
      </c>
      <c r="FV12" s="5">
        <v>-453</v>
      </c>
      <c r="FW12" s="5">
        <v>29620</v>
      </c>
      <c r="FX12" s="5">
        <v>10118</v>
      </c>
      <c r="FY12" s="5">
        <v>13711</v>
      </c>
      <c r="FZ12" s="5">
        <v>13065</v>
      </c>
      <c r="GA12" s="6">
        <v>30244.81</v>
      </c>
      <c r="GB12" s="6">
        <v>12084.24</v>
      </c>
      <c r="GC12" s="6">
        <v>13757.93</v>
      </c>
      <c r="GD12" s="6">
        <v>14677.38</v>
      </c>
      <c r="GE12" s="6">
        <v>26046.959999999999</v>
      </c>
      <c r="GF12" s="6">
        <v>11064.7</v>
      </c>
      <c r="GG12" s="6">
        <v>12597.17</v>
      </c>
      <c r="GH12" s="6">
        <v>13439.08</v>
      </c>
      <c r="GI12" s="6">
        <v>23849.39</v>
      </c>
      <c r="GJ12" s="6">
        <v>10731.45</v>
      </c>
      <c r="GK12" s="6">
        <v>12217.76</v>
      </c>
      <c r="GL12" s="6">
        <v>13034.3</v>
      </c>
      <c r="GM12" s="6">
        <v>23131.03</v>
      </c>
      <c r="GN12" s="6">
        <v>10226.57</v>
      </c>
      <c r="GO12" s="6">
        <v>11642.96</v>
      </c>
      <c r="GP12" s="6">
        <v>12421.07</v>
      </c>
      <c r="GQ12" s="6">
        <v>22042.799999999999</v>
      </c>
      <c r="GR12" s="6">
        <v>9632.0300000000007</v>
      </c>
      <c r="GS12" s="6">
        <v>10966.11</v>
      </c>
      <c r="GT12" s="6">
        <v>11698.99</v>
      </c>
      <c r="GU12" s="6">
        <v>20761.36</v>
      </c>
      <c r="GV12" s="6">
        <v>9981.8420000000006</v>
      </c>
      <c r="GW12" s="6">
        <v>11362.06</v>
      </c>
      <c r="GX12" s="6">
        <v>12122.61</v>
      </c>
      <c r="GY12" s="6">
        <v>21517.38</v>
      </c>
      <c r="GZ12" s="6">
        <v>10348.41</v>
      </c>
      <c r="HA12" s="6">
        <v>11782.85</v>
      </c>
      <c r="HB12" s="6">
        <v>12573.47</v>
      </c>
      <c r="HC12" s="6">
        <v>22318.73</v>
      </c>
      <c r="HD12" s="6">
        <v>10733.73</v>
      </c>
      <c r="HE12" s="6">
        <v>12222.06</v>
      </c>
      <c r="HF12" s="6">
        <v>13042.68</v>
      </c>
      <c r="HG12" s="6">
        <v>23151.33</v>
      </c>
      <c r="HH12" s="6">
        <v>11134.19</v>
      </c>
      <c r="HI12" s="6">
        <v>12676.76</v>
      </c>
      <c r="HJ12" s="6">
        <v>13525.16</v>
      </c>
      <c r="HK12" s="6">
        <v>24005.65</v>
      </c>
      <c r="HL12" s="6">
        <v>11542.39</v>
      </c>
      <c r="HM12" s="6">
        <v>13139.37</v>
      </c>
      <c r="HN12" s="6">
        <v>14017.56</v>
      </c>
      <c r="HO12" t="s">
        <v>240</v>
      </c>
      <c r="HP12" t="b">
        <v>0</v>
      </c>
      <c r="HQ12" t="s">
        <v>242</v>
      </c>
      <c r="HR12" t="s">
        <v>242</v>
      </c>
      <c r="HS12">
        <v>2023</v>
      </c>
      <c r="HT12">
        <v>4</v>
      </c>
      <c r="HU12" t="s">
        <v>242</v>
      </c>
      <c r="HV12" t="s">
        <v>285</v>
      </c>
      <c r="HW12" t="s">
        <v>286</v>
      </c>
      <c r="HX12" t="s">
        <v>245</v>
      </c>
      <c r="HY12" t="s">
        <v>287</v>
      </c>
      <c r="HZ12" t="s">
        <v>247</v>
      </c>
    </row>
    <row r="13" spans="1:234">
      <c r="A13" t="s">
        <v>234</v>
      </c>
      <c r="B13" t="s">
        <v>288</v>
      </c>
      <c r="C13" t="s">
        <v>236</v>
      </c>
      <c r="D13" t="s">
        <v>237</v>
      </c>
      <c r="E13" t="s">
        <v>238</v>
      </c>
      <c r="F13" t="s">
        <v>239</v>
      </c>
      <c r="G13" s="5">
        <v>2656</v>
      </c>
      <c r="H13" s="5">
        <v>2802</v>
      </c>
      <c r="I13" s="5">
        <v>2939</v>
      </c>
      <c r="J13" s="5">
        <v>3037</v>
      </c>
      <c r="K13" s="5">
        <v>3089</v>
      </c>
      <c r="L13" s="5">
        <v>3163</v>
      </c>
      <c r="M13" s="5">
        <v>3223</v>
      </c>
      <c r="N13" s="5">
        <v>3274</v>
      </c>
      <c r="O13" s="5">
        <v>3306</v>
      </c>
      <c r="P13" s="5">
        <v>3350</v>
      </c>
      <c r="Q13" s="5">
        <v>3397</v>
      </c>
      <c r="R13" s="5">
        <v>3447</v>
      </c>
      <c r="S13" s="5">
        <v>3454</v>
      </c>
      <c r="T13" s="5">
        <v>3494</v>
      </c>
      <c r="U13" s="5">
        <v>3549</v>
      </c>
      <c r="V13" s="5">
        <v>3619</v>
      </c>
      <c r="W13" s="5">
        <v>3644</v>
      </c>
      <c r="X13" s="5">
        <v>3709</v>
      </c>
      <c r="Y13" s="5">
        <v>3776</v>
      </c>
      <c r="Z13" s="5">
        <v>3688</v>
      </c>
      <c r="AA13" s="5">
        <v>3440</v>
      </c>
      <c r="AB13" s="5">
        <v>3502</v>
      </c>
      <c r="AC13" s="5">
        <v>3568</v>
      </c>
      <c r="AD13" s="5">
        <v>3630</v>
      </c>
      <c r="AE13" s="5">
        <v>3687</v>
      </c>
      <c r="AF13" s="5">
        <v>3755</v>
      </c>
      <c r="AG13" s="5">
        <v>3823</v>
      </c>
      <c r="AH13" s="5">
        <v>3846</v>
      </c>
      <c r="AI13" s="5">
        <v>4436</v>
      </c>
      <c r="AJ13" s="5">
        <v>4531</v>
      </c>
      <c r="AK13" s="5">
        <v>4594</v>
      </c>
      <c r="AL13" s="5">
        <v>4658</v>
      </c>
      <c r="AM13" s="5">
        <v>4703</v>
      </c>
      <c r="AN13" s="5">
        <v>4771</v>
      </c>
      <c r="AO13" s="5">
        <v>4875</v>
      </c>
      <c r="AP13" s="5">
        <v>5007</v>
      </c>
      <c r="AQ13" s="5">
        <v>5136</v>
      </c>
      <c r="AR13" s="5">
        <v>5275</v>
      </c>
      <c r="AS13" s="5">
        <v>5404</v>
      </c>
      <c r="AT13" s="5">
        <v>5431</v>
      </c>
      <c r="AU13" s="5">
        <v>5512</v>
      </c>
      <c r="AV13" s="5">
        <v>5587</v>
      </c>
      <c r="AW13" s="5">
        <v>5651</v>
      </c>
      <c r="AX13" s="5">
        <v>5079</v>
      </c>
      <c r="AY13" s="5">
        <v>5112</v>
      </c>
      <c r="AZ13" s="5">
        <v>5135</v>
      </c>
      <c r="BA13" s="5">
        <v>5163</v>
      </c>
      <c r="BB13" s="5">
        <v>5180</v>
      </c>
      <c r="BC13" s="5">
        <v>5178</v>
      </c>
      <c r="BD13" s="5">
        <v>5184</v>
      </c>
      <c r="BE13" s="5">
        <v>5202</v>
      </c>
      <c r="BF13" s="5">
        <v>5230</v>
      </c>
      <c r="BG13" s="5">
        <v>5233</v>
      </c>
      <c r="BH13" s="5">
        <v>5249</v>
      </c>
      <c r="BI13" s="5">
        <v>5284</v>
      </c>
      <c r="BJ13" s="5">
        <v>5333</v>
      </c>
      <c r="BK13" s="5">
        <v>5371</v>
      </c>
      <c r="BL13" s="5">
        <v>5368</v>
      </c>
      <c r="BM13" s="5">
        <v>5433</v>
      </c>
      <c r="BN13" s="5">
        <v>5283</v>
      </c>
      <c r="BO13" s="5">
        <v>5317</v>
      </c>
      <c r="BP13" s="5">
        <v>5388</v>
      </c>
      <c r="BQ13" s="5">
        <v>5455</v>
      </c>
      <c r="BR13" s="5">
        <v>5523</v>
      </c>
      <c r="BS13" s="5">
        <v>5570</v>
      </c>
      <c r="BT13" s="5">
        <v>5403</v>
      </c>
      <c r="BU13" s="5">
        <v>5401</v>
      </c>
      <c r="BV13" s="5">
        <v>5409</v>
      </c>
      <c r="BW13" s="5">
        <v>5456</v>
      </c>
      <c r="BX13" s="5">
        <v>5466</v>
      </c>
      <c r="BY13" s="5">
        <v>5510</v>
      </c>
      <c r="BZ13" s="5">
        <v>5570</v>
      </c>
      <c r="CA13" s="5">
        <v>5801</v>
      </c>
      <c r="CB13" s="5">
        <v>5651</v>
      </c>
      <c r="CC13" s="5">
        <v>5709</v>
      </c>
      <c r="CD13" s="5">
        <v>5775</v>
      </c>
      <c r="CE13" s="5">
        <v>5876</v>
      </c>
      <c r="CF13" s="5">
        <v>5954</v>
      </c>
      <c r="CG13" s="5">
        <v>6024</v>
      </c>
      <c r="CH13" s="5">
        <v>6057</v>
      </c>
      <c r="CI13" s="5">
        <v>6156</v>
      </c>
      <c r="CJ13" s="5">
        <v>6192</v>
      </c>
      <c r="CK13" s="5">
        <v>6246</v>
      </c>
      <c r="CL13" s="5">
        <v>6328</v>
      </c>
      <c r="CM13" s="5">
        <v>6420</v>
      </c>
      <c r="CN13" s="5">
        <v>6473</v>
      </c>
      <c r="CO13" s="5">
        <v>6525</v>
      </c>
      <c r="CP13" s="5">
        <v>6608</v>
      </c>
      <c r="CQ13" s="5">
        <v>6724</v>
      </c>
      <c r="CR13" s="5">
        <v>6794</v>
      </c>
      <c r="CS13" s="5">
        <v>6891</v>
      </c>
      <c r="CT13" s="5">
        <v>6924</v>
      </c>
      <c r="CU13" s="5">
        <v>7583</v>
      </c>
      <c r="CV13" s="5">
        <v>6927</v>
      </c>
      <c r="CW13" s="5">
        <v>7020</v>
      </c>
      <c r="CX13" s="5">
        <v>7117</v>
      </c>
      <c r="CY13" s="5">
        <v>7311</v>
      </c>
      <c r="CZ13" s="5">
        <v>7313</v>
      </c>
      <c r="DA13" s="5">
        <v>7361</v>
      </c>
      <c r="DB13" s="5">
        <v>7437</v>
      </c>
      <c r="DC13" s="5">
        <v>7733</v>
      </c>
      <c r="DD13" s="5">
        <v>7811</v>
      </c>
      <c r="DE13" s="5">
        <v>7958</v>
      </c>
      <c r="DF13" s="5">
        <v>8091</v>
      </c>
      <c r="DG13" s="5">
        <v>8343</v>
      </c>
      <c r="DH13" s="5">
        <v>8407</v>
      </c>
      <c r="DI13" s="5">
        <v>8481</v>
      </c>
      <c r="DJ13" s="5">
        <v>8569</v>
      </c>
      <c r="DK13" s="5">
        <v>8752</v>
      </c>
      <c r="DL13" s="5">
        <v>8872</v>
      </c>
      <c r="DM13" s="5">
        <v>8991</v>
      </c>
      <c r="DN13" s="5">
        <v>9183</v>
      </c>
      <c r="DO13" s="5">
        <v>9463</v>
      </c>
      <c r="DP13" s="5">
        <v>9584</v>
      </c>
      <c r="DQ13" s="5">
        <v>9907</v>
      </c>
      <c r="DR13" s="5">
        <v>10050</v>
      </c>
      <c r="DS13" s="5">
        <v>10390</v>
      </c>
      <c r="DT13" s="5">
        <v>10403</v>
      </c>
      <c r="DU13" s="5">
        <v>10421</v>
      </c>
      <c r="DV13" s="5">
        <v>10423</v>
      </c>
      <c r="DW13" s="5">
        <v>10509</v>
      </c>
      <c r="DX13" s="5">
        <v>10480</v>
      </c>
      <c r="DY13" s="5">
        <v>10466</v>
      </c>
      <c r="DZ13" s="5">
        <v>10463</v>
      </c>
      <c r="EA13" s="5">
        <v>10757</v>
      </c>
      <c r="EB13" s="5">
        <v>10709</v>
      </c>
      <c r="EC13" s="5">
        <v>10761</v>
      </c>
      <c r="ED13" s="5">
        <v>10853</v>
      </c>
      <c r="EE13" s="5">
        <v>11180</v>
      </c>
      <c r="EF13" s="5">
        <v>11081</v>
      </c>
      <c r="EG13" s="5">
        <v>11113</v>
      </c>
      <c r="EH13" s="5">
        <v>11181</v>
      </c>
      <c r="EI13" s="5">
        <v>11330</v>
      </c>
      <c r="EJ13" s="5">
        <v>11388</v>
      </c>
      <c r="EK13" s="5">
        <v>11398</v>
      </c>
      <c r="EL13" s="5">
        <v>11464</v>
      </c>
      <c r="EM13" s="5">
        <v>11681</v>
      </c>
      <c r="EN13" s="5">
        <v>11722</v>
      </c>
      <c r="EO13" s="5">
        <v>11693</v>
      </c>
      <c r="EP13" s="5">
        <v>11754</v>
      </c>
      <c r="EQ13" s="5">
        <v>11896</v>
      </c>
      <c r="ER13" s="5">
        <v>11958</v>
      </c>
      <c r="ES13" s="5">
        <v>11966</v>
      </c>
      <c r="ET13" s="5">
        <v>12004</v>
      </c>
      <c r="EU13" s="5">
        <v>12149</v>
      </c>
      <c r="EV13" s="5">
        <v>12252</v>
      </c>
      <c r="EW13" s="5">
        <v>12298</v>
      </c>
      <c r="EX13" s="5">
        <v>12445</v>
      </c>
      <c r="EY13" s="5">
        <v>12605</v>
      </c>
      <c r="EZ13" s="5">
        <v>12626</v>
      </c>
      <c r="FA13" s="5">
        <v>12647</v>
      </c>
      <c r="FB13" s="5">
        <v>12507</v>
      </c>
      <c r="FC13" s="5">
        <v>12595</v>
      </c>
      <c r="FD13" s="5">
        <v>12592</v>
      </c>
      <c r="FE13" s="5">
        <v>12687</v>
      </c>
      <c r="FF13" s="5">
        <v>12759</v>
      </c>
      <c r="FG13" s="5">
        <v>12962</v>
      </c>
      <c r="FH13" s="5">
        <v>12988</v>
      </c>
      <c r="FI13" s="5">
        <v>13097</v>
      </c>
      <c r="FJ13" s="5">
        <v>13228</v>
      </c>
      <c r="FK13" s="5">
        <v>13256</v>
      </c>
      <c r="FL13" s="5">
        <v>13278</v>
      </c>
      <c r="FM13" s="5">
        <v>13359</v>
      </c>
      <c r="FN13" s="5">
        <v>13425</v>
      </c>
      <c r="FO13" s="5">
        <v>13582</v>
      </c>
      <c r="FP13" s="5">
        <v>13551</v>
      </c>
      <c r="FQ13" s="5">
        <v>13604</v>
      </c>
      <c r="FR13" s="5">
        <v>13784</v>
      </c>
      <c r="FS13" s="5">
        <v>14334</v>
      </c>
      <c r="FT13" s="5">
        <v>14548</v>
      </c>
      <c r="FU13" s="5">
        <v>14941</v>
      </c>
      <c r="FV13" s="5">
        <v>15180</v>
      </c>
      <c r="FW13" s="5">
        <v>15735</v>
      </c>
      <c r="FX13" s="5">
        <v>16000</v>
      </c>
      <c r="FY13" s="5">
        <v>16182</v>
      </c>
      <c r="FZ13" s="5">
        <v>16286</v>
      </c>
      <c r="GA13" s="6">
        <v>17759.46</v>
      </c>
      <c r="GB13" s="6">
        <v>17348.060000000001</v>
      </c>
      <c r="GC13" s="6">
        <v>17348.060000000001</v>
      </c>
      <c r="GD13" s="6">
        <v>17348.060000000001</v>
      </c>
      <c r="GE13" s="6">
        <v>17348.060000000001</v>
      </c>
      <c r="GF13" s="6">
        <v>17777.41</v>
      </c>
      <c r="GG13" s="6">
        <v>17777.41</v>
      </c>
      <c r="GH13" s="6">
        <v>17777.41</v>
      </c>
      <c r="GI13" s="6">
        <v>17777.41</v>
      </c>
      <c r="GJ13" s="6">
        <v>18282.09</v>
      </c>
      <c r="GK13" s="6">
        <v>18282.09</v>
      </c>
      <c r="GL13" s="6">
        <v>18282.09</v>
      </c>
      <c r="GM13" s="6">
        <v>18282.09</v>
      </c>
      <c r="GN13" s="6">
        <v>18853.14</v>
      </c>
      <c r="GO13" s="6">
        <v>18853.14</v>
      </c>
      <c r="GP13" s="6">
        <v>18853.14</v>
      </c>
      <c r="GQ13" s="6">
        <v>18853.14</v>
      </c>
      <c r="GR13" s="6">
        <v>19375.73</v>
      </c>
      <c r="GS13" s="6">
        <v>19375.73</v>
      </c>
      <c r="GT13" s="6">
        <v>19375.73</v>
      </c>
      <c r="GU13" s="6">
        <v>19375.73</v>
      </c>
      <c r="GV13" s="6">
        <v>20124.47</v>
      </c>
      <c r="GW13" s="6">
        <v>20124.47</v>
      </c>
      <c r="GX13" s="6">
        <v>20124.47</v>
      </c>
      <c r="GY13" s="6">
        <v>20124.47</v>
      </c>
      <c r="GZ13" s="6">
        <v>20124.47</v>
      </c>
      <c r="HA13" s="6">
        <v>20124.47</v>
      </c>
      <c r="HB13" s="6">
        <v>20124.47</v>
      </c>
      <c r="HC13" s="6">
        <v>20124.47</v>
      </c>
      <c r="HD13" s="6">
        <v>20873.72</v>
      </c>
      <c r="HE13" s="6">
        <v>20873.72</v>
      </c>
      <c r="HF13" s="6">
        <v>20873.72</v>
      </c>
      <c r="HG13" s="6">
        <v>20873.72</v>
      </c>
      <c r="HH13" s="6">
        <v>21652.34</v>
      </c>
      <c r="HI13" s="6">
        <v>21652.35</v>
      </c>
      <c r="HJ13" s="6">
        <v>21652.34</v>
      </c>
      <c r="HK13" s="6">
        <v>21652.35</v>
      </c>
      <c r="HL13" s="6">
        <v>22446.19</v>
      </c>
      <c r="HM13" s="6">
        <v>22446.2</v>
      </c>
      <c r="HN13" s="6">
        <v>22446.19</v>
      </c>
      <c r="HO13" t="s">
        <v>240</v>
      </c>
      <c r="HP13" t="b">
        <v>0</v>
      </c>
      <c r="HQ13" t="s">
        <v>242</v>
      </c>
      <c r="HR13" t="s">
        <v>242</v>
      </c>
      <c r="HS13">
        <v>2023</v>
      </c>
      <c r="HT13">
        <v>4</v>
      </c>
      <c r="HU13" t="s">
        <v>242</v>
      </c>
      <c r="HV13" s="4" t="s">
        <v>289</v>
      </c>
      <c r="HW13" t="s">
        <v>290</v>
      </c>
      <c r="HX13" t="s">
        <v>245</v>
      </c>
      <c r="HY13" t="s">
        <v>291</v>
      </c>
      <c r="HZ13" t="s">
        <v>247</v>
      </c>
    </row>
    <row r="14" spans="1:234">
      <c r="A14" t="s">
        <v>234</v>
      </c>
      <c r="B14" t="s">
        <v>292</v>
      </c>
      <c r="C14" t="s">
        <v>236</v>
      </c>
      <c r="D14" t="s">
        <v>237</v>
      </c>
      <c r="E14" t="s">
        <v>238</v>
      </c>
      <c r="F14" t="s">
        <v>239</v>
      </c>
      <c r="G14" s="5">
        <v>25187</v>
      </c>
      <c r="H14" s="5">
        <v>22584</v>
      </c>
      <c r="I14" s="5">
        <v>25347</v>
      </c>
      <c r="J14" s="5">
        <v>26916</v>
      </c>
      <c r="K14" s="5">
        <v>28137</v>
      </c>
      <c r="L14" s="5">
        <v>26402</v>
      </c>
      <c r="M14" s="5">
        <v>29199</v>
      </c>
      <c r="N14" s="5">
        <v>32063</v>
      </c>
      <c r="O14" s="5">
        <v>34258</v>
      </c>
      <c r="P14" s="5">
        <v>29926</v>
      </c>
      <c r="Q14" s="5">
        <v>32417</v>
      </c>
      <c r="R14" s="5">
        <v>33404</v>
      </c>
      <c r="S14" s="5">
        <v>37132</v>
      </c>
      <c r="T14" s="5">
        <v>32007</v>
      </c>
      <c r="U14" s="5">
        <v>33564</v>
      </c>
      <c r="V14" s="5">
        <v>37257</v>
      </c>
      <c r="W14" s="5">
        <v>38533</v>
      </c>
      <c r="X14" s="5">
        <v>33550</v>
      </c>
      <c r="Y14" s="5">
        <v>36801</v>
      </c>
      <c r="Z14" s="5">
        <v>39278</v>
      </c>
      <c r="AA14" s="5">
        <v>41736</v>
      </c>
      <c r="AB14" s="5">
        <v>35896</v>
      </c>
      <c r="AC14" s="5">
        <v>40482</v>
      </c>
      <c r="AD14" s="5">
        <v>41772</v>
      </c>
      <c r="AE14" s="5">
        <v>44095</v>
      </c>
      <c r="AF14" s="5">
        <v>39137</v>
      </c>
      <c r="AG14" s="5">
        <v>40389</v>
      </c>
      <c r="AH14" s="5">
        <v>44482</v>
      </c>
      <c r="AI14" s="5">
        <v>46249</v>
      </c>
      <c r="AJ14" s="5">
        <v>40445</v>
      </c>
      <c r="AK14" s="5">
        <v>44904</v>
      </c>
      <c r="AL14" s="5">
        <v>47949</v>
      </c>
      <c r="AM14" s="5">
        <v>51770</v>
      </c>
      <c r="AN14" s="5">
        <v>44886</v>
      </c>
      <c r="AO14" s="5">
        <v>48508</v>
      </c>
      <c r="AP14" s="5">
        <v>53051</v>
      </c>
      <c r="AQ14" s="5">
        <v>56240</v>
      </c>
      <c r="AR14" s="5">
        <v>48841</v>
      </c>
      <c r="AS14" s="5">
        <v>52802</v>
      </c>
      <c r="AT14" s="5">
        <v>58013</v>
      </c>
      <c r="AU14" s="5">
        <v>58974</v>
      </c>
      <c r="AV14" s="5">
        <v>53125</v>
      </c>
      <c r="AW14" s="5">
        <v>56892</v>
      </c>
      <c r="AX14" s="5">
        <v>60105</v>
      </c>
      <c r="AY14" s="5">
        <v>60255</v>
      </c>
      <c r="AZ14" s="5">
        <v>55016</v>
      </c>
      <c r="BA14" s="5">
        <v>58618</v>
      </c>
      <c r="BB14" s="5">
        <v>61820</v>
      </c>
      <c r="BC14" s="5">
        <v>64179</v>
      </c>
      <c r="BD14" s="5">
        <v>54879</v>
      </c>
      <c r="BE14" s="5">
        <v>58369</v>
      </c>
      <c r="BF14" s="5">
        <v>61468</v>
      </c>
      <c r="BG14" s="5">
        <v>62189</v>
      </c>
      <c r="BH14" s="5">
        <v>56316</v>
      </c>
      <c r="BI14" s="5">
        <v>59845</v>
      </c>
      <c r="BJ14" s="5">
        <v>63458</v>
      </c>
      <c r="BK14" s="5">
        <v>65089</v>
      </c>
      <c r="BL14" s="5">
        <v>60227</v>
      </c>
      <c r="BM14" s="5">
        <v>64783</v>
      </c>
      <c r="BN14" s="5">
        <v>68985</v>
      </c>
      <c r="BO14" s="5">
        <v>70558</v>
      </c>
      <c r="BP14" s="5">
        <v>66026</v>
      </c>
      <c r="BQ14" s="5">
        <v>69368</v>
      </c>
      <c r="BR14" s="5">
        <v>75774</v>
      </c>
      <c r="BS14" s="5">
        <v>76132</v>
      </c>
      <c r="BT14" s="5">
        <v>66604</v>
      </c>
      <c r="BU14" s="5">
        <v>72083</v>
      </c>
      <c r="BV14" s="5">
        <v>80203</v>
      </c>
      <c r="BW14" s="5">
        <v>80621</v>
      </c>
      <c r="BX14" s="5">
        <v>72126</v>
      </c>
      <c r="BY14" s="5">
        <v>79290</v>
      </c>
      <c r="BZ14" s="5">
        <v>88222</v>
      </c>
      <c r="CA14" s="5">
        <v>94377</v>
      </c>
      <c r="CB14" s="5">
        <v>76661</v>
      </c>
      <c r="CC14" s="5">
        <v>86276</v>
      </c>
      <c r="CD14" s="5">
        <v>93157</v>
      </c>
      <c r="CE14" s="5">
        <v>98911</v>
      </c>
      <c r="CF14" s="5">
        <v>82233</v>
      </c>
      <c r="CG14" s="5">
        <v>93393</v>
      </c>
      <c r="CH14" s="5">
        <v>97102</v>
      </c>
      <c r="CI14" s="5">
        <v>106197</v>
      </c>
      <c r="CJ14" s="5">
        <v>97220</v>
      </c>
      <c r="CK14" s="5">
        <v>101510</v>
      </c>
      <c r="CL14" s="5">
        <v>95749</v>
      </c>
      <c r="CM14" s="5">
        <v>112514</v>
      </c>
      <c r="CN14" s="5">
        <v>100068</v>
      </c>
      <c r="CO14" s="5">
        <v>103867</v>
      </c>
      <c r="CP14" s="5">
        <v>97061</v>
      </c>
      <c r="CQ14" s="5">
        <v>111885</v>
      </c>
      <c r="CR14" s="5">
        <v>99801</v>
      </c>
      <c r="CS14" s="5">
        <v>105138</v>
      </c>
      <c r="CT14" s="5">
        <v>99771</v>
      </c>
      <c r="CU14" s="5">
        <v>113694</v>
      </c>
      <c r="CV14" s="5">
        <v>106784</v>
      </c>
      <c r="CW14" s="5">
        <v>110992</v>
      </c>
      <c r="CX14" s="5">
        <v>108535</v>
      </c>
      <c r="CY14" s="5">
        <v>124894</v>
      </c>
      <c r="CZ14" s="5">
        <v>112190</v>
      </c>
      <c r="DA14" s="5">
        <v>119549</v>
      </c>
      <c r="DB14" s="5">
        <v>117544</v>
      </c>
      <c r="DC14" s="5">
        <v>134282</v>
      </c>
      <c r="DD14" s="5">
        <v>120402</v>
      </c>
      <c r="DE14" s="5">
        <v>129695</v>
      </c>
      <c r="DF14" s="5">
        <v>125069</v>
      </c>
      <c r="DG14" s="5">
        <v>144933</v>
      </c>
      <c r="DH14" s="5">
        <v>128304</v>
      </c>
      <c r="DI14" s="5">
        <v>136204</v>
      </c>
      <c r="DJ14" s="5">
        <v>131729</v>
      </c>
      <c r="DK14" s="5">
        <v>155205</v>
      </c>
      <c r="DL14" s="5">
        <v>135225</v>
      </c>
      <c r="DM14" s="5">
        <v>144399</v>
      </c>
      <c r="DN14" s="5">
        <v>139428</v>
      </c>
      <c r="DO14" s="5">
        <v>165280</v>
      </c>
      <c r="DP14" s="5">
        <v>138517</v>
      </c>
      <c r="DQ14" s="5">
        <v>146055</v>
      </c>
      <c r="DR14" s="5">
        <v>134047</v>
      </c>
      <c r="DS14" s="5">
        <v>151516</v>
      </c>
      <c r="DT14" s="5">
        <v>130428</v>
      </c>
      <c r="DU14" s="5">
        <v>138351</v>
      </c>
      <c r="DV14" s="5">
        <v>133193</v>
      </c>
      <c r="DW14" s="5">
        <v>160433</v>
      </c>
      <c r="DX14" s="5">
        <v>143949</v>
      </c>
      <c r="DY14" s="5">
        <v>147708</v>
      </c>
      <c r="DZ14" s="5">
        <v>140883</v>
      </c>
      <c r="EA14" s="5">
        <v>169925</v>
      </c>
      <c r="EB14" s="5">
        <v>148498</v>
      </c>
      <c r="EC14" s="5">
        <v>156367</v>
      </c>
      <c r="ED14" s="5">
        <v>148627</v>
      </c>
      <c r="EE14" s="5">
        <v>170814</v>
      </c>
      <c r="EF14" s="5">
        <v>150098</v>
      </c>
      <c r="EG14" s="5">
        <v>159150</v>
      </c>
      <c r="EH14" s="5">
        <v>152035</v>
      </c>
      <c r="EI14" s="5">
        <v>174322</v>
      </c>
      <c r="EJ14" s="5">
        <v>158947</v>
      </c>
      <c r="EK14" s="5">
        <v>163767</v>
      </c>
      <c r="EL14" s="5">
        <v>158503</v>
      </c>
      <c r="EM14" s="5">
        <v>181353</v>
      </c>
      <c r="EN14" s="5">
        <v>161451</v>
      </c>
      <c r="EO14" s="5">
        <v>170477</v>
      </c>
      <c r="EP14" s="5">
        <v>166810</v>
      </c>
      <c r="EQ14" s="5">
        <v>190546</v>
      </c>
      <c r="ER14" s="5">
        <v>168978</v>
      </c>
      <c r="ES14" s="5">
        <v>176086</v>
      </c>
      <c r="ET14" s="5">
        <v>170243</v>
      </c>
      <c r="EU14" s="5">
        <v>198712</v>
      </c>
      <c r="EV14" s="5">
        <v>175851</v>
      </c>
      <c r="EW14" s="5">
        <v>185867</v>
      </c>
      <c r="EX14" s="5">
        <v>180009</v>
      </c>
      <c r="EY14" s="5">
        <v>213574</v>
      </c>
      <c r="EZ14" s="5">
        <v>184157</v>
      </c>
      <c r="FA14" s="5">
        <v>193175</v>
      </c>
      <c r="FB14" s="5">
        <v>188602</v>
      </c>
      <c r="FC14" s="5">
        <v>214341</v>
      </c>
      <c r="FD14" s="5">
        <v>190763</v>
      </c>
      <c r="FE14" s="5">
        <v>199762</v>
      </c>
      <c r="FF14" s="5">
        <v>194308</v>
      </c>
      <c r="FG14" s="5">
        <v>228035</v>
      </c>
      <c r="FH14" s="5">
        <v>195811</v>
      </c>
      <c r="FI14" s="5">
        <v>206726</v>
      </c>
      <c r="FJ14" s="5">
        <v>195457</v>
      </c>
      <c r="FK14" s="5">
        <v>229516</v>
      </c>
      <c r="FL14" s="5">
        <v>168471</v>
      </c>
      <c r="FM14" s="5">
        <v>190400</v>
      </c>
      <c r="FN14" s="5">
        <v>198438</v>
      </c>
      <c r="FO14" s="5">
        <v>234852</v>
      </c>
      <c r="FP14" s="5">
        <v>204523</v>
      </c>
      <c r="FQ14" s="5">
        <v>221036</v>
      </c>
      <c r="FR14" s="5">
        <v>226194</v>
      </c>
      <c r="FS14" s="5">
        <v>268303</v>
      </c>
      <c r="FT14" s="5">
        <v>232740</v>
      </c>
      <c r="FU14" s="5">
        <v>251582</v>
      </c>
      <c r="FV14" s="5">
        <v>249509</v>
      </c>
      <c r="FW14" s="5">
        <v>294899</v>
      </c>
      <c r="FX14" s="5">
        <v>252831</v>
      </c>
      <c r="FY14" s="5">
        <v>266889</v>
      </c>
      <c r="FZ14" s="5">
        <v>262106</v>
      </c>
      <c r="GA14" s="6">
        <v>320963.3</v>
      </c>
      <c r="GB14" s="6">
        <v>271381.90000000002</v>
      </c>
      <c r="GC14" s="6">
        <v>284586.3</v>
      </c>
      <c r="GD14" s="6">
        <v>273434.40000000002</v>
      </c>
      <c r="GE14" s="6">
        <v>317821.09999999998</v>
      </c>
      <c r="GF14" s="6">
        <v>281792.3</v>
      </c>
      <c r="GG14" s="6">
        <v>295503.2</v>
      </c>
      <c r="GH14" s="6">
        <v>283923.5</v>
      </c>
      <c r="GI14" s="6">
        <v>330012.90000000002</v>
      </c>
      <c r="GJ14" s="6">
        <v>294016.8</v>
      </c>
      <c r="GK14" s="6">
        <v>308322.3</v>
      </c>
      <c r="GL14" s="6">
        <v>296240.40000000002</v>
      </c>
      <c r="GM14" s="6">
        <v>344328.6</v>
      </c>
      <c r="GN14" s="6">
        <v>306316</v>
      </c>
      <c r="GO14" s="6">
        <v>321220.3</v>
      </c>
      <c r="GP14" s="6">
        <v>308633.09999999998</v>
      </c>
      <c r="GQ14" s="6">
        <v>358734</v>
      </c>
      <c r="GR14" s="6">
        <v>318273.40000000002</v>
      </c>
      <c r="GS14" s="6">
        <v>333759.59999999998</v>
      </c>
      <c r="GT14" s="6">
        <v>320681.40000000002</v>
      </c>
      <c r="GU14" s="6">
        <v>372737.2</v>
      </c>
      <c r="GV14" s="6">
        <v>329765.3</v>
      </c>
      <c r="GW14" s="6">
        <v>345844.7</v>
      </c>
      <c r="GX14" s="6">
        <v>332358.59999999998</v>
      </c>
      <c r="GY14" s="6">
        <v>386425.3</v>
      </c>
      <c r="GZ14" s="6">
        <v>341977.8</v>
      </c>
      <c r="HA14" s="6">
        <v>358706.6</v>
      </c>
      <c r="HB14" s="6">
        <v>344736.4</v>
      </c>
      <c r="HC14" s="6">
        <v>400817.2</v>
      </c>
      <c r="HD14" s="6">
        <v>355172.1</v>
      </c>
      <c r="HE14" s="6">
        <v>372115.3</v>
      </c>
      <c r="HF14" s="6">
        <v>358074.3</v>
      </c>
      <c r="HG14" s="6">
        <v>414941.4</v>
      </c>
      <c r="HH14" s="6">
        <v>368881.9</v>
      </c>
      <c r="HI14" s="6">
        <v>385994.2</v>
      </c>
      <c r="HJ14" s="6">
        <v>371789.3</v>
      </c>
      <c r="HK14" s="6">
        <v>429434.5</v>
      </c>
      <c r="HL14" s="6">
        <v>382860.1</v>
      </c>
      <c r="HM14" s="6">
        <v>400118.4</v>
      </c>
      <c r="HN14" s="6">
        <v>385788.1</v>
      </c>
      <c r="HO14" t="s">
        <v>240</v>
      </c>
      <c r="HP14" t="b">
        <v>0</v>
      </c>
      <c r="HQ14" t="s">
        <v>242</v>
      </c>
      <c r="HR14" t="s">
        <v>242</v>
      </c>
      <c r="HS14">
        <v>2023</v>
      </c>
      <c r="HT14">
        <v>4</v>
      </c>
      <c r="HU14" t="s">
        <v>242</v>
      </c>
      <c r="HV14" s="4" t="s">
        <v>293</v>
      </c>
      <c r="HW14" t="s">
        <v>294</v>
      </c>
      <c r="HX14" t="s">
        <v>245</v>
      </c>
      <c r="HY14" t="s">
        <v>295</v>
      </c>
      <c r="HZ14" t="s">
        <v>247</v>
      </c>
    </row>
    <row r="15" spans="1:234">
      <c r="A15" t="s">
        <v>234</v>
      </c>
      <c r="B15" t="s">
        <v>296</v>
      </c>
      <c r="C15" t="s">
        <v>236</v>
      </c>
      <c r="D15" t="s">
        <v>237</v>
      </c>
      <c r="E15" t="s">
        <v>238</v>
      </c>
      <c r="F15" t="s">
        <v>239</v>
      </c>
      <c r="G15" s="5">
        <v>75983.41</v>
      </c>
      <c r="H15" s="5">
        <v>78965.55</v>
      </c>
      <c r="I15" s="5">
        <v>81955.839999999997</v>
      </c>
      <c r="J15" s="5">
        <v>84954.26</v>
      </c>
      <c r="K15" s="5">
        <v>88342.79</v>
      </c>
      <c r="L15" s="5">
        <v>91718.73</v>
      </c>
      <c r="M15" s="5">
        <v>94133.53</v>
      </c>
      <c r="N15" s="5">
        <v>95587.21</v>
      </c>
      <c r="O15" s="5">
        <v>96841.12</v>
      </c>
      <c r="P15" s="5">
        <v>98489.59</v>
      </c>
      <c r="Q15" s="5">
        <v>100607.5</v>
      </c>
      <c r="R15" s="5">
        <v>103194.7</v>
      </c>
      <c r="S15" s="5">
        <v>107892.9</v>
      </c>
      <c r="T15" s="5">
        <v>112350.39999999999</v>
      </c>
      <c r="U15" s="5">
        <v>111617.2</v>
      </c>
      <c r="V15" s="5">
        <v>105693.5</v>
      </c>
      <c r="W15" s="5">
        <v>97493.3</v>
      </c>
      <c r="X15" s="5">
        <v>91452.49</v>
      </c>
      <c r="Y15" s="5">
        <v>90897.73</v>
      </c>
      <c r="Z15" s="5">
        <v>95829.01</v>
      </c>
      <c r="AA15" s="5">
        <v>100950.3</v>
      </c>
      <c r="AB15" s="5">
        <v>103842.1</v>
      </c>
      <c r="AC15" s="5">
        <v>106396.3</v>
      </c>
      <c r="AD15" s="5">
        <v>108612.9</v>
      </c>
      <c r="AE15" s="5">
        <v>111237.2</v>
      </c>
      <c r="AF15" s="5">
        <v>113988.8</v>
      </c>
      <c r="AG15" s="5">
        <v>115727.6</v>
      </c>
      <c r="AH15" s="5">
        <v>116453.6</v>
      </c>
      <c r="AI15" s="5">
        <v>118539.7</v>
      </c>
      <c r="AJ15" s="5">
        <v>121004.3</v>
      </c>
      <c r="AK15" s="5">
        <v>120092.9</v>
      </c>
      <c r="AL15" s="5">
        <v>115805.7</v>
      </c>
      <c r="AM15" s="5">
        <v>111566.39999999999</v>
      </c>
      <c r="AN15" s="5">
        <v>108695.1</v>
      </c>
      <c r="AO15" s="5">
        <v>105625.3</v>
      </c>
      <c r="AP15" s="5">
        <v>102356.9</v>
      </c>
      <c r="AQ15" s="5">
        <v>97603.77</v>
      </c>
      <c r="AR15" s="5">
        <v>92966.58</v>
      </c>
      <c r="AS15" s="5">
        <v>91983.27</v>
      </c>
      <c r="AT15" s="5">
        <v>94653.84</v>
      </c>
      <c r="AU15" s="5">
        <v>97206.61</v>
      </c>
      <c r="AV15" s="5">
        <v>98280.29</v>
      </c>
      <c r="AW15" s="5">
        <v>99731.27</v>
      </c>
      <c r="AX15" s="5">
        <v>101559.6</v>
      </c>
      <c r="AY15" s="5">
        <v>100297.1</v>
      </c>
      <c r="AZ15" s="5">
        <v>98955.17</v>
      </c>
      <c r="BA15" s="5">
        <v>105238.8</v>
      </c>
      <c r="BB15" s="5">
        <v>119147.9</v>
      </c>
      <c r="BC15" s="5">
        <v>131212.79999999999</v>
      </c>
      <c r="BD15" s="5">
        <v>140228.9</v>
      </c>
      <c r="BE15" s="5">
        <v>153971.20000000001</v>
      </c>
      <c r="BF15" s="5">
        <v>172439.8</v>
      </c>
      <c r="BG15" s="5">
        <v>201900</v>
      </c>
      <c r="BH15" s="5">
        <v>216100</v>
      </c>
      <c r="BI15" s="5">
        <v>229800</v>
      </c>
      <c r="BJ15" s="5">
        <v>234900</v>
      </c>
      <c r="BK15" s="5">
        <v>249800</v>
      </c>
      <c r="BL15" s="5">
        <v>262900</v>
      </c>
      <c r="BM15" s="5">
        <v>273500</v>
      </c>
      <c r="BN15" s="5">
        <v>278400</v>
      </c>
      <c r="BO15" s="5">
        <v>290000</v>
      </c>
      <c r="BP15" s="5">
        <v>301400</v>
      </c>
      <c r="BQ15" s="5">
        <v>310700</v>
      </c>
      <c r="BR15" s="5">
        <v>313600</v>
      </c>
      <c r="BS15" s="5">
        <v>322100</v>
      </c>
      <c r="BT15" s="5">
        <v>333000</v>
      </c>
      <c r="BU15" s="5">
        <v>339300</v>
      </c>
      <c r="BV15" s="5">
        <v>341900</v>
      </c>
      <c r="BW15" s="5">
        <v>347000</v>
      </c>
      <c r="BX15" s="5">
        <v>364400</v>
      </c>
      <c r="BY15" s="5">
        <v>365400</v>
      </c>
      <c r="BZ15" s="5">
        <v>365000</v>
      </c>
      <c r="CA15" s="5">
        <v>360400</v>
      </c>
      <c r="CB15" s="5">
        <v>367300</v>
      </c>
      <c r="CC15" s="5">
        <v>366100</v>
      </c>
      <c r="CD15" s="5">
        <v>364300</v>
      </c>
      <c r="CE15" s="5">
        <v>363100</v>
      </c>
      <c r="CF15" s="5">
        <v>367400</v>
      </c>
      <c r="CG15" s="5">
        <v>361800</v>
      </c>
      <c r="CH15" s="5">
        <v>368300</v>
      </c>
      <c r="CI15" s="5">
        <v>353300</v>
      </c>
      <c r="CJ15" s="5">
        <v>341800</v>
      </c>
      <c r="CK15" s="5">
        <v>326600</v>
      </c>
      <c r="CL15" s="5">
        <v>333300</v>
      </c>
      <c r="CM15" s="5">
        <v>322000</v>
      </c>
      <c r="CN15" s="5">
        <v>330300</v>
      </c>
      <c r="CO15" s="5">
        <v>324600</v>
      </c>
      <c r="CP15" s="5">
        <v>335500</v>
      </c>
      <c r="CQ15" s="5">
        <v>330600</v>
      </c>
      <c r="CR15" s="5">
        <v>339100</v>
      </c>
      <c r="CS15" s="5">
        <v>343600</v>
      </c>
      <c r="CT15" s="5">
        <v>368700</v>
      </c>
      <c r="CU15" s="5">
        <v>369200</v>
      </c>
      <c r="CV15" s="5">
        <v>375500</v>
      </c>
      <c r="CW15" s="5">
        <v>383400</v>
      </c>
      <c r="CX15" s="5">
        <v>404600</v>
      </c>
      <c r="CY15" s="5">
        <v>404500</v>
      </c>
      <c r="CZ15" s="5">
        <v>430200</v>
      </c>
      <c r="DA15" s="5">
        <v>438000</v>
      </c>
      <c r="DB15" s="5">
        <v>463800</v>
      </c>
      <c r="DC15" s="5">
        <v>460900</v>
      </c>
      <c r="DD15" s="5">
        <v>473300</v>
      </c>
      <c r="DE15" s="5">
        <v>483300</v>
      </c>
      <c r="DF15" s="5">
        <v>503500</v>
      </c>
      <c r="DG15" s="5">
        <v>499400</v>
      </c>
      <c r="DH15" s="5">
        <v>520000</v>
      </c>
      <c r="DI15" s="5">
        <v>524600</v>
      </c>
      <c r="DJ15" s="5">
        <v>539000</v>
      </c>
      <c r="DK15" s="5">
        <v>535200</v>
      </c>
      <c r="DL15" s="5">
        <v>551200</v>
      </c>
      <c r="DM15" s="5">
        <v>553000</v>
      </c>
      <c r="DN15" s="5">
        <v>574700</v>
      </c>
      <c r="DO15" s="5">
        <v>567200</v>
      </c>
      <c r="DP15" s="5">
        <v>600100</v>
      </c>
      <c r="DQ15" s="5">
        <v>681200</v>
      </c>
      <c r="DR15" s="5">
        <v>749900</v>
      </c>
      <c r="DS15" s="5">
        <v>787200</v>
      </c>
      <c r="DT15" s="5">
        <v>849700</v>
      </c>
      <c r="DU15" s="5">
        <v>877500</v>
      </c>
      <c r="DV15" s="5">
        <v>958600</v>
      </c>
      <c r="DW15" s="5">
        <v>1027900</v>
      </c>
      <c r="DX15" s="5">
        <v>1068100</v>
      </c>
      <c r="DY15" s="5">
        <v>1106900</v>
      </c>
      <c r="DZ15" s="5">
        <v>1152500</v>
      </c>
      <c r="EA15" s="5">
        <v>1168700</v>
      </c>
      <c r="EB15" s="5">
        <v>1202900</v>
      </c>
      <c r="EC15" s="5">
        <v>1219100</v>
      </c>
      <c r="ED15" s="5">
        <v>1250600</v>
      </c>
      <c r="EE15" s="5">
        <v>1261200</v>
      </c>
      <c r="EF15" s="5">
        <v>1290100</v>
      </c>
      <c r="EG15" s="5">
        <v>1308900</v>
      </c>
      <c r="EH15" s="5">
        <v>1354300</v>
      </c>
      <c r="EI15" s="5">
        <v>1366200</v>
      </c>
      <c r="EJ15" s="5">
        <v>1397700</v>
      </c>
      <c r="EK15" s="5">
        <v>1415400</v>
      </c>
      <c r="EL15" s="5">
        <v>1452600</v>
      </c>
      <c r="EM15" s="5">
        <v>1461100</v>
      </c>
      <c r="EN15" s="5">
        <v>1497900</v>
      </c>
      <c r="EO15" s="5">
        <v>1513900</v>
      </c>
      <c r="EP15" s="5">
        <v>1550800</v>
      </c>
      <c r="EQ15" s="5">
        <v>1552900</v>
      </c>
      <c r="ER15" s="5">
        <v>1584600</v>
      </c>
      <c r="ES15" s="5">
        <v>1589300</v>
      </c>
      <c r="ET15" s="5">
        <v>1605100</v>
      </c>
      <c r="EU15" s="5">
        <v>1599700</v>
      </c>
      <c r="EV15" s="5">
        <v>1627600</v>
      </c>
      <c r="EW15" s="5">
        <v>1632900</v>
      </c>
      <c r="EX15" s="5">
        <v>1688100</v>
      </c>
      <c r="EY15" s="5">
        <v>1718000</v>
      </c>
      <c r="EZ15" s="5">
        <v>1755300</v>
      </c>
      <c r="FA15" s="5">
        <v>1773700</v>
      </c>
      <c r="FB15" s="5">
        <v>1743700</v>
      </c>
      <c r="FC15" s="5">
        <v>1757300</v>
      </c>
      <c r="FD15" s="5">
        <v>1774800</v>
      </c>
      <c r="FE15" s="5">
        <v>1774400</v>
      </c>
      <c r="FF15" s="5">
        <v>1795600</v>
      </c>
      <c r="FG15" s="5">
        <v>1776900</v>
      </c>
      <c r="FH15" s="5">
        <v>1809900</v>
      </c>
      <c r="FI15" s="5">
        <v>1803800</v>
      </c>
      <c r="FJ15" s="5">
        <v>1835200</v>
      </c>
      <c r="FK15" s="5">
        <v>1815000</v>
      </c>
      <c r="FL15" s="5">
        <v>2023900</v>
      </c>
      <c r="FM15" s="5">
        <v>2068800</v>
      </c>
      <c r="FN15" s="5">
        <v>2152200</v>
      </c>
      <c r="FO15" s="5">
        <v>2152000</v>
      </c>
      <c r="FP15" s="5">
        <v>2223700</v>
      </c>
      <c r="FQ15" s="5">
        <v>2235900</v>
      </c>
      <c r="FR15" s="5">
        <v>2360200</v>
      </c>
      <c r="FS15" s="5">
        <v>2381100</v>
      </c>
      <c r="FT15" s="5">
        <v>2424200</v>
      </c>
      <c r="FU15" s="5">
        <v>2440700</v>
      </c>
      <c r="FV15" s="5">
        <v>2497000</v>
      </c>
      <c r="FW15" s="5">
        <v>2539800</v>
      </c>
      <c r="FX15" s="5">
        <v>2598300</v>
      </c>
      <c r="FY15" s="5">
        <v>2598500</v>
      </c>
      <c r="FZ15" s="5">
        <v>2687100</v>
      </c>
      <c r="GA15" s="6">
        <v>2690072</v>
      </c>
      <c r="GB15" s="6">
        <v>2724412</v>
      </c>
      <c r="GC15" s="6">
        <v>2749593</v>
      </c>
      <c r="GD15" s="6">
        <v>2789125</v>
      </c>
      <c r="GE15" s="6">
        <v>2794794</v>
      </c>
      <c r="GF15" s="6">
        <v>2809512</v>
      </c>
      <c r="GG15" s="6">
        <v>2814492</v>
      </c>
      <c r="GH15" s="6">
        <v>2834237</v>
      </c>
      <c r="GI15" s="6">
        <v>2817434</v>
      </c>
      <c r="GJ15" s="6">
        <v>2843762</v>
      </c>
      <c r="GK15" s="6">
        <v>2859775</v>
      </c>
      <c r="GL15" s="6">
        <v>2891095</v>
      </c>
      <c r="GM15" s="6">
        <v>2883530</v>
      </c>
      <c r="GN15" s="6">
        <v>2912664</v>
      </c>
      <c r="GO15" s="6">
        <v>2930886</v>
      </c>
      <c r="GP15" s="6">
        <v>2964949</v>
      </c>
      <c r="GQ15" s="6">
        <v>2957615</v>
      </c>
      <c r="GR15" s="6">
        <v>2985158</v>
      </c>
      <c r="GS15" s="6">
        <v>3001211</v>
      </c>
      <c r="GT15" s="6">
        <v>3033634</v>
      </c>
      <c r="GU15" s="6">
        <v>3022114</v>
      </c>
      <c r="GV15" s="6">
        <v>3039435</v>
      </c>
      <c r="GW15" s="6">
        <v>3044753</v>
      </c>
      <c r="GX15" s="6">
        <v>3067000</v>
      </c>
      <c r="GY15" s="6">
        <v>3043655</v>
      </c>
      <c r="GZ15" s="6">
        <v>3060772</v>
      </c>
      <c r="HA15" s="6">
        <v>3065486</v>
      </c>
      <c r="HB15" s="6">
        <v>3087795</v>
      </c>
      <c r="HC15" s="6">
        <v>3062830</v>
      </c>
      <c r="HD15" s="6">
        <v>3080273</v>
      </c>
      <c r="HE15" s="6">
        <v>3085276</v>
      </c>
      <c r="HF15" s="6">
        <v>3108093</v>
      </c>
      <c r="HG15" s="6">
        <v>3083175</v>
      </c>
      <c r="HH15" s="6">
        <v>3100961</v>
      </c>
      <c r="HI15" s="6">
        <v>3106268</v>
      </c>
      <c r="HJ15" s="6">
        <v>3129618</v>
      </c>
      <c r="HK15" s="6">
        <v>3104759</v>
      </c>
      <c r="HL15" s="6">
        <v>3122893</v>
      </c>
      <c r="HM15" s="6">
        <v>3128508</v>
      </c>
      <c r="HN15" s="6">
        <v>3152398</v>
      </c>
      <c r="HO15" t="s">
        <v>240</v>
      </c>
      <c r="HP15" t="b">
        <v>0</v>
      </c>
      <c r="HQ15" t="s">
        <v>242</v>
      </c>
      <c r="HR15" t="s">
        <v>242</v>
      </c>
      <c r="HS15">
        <v>2023</v>
      </c>
      <c r="HT15">
        <v>4</v>
      </c>
      <c r="HU15" t="s">
        <v>242</v>
      </c>
      <c r="HV15" s="4" t="s">
        <v>297</v>
      </c>
      <c r="HW15" s="4" t="s">
        <v>298</v>
      </c>
      <c r="HX15" t="s">
        <v>245</v>
      </c>
      <c r="HY15" t="s">
        <v>299</v>
      </c>
      <c r="HZ15" t="s">
        <v>247</v>
      </c>
    </row>
    <row r="16" spans="1:234">
      <c r="A16" t="s">
        <v>234</v>
      </c>
      <c r="B16" t="s">
        <v>300</v>
      </c>
      <c r="C16" t="s">
        <v>236</v>
      </c>
      <c r="D16" t="s">
        <v>237</v>
      </c>
      <c r="E16" t="s">
        <v>238</v>
      </c>
      <c r="F16" t="s">
        <v>239</v>
      </c>
      <c r="G16" s="5">
        <v>242116</v>
      </c>
      <c r="H16" s="5">
        <v>243373.2</v>
      </c>
      <c r="I16" s="5">
        <v>244536.3</v>
      </c>
      <c r="J16" s="5">
        <v>245736.5</v>
      </c>
      <c r="K16" s="5">
        <v>246765.5</v>
      </c>
      <c r="L16" s="5">
        <v>247498.8</v>
      </c>
      <c r="M16" s="5">
        <v>247831.7</v>
      </c>
      <c r="N16" s="5">
        <v>248016</v>
      </c>
      <c r="O16" s="5">
        <v>248324.8</v>
      </c>
      <c r="P16" s="5">
        <v>248808.1</v>
      </c>
      <c r="Q16" s="5">
        <v>249190.5</v>
      </c>
      <c r="R16" s="5">
        <v>249681.5</v>
      </c>
      <c r="S16" s="5">
        <v>250267</v>
      </c>
      <c r="T16" s="5">
        <v>251576.8</v>
      </c>
      <c r="U16" s="5">
        <v>253997</v>
      </c>
      <c r="V16" s="5">
        <v>256574.8</v>
      </c>
      <c r="W16" s="5">
        <v>258931.4</v>
      </c>
      <c r="X16" s="5">
        <v>261085.8</v>
      </c>
      <c r="Y16" s="5">
        <v>262927.59999999998</v>
      </c>
      <c r="Z16" s="5">
        <v>264904.2</v>
      </c>
      <c r="AA16" s="5">
        <v>266649.3</v>
      </c>
      <c r="AB16" s="5">
        <v>268323.20000000001</v>
      </c>
      <c r="AC16" s="5">
        <v>270105.2</v>
      </c>
      <c r="AD16" s="5">
        <v>271890.2</v>
      </c>
      <c r="AE16" s="5">
        <v>273617.40000000002</v>
      </c>
      <c r="AF16" s="5">
        <v>275136</v>
      </c>
      <c r="AG16" s="5">
        <v>276998.5</v>
      </c>
      <c r="AH16" s="5">
        <v>278739.90000000002</v>
      </c>
      <c r="AI16" s="5">
        <v>280362.8</v>
      </c>
      <c r="AJ16" s="5">
        <v>282599</v>
      </c>
      <c r="AK16" s="5">
        <v>284973.59999999998</v>
      </c>
      <c r="AL16" s="5">
        <v>287348.7</v>
      </c>
      <c r="AM16" s="5">
        <v>290054.3</v>
      </c>
      <c r="AN16" s="5">
        <v>292498.90000000002</v>
      </c>
      <c r="AO16" s="5">
        <v>295165.7</v>
      </c>
      <c r="AP16" s="5">
        <v>297934.09999999998</v>
      </c>
      <c r="AQ16" s="5">
        <v>300970</v>
      </c>
      <c r="AR16" s="5">
        <v>303412.3</v>
      </c>
      <c r="AS16" s="5">
        <v>305623.40000000002</v>
      </c>
      <c r="AT16" s="5">
        <v>307957.8</v>
      </c>
      <c r="AU16" s="5">
        <v>309812.3</v>
      </c>
      <c r="AV16" s="5">
        <v>311908.2</v>
      </c>
      <c r="AW16" s="5">
        <v>313765.7</v>
      </c>
      <c r="AX16" s="5">
        <v>315123</v>
      </c>
      <c r="AY16" s="5">
        <v>315521.8</v>
      </c>
      <c r="AZ16" s="5">
        <v>316584</v>
      </c>
      <c r="BA16" s="5">
        <v>317441</v>
      </c>
      <c r="BB16" s="5">
        <v>318334.90000000002</v>
      </c>
      <c r="BC16" s="5">
        <v>320508.90000000002</v>
      </c>
      <c r="BD16" s="5">
        <v>321487.8</v>
      </c>
      <c r="BE16" s="5">
        <v>321430.8</v>
      </c>
      <c r="BF16" s="5">
        <v>322001.7</v>
      </c>
      <c r="BG16" s="5">
        <v>324398.90000000002</v>
      </c>
      <c r="BH16" s="5">
        <v>325578.5</v>
      </c>
      <c r="BI16" s="5">
        <v>327266.8</v>
      </c>
      <c r="BJ16" s="5">
        <v>329133</v>
      </c>
      <c r="BK16" s="5">
        <v>331628.79999999999</v>
      </c>
      <c r="BL16" s="5">
        <v>333365.5</v>
      </c>
      <c r="BM16" s="5">
        <v>336031.5</v>
      </c>
      <c r="BN16" s="5">
        <v>339336.2</v>
      </c>
      <c r="BO16" s="5">
        <v>340333.9</v>
      </c>
      <c r="BP16" s="5">
        <v>342766.9</v>
      </c>
      <c r="BQ16" s="5">
        <v>344755.8</v>
      </c>
      <c r="BR16" s="5">
        <v>346989</v>
      </c>
      <c r="BS16" s="5">
        <v>348932</v>
      </c>
      <c r="BT16" s="5">
        <v>352285.2</v>
      </c>
      <c r="BU16" s="5">
        <v>353855.3</v>
      </c>
      <c r="BV16" s="5">
        <v>356731.5</v>
      </c>
      <c r="BW16" s="5">
        <v>359278.3</v>
      </c>
      <c r="BX16" s="5">
        <v>362573</v>
      </c>
      <c r="BY16" s="5">
        <v>364139.1</v>
      </c>
      <c r="BZ16" s="5">
        <v>365162.1</v>
      </c>
      <c r="CA16" s="5">
        <v>367688.5</v>
      </c>
      <c r="CB16" s="5">
        <v>369716.7</v>
      </c>
      <c r="CC16" s="5">
        <v>371966.7</v>
      </c>
      <c r="CD16" s="5">
        <v>372701.1</v>
      </c>
      <c r="CE16" s="5">
        <v>376298</v>
      </c>
      <c r="CF16" s="5">
        <v>378911</v>
      </c>
      <c r="CG16" s="5">
        <v>382213.9</v>
      </c>
      <c r="CH16" s="5">
        <v>385736.1</v>
      </c>
      <c r="CI16" s="5">
        <v>384894.8</v>
      </c>
      <c r="CJ16" s="5">
        <v>388988.2</v>
      </c>
      <c r="CK16" s="5">
        <v>391913.2</v>
      </c>
      <c r="CL16" s="5">
        <v>396055.9</v>
      </c>
      <c r="CM16" s="5">
        <v>398377.2</v>
      </c>
      <c r="CN16" s="5">
        <v>402395.3</v>
      </c>
      <c r="CO16" s="5">
        <v>404360.1</v>
      </c>
      <c r="CP16" s="5">
        <v>406556.1</v>
      </c>
      <c r="CQ16" s="5">
        <v>409142</v>
      </c>
      <c r="CR16" s="5">
        <v>410328.9</v>
      </c>
      <c r="CS16" s="5">
        <v>414893.7</v>
      </c>
      <c r="CT16" s="5">
        <v>416920.6</v>
      </c>
      <c r="CU16" s="5">
        <v>419524.9</v>
      </c>
      <c r="CV16" s="5">
        <v>422474.7</v>
      </c>
      <c r="CW16" s="5">
        <v>425418.3</v>
      </c>
      <c r="CX16" s="5">
        <v>426029.8</v>
      </c>
      <c r="CY16" s="5">
        <v>430496.5</v>
      </c>
      <c r="CZ16" s="5">
        <v>432205.5</v>
      </c>
      <c r="DA16" s="5">
        <v>434624.2</v>
      </c>
      <c r="DB16" s="5">
        <v>440243.20000000001</v>
      </c>
      <c r="DC16" s="5">
        <v>443517.6</v>
      </c>
      <c r="DD16" s="5">
        <v>445312.1</v>
      </c>
      <c r="DE16" s="5">
        <v>449660</v>
      </c>
      <c r="DF16" s="5">
        <v>452553</v>
      </c>
      <c r="DG16" s="5">
        <v>455746.1</v>
      </c>
      <c r="DH16" s="5">
        <v>458481.7</v>
      </c>
      <c r="DI16" s="5">
        <v>461565.5</v>
      </c>
      <c r="DJ16" s="5">
        <v>465088</v>
      </c>
      <c r="DK16" s="5">
        <v>466765.4</v>
      </c>
      <c r="DL16" s="5">
        <v>470626.3</v>
      </c>
      <c r="DM16" s="5">
        <v>472594</v>
      </c>
      <c r="DN16" s="5">
        <v>473750.9</v>
      </c>
      <c r="DO16" s="5">
        <v>479765.7</v>
      </c>
      <c r="DP16" s="5">
        <v>478400.9</v>
      </c>
      <c r="DQ16" s="5">
        <v>481938.3</v>
      </c>
      <c r="DR16" s="5">
        <v>483379.8</v>
      </c>
      <c r="DS16" s="5">
        <v>481505.9</v>
      </c>
      <c r="DT16" s="5">
        <v>483616.3</v>
      </c>
      <c r="DU16" s="5">
        <v>482466.7</v>
      </c>
      <c r="DV16" s="5">
        <v>483250.2</v>
      </c>
      <c r="DW16" s="5">
        <v>484560.9</v>
      </c>
      <c r="DX16" s="5">
        <v>486604.3</v>
      </c>
      <c r="DY16" s="5">
        <v>488989.2</v>
      </c>
      <c r="DZ16" s="5">
        <v>491360.7</v>
      </c>
      <c r="EA16" s="5">
        <v>491965.9</v>
      </c>
      <c r="EB16" s="5">
        <v>489144</v>
      </c>
      <c r="EC16" s="5">
        <v>493543.6</v>
      </c>
      <c r="ED16" s="5">
        <v>494235.9</v>
      </c>
      <c r="EE16" s="5">
        <v>496627.3</v>
      </c>
      <c r="EF16" s="5">
        <v>498978.9</v>
      </c>
      <c r="EG16" s="5">
        <v>503396.8</v>
      </c>
      <c r="EH16" s="5">
        <v>504652.79999999999</v>
      </c>
      <c r="EI16" s="5">
        <v>505855.9</v>
      </c>
      <c r="EJ16" s="5">
        <v>507633.1</v>
      </c>
      <c r="EK16" s="5">
        <v>512068.4</v>
      </c>
      <c r="EL16" s="5">
        <v>511581.5</v>
      </c>
      <c r="EM16" s="5">
        <v>514571.8</v>
      </c>
      <c r="EN16" s="5">
        <v>516954.8</v>
      </c>
      <c r="EO16" s="5">
        <v>518502.2</v>
      </c>
      <c r="EP16" s="5">
        <v>519944.8</v>
      </c>
      <c r="EQ16" s="5">
        <v>522021.7</v>
      </c>
      <c r="ER16" s="5">
        <v>523438.9</v>
      </c>
      <c r="ES16" s="5">
        <v>524180.8</v>
      </c>
      <c r="ET16" s="5">
        <v>531364.1</v>
      </c>
      <c r="EU16" s="5">
        <v>531067.1</v>
      </c>
      <c r="EV16" s="5">
        <v>532997.1</v>
      </c>
      <c r="EW16" s="5">
        <v>535039.80000000005</v>
      </c>
      <c r="EX16" s="5">
        <v>537784.5</v>
      </c>
      <c r="EY16" s="5">
        <v>540971.19999999995</v>
      </c>
      <c r="EZ16" s="5">
        <v>544475.6</v>
      </c>
      <c r="FA16" s="5">
        <v>542133.1</v>
      </c>
      <c r="FB16" s="5">
        <v>543884.1</v>
      </c>
      <c r="FC16" s="5">
        <v>546927.9</v>
      </c>
      <c r="FD16" s="5">
        <v>548131.9</v>
      </c>
      <c r="FE16" s="5">
        <v>553398.9</v>
      </c>
      <c r="FF16" s="5">
        <v>554103.30000000005</v>
      </c>
      <c r="FG16" s="5">
        <v>558039.9</v>
      </c>
      <c r="FH16" s="5">
        <v>559788.19999999995</v>
      </c>
      <c r="FI16" s="5">
        <v>560171.19999999995</v>
      </c>
      <c r="FJ16" s="5">
        <v>560861.30000000005</v>
      </c>
      <c r="FK16" s="5">
        <v>556070.69999999995</v>
      </c>
      <c r="FL16" s="5">
        <v>488723.4</v>
      </c>
      <c r="FM16" s="5">
        <v>514774.8</v>
      </c>
      <c r="FN16" s="5">
        <v>535065.80000000005</v>
      </c>
      <c r="FO16" s="5">
        <v>528395.30000000005</v>
      </c>
      <c r="FP16" s="5">
        <v>546929</v>
      </c>
      <c r="FQ16" s="6">
        <v>555203.9</v>
      </c>
      <c r="FR16" s="6">
        <v>555234.69999999995</v>
      </c>
      <c r="FS16" s="6">
        <v>560207.30000000005</v>
      </c>
      <c r="FT16" s="6">
        <v>561273</v>
      </c>
      <c r="FU16" s="6">
        <v>559946.6</v>
      </c>
      <c r="FV16" s="6">
        <v>563073.30000000005</v>
      </c>
      <c r="FW16" s="6">
        <v>567181.19999999995</v>
      </c>
      <c r="FX16" s="6">
        <v>566476.30000000005</v>
      </c>
      <c r="FY16" s="6">
        <v>564088.1</v>
      </c>
      <c r="FZ16" s="6">
        <v>566154.9</v>
      </c>
      <c r="GA16" s="6">
        <v>568011</v>
      </c>
      <c r="GB16" s="6">
        <v>570562.1</v>
      </c>
      <c r="GC16" s="6">
        <v>572977.19999999995</v>
      </c>
      <c r="GD16" s="6">
        <v>575742.30000000005</v>
      </c>
      <c r="GE16" s="6">
        <v>578637.1</v>
      </c>
      <c r="GF16" s="6">
        <v>581388.4</v>
      </c>
      <c r="GG16" s="6">
        <v>584260.30000000005</v>
      </c>
      <c r="GH16" s="6">
        <v>587120.1</v>
      </c>
      <c r="GI16" s="6">
        <v>589954</v>
      </c>
      <c r="GJ16" s="6">
        <v>592639.30000000005</v>
      </c>
      <c r="GK16" s="6">
        <v>595360.69999999995</v>
      </c>
      <c r="GL16" s="6">
        <v>598132.19999999995</v>
      </c>
      <c r="GM16" s="6">
        <v>600544.30000000005</v>
      </c>
      <c r="GN16" s="6">
        <v>602978.1</v>
      </c>
      <c r="GO16" s="6">
        <v>605469.69999999995</v>
      </c>
      <c r="GP16" s="6">
        <v>607966.4</v>
      </c>
      <c r="GQ16" s="6">
        <v>610401.80000000005</v>
      </c>
      <c r="GR16" s="6">
        <v>612841.1</v>
      </c>
      <c r="GS16" s="6">
        <v>615295.4</v>
      </c>
      <c r="GT16" s="6">
        <v>617752.6</v>
      </c>
      <c r="GU16" s="6">
        <v>620172.1</v>
      </c>
      <c r="GV16" s="6">
        <v>622554.30000000005</v>
      </c>
      <c r="GW16" s="6">
        <v>624840.69999999995</v>
      </c>
      <c r="GX16" s="6">
        <v>627194.1</v>
      </c>
      <c r="GY16" s="6">
        <v>629560.1</v>
      </c>
      <c r="GZ16" s="6">
        <v>631923.4</v>
      </c>
      <c r="HA16" s="6">
        <v>634282.4</v>
      </c>
      <c r="HB16" s="6">
        <v>636656.80000000005</v>
      </c>
      <c r="HC16" s="6">
        <v>639048.6</v>
      </c>
      <c r="HD16" s="6">
        <v>641453.80000000005</v>
      </c>
      <c r="HE16" s="6">
        <v>643901.69999999995</v>
      </c>
      <c r="HF16" s="6">
        <v>646363.9</v>
      </c>
      <c r="HG16" s="6">
        <v>648777.4</v>
      </c>
      <c r="HH16" s="6">
        <v>651227.80000000005</v>
      </c>
      <c r="HI16" s="6">
        <v>653604.6</v>
      </c>
      <c r="HJ16" s="6">
        <v>655968.1</v>
      </c>
      <c r="HK16" s="6">
        <v>658378.6</v>
      </c>
      <c r="HL16" s="6">
        <v>660718.4</v>
      </c>
      <c r="HM16" s="6">
        <v>663056.4</v>
      </c>
      <c r="HN16" s="6">
        <v>665372.30000000005</v>
      </c>
      <c r="HO16" t="s">
        <v>301</v>
      </c>
      <c r="HP16" t="b">
        <v>0</v>
      </c>
      <c r="HQ16" s="4" t="s">
        <v>241</v>
      </c>
      <c r="HR16" t="s">
        <v>242</v>
      </c>
      <c r="HS16">
        <v>2021</v>
      </c>
      <c r="HT16">
        <v>2</v>
      </c>
      <c r="HU16" t="s">
        <v>242</v>
      </c>
      <c r="HV16" t="s">
        <v>302</v>
      </c>
      <c r="HW16" t="s">
        <v>242</v>
      </c>
      <c r="HX16" t="s">
        <v>245</v>
      </c>
      <c r="HY16" t="s">
        <v>303</v>
      </c>
      <c r="HZ16" t="s">
        <v>247</v>
      </c>
    </row>
    <row r="17" spans="1:234">
      <c r="A17" t="s">
        <v>234</v>
      </c>
      <c r="B17" t="s">
        <v>304</v>
      </c>
      <c r="C17" t="s">
        <v>236</v>
      </c>
      <c r="D17" t="s">
        <v>242</v>
      </c>
      <c r="E17" t="s">
        <v>242</v>
      </c>
      <c r="F17" t="s">
        <v>239</v>
      </c>
      <c r="G17" s="5">
        <v>25.50459</v>
      </c>
      <c r="H17" s="5">
        <v>26.68543</v>
      </c>
      <c r="I17" s="5">
        <v>27.68966</v>
      </c>
      <c r="J17" s="5">
        <v>28.888439999999999</v>
      </c>
      <c r="K17" s="5">
        <v>29.671379999999999</v>
      </c>
      <c r="L17" s="5">
        <v>30.191469999999999</v>
      </c>
      <c r="M17" s="5">
        <v>30.69342</v>
      </c>
      <c r="N17" s="5">
        <v>31.613219999999998</v>
      </c>
      <c r="O17" s="5">
        <v>32.335189999999997</v>
      </c>
      <c r="P17" s="5">
        <v>32.628929999999997</v>
      </c>
      <c r="Q17" s="5">
        <v>33.148009999999999</v>
      </c>
      <c r="R17" s="5">
        <v>33.83596</v>
      </c>
      <c r="S17" s="5">
        <v>34.42409</v>
      </c>
      <c r="T17" s="5">
        <v>34.410449999999997</v>
      </c>
      <c r="U17" s="5">
        <v>34.943919999999999</v>
      </c>
      <c r="V17" s="5">
        <v>35.49248</v>
      </c>
      <c r="W17" s="5">
        <v>35.572000000000003</v>
      </c>
      <c r="X17" s="5">
        <v>36.62603</v>
      </c>
      <c r="Y17" s="5">
        <v>36.914879999999997</v>
      </c>
      <c r="Z17" s="5">
        <v>37.443379999999998</v>
      </c>
      <c r="AA17" s="5">
        <v>37.637949999999996</v>
      </c>
      <c r="AB17" s="5">
        <v>38.255360000000003</v>
      </c>
      <c r="AC17" s="5">
        <v>38.989460000000001</v>
      </c>
      <c r="AD17" s="5">
        <v>39.585990000000002</v>
      </c>
      <c r="AE17" s="5">
        <v>39.877160000000003</v>
      </c>
      <c r="AF17" s="5">
        <v>40.008940000000003</v>
      </c>
      <c r="AG17" s="5">
        <v>40.449249999999999</v>
      </c>
      <c r="AH17" s="5">
        <v>41.028309999999998</v>
      </c>
      <c r="AI17" s="5">
        <v>41.572009999999999</v>
      </c>
      <c r="AJ17" s="5">
        <v>42.21405</v>
      </c>
      <c r="AK17" s="5">
        <v>43.019289999999998</v>
      </c>
      <c r="AL17" s="5">
        <v>43.437449999999998</v>
      </c>
      <c r="AM17" s="5">
        <v>43.886690000000002</v>
      </c>
      <c r="AN17" s="5">
        <v>44.755159999999997</v>
      </c>
      <c r="AO17" s="5">
        <v>45.552689999999998</v>
      </c>
      <c r="AP17" s="5">
        <v>46.527949999999997</v>
      </c>
      <c r="AQ17" s="5">
        <v>47.470799999999997</v>
      </c>
      <c r="AR17" s="5">
        <v>48.013739999999999</v>
      </c>
      <c r="AS17" s="5">
        <v>49.237209999999997</v>
      </c>
      <c r="AT17" s="5">
        <v>50.512970000000003</v>
      </c>
      <c r="AU17" s="5">
        <v>51.41825</v>
      </c>
      <c r="AV17" s="5">
        <v>52.223880000000001</v>
      </c>
      <c r="AW17" s="5">
        <v>53.86262</v>
      </c>
      <c r="AX17" s="5">
        <v>54.418300000000002</v>
      </c>
      <c r="AY17" s="5">
        <v>55.404420000000002</v>
      </c>
      <c r="AZ17" s="5">
        <v>56.310470000000002</v>
      </c>
      <c r="BA17" s="5">
        <v>56.889389999999999</v>
      </c>
      <c r="BB17" s="5">
        <v>57.55979</v>
      </c>
      <c r="BC17" s="5">
        <v>58.171100000000003</v>
      </c>
      <c r="BD17" s="5">
        <v>58.406709999999997</v>
      </c>
      <c r="BE17" s="5">
        <v>58.344630000000002</v>
      </c>
      <c r="BF17" s="5">
        <v>58.669490000000003</v>
      </c>
      <c r="BG17" s="5">
        <v>59.826369999999997</v>
      </c>
      <c r="BH17" s="5">
        <v>59.629849999999998</v>
      </c>
      <c r="BI17" s="5">
        <v>60.255650000000003</v>
      </c>
      <c r="BJ17" s="5">
        <v>60.89085</v>
      </c>
      <c r="BK17" s="5">
        <v>61.177639999999997</v>
      </c>
      <c r="BL17" s="5">
        <v>60.891910000000003</v>
      </c>
      <c r="BM17" s="5">
        <v>61.064970000000002</v>
      </c>
      <c r="BN17" s="5">
        <v>61.913249999999998</v>
      </c>
      <c r="BO17" s="5">
        <v>62.083669999999998</v>
      </c>
      <c r="BP17" s="5">
        <v>62.575679999999998</v>
      </c>
      <c r="BQ17" s="5">
        <v>63.021889999999999</v>
      </c>
      <c r="BR17" s="5">
        <v>63.765430000000002</v>
      </c>
      <c r="BS17" s="5">
        <v>64.396450000000002</v>
      </c>
      <c r="BT17" s="5">
        <v>65.565439999999995</v>
      </c>
      <c r="BU17" s="5">
        <v>66.026349999999994</v>
      </c>
      <c r="BV17" s="5">
        <v>65.860529999999997</v>
      </c>
      <c r="BW17" s="5">
        <v>64.89734</v>
      </c>
      <c r="BX17" s="5">
        <v>65.08372</v>
      </c>
      <c r="BY17" s="5">
        <v>66.525019999999998</v>
      </c>
      <c r="BZ17" s="5">
        <v>64.969120000000004</v>
      </c>
      <c r="CA17" s="5">
        <v>65.727189999999993</v>
      </c>
      <c r="CB17" s="5">
        <v>65.898290000000003</v>
      </c>
      <c r="CC17" s="5">
        <v>66.407780000000002</v>
      </c>
      <c r="CD17" s="5">
        <v>66.765659999999997</v>
      </c>
      <c r="CE17" s="5">
        <v>66.818280000000001</v>
      </c>
      <c r="CF17" s="5">
        <v>67.156170000000003</v>
      </c>
      <c r="CG17" s="5">
        <v>66.921729999999997</v>
      </c>
      <c r="CH17" s="5">
        <v>67.536839999999998</v>
      </c>
      <c r="CI17" s="5">
        <v>67.822659999999999</v>
      </c>
      <c r="CJ17" s="5">
        <v>67.776769999999999</v>
      </c>
      <c r="CK17" s="5">
        <v>67.91283</v>
      </c>
      <c r="CL17" s="5">
        <v>68.000619999999998</v>
      </c>
      <c r="CM17" s="5">
        <v>68.496610000000004</v>
      </c>
      <c r="CN17" s="5">
        <v>69.092359999999999</v>
      </c>
      <c r="CO17" s="5">
        <v>69.114450000000005</v>
      </c>
      <c r="CP17" s="5">
        <v>68.896029999999996</v>
      </c>
      <c r="CQ17" s="5">
        <v>69.703999999999994</v>
      </c>
      <c r="CR17" s="5">
        <v>70.150880000000001</v>
      </c>
      <c r="CS17" s="5">
        <v>70.491839999999996</v>
      </c>
      <c r="CT17" s="5">
        <v>71.091239999999999</v>
      </c>
      <c r="CU17" s="5">
        <v>71.363079999999997</v>
      </c>
      <c r="CV17" s="5">
        <v>72.004459999999995</v>
      </c>
      <c r="CW17" s="5">
        <v>72.369219999999999</v>
      </c>
      <c r="CX17" s="5">
        <v>72.434709999999995</v>
      </c>
      <c r="CY17" s="5">
        <v>72.724530000000001</v>
      </c>
      <c r="CZ17" s="5">
        <v>73.842349999999996</v>
      </c>
      <c r="DA17" s="5">
        <v>73.973550000000003</v>
      </c>
      <c r="DB17" s="5">
        <v>75.179150000000007</v>
      </c>
      <c r="DC17" s="5">
        <v>75.232050000000001</v>
      </c>
      <c r="DD17" s="5">
        <v>76.194220000000001</v>
      </c>
      <c r="DE17" s="5">
        <v>76.32038</v>
      </c>
      <c r="DF17" s="5">
        <v>76.653819999999996</v>
      </c>
      <c r="DG17" s="5">
        <v>77.220420000000004</v>
      </c>
      <c r="DH17" s="5">
        <v>78.150989999999993</v>
      </c>
      <c r="DI17" s="5">
        <v>78.757450000000006</v>
      </c>
      <c r="DJ17" s="5">
        <v>78.764060000000001</v>
      </c>
      <c r="DK17" s="5">
        <v>78.909769999999995</v>
      </c>
      <c r="DL17" s="5">
        <v>80.262150000000005</v>
      </c>
      <c r="DM17" s="5">
        <v>80.328720000000004</v>
      </c>
      <c r="DN17" s="5">
        <v>80.434250000000006</v>
      </c>
      <c r="DO17" s="5">
        <v>81.168189999999996</v>
      </c>
      <c r="DP17" s="5">
        <v>82.251239999999996</v>
      </c>
      <c r="DQ17" s="5">
        <v>83.349310000000003</v>
      </c>
      <c r="DR17" s="5">
        <v>84.140100000000004</v>
      </c>
      <c r="DS17" s="5">
        <v>84.054509999999993</v>
      </c>
      <c r="DT17" s="5">
        <v>84.292370000000005</v>
      </c>
      <c r="DU17" s="5">
        <v>84.690610000000007</v>
      </c>
      <c r="DV17" s="5">
        <v>84.05977</v>
      </c>
      <c r="DW17" s="5">
        <v>85.269390000000001</v>
      </c>
      <c r="DX17" s="5">
        <v>85.456950000000006</v>
      </c>
      <c r="DY17" s="5">
        <v>85.599289999999996</v>
      </c>
      <c r="DZ17" s="5">
        <v>86.102339999999998</v>
      </c>
      <c r="EA17" s="5">
        <v>87.529619999999994</v>
      </c>
      <c r="EB17" s="5">
        <v>86.930109999999999</v>
      </c>
      <c r="EC17" s="5">
        <v>87.439610000000002</v>
      </c>
      <c r="ED17" s="5">
        <v>88.029690000000002</v>
      </c>
      <c r="EE17" s="5">
        <v>88.363659999999996</v>
      </c>
      <c r="EF17" s="5">
        <v>88.546999999999997</v>
      </c>
      <c r="EG17" s="5">
        <v>88.930180000000007</v>
      </c>
      <c r="EH17" s="5">
        <v>89.469440000000006</v>
      </c>
      <c r="EI17" s="5">
        <v>90.254400000000004</v>
      </c>
      <c r="EJ17" s="5">
        <v>90.459370000000007</v>
      </c>
      <c r="EK17" s="5">
        <v>91.019310000000004</v>
      </c>
      <c r="EL17" s="5">
        <v>91.093440000000001</v>
      </c>
      <c r="EM17" s="5">
        <v>91.497380000000007</v>
      </c>
      <c r="EN17" s="5">
        <v>91.420150000000007</v>
      </c>
      <c r="EO17" s="5">
        <v>92.474170000000001</v>
      </c>
      <c r="EP17" s="5">
        <v>92.215620000000001</v>
      </c>
      <c r="EQ17" s="5">
        <v>92.388440000000003</v>
      </c>
      <c r="ER17" s="5">
        <v>92.204319999999996</v>
      </c>
      <c r="ES17" s="5">
        <v>92.478539999999995</v>
      </c>
      <c r="ET17" s="5">
        <v>92.973249999999993</v>
      </c>
      <c r="EU17" s="5">
        <v>93.493290000000002</v>
      </c>
      <c r="EV17" s="5">
        <v>93.771429999999995</v>
      </c>
      <c r="EW17" s="5">
        <v>94.69238</v>
      </c>
      <c r="EX17" s="5">
        <v>95.346950000000007</v>
      </c>
      <c r="EY17" s="5">
        <v>95.78058</v>
      </c>
      <c r="EZ17" s="5">
        <v>95.841819999999998</v>
      </c>
      <c r="FA17" s="5">
        <v>95.908929999999998</v>
      </c>
      <c r="FB17" s="5">
        <v>96.783749999999998</v>
      </c>
      <c r="FC17" s="5">
        <v>97.001580000000004</v>
      </c>
      <c r="FD17" s="5">
        <v>97.631789999999995</v>
      </c>
      <c r="FE17" s="5">
        <v>98.128360000000001</v>
      </c>
      <c r="FF17" s="5">
        <v>98.943799999999996</v>
      </c>
      <c r="FG17" s="5">
        <v>98.964770000000001</v>
      </c>
      <c r="FH17" s="5">
        <v>99.823319999999995</v>
      </c>
      <c r="FI17" s="5">
        <v>100.3214</v>
      </c>
      <c r="FJ17" s="5">
        <v>100.87860000000001</v>
      </c>
      <c r="FK17" s="5">
        <v>101.9395</v>
      </c>
      <c r="FL17" s="5">
        <v>109.43810000000001</v>
      </c>
      <c r="FM17" s="5">
        <v>105.1266</v>
      </c>
      <c r="FN17" s="5">
        <v>104.6961</v>
      </c>
      <c r="FO17" s="5">
        <v>105.6456</v>
      </c>
      <c r="FP17" s="5">
        <v>103.8984</v>
      </c>
      <c r="FQ17" s="5">
        <v>104.59569999999999</v>
      </c>
      <c r="FR17" s="5">
        <v>105.717</v>
      </c>
      <c r="FS17" s="5">
        <v>107.21420000000001</v>
      </c>
      <c r="FT17" s="5">
        <v>109.4003</v>
      </c>
      <c r="FU17" s="5">
        <v>111.1253</v>
      </c>
      <c r="FV17" s="5">
        <v>113.6913</v>
      </c>
      <c r="FW17" s="5">
        <v>115.6705</v>
      </c>
      <c r="FX17" s="5">
        <v>118.42529999999999</v>
      </c>
      <c r="FY17" s="5">
        <v>119.43940000000001</v>
      </c>
      <c r="FZ17" s="5">
        <v>119.6324</v>
      </c>
      <c r="GA17" s="6">
        <v>120.48180000000001</v>
      </c>
      <c r="GB17" s="6">
        <v>120.91549999999999</v>
      </c>
      <c r="GC17" s="6">
        <v>121.375</v>
      </c>
      <c r="GD17" s="6">
        <v>121.9212</v>
      </c>
      <c r="GE17" s="6">
        <v>122.4088</v>
      </c>
      <c r="GF17" s="6">
        <v>122.9229</v>
      </c>
      <c r="GG17" s="6">
        <v>123.5376</v>
      </c>
      <c r="GH17" s="6">
        <v>124.19240000000001</v>
      </c>
      <c r="GI17" s="6">
        <v>124.863</v>
      </c>
      <c r="GJ17" s="6">
        <v>125.5498</v>
      </c>
      <c r="GK17" s="6">
        <v>126.2152</v>
      </c>
      <c r="GL17" s="6">
        <v>126.90940000000001</v>
      </c>
      <c r="GM17" s="6">
        <v>127.5819</v>
      </c>
      <c r="GN17" s="6">
        <v>128.25800000000001</v>
      </c>
      <c r="GO17" s="6">
        <v>128.93780000000001</v>
      </c>
      <c r="GP17" s="6">
        <v>129.59540000000001</v>
      </c>
      <c r="GQ17" s="6">
        <v>130.25630000000001</v>
      </c>
      <c r="GR17" s="6">
        <v>130.9205</v>
      </c>
      <c r="GS17" s="6">
        <v>131.5753</v>
      </c>
      <c r="GT17" s="6">
        <v>132.23330000000001</v>
      </c>
      <c r="GU17" s="6">
        <v>132.90110000000001</v>
      </c>
      <c r="GV17" s="6">
        <v>133.5789</v>
      </c>
      <c r="GW17" s="6">
        <v>134.27340000000001</v>
      </c>
      <c r="GX17" s="6">
        <v>134.97839999999999</v>
      </c>
      <c r="GY17" s="6">
        <v>135.7004</v>
      </c>
      <c r="GZ17" s="6">
        <v>136.4264</v>
      </c>
      <c r="HA17" s="6">
        <v>137.15629999999999</v>
      </c>
      <c r="HB17" s="6">
        <v>137.8903</v>
      </c>
      <c r="HC17" s="6">
        <v>138.62809999999999</v>
      </c>
      <c r="HD17" s="6">
        <v>139.37530000000001</v>
      </c>
      <c r="HE17" s="6">
        <v>140.1266</v>
      </c>
      <c r="HF17" s="6">
        <v>140.88220000000001</v>
      </c>
      <c r="HG17" s="6">
        <v>141.6414</v>
      </c>
      <c r="HH17" s="6">
        <v>142.40479999999999</v>
      </c>
      <c r="HI17" s="6">
        <v>143.17240000000001</v>
      </c>
      <c r="HJ17" s="6">
        <v>143.94409999999999</v>
      </c>
      <c r="HK17" s="6">
        <v>144.71979999999999</v>
      </c>
      <c r="HL17" s="6">
        <v>145.4999</v>
      </c>
      <c r="HM17" s="6">
        <v>146.2841</v>
      </c>
      <c r="HN17" s="6">
        <v>147.07259999999999</v>
      </c>
      <c r="HO17" t="s">
        <v>240</v>
      </c>
      <c r="HP17" t="b">
        <v>1</v>
      </c>
      <c r="HQ17" t="s">
        <v>242</v>
      </c>
      <c r="HR17">
        <v>2019</v>
      </c>
      <c r="HS17">
        <v>2023</v>
      </c>
      <c r="HT17">
        <v>4</v>
      </c>
      <c r="HU17" t="s">
        <v>242</v>
      </c>
      <c r="HV17" s="4" t="s">
        <v>305</v>
      </c>
      <c r="HW17" t="s">
        <v>242</v>
      </c>
      <c r="HX17" t="s">
        <v>245</v>
      </c>
      <c r="HY17" t="s">
        <v>306</v>
      </c>
      <c r="HZ17" t="s">
        <v>247</v>
      </c>
    </row>
    <row r="18" spans="1:234">
      <c r="A18" t="s">
        <v>234</v>
      </c>
      <c r="B18" t="s">
        <v>307</v>
      </c>
      <c r="C18" t="s">
        <v>236</v>
      </c>
      <c r="D18" t="s">
        <v>308</v>
      </c>
      <c r="E18" t="s">
        <v>242</v>
      </c>
      <c r="F18" t="s">
        <v>239</v>
      </c>
      <c r="G18" s="5">
        <v>17</v>
      </c>
      <c r="H18" s="5">
        <v>17</v>
      </c>
      <c r="I18" s="5">
        <v>16</v>
      </c>
      <c r="J18" s="5">
        <v>14</v>
      </c>
      <c r="K18" s="5">
        <v>12</v>
      </c>
      <c r="L18" s="5">
        <v>12</v>
      </c>
      <c r="M18" s="5">
        <v>14</v>
      </c>
      <c r="N18" s="5">
        <v>14.375</v>
      </c>
      <c r="O18" s="5">
        <v>13.25</v>
      </c>
      <c r="P18" s="5">
        <v>12.625</v>
      </c>
      <c r="Q18" s="5">
        <v>10.125</v>
      </c>
      <c r="R18" s="5">
        <v>10</v>
      </c>
      <c r="S18" s="5">
        <v>10.5625</v>
      </c>
      <c r="T18" s="5">
        <v>9.5625</v>
      </c>
      <c r="U18" s="5">
        <v>9.5625</v>
      </c>
      <c r="V18" s="5">
        <v>9.0625</v>
      </c>
      <c r="W18" s="5">
        <v>8.5625</v>
      </c>
      <c r="X18" s="5">
        <v>8.875</v>
      </c>
      <c r="Y18" s="5">
        <v>10.5</v>
      </c>
      <c r="Z18" s="5">
        <v>9.5</v>
      </c>
      <c r="AA18" s="5">
        <v>12.875</v>
      </c>
      <c r="AB18" s="5">
        <v>12.375</v>
      </c>
      <c r="AC18" s="5">
        <v>11.375</v>
      </c>
      <c r="AD18" s="5">
        <v>11.375</v>
      </c>
      <c r="AE18" s="5">
        <v>11.375</v>
      </c>
      <c r="AF18" s="5">
        <v>9.875</v>
      </c>
      <c r="AG18" s="5">
        <v>9.875</v>
      </c>
      <c r="AH18" s="5">
        <v>10.875</v>
      </c>
      <c r="AI18" s="5">
        <v>9.875</v>
      </c>
      <c r="AJ18" s="5">
        <v>8.875</v>
      </c>
      <c r="AK18" s="5">
        <v>9.875</v>
      </c>
      <c r="AL18" s="5">
        <v>8.375</v>
      </c>
      <c r="AM18" s="5">
        <v>8.375</v>
      </c>
      <c r="AN18" s="5">
        <v>8.875</v>
      </c>
      <c r="AO18" s="5">
        <v>11.875</v>
      </c>
      <c r="AP18" s="5">
        <v>12.875</v>
      </c>
      <c r="AQ18" s="5">
        <v>12.875</v>
      </c>
      <c r="AR18" s="5">
        <v>13.75</v>
      </c>
      <c r="AS18" s="5">
        <v>13.75</v>
      </c>
      <c r="AT18" s="5">
        <v>14.875</v>
      </c>
      <c r="AU18" s="5">
        <v>14.875</v>
      </c>
      <c r="AV18" s="5">
        <v>14.875</v>
      </c>
      <c r="AW18" s="5">
        <v>14.875</v>
      </c>
      <c r="AX18" s="5">
        <v>13.875</v>
      </c>
      <c r="AY18" s="5">
        <v>12.375</v>
      </c>
      <c r="AZ18" s="5">
        <v>11.375</v>
      </c>
      <c r="BA18" s="5">
        <v>10.375</v>
      </c>
      <c r="BB18" s="5">
        <v>10.375</v>
      </c>
      <c r="BC18" s="5">
        <v>10.375</v>
      </c>
      <c r="BD18" s="5">
        <v>9.875</v>
      </c>
      <c r="BE18" s="5">
        <v>8.875</v>
      </c>
      <c r="BF18" s="5">
        <v>6.875</v>
      </c>
      <c r="BG18" s="5">
        <v>5.875</v>
      </c>
      <c r="BH18" s="5">
        <v>5.875</v>
      </c>
      <c r="BI18" s="5">
        <v>5.875</v>
      </c>
      <c r="BJ18" s="5">
        <v>5.375</v>
      </c>
      <c r="BK18" s="5">
        <v>5.125</v>
      </c>
      <c r="BL18" s="5">
        <v>5.125</v>
      </c>
      <c r="BM18" s="5">
        <v>5.625</v>
      </c>
      <c r="BN18" s="5">
        <v>6.125</v>
      </c>
      <c r="BO18" s="5">
        <v>6.625</v>
      </c>
      <c r="BP18" s="5">
        <v>6.625</v>
      </c>
      <c r="BQ18" s="5">
        <v>6.625</v>
      </c>
      <c r="BR18" s="5">
        <v>6.375</v>
      </c>
      <c r="BS18" s="5">
        <v>5.9375</v>
      </c>
      <c r="BT18" s="5">
        <v>5.6875</v>
      </c>
      <c r="BU18" s="5">
        <v>5.6875</v>
      </c>
      <c r="BV18" s="5">
        <v>5.9375</v>
      </c>
      <c r="BW18" s="5">
        <v>5.9375</v>
      </c>
      <c r="BX18" s="5">
        <v>6.5</v>
      </c>
      <c r="BY18" s="5">
        <v>7</v>
      </c>
      <c r="BZ18" s="5">
        <v>7.25</v>
      </c>
      <c r="CA18" s="5">
        <v>7.25</v>
      </c>
      <c r="CB18" s="5">
        <v>7.5</v>
      </c>
      <c r="CC18" s="5">
        <v>7.5</v>
      </c>
      <c r="CD18" s="5">
        <v>6.25</v>
      </c>
      <c r="CE18" s="5">
        <v>5.5</v>
      </c>
      <c r="CF18" s="5">
        <v>5</v>
      </c>
      <c r="CG18" s="5">
        <v>5.25</v>
      </c>
      <c r="CH18" s="5">
        <v>5.5</v>
      </c>
      <c r="CI18" s="5">
        <v>6</v>
      </c>
      <c r="CJ18" s="5">
        <v>6</v>
      </c>
      <c r="CK18" s="5">
        <v>6</v>
      </c>
      <c r="CL18" s="5">
        <v>6</v>
      </c>
      <c r="CM18" s="5">
        <v>5.75</v>
      </c>
      <c r="CN18" s="5">
        <v>5.25</v>
      </c>
      <c r="CO18" s="5">
        <v>4.75</v>
      </c>
      <c r="CP18" s="5">
        <v>4</v>
      </c>
      <c r="CQ18" s="5">
        <v>4</v>
      </c>
      <c r="CR18" s="5">
        <v>4</v>
      </c>
      <c r="CS18" s="5">
        <v>4</v>
      </c>
      <c r="CT18" s="5">
        <v>4</v>
      </c>
      <c r="CU18" s="5">
        <v>3.75</v>
      </c>
      <c r="CV18" s="5">
        <v>3.75</v>
      </c>
      <c r="CW18" s="5">
        <v>3.5</v>
      </c>
      <c r="CX18" s="5">
        <v>3.75</v>
      </c>
      <c r="CY18" s="5">
        <v>4</v>
      </c>
      <c r="CZ18" s="5">
        <v>4.5</v>
      </c>
      <c r="DA18" s="5">
        <v>4.75</v>
      </c>
      <c r="DB18" s="5">
        <v>4.75</v>
      </c>
      <c r="DC18" s="5">
        <v>4.75</v>
      </c>
      <c r="DD18" s="5">
        <v>4.75</v>
      </c>
      <c r="DE18" s="5">
        <v>4.5</v>
      </c>
      <c r="DF18" s="5">
        <v>4.5</v>
      </c>
      <c r="DG18" s="5">
        <v>4.5</v>
      </c>
      <c r="DH18" s="5">
        <v>4.5</v>
      </c>
      <c r="DI18" s="5">
        <v>4.75</v>
      </c>
      <c r="DJ18" s="5">
        <v>5</v>
      </c>
      <c r="DK18" s="5">
        <v>5.25</v>
      </c>
      <c r="DL18" s="5">
        <v>5.5</v>
      </c>
      <c r="DM18" s="5">
        <v>5.75</v>
      </c>
      <c r="DN18" s="5">
        <v>5.5</v>
      </c>
      <c r="DO18" s="5">
        <v>5.25</v>
      </c>
      <c r="DP18" s="5">
        <v>5</v>
      </c>
      <c r="DQ18" s="5">
        <v>5</v>
      </c>
      <c r="DR18" s="5">
        <v>2</v>
      </c>
      <c r="DS18" s="5">
        <v>0.5</v>
      </c>
      <c r="DT18" s="5">
        <v>0.5</v>
      </c>
      <c r="DU18" s="5">
        <v>0.5</v>
      </c>
      <c r="DV18" s="5">
        <v>0.5</v>
      </c>
      <c r="DW18" s="5">
        <v>0.5</v>
      </c>
      <c r="DX18" s="5">
        <v>0.5</v>
      </c>
      <c r="DY18" s="5">
        <v>0.5</v>
      </c>
      <c r="DZ18" s="5">
        <v>0.5</v>
      </c>
      <c r="EA18" s="5">
        <v>0.5</v>
      </c>
      <c r="EB18" s="5">
        <v>0.5</v>
      </c>
      <c r="EC18" s="5">
        <v>0.5</v>
      </c>
      <c r="ED18" s="5">
        <v>0.5</v>
      </c>
      <c r="EE18" s="5">
        <v>0.5</v>
      </c>
      <c r="EF18" s="5">
        <v>0.5</v>
      </c>
      <c r="EG18" s="5">
        <v>0.5</v>
      </c>
      <c r="EH18" s="5">
        <v>0.5</v>
      </c>
      <c r="EI18" s="5">
        <v>0.5</v>
      </c>
      <c r="EJ18" s="5">
        <v>0.5</v>
      </c>
      <c r="EK18" s="5">
        <v>0.5</v>
      </c>
      <c r="EL18" s="5">
        <v>0.5</v>
      </c>
      <c r="EM18" s="5">
        <v>0.5</v>
      </c>
      <c r="EN18" s="5">
        <v>0.5</v>
      </c>
      <c r="EO18" s="5">
        <v>0.5</v>
      </c>
      <c r="EP18" s="5">
        <v>0.5</v>
      </c>
      <c r="EQ18" s="5">
        <v>0.5</v>
      </c>
      <c r="ER18" s="5">
        <v>0.5</v>
      </c>
      <c r="ES18" s="5">
        <v>0.5</v>
      </c>
      <c r="ET18" s="5">
        <v>0.5</v>
      </c>
      <c r="EU18" s="5">
        <v>0.5</v>
      </c>
      <c r="EV18" s="5">
        <v>0.5</v>
      </c>
      <c r="EW18" s="5">
        <v>0.25</v>
      </c>
      <c r="EX18" s="5">
        <v>0.25</v>
      </c>
      <c r="EY18" s="5">
        <v>0.25</v>
      </c>
      <c r="EZ18" s="5">
        <v>0.25</v>
      </c>
      <c r="FA18" s="5">
        <v>0.25</v>
      </c>
      <c r="FB18" s="5">
        <v>0.5</v>
      </c>
      <c r="FC18" s="5">
        <v>0.5</v>
      </c>
      <c r="FD18" s="5">
        <v>0.5</v>
      </c>
      <c r="FE18" s="5">
        <v>0.75</v>
      </c>
      <c r="FF18" s="5">
        <v>0.75</v>
      </c>
      <c r="FG18" s="5">
        <v>0.75</v>
      </c>
      <c r="FH18" s="5">
        <v>0.75</v>
      </c>
      <c r="FI18" s="5">
        <v>0.75</v>
      </c>
      <c r="FJ18" s="5">
        <v>0.75</v>
      </c>
      <c r="FK18" s="5">
        <v>0.1</v>
      </c>
      <c r="FL18" s="5">
        <v>0.1</v>
      </c>
      <c r="FM18" s="5">
        <v>0.1</v>
      </c>
      <c r="FN18" s="5">
        <v>0.1</v>
      </c>
      <c r="FO18" s="5">
        <v>0.1</v>
      </c>
      <c r="FP18" s="5">
        <v>0.1</v>
      </c>
      <c r="FQ18" s="5">
        <v>0.1</v>
      </c>
      <c r="FR18" s="5">
        <v>0.25</v>
      </c>
      <c r="FS18" s="5">
        <v>0.75</v>
      </c>
      <c r="FT18" s="5">
        <v>1.25</v>
      </c>
      <c r="FU18" s="5">
        <v>2.25</v>
      </c>
      <c r="FV18" s="5">
        <v>3.5</v>
      </c>
      <c r="FW18" s="5">
        <v>4.25</v>
      </c>
      <c r="FX18" s="5">
        <v>5</v>
      </c>
      <c r="FY18" s="5">
        <v>5.25</v>
      </c>
      <c r="FZ18" s="5">
        <v>5.25</v>
      </c>
      <c r="GA18" s="6">
        <v>5.25</v>
      </c>
      <c r="GB18" s="6">
        <v>5</v>
      </c>
      <c r="GC18" s="6">
        <v>4.7500010000000001</v>
      </c>
      <c r="GD18" s="6">
        <v>4.4999960000000003</v>
      </c>
      <c r="GE18" s="6">
        <v>4.249994</v>
      </c>
      <c r="GF18" s="6">
        <v>3.9999910000000001</v>
      </c>
      <c r="GG18" s="6">
        <v>3.7499910000000001</v>
      </c>
      <c r="GH18" s="6">
        <v>3.4999959999999999</v>
      </c>
      <c r="GI18" s="6">
        <v>3.2500010000000001</v>
      </c>
      <c r="GJ18" s="6">
        <v>3.0000119999999999</v>
      </c>
      <c r="GK18" s="6">
        <v>2.7500249999999999</v>
      </c>
      <c r="GL18" s="6">
        <v>2.5000290000000001</v>
      </c>
      <c r="GM18" s="6">
        <v>2.2500209999999998</v>
      </c>
      <c r="GN18" s="6">
        <v>1.999994</v>
      </c>
      <c r="GO18" s="6">
        <v>1.9999560000000001</v>
      </c>
      <c r="GP18" s="6">
        <v>1.9999169999999999</v>
      </c>
      <c r="GQ18" s="6">
        <v>1.9998849999999999</v>
      </c>
      <c r="GR18" s="6">
        <v>1.9998800000000001</v>
      </c>
      <c r="GS18" s="6">
        <v>1.9999020000000001</v>
      </c>
      <c r="GT18" s="6">
        <v>1.999946</v>
      </c>
      <c r="GU18" s="6">
        <v>2.0000089999999999</v>
      </c>
      <c r="GV18" s="6">
        <v>2.0000689999999999</v>
      </c>
      <c r="GW18" s="6">
        <v>2.0001139999999999</v>
      </c>
      <c r="GX18" s="6">
        <v>2.0001319999999998</v>
      </c>
      <c r="GY18" s="6">
        <v>2.0001139999999999</v>
      </c>
      <c r="GZ18" s="6">
        <v>2.0000770000000001</v>
      </c>
      <c r="HA18" s="6">
        <v>2.0000339999999999</v>
      </c>
      <c r="HB18" s="6">
        <v>2.0000070000000001</v>
      </c>
      <c r="HC18" s="6">
        <v>2.000003</v>
      </c>
      <c r="HD18" s="6">
        <v>2.0000249999999999</v>
      </c>
      <c r="HE18" s="6">
        <v>2.0000680000000002</v>
      </c>
      <c r="HF18" s="6">
        <v>2.0001169999999999</v>
      </c>
      <c r="HG18" s="6">
        <v>2.0001579999999999</v>
      </c>
      <c r="HH18" s="6">
        <v>2.000181</v>
      </c>
      <c r="HI18" s="6">
        <v>2.0001890000000002</v>
      </c>
      <c r="HJ18" s="6">
        <v>2.0001690000000001</v>
      </c>
      <c r="HK18" s="6">
        <v>2.0001380000000002</v>
      </c>
      <c r="HL18" s="6">
        <v>2.000095</v>
      </c>
      <c r="HM18" s="6">
        <v>2.0000529999999999</v>
      </c>
      <c r="HN18" s="6">
        <v>2.000022</v>
      </c>
      <c r="HO18" t="s">
        <v>309</v>
      </c>
      <c r="HP18" t="b">
        <v>0</v>
      </c>
      <c r="HQ18" t="s">
        <v>242</v>
      </c>
      <c r="HR18" t="s">
        <v>242</v>
      </c>
      <c r="HS18">
        <v>2023</v>
      </c>
      <c r="HT18">
        <v>4</v>
      </c>
      <c r="HU18" t="s">
        <v>242</v>
      </c>
      <c r="HV18" s="4" t="s">
        <v>310</v>
      </c>
      <c r="HW18" t="s">
        <v>311</v>
      </c>
      <c r="HX18" t="s">
        <v>245</v>
      </c>
      <c r="HY18" t="s">
        <v>312</v>
      </c>
      <c r="HZ18" t="s">
        <v>247</v>
      </c>
    </row>
    <row r="19" spans="1:234">
      <c r="A19" t="s">
        <v>234</v>
      </c>
      <c r="B19" t="s">
        <v>313</v>
      </c>
      <c r="C19" t="s">
        <v>236</v>
      </c>
      <c r="D19" t="s">
        <v>237</v>
      </c>
      <c r="E19" t="s">
        <v>238</v>
      </c>
      <c r="F19" t="s">
        <v>239</v>
      </c>
      <c r="G19" s="5">
        <v>26681.53</v>
      </c>
      <c r="H19" s="5">
        <v>25504.400000000001</v>
      </c>
      <c r="I19" s="5">
        <v>24376.32</v>
      </c>
      <c r="J19" s="5">
        <v>23395.38</v>
      </c>
      <c r="K19" s="5">
        <v>23199.200000000001</v>
      </c>
      <c r="L19" s="5">
        <v>23248.240000000002</v>
      </c>
      <c r="M19" s="5">
        <v>23640.62</v>
      </c>
      <c r="N19" s="5">
        <v>23640.62</v>
      </c>
      <c r="O19" s="5">
        <v>23591.57</v>
      </c>
      <c r="P19" s="5">
        <v>23591.57</v>
      </c>
      <c r="Q19" s="5">
        <v>23346.34</v>
      </c>
      <c r="R19" s="5">
        <v>23101.1</v>
      </c>
      <c r="S19" s="5">
        <v>23640.62</v>
      </c>
      <c r="T19" s="5">
        <v>23689.67</v>
      </c>
      <c r="U19" s="5">
        <v>23983.95</v>
      </c>
      <c r="V19" s="5">
        <v>24327.279999999999</v>
      </c>
      <c r="W19" s="5">
        <v>24719.65</v>
      </c>
      <c r="X19" s="5">
        <v>24670.6</v>
      </c>
      <c r="Y19" s="5">
        <v>24866.79</v>
      </c>
      <c r="Z19" s="5">
        <v>24915.84</v>
      </c>
      <c r="AA19" s="5">
        <v>25602.5</v>
      </c>
      <c r="AB19" s="5">
        <v>25749.64</v>
      </c>
      <c r="AC19" s="5">
        <v>25504.400000000001</v>
      </c>
      <c r="AD19" s="5">
        <v>25161.07</v>
      </c>
      <c r="AE19" s="5">
        <v>25602.5</v>
      </c>
      <c r="AF19" s="5">
        <v>25553.45</v>
      </c>
      <c r="AG19" s="5">
        <v>25651.54</v>
      </c>
      <c r="AH19" s="5">
        <v>26534.39</v>
      </c>
      <c r="AI19" s="5">
        <v>26436.29</v>
      </c>
      <c r="AJ19" s="5">
        <v>26730.57</v>
      </c>
      <c r="AK19" s="5">
        <v>27319.14</v>
      </c>
      <c r="AL19" s="5">
        <v>27809.61</v>
      </c>
      <c r="AM19" s="5">
        <v>28398.17</v>
      </c>
      <c r="AN19" s="5">
        <v>28594.36</v>
      </c>
      <c r="AO19" s="5">
        <v>29428.16</v>
      </c>
      <c r="AP19" s="5">
        <v>29722.44</v>
      </c>
      <c r="AQ19" s="5">
        <v>30163.86</v>
      </c>
      <c r="AR19" s="5">
        <v>30163.86</v>
      </c>
      <c r="AS19" s="5">
        <v>30212.91</v>
      </c>
      <c r="AT19" s="5">
        <v>30261.95</v>
      </c>
      <c r="AU19" s="5">
        <v>30311</v>
      </c>
      <c r="AV19" s="5">
        <v>30494</v>
      </c>
      <c r="AW19" s="5">
        <v>30170</v>
      </c>
      <c r="AX19" s="5">
        <v>29755</v>
      </c>
      <c r="AY19" s="5">
        <v>29155</v>
      </c>
      <c r="AZ19" s="5">
        <v>28644</v>
      </c>
      <c r="BA19" s="5">
        <v>28319</v>
      </c>
      <c r="BB19" s="5">
        <v>28506</v>
      </c>
      <c r="BC19" s="5">
        <v>28599</v>
      </c>
      <c r="BD19" s="5">
        <v>28599</v>
      </c>
      <c r="BE19" s="5">
        <v>28737</v>
      </c>
      <c r="BF19" s="5">
        <v>28644</v>
      </c>
      <c r="BG19" s="5">
        <v>29061</v>
      </c>
      <c r="BH19" s="5">
        <v>29013</v>
      </c>
      <c r="BI19" s="5">
        <v>29013</v>
      </c>
      <c r="BJ19" s="5">
        <v>29155</v>
      </c>
      <c r="BK19" s="5">
        <v>29755</v>
      </c>
      <c r="BL19" s="5">
        <v>30311</v>
      </c>
      <c r="BM19" s="5">
        <v>30587</v>
      </c>
      <c r="BN19" s="5">
        <v>31098</v>
      </c>
      <c r="BO19" s="5">
        <v>30635</v>
      </c>
      <c r="BP19" s="5">
        <v>30911</v>
      </c>
      <c r="BQ19" s="5">
        <v>31005</v>
      </c>
      <c r="BR19" s="5">
        <v>31050</v>
      </c>
      <c r="BS19" s="5">
        <v>31143</v>
      </c>
      <c r="BT19" s="5">
        <v>30911</v>
      </c>
      <c r="BU19" s="5">
        <v>31050</v>
      </c>
      <c r="BV19" s="5">
        <v>31419</v>
      </c>
      <c r="BW19" s="5">
        <v>31653</v>
      </c>
      <c r="BX19" s="5">
        <v>32231</v>
      </c>
      <c r="BY19" s="5">
        <v>32675</v>
      </c>
      <c r="BZ19" s="5">
        <v>33353</v>
      </c>
      <c r="CA19" s="5">
        <v>33754</v>
      </c>
      <c r="CB19" s="5">
        <v>34070</v>
      </c>
      <c r="CC19" s="5">
        <v>34252</v>
      </c>
      <c r="CD19" s="5">
        <v>34374</v>
      </c>
      <c r="CE19" s="5">
        <v>35173</v>
      </c>
      <c r="CF19" s="5">
        <v>35484</v>
      </c>
      <c r="CG19" s="5">
        <v>36224</v>
      </c>
      <c r="CH19" s="5">
        <v>36341</v>
      </c>
      <c r="CI19" s="5">
        <v>36891</v>
      </c>
      <c r="CJ19" s="5">
        <v>37276</v>
      </c>
      <c r="CK19" s="5">
        <v>37602</v>
      </c>
      <c r="CL19" s="5">
        <v>38303</v>
      </c>
      <c r="CM19" s="5">
        <v>38725</v>
      </c>
      <c r="CN19" s="5">
        <v>38915</v>
      </c>
      <c r="CO19" s="5">
        <v>39206</v>
      </c>
      <c r="CP19" s="5">
        <v>39051</v>
      </c>
      <c r="CQ19" s="5">
        <v>39320</v>
      </c>
      <c r="CR19" s="5">
        <v>38985</v>
      </c>
      <c r="CS19" s="5">
        <v>41773</v>
      </c>
      <c r="CT19" s="5">
        <v>41469</v>
      </c>
      <c r="CU19" s="5">
        <v>41396</v>
      </c>
      <c r="CV19" s="5">
        <v>41104</v>
      </c>
      <c r="CW19" s="5">
        <v>41454</v>
      </c>
      <c r="CX19" s="5">
        <v>42185</v>
      </c>
      <c r="CY19" s="5">
        <v>42915</v>
      </c>
      <c r="CZ19" s="5">
        <v>42827</v>
      </c>
      <c r="DA19" s="5">
        <v>42255</v>
      </c>
      <c r="DB19" s="5">
        <v>42386</v>
      </c>
      <c r="DC19" s="5">
        <v>42529</v>
      </c>
      <c r="DD19" s="5">
        <v>43290</v>
      </c>
      <c r="DE19" s="5">
        <v>43347</v>
      </c>
      <c r="DF19" s="5">
        <v>44284</v>
      </c>
      <c r="DG19" s="5">
        <v>45116</v>
      </c>
      <c r="DH19" s="5">
        <v>46736</v>
      </c>
      <c r="DI19" s="5">
        <v>47131</v>
      </c>
      <c r="DJ19" s="5">
        <v>47250</v>
      </c>
      <c r="DK19" s="5">
        <v>46725</v>
      </c>
      <c r="DL19" s="5">
        <v>46283</v>
      </c>
      <c r="DM19" s="5">
        <v>46460</v>
      </c>
      <c r="DN19" s="5">
        <v>46768</v>
      </c>
      <c r="DO19" s="5">
        <v>47157</v>
      </c>
      <c r="DP19" s="5">
        <v>46928</v>
      </c>
      <c r="DQ19" s="5">
        <v>46518</v>
      </c>
      <c r="DR19" s="5">
        <v>44741</v>
      </c>
      <c r="DS19" s="5">
        <v>42359</v>
      </c>
      <c r="DT19" s="5">
        <v>41993</v>
      </c>
      <c r="DU19" s="5">
        <v>41708</v>
      </c>
      <c r="DV19" s="5">
        <v>41883</v>
      </c>
      <c r="DW19" s="5">
        <v>42038</v>
      </c>
      <c r="DX19" s="5">
        <v>42133</v>
      </c>
      <c r="DY19" s="5">
        <v>41808</v>
      </c>
      <c r="DZ19" s="5">
        <v>41865</v>
      </c>
      <c r="EA19" s="5">
        <v>41285</v>
      </c>
      <c r="EB19" s="5">
        <v>41655</v>
      </c>
      <c r="EC19" s="5">
        <v>41925</v>
      </c>
      <c r="ED19" s="5">
        <v>42248</v>
      </c>
      <c r="EE19" s="5">
        <v>42798</v>
      </c>
      <c r="EF19" s="5">
        <v>42912</v>
      </c>
      <c r="EG19" s="5">
        <v>43251</v>
      </c>
      <c r="EH19" s="5">
        <v>43455</v>
      </c>
      <c r="EI19" s="5">
        <v>43538</v>
      </c>
      <c r="EJ19" s="5">
        <v>44483</v>
      </c>
      <c r="EK19" s="5">
        <v>45420</v>
      </c>
      <c r="EL19" s="5">
        <v>45636</v>
      </c>
      <c r="EM19" s="5">
        <v>46238</v>
      </c>
      <c r="EN19" s="5">
        <v>46264</v>
      </c>
      <c r="EO19" s="5">
        <v>46588</v>
      </c>
      <c r="EP19" s="5">
        <v>46713</v>
      </c>
      <c r="EQ19" s="5">
        <v>46805</v>
      </c>
      <c r="ER19" s="5">
        <v>46802</v>
      </c>
      <c r="ES19" s="5">
        <v>46731</v>
      </c>
      <c r="ET19" s="5">
        <v>46702</v>
      </c>
      <c r="EU19" s="5">
        <v>46163</v>
      </c>
      <c r="EV19" s="5">
        <v>46641</v>
      </c>
      <c r="EW19" s="5">
        <v>45855</v>
      </c>
      <c r="EX19" s="5">
        <v>45684</v>
      </c>
      <c r="EY19" s="5">
        <v>45951</v>
      </c>
      <c r="EZ19" s="5">
        <v>46269</v>
      </c>
      <c r="FA19" s="5">
        <v>46956</v>
      </c>
      <c r="FB19" s="5">
        <v>48373</v>
      </c>
      <c r="FC19" s="5">
        <v>49257</v>
      </c>
      <c r="FD19" s="5">
        <v>49308</v>
      </c>
      <c r="FE19" s="5">
        <v>49073</v>
      </c>
      <c r="FF19" s="5">
        <v>47909</v>
      </c>
      <c r="FG19" s="5">
        <v>48820</v>
      </c>
      <c r="FH19" s="5">
        <v>48407</v>
      </c>
      <c r="FI19" s="5">
        <v>49171</v>
      </c>
      <c r="FJ19" s="5">
        <v>50116</v>
      </c>
      <c r="FK19" s="5">
        <v>50935</v>
      </c>
      <c r="FL19" s="5">
        <v>42876</v>
      </c>
      <c r="FM19" s="5">
        <v>52979</v>
      </c>
      <c r="FN19" s="5">
        <v>54125</v>
      </c>
      <c r="FO19" s="5">
        <v>51801</v>
      </c>
      <c r="FP19" s="5">
        <v>51495</v>
      </c>
      <c r="FQ19" s="5">
        <v>50398</v>
      </c>
      <c r="FR19" s="5">
        <v>50372</v>
      </c>
      <c r="FS19" s="5">
        <v>50000</v>
      </c>
      <c r="FT19" s="5">
        <v>49480</v>
      </c>
      <c r="FU19" s="5">
        <v>48772</v>
      </c>
      <c r="FV19" s="5">
        <v>49092</v>
      </c>
      <c r="FW19" s="5">
        <v>49377</v>
      </c>
      <c r="FX19" s="5">
        <v>50229</v>
      </c>
      <c r="FY19" s="5">
        <v>50331</v>
      </c>
      <c r="FZ19" s="5">
        <v>49860</v>
      </c>
      <c r="GA19" s="6">
        <v>50234.45</v>
      </c>
      <c r="GB19" s="6">
        <v>50236.06</v>
      </c>
      <c r="GC19" s="6">
        <v>50260.47</v>
      </c>
      <c r="GD19" s="6">
        <v>50314.17</v>
      </c>
      <c r="GE19" s="6">
        <v>50410.64</v>
      </c>
      <c r="GF19" s="6">
        <v>50560.58</v>
      </c>
      <c r="GG19" s="6">
        <v>50749.49</v>
      </c>
      <c r="GH19" s="6">
        <v>50972.02</v>
      </c>
      <c r="GI19" s="6">
        <v>51173.14</v>
      </c>
      <c r="GJ19" s="6">
        <v>51340.12</v>
      </c>
      <c r="GK19" s="6">
        <v>51510.6</v>
      </c>
      <c r="GL19" s="6">
        <v>51678.64</v>
      </c>
      <c r="GM19" s="6">
        <v>51791.89</v>
      </c>
      <c r="GN19" s="6">
        <v>51926.84</v>
      </c>
      <c r="GO19" s="6">
        <v>52090.47</v>
      </c>
      <c r="GP19" s="6">
        <v>52246.16</v>
      </c>
      <c r="GQ19" s="6">
        <v>52361.89</v>
      </c>
      <c r="GR19" s="6">
        <v>52474.52</v>
      </c>
      <c r="GS19" s="6">
        <v>52598.93</v>
      </c>
      <c r="GT19" s="6">
        <v>52716.05</v>
      </c>
      <c r="GU19" s="6">
        <v>52821.8</v>
      </c>
      <c r="GV19" s="6">
        <v>52929</v>
      </c>
      <c r="GW19" s="6">
        <v>53045.55</v>
      </c>
      <c r="GX19" s="6">
        <v>53159.25</v>
      </c>
      <c r="GY19" s="6">
        <v>53259.17</v>
      </c>
      <c r="GZ19" s="6">
        <v>53357.77</v>
      </c>
      <c r="HA19" s="6">
        <v>53476.3</v>
      </c>
      <c r="HB19" s="6">
        <v>53582.82</v>
      </c>
      <c r="HC19" s="6">
        <v>53680.160000000003</v>
      </c>
      <c r="HD19" s="6">
        <v>53782.03</v>
      </c>
      <c r="HE19" s="6">
        <v>53897.45</v>
      </c>
      <c r="HF19" s="6">
        <v>54008.160000000003</v>
      </c>
      <c r="HG19" s="6">
        <v>54106.93</v>
      </c>
      <c r="HH19" s="6">
        <v>54210.55</v>
      </c>
      <c r="HI19" s="6">
        <v>54323.49</v>
      </c>
      <c r="HJ19" s="6">
        <v>54427.19</v>
      </c>
      <c r="HK19" s="6">
        <v>54520.27</v>
      </c>
      <c r="HL19" s="6">
        <v>54615.39</v>
      </c>
      <c r="HM19" s="6">
        <v>54724.12</v>
      </c>
      <c r="HN19" s="6">
        <v>54826.63</v>
      </c>
      <c r="HO19" t="s">
        <v>240</v>
      </c>
      <c r="HP19" t="b">
        <v>1</v>
      </c>
      <c r="HQ19" s="4" t="s">
        <v>241</v>
      </c>
      <c r="HR19" t="s">
        <v>242</v>
      </c>
      <c r="HS19">
        <v>2023</v>
      </c>
      <c r="HT19">
        <v>4</v>
      </c>
      <c r="HU19" t="s">
        <v>242</v>
      </c>
      <c r="HV19" s="4" t="s">
        <v>314</v>
      </c>
      <c r="HW19" s="4" t="s">
        <v>315</v>
      </c>
      <c r="HX19" t="s">
        <v>245</v>
      </c>
      <c r="HY19" t="s">
        <v>316</v>
      </c>
      <c r="HZ19" t="s">
        <v>247</v>
      </c>
    </row>
    <row r="20" spans="1:234">
      <c r="A20" t="s">
        <v>234</v>
      </c>
      <c r="B20" t="s">
        <v>317</v>
      </c>
      <c r="C20" t="s">
        <v>236</v>
      </c>
      <c r="D20" t="s">
        <v>242</v>
      </c>
      <c r="E20" t="s">
        <v>242</v>
      </c>
      <c r="F20" t="s">
        <v>239</v>
      </c>
      <c r="G20" s="5">
        <v>64.400000000000006</v>
      </c>
      <c r="H20" s="5">
        <v>61.9</v>
      </c>
      <c r="I20" s="5">
        <v>59.7</v>
      </c>
      <c r="J20" s="5">
        <v>58.3</v>
      </c>
      <c r="K20" s="5">
        <v>58.3</v>
      </c>
      <c r="L20" s="5">
        <v>58.6</v>
      </c>
      <c r="M20" s="5">
        <v>59.5</v>
      </c>
      <c r="N20" s="5">
        <v>60.2</v>
      </c>
      <c r="O20" s="5">
        <v>59.6</v>
      </c>
      <c r="P20" s="5">
        <v>60.7</v>
      </c>
      <c r="Q20" s="5">
        <v>60.7</v>
      </c>
      <c r="R20" s="5">
        <v>60.1</v>
      </c>
      <c r="S20" s="5">
        <v>61.4</v>
      </c>
      <c r="T20" s="5">
        <v>62</v>
      </c>
      <c r="U20" s="5">
        <v>62.8</v>
      </c>
      <c r="V20" s="5">
        <v>63.7</v>
      </c>
      <c r="W20" s="5">
        <v>64.099999999999994</v>
      </c>
      <c r="X20" s="5">
        <v>62</v>
      </c>
      <c r="Y20" s="5">
        <v>61.5</v>
      </c>
      <c r="Z20" s="5">
        <v>62.3</v>
      </c>
      <c r="AA20" s="5">
        <v>64.5</v>
      </c>
      <c r="AB20" s="5">
        <v>67</v>
      </c>
      <c r="AC20" s="5">
        <v>66.3</v>
      </c>
      <c r="AD20" s="5">
        <v>65.900000000000006</v>
      </c>
      <c r="AE20" s="5">
        <v>66.3</v>
      </c>
      <c r="AF20" s="5">
        <v>67.3</v>
      </c>
      <c r="AG20" s="5">
        <v>67.599999999999994</v>
      </c>
      <c r="AH20" s="5">
        <v>68.8</v>
      </c>
      <c r="AI20" s="5">
        <v>69</v>
      </c>
      <c r="AJ20" s="5">
        <v>69.7</v>
      </c>
      <c r="AK20" s="5">
        <v>70.900000000000006</v>
      </c>
      <c r="AL20" s="5">
        <v>71.5</v>
      </c>
      <c r="AM20" s="5">
        <v>72.400000000000006</v>
      </c>
      <c r="AN20" s="5">
        <v>72.900000000000006</v>
      </c>
      <c r="AO20" s="5">
        <v>74.5</v>
      </c>
      <c r="AP20" s="5">
        <v>74.8</v>
      </c>
      <c r="AQ20" s="5">
        <v>74.900000000000006</v>
      </c>
      <c r="AR20" s="5">
        <v>74.900000000000006</v>
      </c>
      <c r="AS20" s="5">
        <v>75.3</v>
      </c>
      <c r="AT20" s="5">
        <v>75.599999999999994</v>
      </c>
      <c r="AU20" s="5">
        <v>74.900000000000006</v>
      </c>
      <c r="AV20" s="5">
        <v>76</v>
      </c>
      <c r="AW20" s="5">
        <v>74.8</v>
      </c>
      <c r="AX20" s="5">
        <v>74</v>
      </c>
      <c r="AY20" s="5">
        <v>73.2</v>
      </c>
      <c r="AZ20" s="5">
        <v>72.400000000000006</v>
      </c>
      <c r="BA20" s="5">
        <v>71.7</v>
      </c>
      <c r="BB20" s="5">
        <v>72.400000000000006</v>
      </c>
      <c r="BC20" s="5">
        <v>72.5</v>
      </c>
      <c r="BD20" s="5">
        <v>72.099999999999994</v>
      </c>
      <c r="BE20" s="5">
        <v>72.900000000000006</v>
      </c>
      <c r="BF20" s="5">
        <v>73.3</v>
      </c>
      <c r="BG20" s="5">
        <v>73.5</v>
      </c>
      <c r="BH20" s="5">
        <v>73.7</v>
      </c>
      <c r="BI20" s="5">
        <v>74.5</v>
      </c>
      <c r="BJ20" s="5">
        <v>75.400000000000006</v>
      </c>
      <c r="BK20" s="5">
        <v>76.5</v>
      </c>
      <c r="BL20" s="5">
        <v>78.2</v>
      </c>
      <c r="BM20" s="5">
        <v>78.7</v>
      </c>
      <c r="BN20" s="5">
        <v>79.7</v>
      </c>
      <c r="BO20" s="5">
        <v>78.900000000000006</v>
      </c>
      <c r="BP20" s="5">
        <v>79.599999999999994</v>
      </c>
      <c r="BQ20" s="5">
        <v>79.900000000000006</v>
      </c>
      <c r="BR20" s="5">
        <v>80.2</v>
      </c>
      <c r="BS20" s="5">
        <v>80.7</v>
      </c>
      <c r="BT20" s="5">
        <v>80.2</v>
      </c>
      <c r="BU20" s="5">
        <v>80.599999999999994</v>
      </c>
      <c r="BV20" s="5">
        <v>81.400000000000006</v>
      </c>
      <c r="BW20" s="5">
        <v>81.599999999999994</v>
      </c>
      <c r="BX20" s="5">
        <v>82.8</v>
      </c>
      <c r="BY20" s="5">
        <v>84</v>
      </c>
      <c r="BZ20" s="5">
        <v>85.2</v>
      </c>
      <c r="CA20" s="5">
        <v>86</v>
      </c>
      <c r="CB20" s="5">
        <v>86.7</v>
      </c>
      <c r="CC20" s="5">
        <v>86.8</v>
      </c>
      <c r="CD20" s="5">
        <v>87.4</v>
      </c>
      <c r="CE20" s="5">
        <v>89.4</v>
      </c>
      <c r="CF20" s="5">
        <v>90.3</v>
      </c>
      <c r="CG20" s="5">
        <v>92</v>
      </c>
      <c r="CH20" s="5">
        <v>92.1</v>
      </c>
      <c r="CI20" s="5">
        <v>92.4</v>
      </c>
      <c r="CJ20" s="5">
        <v>92.5</v>
      </c>
      <c r="CK20" s="5">
        <v>93</v>
      </c>
      <c r="CL20" s="5">
        <v>94.6</v>
      </c>
      <c r="CM20" s="5">
        <v>96.2</v>
      </c>
      <c r="CN20" s="5">
        <v>97.2</v>
      </c>
      <c r="CO20" s="5">
        <v>97.8</v>
      </c>
      <c r="CP20" s="5">
        <v>97.2</v>
      </c>
      <c r="CQ20" s="5">
        <v>97</v>
      </c>
      <c r="CR20" s="5">
        <v>96.4</v>
      </c>
      <c r="CS20" s="5">
        <v>100.6</v>
      </c>
      <c r="CT20" s="5">
        <v>100.7</v>
      </c>
      <c r="CU20" s="5">
        <v>101.4</v>
      </c>
      <c r="CV20" s="5">
        <v>100.4</v>
      </c>
      <c r="CW20" s="5">
        <v>101.2</v>
      </c>
      <c r="CX20" s="5">
        <v>102.3</v>
      </c>
      <c r="CY20" s="5">
        <v>103</v>
      </c>
      <c r="CZ20" s="5">
        <v>102.3</v>
      </c>
      <c r="DA20" s="5">
        <v>100.2</v>
      </c>
      <c r="DB20" s="5">
        <v>99.8</v>
      </c>
      <c r="DC20" s="5">
        <v>99.5</v>
      </c>
      <c r="DD20" s="5">
        <v>100.8</v>
      </c>
      <c r="DE20" s="5">
        <v>99.9</v>
      </c>
      <c r="DF20" s="5">
        <v>101.5</v>
      </c>
      <c r="DG20" s="5">
        <v>103.1</v>
      </c>
      <c r="DH20" s="5">
        <v>104.9</v>
      </c>
      <c r="DI20" s="5">
        <v>105.2</v>
      </c>
      <c r="DJ20" s="5">
        <v>104.8</v>
      </c>
      <c r="DK20" s="5">
        <v>104</v>
      </c>
      <c r="DL20" s="5">
        <v>102.7</v>
      </c>
      <c r="DM20" s="5">
        <v>102.3</v>
      </c>
      <c r="DN20" s="5">
        <v>102.4</v>
      </c>
      <c r="DO20" s="5">
        <v>101.9</v>
      </c>
      <c r="DP20" s="5">
        <v>101.2</v>
      </c>
      <c r="DQ20" s="5">
        <v>100.9</v>
      </c>
      <c r="DR20" s="5">
        <v>97.5</v>
      </c>
      <c r="DS20" s="5">
        <v>93.7</v>
      </c>
      <c r="DT20" s="5">
        <v>93.7</v>
      </c>
      <c r="DU20" s="5">
        <v>93.2</v>
      </c>
      <c r="DV20" s="5">
        <v>92.7</v>
      </c>
      <c r="DW20" s="5">
        <v>93.2</v>
      </c>
      <c r="DX20" s="5">
        <v>91.8</v>
      </c>
      <c r="DY20" s="5">
        <v>89.8</v>
      </c>
      <c r="DZ20" s="5">
        <v>89.3</v>
      </c>
      <c r="EA20" s="5">
        <v>87.3</v>
      </c>
      <c r="EB20" s="5">
        <v>86.1</v>
      </c>
      <c r="EC20" s="5">
        <v>86.3</v>
      </c>
      <c r="ED20" s="5">
        <v>86.7</v>
      </c>
      <c r="EE20" s="5">
        <v>86.9</v>
      </c>
      <c r="EF20" s="5">
        <v>87.2</v>
      </c>
      <c r="EG20" s="5">
        <v>87.4</v>
      </c>
      <c r="EH20" s="5">
        <v>87.1</v>
      </c>
      <c r="EI20" s="5">
        <v>87.5</v>
      </c>
      <c r="EJ20" s="5">
        <v>88.7</v>
      </c>
      <c r="EK20" s="5">
        <v>89.6</v>
      </c>
      <c r="EL20" s="5">
        <v>89.8</v>
      </c>
      <c r="EM20" s="5">
        <v>90.1</v>
      </c>
      <c r="EN20" s="5">
        <v>90</v>
      </c>
      <c r="EO20" s="5">
        <v>90.8</v>
      </c>
      <c r="EP20" s="5">
        <v>91.9</v>
      </c>
      <c r="EQ20" s="5">
        <v>93.4</v>
      </c>
      <c r="ER20" s="5">
        <v>95.3</v>
      </c>
      <c r="ES20" s="5">
        <v>95.6</v>
      </c>
      <c r="ET20" s="5">
        <v>95.5</v>
      </c>
      <c r="EU20" s="5">
        <v>95</v>
      </c>
      <c r="EV20" s="5">
        <v>96</v>
      </c>
      <c r="EW20" s="5">
        <v>94.7</v>
      </c>
      <c r="EX20" s="5">
        <v>94.2</v>
      </c>
      <c r="EY20" s="5">
        <v>94.3</v>
      </c>
      <c r="EZ20" s="5">
        <v>94.1</v>
      </c>
      <c r="FA20" s="5">
        <v>95.5</v>
      </c>
      <c r="FB20" s="5">
        <v>97.4</v>
      </c>
      <c r="FC20" s="5">
        <v>99.1</v>
      </c>
      <c r="FD20" s="5">
        <v>98.8</v>
      </c>
      <c r="FE20" s="5">
        <v>98.6</v>
      </c>
      <c r="FF20" s="5">
        <v>96.8</v>
      </c>
      <c r="FG20" s="5">
        <v>98.1</v>
      </c>
      <c r="FH20" s="5">
        <v>98.3</v>
      </c>
      <c r="FI20" s="5">
        <v>100.3</v>
      </c>
      <c r="FJ20" s="5">
        <v>103.2</v>
      </c>
      <c r="FK20" s="5">
        <v>104.2</v>
      </c>
      <c r="FL20" s="5">
        <v>91.7</v>
      </c>
      <c r="FM20" s="5">
        <v>106.5</v>
      </c>
      <c r="FN20" s="5">
        <v>106.9</v>
      </c>
      <c r="FO20" s="5">
        <v>101.6</v>
      </c>
      <c r="FP20" s="5">
        <v>99</v>
      </c>
      <c r="FQ20" s="5">
        <v>96.6</v>
      </c>
      <c r="FR20" s="5">
        <v>96.2</v>
      </c>
      <c r="FS20" s="5">
        <v>96.1</v>
      </c>
      <c r="FT20" s="5">
        <v>95.5</v>
      </c>
      <c r="FU20" s="5">
        <v>94.1</v>
      </c>
      <c r="FV20" s="5">
        <v>94.1</v>
      </c>
      <c r="FW20" s="5">
        <v>94.2</v>
      </c>
      <c r="FX20" s="5">
        <v>95</v>
      </c>
      <c r="FY20" s="5">
        <v>95.2</v>
      </c>
      <c r="FZ20" s="5">
        <v>94.2</v>
      </c>
      <c r="GA20" s="6">
        <v>94.813339999999997</v>
      </c>
      <c r="GB20" s="6">
        <v>94.788390000000007</v>
      </c>
      <c r="GC20" s="6">
        <v>94.825199999999995</v>
      </c>
      <c r="GD20" s="6">
        <v>94.930629999999994</v>
      </c>
      <c r="GE20" s="6">
        <v>95.14264</v>
      </c>
      <c r="GF20" s="6">
        <v>95.457449999999994</v>
      </c>
      <c r="GG20" s="6">
        <v>95.836010000000002</v>
      </c>
      <c r="GH20" s="6">
        <v>96.272480000000002</v>
      </c>
      <c r="GI20" s="6">
        <v>96.6447</v>
      </c>
      <c r="GJ20" s="6">
        <v>96.956019999999995</v>
      </c>
      <c r="GK20" s="6">
        <v>97.274439999999998</v>
      </c>
      <c r="GL20" s="6">
        <v>97.584029999999998</v>
      </c>
      <c r="GM20" s="6">
        <v>97.810919999999996</v>
      </c>
      <c r="GN20" s="6">
        <v>98.073499999999996</v>
      </c>
      <c r="GO20" s="6">
        <v>98.380719999999997</v>
      </c>
      <c r="GP20" s="6">
        <v>98.676339999999996</v>
      </c>
      <c r="GQ20" s="6">
        <v>98.902450000000002</v>
      </c>
      <c r="GR20" s="6">
        <v>99.124979999999994</v>
      </c>
      <c r="GS20" s="6">
        <v>99.370050000000006</v>
      </c>
      <c r="GT20" s="6">
        <v>99.602490000000003</v>
      </c>
      <c r="GU20" s="6">
        <v>99.800039999999996</v>
      </c>
      <c r="GV20" s="6">
        <v>100.0021</v>
      </c>
      <c r="GW20" s="6">
        <v>100.22320000000001</v>
      </c>
      <c r="GX20" s="6">
        <v>100.4396</v>
      </c>
      <c r="GY20" s="6">
        <v>100.6296</v>
      </c>
      <c r="GZ20" s="6">
        <v>100.8172</v>
      </c>
      <c r="HA20" s="6">
        <v>101.0414</v>
      </c>
      <c r="HB20" s="6">
        <v>101.24339999999999</v>
      </c>
      <c r="HC20" s="6">
        <v>101.4269</v>
      </c>
      <c r="HD20" s="6">
        <v>101.6195</v>
      </c>
      <c r="HE20" s="6">
        <v>101.8381</v>
      </c>
      <c r="HF20" s="6">
        <v>102.0478</v>
      </c>
      <c r="HG20" s="6">
        <v>102.2364</v>
      </c>
      <c r="HH20" s="6">
        <v>102.4342</v>
      </c>
      <c r="HI20" s="6">
        <v>102.6498</v>
      </c>
      <c r="HJ20" s="6">
        <v>102.8485</v>
      </c>
      <c r="HK20" s="6">
        <v>103.0287</v>
      </c>
      <c r="HL20" s="6">
        <v>103.21339999999999</v>
      </c>
      <c r="HM20" s="6">
        <v>103.4237</v>
      </c>
      <c r="HN20" s="6">
        <v>103.6225</v>
      </c>
      <c r="HO20" t="s">
        <v>240</v>
      </c>
      <c r="HP20" t="b">
        <v>1</v>
      </c>
      <c r="HQ20" t="s">
        <v>242</v>
      </c>
      <c r="HR20">
        <v>2019</v>
      </c>
      <c r="HS20">
        <v>2023</v>
      </c>
      <c r="HT20">
        <v>4</v>
      </c>
      <c r="HU20" t="s">
        <v>242</v>
      </c>
      <c r="HV20" s="4" t="s">
        <v>318</v>
      </c>
      <c r="HW20" s="4" t="s">
        <v>319</v>
      </c>
      <c r="HX20" t="s">
        <v>245</v>
      </c>
      <c r="HY20" t="s">
        <v>320</v>
      </c>
      <c r="HZ20" t="s">
        <v>247</v>
      </c>
    </row>
    <row r="21" spans="1:234">
      <c r="A21" t="s">
        <v>234</v>
      </c>
      <c r="B21" t="s">
        <v>321</v>
      </c>
      <c r="C21" t="s">
        <v>236</v>
      </c>
      <c r="D21" t="s">
        <v>237</v>
      </c>
      <c r="E21" t="s">
        <v>238</v>
      </c>
      <c r="F21" t="s">
        <v>239</v>
      </c>
      <c r="G21" s="5">
        <v>1E-3</v>
      </c>
      <c r="H21" s="5">
        <v>1E-3</v>
      </c>
      <c r="I21" s="5">
        <v>1E-3</v>
      </c>
      <c r="J21" s="5">
        <v>1E-3</v>
      </c>
      <c r="K21" s="5">
        <v>1E-3</v>
      </c>
      <c r="L21" s="5">
        <v>1E-3</v>
      </c>
      <c r="M21" s="5">
        <v>1E-3</v>
      </c>
      <c r="N21" s="5">
        <v>1E-3</v>
      </c>
      <c r="O21" s="5">
        <v>1E-3</v>
      </c>
      <c r="P21" s="5">
        <v>1E-3</v>
      </c>
      <c r="Q21" s="5">
        <v>1E-3</v>
      </c>
      <c r="R21" s="5">
        <v>1E-3</v>
      </c>
      <c r="S21" s="5">
        <v>1E-3</v>
      </c>
      <c r="T21" s="5">
        <v>1E-3</v>
      </c>
      <c r="U21" s="5">
        <v>1E-3</v>
      </c>
      <c r="V21" s="5">
        <v>1E-3</v>
      </c>
      <c r="W21" s="5">
        <v>1E-3</v>
      </c>
      <c r="X21" s="5">
        <v>1E-3</v>
      </c>
      <c r="Y21" s="5">
        <v>1E-3</v>
      </c>
      <c r="Z21" s="5">
        <v>1E-3</v>
      </c>
      <c r="AA21" s="5">
        <v>1E-3</v>
      </c>
      <c r="AB21" s="5">
        <v>1E-3</v>
      </c>
      <c r="AC21" s="5">
        <v>1E-3</v>
      </c>
      <c r="AD21" s="5">
        <v>1E-3</v>
      </c>
      <c r="AE21" s="5">
        <v>1E-3</v>
      </c>
      <c r="AF21" s="5">
        <v>1E-3</v>
      </c>
      <c r="AG21" s="5">
        <v>1E-3</v>
      </c>
      <c r="AH21" s="5">
        <v>1E-3</v>
      </c>
      <c r="AI21" s="5">
        <v>1E-3</v>
      </c>
      <c r="AJ21" s="5">
        <v>1E-3</v>
      </c>
      <c r="AK21" s="5">
        <v>1E-3</v>
      </c>
      <c r="AL21" s="5">
        <v>1E-3</v>
      </c>
      <c r="AM21" s="5">
        <v>1E-3</v>
      </c>
      <c r="AN21" s="5">
        <v>1E-3</v>
      </c>
      <c r="AO21" s="5">
        <v>1E-3</v>
      </c>
      <c r="AP21" s="5">
        <v>1E-3</v>
      </c>
      <c r="AQ21" s="5">
        <v>1E-3</v>
      </c>
      <c r="AR21" s="5">
        <v>1E-3</v>
      </c>
      <c r="AS21" s="5">
        <v>1E-3</v>
      </c>
      <c r="AT21" s="5">
        <v>1E-3</v>
      </c>
      <c r="AU21" s="5">
        <v>34046</v>
      </c>
      <c r="AV21" s="5">
        <v>33700</v>
      </c>
      <c r="AW21" s="5">
        <v>32997</v>
      </c>
      <c r="AX21" s="5">
        <v>32703</v>
      </c>
      <c r="AY21" s="5">
        <v>31157</v>
      </c>
      <c r="AZ21" s="5">
        <v>31154</v>
      </c>
      <c r="BA21" s="5">
        <v>30931</v>
      </c>
      <c r="BB21" s="5">
        <v>30477</v>
      </c>
      <c r="BC21" s="5">
        <v>29753</v>
      </c>
      <c r="BD21" s="5">
        <v>29567</v>
      </c>
      <c r="BE21" s="5">
        <v>29347</v>
      </c>
      <c r="BF21" s="5">
        <v>28878</v>
      </c>
      <c r="BG21" s="5">
        <v>28826</v>
      </c>
      <c r="BH21" s="5">
        <v>28395</v>
      </c>
      <c r="BI21" s="5">
        <v>28338</v>
      </c>
      <c r="BJ21" s="5">
        <v>28254</v>
      </c>
      <c r="BK21" s="5">
        <v>27930</v>
      </c>
      <c r="BL21" s="5">
        <v>27929</v>
      </c>
      <c r="BM21" s="5">
        <v>27779</v>
      </c>
      <c r="BN21" s="5">
        <v>27692</v>
      </c>
      <c r="BO21" s="5">
        <v>27427</v>
      </c>
      <c r="BP21" s="5">
        <v>27633</v>
      </c>
      <c r="BQ21" s="5">
        <v>27827</v>
      </c>
      <c r="BR21" s="5">
        <v>28071</v>
      </c>
      <c r="BS21" s="5">
        <v>28057</v>
      </c>
      <c r="BT21" s="5">
        <v>28196</v>
      </c>
      <c r="BU21" s="5">
        <v>28614</v>
      </c>
      <c r="BV21" s="5">
        <v>28724</v>
      </c>
      <c r="BW21" s="5">
        <v>27824</v>
      </c>
      <c r="BX21" s="5">
        <v>28886</v>
      </c>
      <c r="BY21" s="5">
        <v>28773</v>
      </c>
      <c r="BZ21" s="5">
        <v>29756</v>
      </c>
      <c r="CA21" s="5">
        <v>30443</v>
      </c>
      <c r="CB21" s="5">
        <v>29780</v>
      </c>
      <c r="CC21" s="5">
        <v>29989</v>
      </c>
      <c r="CD21" s="5">
        <v>30708</v>
      </c>
      <c r="CE21" s="5">
        <v>31385</v>
      </c>
      <c r="CF21" s="5">
        <v>31739</v>
      </c>
      <c r="CG21" s="5">
        <v>32284</v>
      </c>
      <c r="CH21" s="5">
        <v>32113</v>
      </c>
      <c r="CI21" s="5">
        <v>32690</v>
      </c>
      <c r="CJ21" s="5">
        <v>31851</v>
      </c>
      <c r="CK21" s="5">
        <v>31047</v>
      </c>
      <c r="CL21" s="5">
        <v>31566</v>
      </c>
      <c r="CM21" s="5">
        <v>31481</v>
      </c>
      <c r="CN21" s="5">
        <v>32059</v>
      </c>
      <c r="CO21" s="5">
        <v>31741</v>
      </c>
      <c r="CP21" s="5">
        <v>31920</v>
      </c>
      <c r="CQ21" s="5">
        <v>31630</v>
      </c>
      <c r="CR21" s="5">
        <v>31411</v>
      </c>
      <c r="CS21" s="5">
        <v>31704</v>
      </c>
      <c r="CT21" s="5">
        <v>31787</v>
      </c>
      <c r="CU21" s="5">
        <v>30588</v>
      </c>
      <c r="CV21" s="5">
        <v>30918</v>
      </c>
      <c r="CW21" s="5">
        <v>31059</v>
      </c>
      <c r="CX21" s="5">
        <v>31167</v>
      </c>
      <c r="CY21" s="5">
        <v>31726</v>
      </c>
      <c r="CZ21" s="5">
        <v>30623</v>
      </c>
      <c r="DA21" s="5">
        <v>30285</v>
      </c>
      <c r="DB21" s="5">
        <v>30029</v>
      </c>
      <c r="DC21" s="5">
        <v>30501</v>
      </c>
      <c r="DD21" s="5">
        <v>30691</v>
      </c>
      <c r="DE21" s="5">
        <v>30209</v>
      </c>
      <c r="DF21" s="5">
        <v>30172</v>
      </c>
      <c r="DG21" s="5">
        <v>30542</v>
      </c>
      <c r="DH21" s="5">
        <v>30695</v>
      </c>
      <c r="DI21" s="5">
        <v>30690</v>
      </c>
      <c r="DJ21" s="5">
        <v>30971</v>
      </c>
      <c r="DK21" s="5">
        <v>30938</v>
      </c>
      <c r="DL21" s="5">
        <v>30479</v>
      </c>
      <c r="DM21" s="5">
        <v>29737</v>
      </c>
      <c r="DN21" s="5">
        <v>29819</v>
      </c>
      <c r="DO21" s="5">
        <v>29811</v>
      </c>
      <c r="DP21" s="5">
        <v>29134</v>
      </c>
      <c r="DQ21" s="5">
        <v>28065</v>
      </c>
      <c r="DR21" s="5">
        <v>26379</v>
      </c>
      <c r="DS21" s="5">
        <v>24139</v>
      </c>
      <c r="DT21" s="5">
        <v>23714</v>
      </c>
      <c r="DU21" s="5">
        <v>24047</v>
      </c>
      <c r="DV21" s="5">
        <v>23640</v>
      </c>
      <c r="DW21" s="5">
        <v>24809</v>
      </c>
      <c r="DX21" s="5">
        <v>26116</v>
      </c>
      <c r="DY21" s="5">
        <v>26703</v>
      </c>
      <c r="DZ21" s="5">
        <v>26309</v>
      </c>
      <c r="EA21" s="5">
        <v>26959</v>
      </c>
      <c r="EB21" s="5">
        <v>27587</v>
      </c>
      <c r="EC21" s="5">
        <v>27407</v>
      </c>
      <c r="ED21" s="5">
        <v>27878</v>
      </c>
      <c r="EE21" s="5">
        <v>27241</v>
      </c>
      <c r="EF21" s="5">
        <v>27138</v>
      </c>
      <c r="EG21" s="5">
        <v>26738</v>
      </c>
      <c r="EH21" s="5">
        <v>27365</v>
      </c>
      <c r="EI21" s="5">
        <v>27680</v>
      </c>
      <c r="EJ21" s="5">
        <v>28300</v>
      </c>
      <c r="EK21" s="5">
        <v>28879</v>
      </c>
      <c r="EL21" s="5">
        <v>28915</v>
      </c>
      <c r="EM21" s="5">
        <v>29051</v>
      </c>
      <c r="EN21" s="5">
        <v>29379</v>
      </c>
      <c r="EO21" s="5">
        <v>29562</v>
      </c>
      <c r="EP21" s="5">
        <v>29812</v>
      </c>
      <c r="EQ21" s="5">
        <v>30486</v>
      </c>
      <c r="ER21" s="5">
        <v>31040</v>
      </c>
      <c r="ES21" s="5">
        <v>30520</v>
      </c>
      <c r="ET21" s="5">
        <v>30838</v>
      </c>
      <c r="EU21" s="5">
        <v>30495</v>
      </c>
      <c r="EV21" s="5">
        <v>30270</v>
      </c>
      <c r="EW21" s="5">
        <v>30083</v>
      </c>
      <c r="EX21" s="5">
        <v>30040</v>
      </c>
      <c r="EY21" s="5">
        <v>31262</v>
      </c>
      <c r="EZ21" s="5">
        <v>31433</v>
      </c>
      <c r="FA21" s="5">
        <v>31465</v>
      </c>
      <c r="FB21" s="5">
        <v>31771</v>
      </c>
      <c r="FC21" s="5">
        <v>31122</v>
      </c>
      <c r="FD21" s="5">
        <v>30845</v>
      </c>
      <c r="FE21" s="5">
        <v>30983</v>
      </c>
      <c r="FF21" s="5">
        <v>30691</v>
      </c>
      <c r="FG21" s="5">
        <v>30952</v>
      </c>
      <c r="FH21" s="5">
        <v>30916</v>
      </c>
      <c r="FI21" s="5">
        <v>31305</v>
      </c>
      <c r="FJ21" s="5">
        <v>31223</v>
      </c>
      <c r="FK21" s="5">
        <v>30778</v>
      </c>
      <c r="FL21" s="5">
        <v>20340</v>
      </c>
      <c r="FM21" s="5">
        <v>28316</v>
      </c>
      <c r="FN21" s="5">
        <v>29247</v>
      </c>
      <c r="FO21" s="5">
        <v>29114</v>
      </c>
      <c r="FP21" s="5">
        <v>30313</v>
      </c>
      <c r="FQ21" s="5">
        <v>29747</v>
      </c>
      <c r="FR21" s="5">
        <v>30186</v>
      </c>
      <c r="FS21" s="5">
        <v>31142</v>
      </c>
      <c r="FT21" s="5">
        <v>31695</v>
      </c>
      <c r="FU21" s="5">
        <v>32025</v>
      </c>
      <c r="FV21" s="5">
        <v>32646</v>
      </c>
      <c r="FW21" s="5">
        <v>32530</v>
      </c>
      <c r="FX21" s="5">
        <v>32611</v>
      </c>
      <c r="FY21" s="5">
        <v>32653</v>
      </c>
      <c r="FZ21" s="5">
        <v>32233</v>
      </c>
      <c r="GA21" s="6">
        <v>31965.05</v>
      </c>
      <c r="GB21" s="6">
        <v>31851.68</v>
      </c>
      <c r="GC21" s="6">
        <v>31869.71</v>
      </c>
      <c r="GD21" s="6">
        <v>31969.69</v>
      </c>
      <c r="GE21" s="6">
        <v>32158.35</v>
      </c>
      <c r="GF21" s="6">
        <v>32446.18</v>
      </c>
      <c r="GG21" s="6">
        <v>32730.74</v>
      </c>
      <c r="GH21" s="6">
        <v>33023.85</v>
      </c>
      <c r="GI21" s="6">
        <v>33265.22</v>
      </c>
      <c r="GJ21" s="6">
        <v>33478.629999999997</v>
      </c>
      <c r="GK21" s="6">
        <v>33672.85</v>
      </c>
      <c r="GL21" s="6">
        <v>33836.089999999997</v>
      </c>
      <c r="GM21" s="6">
        <v>33984.959999999999</v>
      </c>
      <c r="GN21" s="6">
        <v>34112.949999999997</v>
      </c>
      <c r="GO21" s="6">
        <v>34236.58</v>
      </c>
      <c r="GP21" s="6">
        <v>34361.78</v>
      </c>
      <c r="GQ21" s="6">
        <v>34473.040000000001</v>
      </c>
      <c r="GR21" s="6">
        <v>34572.980000000003</v>
      </c>
      <c r="GS21" s="6">
        <v>34679.57</v>
      </c>
      <c r="GT21" s="6">
        <v>34779.32</v>
      </c>
      <c r="GU21" s="6">
        <v>34862.94</v>
      </c>
      <c r="GV21" s="6">
        <v>34963.22</v>
      </c>
      <c r="GW21" s="6">
        <v>35073.24</v>
      </c>
      <c r="GX21" s="6">
        <v>35188.49</v>
      </c>
      <c r="GY21" s="6">
        <v>35300.129999999997</v>
      </c>
      <c r="GZ21" s="6">
        <v>35419.800000000003</v>
      </c>
      <c r="HA21" s="6">
        <v>35544.1</v>
      </c>
      <c r="HB21" s="6">
        <v>35666.080000000002</v>
      </c>
      <c r="HC21" s="6">
        <v>35786.11</v>
      </c>
      <c r="HD21" s="6">
        <v>35907.93</v>
      </c>
      <c r="HE21" s="6">
        <v>36035.78</v>
      </c>
      <c r="HF21" s="6">
        <v>36162.42</v>
      </c>
      <c r="HG21" s="6">
        <v>36280.339999999997</v>
      </c>
      <c r="HH21" s="6">
        <v>36406.53</v>
      </c>
      <c r="HI21" s="6">
        <v>36533.919999999998</v>
      </c>
      <c r="HJ21" s="6">
        <v>36649.589999999997</v>
      </c>
      <c r="HK21" s="6">
        <v>36771.57</v>
      </c>
      <c r="HL21" s="6">
        <v>36891.54</v>
      </c>
      <c r="HM21" s="6">
        <v>37016.22</v>
      </c>
      <c r="HN21" s="6">
        <v>37137.769999999997</v>
      </c>
      <c r="HO21" t="s">
        <v>240</v>
      </c>
      <c r="HP21" t="b">
        <v>1</v>
      </c>
      <c r="HQ21" s="4" t="s">
        <v>241</v>
      </c>
      <c r="HR21" t="s">
        <v>242</v>
      </c>
      <c r="HS21">
        <v>2023</v>
      </c>
      <c r="HT21">
        <v>4</v>
      </c>
      <c r="HU21" t="s">
        <v>242</v>
      </c>
      <c r="HV21" s="4" t="s">
        <v>322</v>
      </c>
      <c r="HW21" s="4" t="s">
        <v>323</v>
      </c>
      <c r="HX21" t="s">
        <v>245</v>
      </c>
      <c r="HY21" t="s">
        <v>324</v>
      </c>
      <c r="HZ21" t="s">
        <v>247</v>
      </c>
    </row>
    <row r="22" spans="1:234">
      <c r="A22" t="s">
        <v>234</v>
      </c>
      <c r="B22" t="s">
        <v>325</v>
      </c>
      <c r="C22" t="s">
        <v>236</v>
      </c>
      <c r="D22" t="s">
        <v>308</v>
      </c>
      <c r="E22" t="s">
        <v>242</v>
      </c>
      <c r="F22" t="s">
        <v>239</v>
      </c>
      <c r="G22" s="5">
        <v>5.8</v>
      </c>
      <c r="H22" s="5">
        <v>6.3</v>
      </c>
      <c r="I22" s="5">
        <v>7.1</v>
      </c>
      <c r="J22" s="5">
        <v>8</v>
      </c>
      <c r="K22" s="5">
        <v>8.9</v>
      </c>
      <c r="L22" s="5">
        <v>9.6</v>
      </c>
      <c r="M22" s="5">
        <v>9.9</v>
      </c>
      <c r="N22" s="5">
        <v>10.199999999999999</v>
      </c>
      <c r="O22" s="5">
        <v>10.4</v>
      </c>
      <c r="P22" s="5">
        <v>10.6</v>
      </c>
      <c r="Q22" s="5">
        <v>10.8</v>
      </c>
      <c r="R22" s="5">
        <v>11.1</v>
      </c>
      <c r="S22" s="5">
        <v>11.3</v>
      </c>
      <c r="T22" s="5">
        <v>11.4</v>
      </c>
      <c r="U22" s="5">
        <v>11.5</v>
      </c>
      <c r="V22" s="5">
        <v>11.7</v>
      </c>
      <c r="W22" s="5">
        <v>11.8</v>
      </c>
      <c r="X22" s="5">
        <v>11.9</v>
      </c>
      <c r="Y22" s="5">
        <v>11.7</v>
      </c>
      <c r="Z22" s="5">
        <v>11.6</v>
      </c>
      <c r="AA22" s="5">
        <v>11.5</v>
      </c>
      <c r="AB22" s="5">
        <v>11.4</v>
      </c>
      <c r="AC22" s="5">
        <v>11.3</v>
      </c>
      <c r="AD22" s="5">
        <v>11.3</v>
      </c>
      <c r="AE22" s="5">
        <v>11.3</v>
      </c>
      <c r="AF22" s="5">
        <v>11.3</v>
      </c>
      <c r="AG22" s="5">
        <v>11.4</v>
      </c>
      <c r="AH22" s="5">
        <v>11.3</v>
      </c>
      <c r="AI22" s="5">
        <v>11.1</v>
      </c>
      <c r="AJ22" s="5">
        <v>10.7</v>
      </c>
      <c r="AK22" s="5">
        <v>10.199999999999999</v>
      </c>
      <c r="AL22" s="5">
        <v>9.6999999999999993</v>
      </c>
      <c r="AM22" s="5">
        <v>9.1999999999999993</v>
      </c>
      <c r="AN22" s="5">
        <v>8.6999999999999993</v>
      </c>
      <c r="AO22" s="5">
        <v>8.4</v>
      </c>
      <c r="AP22" s="5">
        <v>8</v>
      </c>
      <c r="AQ22" s="5">
        <v>7.6</v>
      </c>
      <c r="AR22" s="5">
        <v>7.2</v>
      </c>
      <c r="AS22" s="5">
        <v>7.1</v>
      </c>
      <c r="AT22" s="5">
        <v>7</v>
      </c>
      <c r="AU22" s="5">
        <v>6.9</v>
      </c>
      <c r="AV22" s="5">
        <v>6.9</v>
      </c>
      <c r="AW22" s="5">
        <v>7.1</v>
      </c>
      <c r="AX22" s="5">
        <v>7.5</v>
      </c>
      <c r="AY22" s="5">
        <v>8</v>
      </c>
      <c r="AZ22" s="5">
        <v>8.6999999999999993</v>
      </c>
      <c r="BA22" s="5">
        <v>9.1999999999999993</v>
      </c>
      <c r="BB22" s="5">
        <v>9.5</v>
      </c>
      <c r="BC22" s="5">
        <v>9.6999999999999993</v>
      </c>
      <c r="BD22" s="5">
        <v>9.8000000000000007</v>
      </c>
      <c r="BE22" s="5">
        <v>9.9</v>
      </c>
      <c r="BF22" s="5">
        <v>10.4</v>
      </c>
      <c r="BG22" s="5">
        <v>10.6</v>
      </c>
      <c r="BH22" s="5">
        <v>10.4</v>
      </c>
      <c r="BI22" s="5">
        <v>10.199999999999999</v>
      </c>
      <c r="BJ22" s="5">
        <v>10.3</v>
      </c>
      <c r="BK22" s="5">
        <v>9.9</v>
      </c>
      <c r="BL22" s="5">
        <v>9.6999999999999993</v>
      </c>
      <c r="BM22" s="5">
        <v>9.4</v>
      </c>
      <c r="BN22" s="5">
        <v>9</v>
      </c>
      <c r="BO22" s="5">
        <v>8.9</v>
      </c>
      <c r="BP22" s="5">
        <v>8.6999999999999993</v>
      </c>
      <c r="BQ22" s="5">
        <v>8.6</v>
      </c>
      <c r="BR22" s="5">
        <v>8.3000000000000007</v>
      </c>
      <c r="BS22" s="5">
        <v>8.1999999999999993</v>
      </c>
      <c r="BT22" s="5">
        <v>8.3000000000000007</v>
      </c>
      <c r="BU22" s="5">
        <v>8.1</v>
      </c>
      <c r="BV22" s="5">
        <v>7.8</v>
      </c>
      <c r="BW22" s="5">
        <v>7.3</v>
      </c>
      <c r="BX22" s="5">
        <v>7.2</v>
      </c>
      <c r="BY22" s="5">
        <v>6.8</v>
      </c>
      <c r="BZ22" s="5">
        <v>6.5</v>
      </c>
      <c r="CA22" s="5">
        <v>6.4</v>
      </c>
      <c r="CB22" s="5">
        <v>6.3</v>
      </c>
      <c r="CC22" s="5">
        <v>6.2</v>
      </c>
      <c r="CD22" s="5">
        <v>6.1</v>
      </c>
      <c r="CE22" s="5">
        <v>6.2</v>
      </c>
      <c r="CF22" s="5">
        <v>6</v>
      </c>
      <c r="CG22" s="5">
        <v>5.9</v>
      </c>
      <c r="CH22" s="5">
        <v>5.8</v>
      </c>
      <c r="CI22" s="5">
        <v>5.8</v>
      </c>
      <c r="CJ22" s="5">
        <v>5.5</v>
      </c>
      <c r="CK22" s="5">
        <v>5.3</v>
      </c>
      <c r="CL22" s="5">
        <v>5.2</v>
      </c>
      <c r="CM22" s="5">
        <v>5.0999999999999996</v>
      </c>
      <c r="CN22" s="5">
        <v>5</v>
      </c>
      <c r="CO22" s="5">
        <v>5.0999999999999996</v>
      </c>
      <c r="CP22" s="5">
        <v>5.2</v>
      </c>
      <c r="CQ22" s="5">
        <v>5.2</v>
      </c>
      <c r="CR22" s="5">
        <v>5.2</v>
      </c>
      <c r="CS22" s="5">
        <v>5.3</v>
      </c>
      <c r="CT22" s="5">
        <v>5.0999999999999996</v>
      </c>
      <c r="CU22" s="5">
        <v>5.2</v>
      </c>
      <c r="CV22" s="5">
        <v>4.9000000000000004</v>
      </c>
      <c r="CW22" s="5">
        <v>5</v>
      </c>
      <c r="CX22" s="5">
        <v>4.9000000000000004</v>
      </c>
      <c r="CY22" s="5">
        <v>4.8</v>
      </c>
      <c r="CZ22" s="5">
        <v>4.8</v>
      </c>
      <c r="DA22" s="5">
        <v>4.7</v>
      </c>
      <c r="DB22" s="5">
        <v>4.7</v>
      </c>
      <c r="DC22" s="5">
        <v>4.7</v>
      </c>
      <c r="DD22" s="5">
        <v>4.8</v>
      </c>
      <c r="DE22" s="5">
        <v>4.7</v>
      </c>
      <c r="DF22" s="5">
        <v>5.0999999999999996</v>
      </c>
      <c r="DG22" s="5">
        <v>5.2</v>
      </c>
      <c r="DH22" s="5">
        <v>5.5</v>
      </c>
      <c r="DI22" s="5">
        <v>5.5</v>
      </c>
      <c r="DJ22" s="5">
        <v>5.5</v>
      </c>
      <c r="DK22" s="5">
        <v>5.5</v>
      </c>
      <c r="DL22" s="5">
        <v>5.4</v>
      </c>
      <c r="DM22" s="5">
        <v>5.3</v>
      </c>
      <c r="DN22" s="5">
        <v>5.2</v>
      </c>
      <c r="DO22" s="5">
        <v>5.2</v>
      </c>
      <c r="DP22" s="5">
        <v>5.4</v>
      </c>
      <c r="DQ22" s="5">
        <v>5.9</v>
      </c>
      <c r="DR22" s="5">
        <v>6.4</v>
      </c>
      <c r="DS22" s="5">
        <v>7.1</v>
      </c>
      <c r="DT22" s="5">
        <v>7.8</v>
      </c>
      <c r="DU22" s="5">
        <v>7.8</v>
      </c>
      <c r="DV22" s="5">
        <v>7.8</v>
      </c>
      <c r="DW22" s="5">
        <v>8</v>
      </c>
      <c r="DX22" s="5">
        <v>7.9</v>
      </c>
      <c r="DY22" s="5">
        <v>7.8</v>
      </c>
      <c r="DZ22" s="5">
        <v>7.9</v>
      </c>
      <c r="EA22" s="5">
        <v>7.8</v>
      </c>
      <c r="EB22" s="5">
        <v>7.9</v>
      </c>
      <c r="EC22" s="5">
        <v>8.3000000000000007</v>
      </c>
      <c r="ED22" s="5">
        <v>8.4</v>
      </c>
      <c r="EE22" s="5">
        <v>8.1999999999999993</v>
      </c>
      <c r="EF22" s="5">
        <v>8</v>
      </c>
      <c r="EG22" s="5">
        <v>7.9</v>
      </c>
      <c r="EH22" s="5">
        <v>7.8</v>
      </c>
      <c r="EI22" s="5">
        <v>7.9</v>
      </c>
      <c r="EJ22" s="5">
        <v>7.8</v>
      </c>
      <c r="EK22" s="5">
        <v>7.6</v>
      </c>
      <c r="EL22" s="5">
        <v>7.2</v>
      </c>
      <c r="EM22" s="5">
        <v>6.8</v>
      </c>
      <c r="EN22" s="5">
        <v>6.3</v>
      </c>
      <c r="EO22" s="5">
        <v>6</v>
      </c>
      <c r="EP22" s="5">
        <v>5.7</v>
      </c>
      <c r="EQ22" s="5">
        <v>5.6</v>
      </c>
      <c r="ER22" s="5">
        <v>5.6</v>
      </c>
      <c r="ES22" s="5">
        <v>5.4</v>
      </c>
      <c r="ET22" s="5">
        <v>5.0999999999999996</v>
      </c>
      <c r="EU22" s="5">
        <v>5.0999999999999996</v>
      </c>
      <c r="EV22" s="5">
        <v>4.9000000000000004</v>
      </c>
      <c r="EW22" s="5">
        <v>4.9000000000000004</v>
      </c>
      <c r="EX22" s="5">
        <v>4.8</v>
      </c>
      <c r="EY22" s="5">
        <v>4.5999999999999996</v>
      </c>
      <c r="EZ22" s="5">
        <v>4.5</v>
      </c>
      <c r="FA22" s="5">
        <v>4.3</v>
      </c>
      <c r="FB22" s="5">
        <v>4.4000000000000004</v>
      </c>
      <c r="FC22" s="5">
        <v>4.3</v>
      </c>
      <c r="FD22" s="5">
        <v>4.0999999999999996</v>
      </c>
      <c r="FE22" s="5">
        <v>4.2</v>
      </c>
      <c r="FF22" s="5">
        <v>4.0999999999999996</v>
      </c>
      <c r="FG22" s="5">
        <v>3.9</v>
      </c>
      <c r="FH22" s="5">
        <v>3.9</v>
      </c>
      <c r="FI22" s="5">
        <v>3.9</v>
      </c>
      <c r="FJ22" s="5">
        <v>3.9</v>
      </c>
      <c r="FK22" s="5">
        <v>4.0999999999999996</v>
      </c>
      <c r="FL22" s="5">
        <v>4.2</v>
      </c>
      <c r="FM22" s="5">
        <v>4.9000000000000004</v>
      </c>
      <c r="FN22" s="5">
        <v>5.3</v>
      </c>
      <c r="FO22" s="5">
        <v>5.0999999999999996</v>
      </c>
      <c r="FP22" s="5">
        <v>4.8</v>
      </c>
      <c r="FQ22" s="5">
        <v>4.4000000000000004</v>
      </c>
      <c r="FR22" s="5">
        <v>4.2</v>
      </c>
      <c r="FS22" s="5">
        <v>3.9</v>
      </c>
      <c r="FT22" s="5">
        <v>3.9</v>
      </c>
      <c r="FU22" s="5">
        <v>3.8</v>
      </c>
      <c r="FV22" s="5">
        <v>3.9</v>
      </c>
      <c r="FW22" s="5">
        <v>3.9</v>
      </c>
      <c r="FX22" s="5">
        <v>4.2</v>
      </c>
      <c r="FY22" s="5">
        <v>4.0999999999999996</v>
      </c>
      <c r="FZ22" s="5">
        <v>3.8</v>
      </c>
      <c r="GA22" s="6">
        <v>3.9471409999999998</v>
      </c>
      <c r="GB22" s="6">
        <v>4.0189519999999996</v>
      </c>
      <c r="GC22" s="6">
        <v>4.0428709999999999</v>
      </c>
      <c r="GD22" s="6">
        <v>4.0428730000000002</v>
      </c>
      <c r="GE22" s="6">
        <v>4.0094589999999997</v>
      </c>
      <c r="GF22" s="6">
        <v>3.9233769999999999</v>
      </c>
      <c r="GG22" s="6">
        <v>3.8659289999999999</v>
      </c>
      <c r="GH22" s="6">
        <v>3.8084790000000002</v>
      </c>
      <c r="GI22" s="6">
        <v>3.76919</v>
      </c>
      <c r="GJ22" s="6">
        <v>3.7548490000000001</v>
      </c>
      <c r="GK22" s="6">
        <v>3.7501419999999999</v>
      </c>
      <c r="GL22" s="6">
        <v>3.7501470000000001</v>
      </c>
      <c r="GM22" s="6">
        <v>3.7501470000000001</v>
      </c>
      <c r="GN22" s="6">
        <v>3.7502149999999999</v>
      </c>
      <c r="GO22" s="6">
        <v>3.7501929999999999</v>
      </c>
      <c r="GP22" s="6">
        <v>3.7501799999999998</v>
      </c>
      <c r="GQ22" s="6">
        <v>3.7501220000000002</v>
      </c>
      <c r="GR22" s="6">
        <v>3.7500460000000002</v>
      </c>
      <c r="GS22" s="6">
        <v>3.7499929999999999</v>
      </c>
      <c r="GT22" s="6">
        <v>3.7499030000000002</v>
      </c>
      <c r="GU22" s="6">
        <v>3.7499030000000002</v>
      </c>
      <c r="GV22" s="6">
        <v>3.750038</v>
      </c>
      <c r="GW22" s="6">
        <v>3.7500619999999998</v>
      </c>
      <c r="GX22" s="6">
        <v>3.7500529999999999</v>
      </c>
      <c r="GY22" s="6">
        <v>3.7500399999999998</v>
      </c>
      <c r="GZ22" s="6">
        <v>3.7500520000000002</v>
      </c>
      <c r="HA22" s="6">
        <v>3.7499739999999999</v>
      </c>
      <c r="HB22" s="6">
        <v>3.7499790000000002</v>
      </c>
      <c r="HC22" s="6">
        <v>3.7499630000000002</v>
      </c>
      <c r="HD22" s="6">
        <v>3.7499850000000001</v>
      </c>
      <c r="HE22" s="6">
        <v>3.7499760000000002</v>
      </c>
      <c r="HF22" s="6">
        <v>3.7499739999999999</v>
      </c>
      <c r="HG22" s="6">
        <v>3.7500520000000002</v>
      </c>
      <c r="HH22" s="6">
        <v>3.75014</v>
      </c>
      <c r="HI22" s="6">
        <v>3.7501739999999999</v>
      </c>
      <c r="HJ22" s="6">
        <v>3.7502070000000001</v>
      </c>
      <c r="HK22" s="6">
        <v>3.7502209999999998</v>
      </c>
      <c r="HL22" s="6">
        <v>3.75021</v>
      </c>
      <c r="HM22" s="6">
        <v>3.7501289999999998</v>
      </c>
      <c r="HN22" s="6">
        <v>3.7500819999999999</v>
      </c>
      <c r="HO22" t="s">
        <v>240</v>
      </c>
      <c r="HP22" t="b">
        <v>1</v>
      </c>
      <c r="HQ22" t="s">
        <v>242</v>
      </c>
      <c r="HR22" t="s">
        <v>242</v>
      </c>
      <c r="HS22">
        <v>2023</v>
      </c>
      <c r="HT22">
        <v>4</v>
      </c>
      <c r="HU22" t="s">
        <v>242</v>
      </c>
      <c r="HV22" t="s">
        <v>326</v>
      </c>
      <c r="HW22" s="4" t="s">
        <v>327</v>
      </c>
      <c r="HX22" t="s">
        <v>245</v>
      </c>
      <c r="HY22" t="s">
        <v>328</v>
      </c>
      <c r="HZ22" t="s">
        <v>247</v>
      </c>
    </row>
    <row r="23" spans="1:234">
      <c r="A23" t="s">
        <v>234</v>
      </c>
      <c r="B23" t="s">
        <v>329</v>
      </c>
      <c r="C23" t="s">
        <v>236</v>
      </c>
      <c r="D23" t="s">
        <v>242</v>
      </c>
      <c r="E23" t="s">
        <v>330</v>
      </c>
      <c r="F23" t="s">
        <v>239</v>
      </c>
      <c r="G23" s="5">
        <v>1558</v>
      </c>
      <c r="H23" s="5">
        <v>1700</v>
      </c>
      <c r="I23" s="5">
        <v>1905</v>
      </c>
      <c r="J23" s="5">
        <v>2169</v>
      </c>
      <c r="K23" s="5">
        <v>2403</v>
      </c>
      <c r="L23" s="5">
        <v>2588</v>
      </c>
      <c r="M23" s="5">
        <v>2684</v>
      </c>
      <c r="N23" s="5">
        <v>2761</v>
      </c>
      <c r="O23" s="5">
        <v>2803</v>
      </c>
      <c r="P23" s="5">
        <v>2841</v>
      </c>
      <c r="Q23" s="5">
        <v>2897</v>
      </c>
      <c r="R23" s="5">
        <v>2960</v>
      </c>
      <c r="S23" s="5">
        <v>2998</v>
      </c>
      <c r="T23" s="5">
        <v>3049</v>
      </c>
      <c r="U23" s="5">
        <v>3109</v>
      </c>
      <c r="V23" s="5">
        <v>3167</v>
      </c>
      <c r="W23" s="5">
        <v>3243</v>
      </c>
      <c r="X23" s="5">
        <v>3265</v>
      </c>
      <c r="Y23" s="5">
        <v>3238</v>
      </c>
      <c r="Z23" s="5">
        <v>3217</v>
      </c>
      <c r="AA23" s="5">
        <v>3180</v>
      </c>
      <c r="AB23" s="5">
        <v>3152</v>
      </c>
      <c r="AC23" s="5">
        <v>3137</v>
      </c>
      <c r="AD23" s="5">
        <v>3135</v>
      </c>
      <c r="AE23" s="5">
        <v>3150</v>
      </c>
      <c r="AF23" s="5">
        <v>3159</v>
      </c>
      <c r="AG23" s="5">
        <v>3177</v>
      </c>
      <c r="AH23" s="5">
        <v>3156</v>
      </c>
      <c r="AI23" s="5">
        <v>3113</v>
      </c>
      <c r="AJ23" s="5">
        <v>3021</v>
      </c>
      <c r="AK23" s="5">
        <v>2885</v>
      </c>
      <c r="AL23" s="5">
        <v>2741</v>
      </c>
      <c r="AM23" s="5">
        <v>2613</v>
      </c>
      <c r="AN23" s="5">
        <v>2490</v>
      </c>
      <c r="AO23" s="5">
        <v>2385</v>
      </c>
      <c r="AP23" s="5">
        <v>2293</v>
      </c>
      <c r="AQ23" s="5">
        <v>2179</v>
      </c>
      <c r="AR23" s="5">
        <v>2083</v>
      </c>
      <c r="AS23" s="5">
        <v>2045</v>
      </c>
      <c r="AT23" s="5">
        <v>2021</v>
      </c>
      <c r="AU23" s="5">
        <v>2004</v>
      </c>
      <c r="AV23" s="5">
        <v>2002</v>
      </c>
      <c r="AW23" s="5">
        <v>2049</v>
      </c>
      <c r="AX23" s="5">
        <v>2158</v>
      </c>
      <c r="AY23" s="5">
        <v>2306</v>
      </c>
      <c r="AZ23" s="5">
        <v>2492</v>
      </c>
      <c r="BA23" s="5">
        <v>2624</v>
      </c>
      <c r="BB23" s="5">
        <v>2697</v>
      </c>
      <c r="BC23" s="5">
        <v>2762</v>
      </c>
      <c r="BD23" s="5">
        <v>2777</v>
      </c>
      <c r="BE23" s="5">
        <v>2815</v>
      </c>
      <c r="BF23" s="5">
        <v>2932</v>
      </c>
      <c r="BG23" s="5">
        <v>3004</v>
      </c>
      <c r="BH23" s="5">
        <v>2931</v>
      </c>
      <c r="BI23" s="5">
        <v>2890</v>
      </c>
      <c r="BJ23" s="5">
        <v>2892</v>
      </c>
      <c r="BK23" s="5">
        <v>2806</v>
      </c>
      <c r="BL23" s="5">
        <v>2736</v>
      </c>
      <c r="BM23" s="5">
        <v>2639</v>
      </c>
      <c r="BN23" s="5">
        <v>2521</v>
      </c>
      <c r="BO23" s="5">
        <v>2497</v>
      </c>
      <c r="BP23" s="5">
        <v>2445</v>
      </c>
      <c r="BQ23" s="5">
        <v>2447</v>
      </c>
      <c r="BR23" s="5">
        <v>2353</v>
      </c>
      <c r="BS23" s="5">
        <v>2330</v>
      </c>
      <c r="BT23" s="5">
        <v>2340</v>
      </c>
      <c r="BU23" s="5">
        <v>2285</v>
      </c>
      <c r="BV23" s="5">
        <v>2229</v>
      </c>
      <c r="BW23" s="5">
        <v>2085</v>
      </c>
      <c r="BX23" s="5">
        <v>2051</v>
      </c>
      <c r="BY23" s="5">
        <v>1951</v>
      </c>
      <c r="BZ23" s="5">
        <v>1864</v>
      </c>
      <c r="CA23" s="5">
        <v>1813</v>
      </c>
      <c r="CB23" s="5">
        <v>1791</v>
      </c>
      <c r="CC23" s="5">
        <v>1786</v>
      </c>
      <c r="CD23" s="5">
        <v>1764</v>
      </c>
      <c r="CE23" s="5">
        <v>1780</v>
      </c>
      <c r="CF23" s="5">
        <v>1743</v>
      </c>
      <c r="CG23" s="5">
        <v>1702</v>
      </c>
      <c r="CH23" s="5">
        <v>1684</v>
      </c>
      <c r="CI23" s="5">
        <v>1682</v>
      </c>
      <c r="CJ23" s="5">
        <v>1599</v>
      </c>
      <c r="CK23" s="5">
        <v>1548</v>
      </c>
      <c r="CL23" s="5">
        <v>1520</v>
      </c>
      <c r="CM23" s="5">
        <v>1481</v>
      </c>
      <c r="CN23" s="5">
        <v>1468</v>
      </c>
      <c r="CO23" s="5">
        <v>1487</v>
      </c>
      <c r="CP23" s="5">
        <v>1520</v>
      </c>
      <c r="CQ23" s="5">
        <v>1515</v>
      </c>
      <c r="CR23" s="5">
        <v>1520</v>
      </c>
      <c r="CS23" s="5">
        <v>1566</v>
      </c>
      <c r="CT23" s="5">
        <v>1516</v>
      </c>
      <c r="CU23" s="5">
        <v>1531</v>
      </c>
      <c r="CV23" s="5">
        <v>1467</v>
      </c>
      <c r="CW23" s="5">
        <v>1502</v>
      </c>
      <c r="CX23" s="5">
        <v>1457</v>
      </c>
      <c r="CY23" s="5">
        <v>1434</v>
      </c>
      <c r="CZ23" s="5">
        <v>1437</v>
      </c>
      <c r="DA23" s="5">
        <v>1401</v>
      </c>
      <c r="DB23" s="5">
        <v>1423</v>
      </c>
      <c r="DC23" s="5">
        <v>1416</v>
      </c>
      <c r="DD23" s="5">
        <v>1437</v>
      </c>
      <c r="DE23" s="5">
        <v>1437</v>
      </c>
      <c r="DF23" s="5">
        <v>1567</v>
      </c>
      <c r="DG23" s="5">
        <v>1604</v>
      </c>
      <c r="DH23" s="5">
        <v>1685</v>
      </c>
      <c r="DI23" s="5">
        <v>1693</v>
      </c>
      <c r="DJ23" s="5">
        <v>1701</v>
      </c>
      <c r="DK23" s="5">
        <v>1704</v>
      </c>
      <c r="DL23" s="5">
        <v>1658</v>
      </c>
      <c r="DM23" s="5">
        <v>1650</v>
      </c>
      <c r="DN23" s="5">
        <v>1608</v>
      </c>
      <c r="DO23" s="5">
        <v>1622</v>
      </c>
      <c r="DP23" s="5">
        <v>1680</v>
      </c>
      <c r="DQ23" s="5">
        <v>1840</v>
      </c>
      <c r="DR23" s="5">
        <v>2003</v>
      </c>
      <c r="DS23" s="5">
        <v>2235</v>
      </c>
      <c r="DT23" s="5">
        <v>2448</v>
      </c>
      <c r="DU23" s="5">
        <v>2475</v>
      </c>
      <c r="DV23" s="5">
        <v>2453</v>
      </c>
      <c r="DW23" s="5">
        <v>2526</v>
      </c>
      <c r="DX23" s="5">
        <v>2488</v>
      </c>
      <c r="DY23" s="5">
        <v>2470</v>
      </c>
      <c r="DZ23" s="5">
        <v>2503</v>
      </c>
      <c r="EA23" s="5">
        <v>2483</v>
      </c>
      <c r="EB23" s="5">
        <v>2540</v>
      </c>
      <c r="EC23" s="5">
        <v>2662</v>
      </c>
      <c r="ED23" s="5">
        <v>2690</v>
      </c>
      <c r="EE23" s="5">
        <v>2636</v>
      </c>
      <c r="EF23" s="5">
        <v>2579</v>
      </c>
      <c r="EG23" s="5">
        <v>2542</v>
      </c>
      <c r="EH23" s="5">
        <v>2540</v>
      </c>
      <c r="EI23" s="5">
        <v>2547</v>
      </c>
      <c r="EJ23" s="5">
        <v>2523</v>
      </c>
      <c r="EK23" s="5">
        <v>2492</v>
      </c>
      <c r="EL23" s="5">
        <v>2368</v>
      </c>
      <c r="EM23" s="5">
        <v>2223</v>
      </c>
      <c r="EN23" s="5">
        <v>2073</v>
      </c>
      <c r="EO23" s="5">
        <v>1974</v>
      </c>
      <c r="EP23" s="5">
        <v>1883</v>
      </c>
      <c r="EQ23" s="5">
        <v>1840</v>
      </c>
      <c r="ER23" s="5">
        <v>1863</v>
      </c>
      <c r="ES23" s="5">
        <v>1776</v>
      </c>
      <c r="ET23" s="5">
        <v>1705</v>
      </c>
      <c r="EU23" s="5">
        <v>1705</v>
      </c>
      <c r="EV23" s="5">
        <v>1663</v>
      </c>
      <c r="EW23" s="5">
        <v>1638</v>
      </c>
      <c r="EX23" s="5">
        <v>1607</v>
      </c>
      <c r="EY23" s="5">
        <v>1551</v>
      </c>
      <c r="EZ23" s="5">
        <v>1509</v>
      </c>
      <c r="FA23" s="5">
        <v>1454</v>
      </c>
      <c r="FB23" s="5">
        <v>1490</v>
      </c>
      <c r="FC23" s="5">
        <v>1445</v>
      </c>
      <c r="FD23" s="5">
        <v>1391</v>
      </c>
      <c r="FE23" s="5">
        <v>1407</v>
      </c>
      <c r="FF23" s="5">
        <v>1395</v>
      </c>
      <c r="FG23" s="5">
        <v>1331</v>
      </c>
      <c r="FH23" s="5">
        <v>1364</v>
      </c>
      <c r="FI23" s="5">
        <v>1341</v>
      </c>
      <c r="FJ23" s="5">
        <v>1326</v>
      </c>
      <c r="FK23" s="5">
        <v>1412</v>
      </c>
      <c r="FL23" s="5">
        <v>1435</v>
      </c>
      <c r="FM23" s="5">
        <v>1698</v>
      </c>
      <c r="FN23" s="5">
        <v>1815</v>
      </c>
      <c r="FO23" s="5">
        <v>1718</v>
      </c>
      <c r="FP23" s="5">
        <v>1647</v>
      </c>
      <c r="FQ23" s="5">
        <v>1501</v>
      </c>
      <c r="FR23" s="5">
        <v>1425</v>
      </c>
      <c r="FS23" s="5">
        <v>1313</v>
      </c>
      <c r="FT23" s="5">
        <v>1351</v>
      </c>
      <c r="FU23" s="5">
        <v>1283</v>
      </c>
      <c r="FV23" s="5">
        <v>1333</v>
      </c>
      <c r="FW23" s="5">
        <v>1383</v>
      </c>
      <c r="FX23" s="5">
        <v>1460</v>
      </c>
      <c r="FY23" s="5">
        <v>1407</v>
      </c>
      <c r="FZ23" s="5">
        <v>1320</v>
      </c>
      <c r="GA23" s="6">
        <v>1359.66</v>
      </c>
      <c r="GB23" s="6">
        <v>1388.6679999999999</v>
      </c>
      <c r="GC23" s="6">
        <v>1400.961</v>
      </c>
      <c r="GD23" s="6">
        <v>1406.4179999999999</v>
      </c>
      <c r="GE23" s="6">
        <v>1400.6089999999999</v>
      </c>
      <c r="GF23" s="6">
        <v>1375.68</v>
      </c>
      <c r="GG23" s="6">
        <v>1360.8910000000001</v>
      </c>
      <c r="GH23" s="6">
        <v>1345.828</v>
      </c>
      <c r="GI23" s="6">
        <v>1336.34</v>
      </c>
      <c r="GJ23" s="6">
        <v>1334.8520000000001</v>
      </c>
      <c r="GK23" s="6">
        <v>1336.645</v>
      </c>
      <c r="GL23" s="6">
        <v>1340.0550000000001</v>
      </c>
      <c r="GM23" s="6">
        <v>1343.539</v>
      </c>
      <c r="GN23" s="6">
        <v>1346.922</v>
      </c>
      <c r="GO23" s="6">
        <v>1350.2809999999999</v>
      </c>
      <c r="GP23" s="6">
        <v>1353.652</v>
      </c>
      <c r="GQ23" s="6">
        <v>1356.6089999999999</v>
      </c>
      <c r="GR23" s="6">
        <v>1359.566</v>
      </c>
      <c r="GS23" s="6">
        <v>1362.402</v>
      </c>
      <c r="GT23" s="6">
        <v>1365.23</v>
      </c>
      <c r="GU23" s="6">
        <v>1367.961</v>
      </c>
      <c r="GV23" s="6">
        <v>1370.6089999999999</v>
      </c>
      <c r="GW23" s="6">
        <v>1373.223</v>
      </c>
      <c r="GX23" s="6">
        <v>1375.828</v>
      </c>
      <c r="GY23" s="6">
        <v>1378.4380000000001</v>
      </c>
      <c r="GZ23" s="6">
        <v>1380.992</v>
      </c>
      <c r="HA23" s="6">
        <v>1383.4490000000001</v>
      </c>
      <c r="HB23" s="6">
        <v>1385.941</v>
      </c>
      <c r="HC23" s="6">
        <v>1388.43</v>
      </c>
      <c r="HD23" s="6">
        <v>1390.9380000000001</v>
      </c>
      <c r="HE23" s="6">
        <v>1393.4380000000001</v>
      </c>
      <c r="HF23" s="6">
        <v>1395.9449999999999</v>
      </c>
      <c r="HG23" s="6">
        <v>1398.277</v>
      </c>
      <c r="HH23" s="6">
        <v>1400.6880000000001</v>
      </c>
      <c r="HI23" s="6">
        <v>1402.8009999999999</v>
      </c>
      <c r="HJ23" s="6">
        <v>1404.777</v>
      </c>
      <c r="HK23" s="6">
        <v>1406.836</v>
      </c>
      <c r="HL23" s="6">
        <v>1408.617</v>
      </c>
      <c r="HM23" s="6">
        <v>1410.328</v>
      </c>
      <c r="HN23" s="6">
        <v>1411.953</v>
      </c>
      <c r="HO23" t="s">
        <v>240</v>
      </c>
      <c r="HP23" t="b">
        <v>1</v>
      </c>
      <c r="HQ23" t="s">
        <v>242</v>
      </c>
      <c r="HR23" t="s">
        <v>242</v>
      </c>
      <c r="HS23">
        <v>2023</v>
      </c>
      <c r="HT23">
        <v>4</v>
      </c>
      <c r="HU23" t="s">
        <v>242</v>
      </c>
      <c r="HV23" t="s">
        <v>331</v>
      </c>
      <c r="HW23" s="4" t="s">
        <v>332</v>
      </c>
      <c r="HX23" t="s">
        <v>245</v>
      </c>
      <c r="HY23" t="s">
        <v>333</v>
      </c>
      <c r="HZ23" t="s">
        <v>247</v>
      </c>
    </row>
    <row r="24" spans="1:234">
      <c r="A24" t="s">
        <v>234</v>
      </c>
      <c r="B24" t="s">
        <v>334</v>
      </c>
      <c r="C24" t="s">
        <v>236</v>
      </c>
      <c r="D24" t="s">
        <v>308</v>
      </c>
      <c r="E24" t="s">
        <v>242</v>
      </c>
      <c r="F24" t="s">
        <v>239</v>
      </c>
      <c r="G24" s="6">
        <v>0.57535170000000002</v>
      </c>
      <c r="H24" s="6">
        <v>-1.929665</v>
      </c>
      <c r="I24" s="6">
        <v>-2.5279050000000001</v>
      </c>
      <c r="J24" s="6">
        <v>-4.0995600000000003</v>
      </c>
      <c r="K24" s="6">
        <v>-4.5827869999999997</v>
      </c>
      <c r="L24" s="6">
        <v>-4.6421999999999999</v>
      </c>
      <c r="M24" s="6">
        <v>-3.6931039999999999</v>
      </c>
      <c r="N24" s="6">
        <v>-3.6481859999999999</v>
      </c>
      <c r="O24" s="6">
        <v>-3.5859109999999998</v>
      </c>
      <c r="P24" s="6">
        <v>-2.735233</v>
      </c>
      <c r="Q24" s="6">
        <v>-2.6642800000000002</v>
      </c>
      <c r="R24" s="6">
        <v>-2.1719930000000001</v>
      </c>
      <c r="S24" s="6">
        <v>-0.49467090000000002</v>
      </c>
      <c r="T24" s="6">
        <v>-0.32482149999999999</v>
      </c>
      <c r="U24" s="6">
        <v>-0.13475419999999999</v>
      </c>
      <c r="V24" s="6">
        <v>-0.40683750000000002</v>
      </c>
      <c r="W24" s="6">
        <v>-0.48332209999999998</v>
      </c>
      <c r="X24" s="6">
        <v>-2.3194309999999998</v>
      </c>
      <c r="Y24" s="6">
        <v>-2.2900580000000001</v>
      </c>
      <c r="Z24" s="6">
        <v>-1.244831</v>
      </c>
      <c r="AA24" s="6">
        <v>-0.95043180000000005</v>
      </c>
      <c r="AB24" s="6">
        <v>0.54407119999999998</v>
      </c>
      <c r="AC24" s="6">
        <v>-0.1364708</v>
      </c>
      <c r="AD24" s="6">
        <v>-0.73614120000000005</v>
      </c>
      <c r="AE24" s="6">
        <v>-0.32854080000000002</v>
      </c>
      <c r="AF24" s="6">
        <v>0</v>
      </c>
      <c r="AG24" s="6">
        <v>-4.9018859999999997E-2</v>
      </c>
      <c r="AH24" s="6">
        <v>1.2311939999999999</v>
      </c>
      <c r="AI24" s="6">
        <v>1.349545</v>
      </c>
      <c r="AJ24" s="6">
        <v>2.0267490000000001</v>
      </c>
      <c r="AK24" s="6">
        <v>3.6248209999999998</v>
      </c>
      <c r="AL24" s="6">
        <v>3.9261819999999998</v>
      </c>
      <c r="AM24" s="6">
        <v>4.5965189999999998</v>
      </c>
      <c r="AN24" s="6">
        <v>4.2772290000000002</v>
      </c>
      <c r="AO24" s="6">
        <v>4.6118740000000003</v>
      </c>
      <c r="AP24" s="6">
        <v>4.4764520000000001</v>
      </c>
      <c r="AQ24" s="6">
        <v>3.945732</v>
      </c>
      <c r="AR24" s="6">
        <v>3.7604329999999999</v>
      </c>
      <c r="AS24" s="6">
        <v>3.19767</v>
      </c>
      <c r="AT24" s="6">
        <v>2.4243350000000001</v>
      </c>
      <c r="AU24" s="6">
        <v>2.3304939999999998</v>
      </c>
      <c r="AV24" s="6">
        <v>2.3231510000000002</v>
      </c>
      <c r="AW24" s="6">
        <v>0.62856670000000003</v>
      </c>
      <c r="AX24" s="6">
        <v>-0.30984879999999998</v>
      </c>
      <c r="AY24" s="6">
        <v>-0.93164440000000004</v>
      </c>
      <c r="AZ24" s="6">
        <v>-1.383305</v>
      </c>
      <c r="BA24" s="6">
        <v>-1.849461</v>
      </c>
      <c r="BB24" s="6">
        <v>-2.0081519999999999</v>
      </c>
      <c r="BC24" s="6">
        <v>-2.7214999999999998</v>
      </c>
      <c r="BD24" s="6">
        <v>-3.1823160000000001</v>
      </c>
      <c r="BE24" s="6">
        <v>-2.6910780000000001</v>
      </c>
      <c r="BF24" s="6">
        <v>-2.1010399999999998</v>
      </c>
      <c r="BG24" s="6">
        <v>-2.3445130000000001</v>
      </c>
      <c r="BH24" s="6">
        <v>-2.260208</v>
      </c>
      <c r="BI24" s="6">
        <v>-1.865578</v>
      </c>
      <c r="BJ24" s="6">
        <v>-1.757145</v>
      </c>
      <c r="BK24" s="6">
        <v>-1.5326500000000001</v>
      </c>
      <c r="BL24" s="6">
        <v>-1.140881</v>
      </c>
      <c r="BM24" s="6">
        <v>-0.93297960000000002</v>
      </c>
      <c r="BN24" s="6">
        <v>-1.4764790000000001</v>
      </c>
      <c r="BO24" s="6">
        <v>-1.254845</v>
      </c>
      <c r="BP24" s="6">
        <v>-1.7594339999999999</v>
      </c>
      <c r="BQ24" s="6">
        <v>-1.2297629999999999</v>
      </c>
      <c r="BR24" s="6">
        <v>-1.5646929999999999</v>
      </c>
      <c r="BS24" s="6">
        <v>-1.464558</v>
      </c>
      <c r="BT24" s="6">
        <v>-2.0957949999999999</v>
      </c>
      <c r="BU24" s="6">
        <v>-1.607132</v>
      </c>
      <c r="BV24" s="6">
        <v>-1.063442</v>
      </c>
      <c r="BW24" s="6">
        <v>-0.18596650000000001</v>
      </c>
      <c r="BX24" s="6">
        <v>0</v>
      </c>
      <c r="BY24" s="6">
        <v>0.49390790000000001</v>
      </c>
      <c r="BZ24" s="6">
        <v>1.6778949999999999</v>
      </c>
      <c r="CA24" s="6">
        <v>1.7119409999999999</v>
      </c>
      <c r="CB24" s="6">
        <v>1.797104</v>
      </c>
      <c r="CC24" s="6">
        <v>1.5163420000000001</v>
      </c>
      <c r="CD24" s="6">
        <v>1.9802090000000001</v>
      </c>
      <c r="CE24" s="6">
        <v>1.710224</v>
      </c>
      <c r="CF24" s="6">
        <v>1.491547</v>
      </c>
      <c r="CG24" s="6">
        <v>2.2108080000000001</v>
      </c>
      <c r="CH24" s="6">
        <v>2.7162549999999999</v>
      </c>
      <c r="CI24" s="6">
        <v>4.1594509999999998</v>
      </c>
      <c r="CJ24" s="6">
        <v>3.8351060000000001</v>
      </c>
      <c r="CK24" s="6">
        <v>3.726864</v>
      </c>
      <c r="CL24" s="6">
        <v>3.3164020000000001</v>
      </c>
      <c r="CM24" s="6">
        <v>3.6178590000000002</v>
      </c>
      <c r="CN24" s="6">
        <v>3.0549050000000002</v>
      </c>
      <c r="CO24" s="6">
        <v>3.0984880000000001</v>
      </c>
      <c r="CP24" s="6">
        <v>2.8823850000000002</v>
      </c>
      <c r="CQ24" s="6">
        <v>2.5081630000000001</v>
      </c>
      <c r="CR24" s="6">
        <v>2.706718</v>
      </c>
      <c r="CS24" s="6">
        <v>2.271271</v>
      </c>
      <c r="CT24" s="6">
        <v>2.5585170000000002</v>
      </c>
      <c r="CU24" s="6">
        <v>2.6595119999999999</v>
      </c>
      <c r="CV24" s="6">
        <v>2.8841019999999999</v>
      </c>
      <c r="CW24" s="6">
        <v>3.0766490000000002</v>
      </c>
      <c r="CX24" s="6">
        <v>3.7189480000000001</v>
      </c>
      <c r="CY24" s="6">
        <v>3.0554770000000002</v>
      </c>
      <c r="CZ24" s="6">
        <v>3.2409669999999999</v>
      </c>
      <c r="DA24" s="6">
        <v>3.0693049999999999</v>
      </c>
      <c r="DB24" s="6">
        <v>2.2950170000000001</v>
      </c>
      <c r="DC24" s="6">
        <v>2.2883420000000001</v>
      </c>
      <c r="DD24" s="6">
        <v>2.712631</v>
      </c>
      <c r="DE24" s="6">
        <v>2.5198939999999999</v>
      </c>
      <c r="DF24" s="6">
        <v>2.8101919999999998</v>
      </c>
      <c r="DG24" s="6">
        <v>2.6190760000000002</v>
      </c>
      <c r="DH24" s="6">
        <v>2.4077419999999998</v>
      </c>
      <c r="DI24" s="6">
        <v>2.0059589999999998</v>
      </c>
      <c r="DJ24" s="6">
        <v>1.765442</v>
      </c>
      <c r="DK24" s="6">
        <v>2.3413659999999998</v>
      </c>
      <c r="DL24" s="6">
        <v>2.2455219999999998</v>
      </c>
      <c r="DM24" s="6">
        <v>2.4971009999999998</v>
      </c>
      <c r="DN24" s="6">
        <v>2.8430939999999998</v>
      </c>
      <c r="DO24" s="6">
        <v>2.0665170000000002</v>
      </c>
      <c r="DP24" s="6">
        <v>1.860714</v>
      </c>
      <c r="DQ24" s="6">
        <v>-0.42963030000000002</v>
      </c>
      <c r="DR24" s="6">
        <v>-2.8721809999999999</v>
      </c>
      <c r="DS24" s="6">
        <v>-4.5463560000000003</v>
      </c>
      <c r="DT24" s="6">
        <v>-5.3115839999999999</v>
      </c>
      <c r="DU24" s="6">
        <v>-5.0133710000000002</v>
      </c>
      <c r="DV24" s="6">
        <v>-4.8790930000000001</v>
      </c>
      <c r="DW24" s="6">
        <v>-4.21896</v>
      </c>
      <c r="DX24" s="6">
        <v>-3.555679</v>
      </c>
      <c r="DY24" s="6">
        <v>-3.4939770000000001</v>
      </c>
      <c r="DZ24" s="6">
        <v>-3.8903240000000001</v>
      </c>
      <c r="EA24" s="6">
        <v>-3.7584300000000002</v>
      </c>
      <c r="EB24" s="6">
        <v>-3.0679699999999999</v>
      </c>
      <c r="EC24" s="6">
        <v>-3.6585809999999999</v>
      </c>
      <c r="ED24" s="6">
        <v>-3.6589619999999998</v>
      </c>
      <c r="EE24" s="6">
        <v>-3.2737729999999998</v>
      </c>
      <c r="EF24" s="6">
        <v>-3.8822169999999998</v>
      </c>
      <c r="EG24" s="6">
        <v>-3.8098339999999999</v>
      </c>
      <c r="EH24" s="6">
        <v>-4.1705129999999997</v>
      </c>
      <c r="EI24" s="6">
        <v>-4.1260719999999997</v>
      </c>
      <c r="EJ24" s="6">
        <v>-3.7539479999999998</v>
      </c>
      <c r="EK24" s="6">
        <v>-3.7944789999999999</v>
      </c>
      <c r="EL24" s="6">
        <v>-2.9991150000000002</v>
      </c>
      <c r="EM24" s="6">
        <v>-2.762413</v>
      </c>
      <c r="EN24" s="6">
        <v>-2.3518560000000002</v>
      </c>
      <c r="EO24" s="6">
        <v>-1.9005780000000001</v>
      </c>
      <c r="EP24" s="6">
        <v>-1.4745710000000001</v>
      </c>
      <c r="EQ24" s="6">
        <v>-1.5777589999999999</v>
      </c>
      <c r="ER24" s="6">
        <v>-1.261711</v>
      </c>
      <c r="ES24" s="6">
        <v>-1.009655</v>
      </c>
      <c r="ET24" s="6">
        <v>-1.7932889999999999</v>
      </c>
      <c r="EU24" s="6">
        <v>-1.375389</v>
      </c>
      <c r="EV24" s="6">
        <v>-1.179028</v>
      </c>
      <c r="EW24" s="6">
        <v>-1.1898040000000001</v>
      </c>
      <c r="EX24" s="6">
        <v>-1.066017</v>
      </c>
      <c r="EY24" s="6">
        <v>-0.81768039999999997</v>
      </c>
      <c r="EZ24" s="6">
        <v>-0.82168580000000002</v>
      </c>
      <c r="FA24" s="6">
        <v>0.2429962</v>
      </c>
      <c r="FB24" s="6">
        <v>0.64020160000000004</v>
      </c>
      <c r="FC24" s="6">
        <v>0.13885500000000001</v>
      </c>
      <c r="FD24" s="6">
        <v>8.5353849999999995E-2</v>
      </c>
      <c r="FE24" s="6">
        <v>-0.53882600000000003</v>
      </c>
      <c r="FF24" s="6">
        <v>-0.53834919999999997</v>
      </c>
      <c r="FG24" s="6">
        <v>-0.52080150000000003</v>
      </c>
      <c r="FH24" s="6">
        <v>-0.51145549999999995</v>
      </c>
      <c r="FI24" s="6">
        <v>0.14553070000000001</v>
      </c>
      <c r="FJ24" s="6">
        <v>-9.536743E-5</v>
      </c>
      <c r="FK24" s="6">
        <v>-1.9015310000000001</v>
      </c>
      <c r="FL24" s="6">
        <v>-11.70998</v>
      </c>
      <c r="FM24" s="6">
        <v>-1.395035</v>
      </c>
      <c r="FN24" s="6">
        <v>-3.9134030000000002</v>
      </c>
      <c r="FO24" s="6">
        <v>-3.688431</v>
      </c>
      <c r="FP24" s="6">
        <v>-6.3991549999999994E-2</v>
      </c>
      <c r="FQ24" s="6">
        <v>0.13532640000000001</v>
      </c>
      <c r="FR24" s="6">
        <v>1.6385080000000001</v>
      </c>
      <c r="FS24" s="6">
        <v>1.2750630000000001</v>
      </c>
      <c r="FT24" s="6">
        <v>1.171875</v>
      </c>
      <c r="FU24" s="6">
        <v>1.3302799999999999</v>
      </c>
      <c r="FV24" s="6">
        <v>0.87709429999999999</v>
      </c>
      <c r="FW24" s="6">
        <v>0.37918089999999999</v>
      </c>
      <c r="FX24" s="6">
        <v>0.50849909999999998</v>
      </c>
      <c r="FY24" s="6">
        <v>0.80633160000000004</v>
      </c>
      <c r="FZ24" s="6">
        <v>9.5367430000000003E-2</v>
      </c>
      <c r="GA24" s="6">
        <v>5.0544739999999998E-2</v>
      </c>
      <c r="GB24" s="6">
        <v>-7.953644E-2</v>
      </c>
      <c r="GC24" s="6">
        <v>-0.1142502</v>
      </c>
      <c r="GD24" s="6">
        <v>-9.7560880000000003E-2</v>
      </c>
      <c r="GE24" s="6">
        <v>-7.3528289999999996E-2</v>
      </c>
      <c r="GF24" s="6">
        <v>1.564026E-2</v>
      </c>
      <c r="GG24" s="6">
        <v>5.6457519999999997E-2</v>
      </c>
      <c r="GH24" s="6">
        <v>0.1115799</v>
      </c>
      <c r="GI24" s="6">
        <v>0.1188278</v>
      </c>
      <c r="GJ24" s="6">
        <v>0.10385510000000001</v>
      </c>
      <c r="GK24" s="6">
        <v>5.4931639999999997E-2</v>
      </c>
      <c r="GL24" s="6">
        <v>-1.029968E-2</v>
      </c>
      <c r="GM24" s="6">
        <v>-3.6239620000000001E-3</v>
      </c>
      <c r="GN24" s="6">
        <v>-8.8691710000000003E-3</v>
      </c>
      <c r="GO24" s="6">
        <v>-2.2029880000000002E-2</v>
      </c>
      <c r="GP24" s="6">
        <v>-2.4223330000000001E-2</v>
      </c>
      <c r="GQ24" s="6">
        <v>-2.479553E-2</v>
      </c>
      <c r="GR24" s="6">
        <v>-2.4223330000000001E-2</v>
      </c>
      <c r="GS24" s="6">
        <v>-3.4618379999999997E-2</v>
      </c>
      <c r="GT24" s="6">
        <v>-4.3964389999999999E-2</v>
      </c>
      <c r="GU24" s="6">
        <v>-5.5599210000000003E-2</v>
      </c>
      <c r="GV24" s="6">
        <v>-5.9795380000000002E-2</v>
      </c>
      <c r="GW24" s="6">
        <v>-4.7111510000000002E-2</v>
      </c>
      <c r="GX24" s="6">
        <v>-3.8719179999999999E-2</v>
      </c>
      <c r="GY24" s="6">
        <v>-3.604889E-2</v>
      </c>
      <c r="GZ24" s="6">
        <v>-2.6416780000000001E-2</v>
      </c>
      <c r="HA24" s="6">
        <v>-1.9741060000000001E-2</v>
      </c>
      <c r="HB24" s="6">
        <v>-1.401901E-2</v>
      </c>
      <c r="HC24" s="6">
        <v>-9.8228450000000002E-3</v>
      </c>
      <c r="HD24" s="6">
        <v>-6.1988829999999997E-3</v>
      </c>
      <c r="HE24" s="6">
        <v>-7.8201290000000003E-3</v>
      </c>
      <c r="HF24" s="6">
        <v>-1.0204319999999999E-2</v>
      </c>
      <c r="HG24" s="6">
        <v>-8.7738039999999996E-3</v>
      </c>
      <c r="HH24" s="6">
        <v>-6.6757199999999996E-3</v>
      </c>
      <c r="HI24" s="6">
        <v>-1.716614E-3</v>
      </c>
      <c r="HJ24" s="6">
        <v>-3.2424929999999999E-3</v>
      </c>
      <c r="HK24" s="6">
        <v>-4.4822689999999997E-3</v>
      </c>
      <c r="HL24" s="6">
        <v>-2.9563900000000001E-3</v>
      </c>
      <c r="HM24" s="6">
        <v>-3.0517579999999999E-3</v>
      </c>
      <c r="HN24" s="6">
        <v>-8.5830689999999996E-4</v>
      </c>
      <c r="HO24" t="s">
        <v>335</v>
      </c>
      <c r="HP24" t="b">
        <v>0</v>
      </c>
      <c r="HQ24" t="s">
        <v>242</v>
      </c>
      <c r="HR24" t="s">
        <v>242</v>
      </c>
      <c r="HS24" t="s">
        <v>242</v>
      </c>
      <c r="HT24" t="s">
        <v>242</v>
      </c>
      <c r="HU24" t="s">
        <v>242</v>
      </c>
      <c r="HV24" t="s">
        <v>335</v>
      </c>
      <c r="HW24" t="s">
        <v>242</v>
      </c>
      <c r="HX24" t="s">
        <v>245</v>
      </c>
      <c r="HY24" t="s">
        <v>336</v>
      </c>
      <c r="HZ24" t="s">
        <v>247</v>
      </c>
    </row>
    <row r="25" spans="1:234">
      <c r="A25" t="s">
        <v>234</v>
      </c>
      <c r="B25" t="s">
        <v>1134</v>
      </c>
      <c r="C25" t="s">
        <v>236</v>
      </c>
      <c r="D25" t="s">
        <v>242</v>
      </c>
      <c r="E25" t="s">
        <v>330</v>
      </c>
      <c r="F25" t="s">
        <v>239</v>
      </c>
      <c r="G25" s="5">
        <v>56307.5</v>
      </c>
      <c r="H25" s="5">
        <v>56330</v>
      </c>
      <c r="I25" s="5">
        <v>56337</v>
      </c>
      <c r="J25" s="5">
        <v>56344</v>
      </c>
      <c r="K25" s="5">
        <v>56351</v>
      </c>
      <c r="L25" s="5">
        <v>56358</v>
      </c>
      <c r="M25" s="5">
        <v>56341.25</v>
      </c>
      <c r="N25" s="5">
        <v>56324.5</v>
      </c>
      <c r="O25" s="5">
        <v>56307.75</v>
      </c>
      <c r="P25" s="5">
        <v>56291</v>
      </c>
      <c r="Q25" s="5">
        <v>56297.25</v>
      </c>
      <c r="R25" s="5">
        <v>56303.5</v>
      </c>
      <c r="S25" s="5">
        <v>56309.75</v>
      </c>
      <c r="T25" s="5">
        <v>56316</v>
      </c>
      <c r="U25" s="5">
        <v>56339.25</v>
      </c>
      <c r="V25" s="5">
        <v>56362.5</v>
      </c>
      <c r="W25" s="5">
        <v>56385.75</v>
      </c>
      <c r="X25" s="5">
        <v>56409</v>
      </c>
      <c r="Y25" s="5">
        <v>56445.25</v>
      </c>
      <c r="Z25" s="5">
        <v>56481.5</v>
      </c>
      <c r="AA25" s="5">
        <v>56517.75</v>
      </c>
      <c r="AB25" s="5">
        <v>56554</v>
      </c>
      <c r="AC25" s="5">
        <v>56586.5</v>
      </c>
      <c r="AD25" s="5">
        <v>56619</v>
      </c>
      <c r="AE25" s="5">
        <v>56651.5</v>
      </c>
      <c r="AF25" s="5">
        <v>56684</v>
      </c>
      <c r="AG25" s="5">
        <v>56714</v>
      </c>
      <c r="AH25" s="5">
        <v>56744</v>
      </c>
      <c r="AI25" s="5">
        <v>56774</v>
      </c>
      <c r="AJ25" s="5">
        <v>56804</v>
      </c>
      <c r="AK25" s="5">
        <v>56832</v>
      </c>
      <c r="AL25" s="5">
        <v>56860</v>
      </c>
      <c r="AM25" s="5">
        <v>56888</v>
      </c>
      <c r="AN25" s="5">
        <v>56916</v>
      </c>
      <c r="AO25" s="5">
        <v>56956.25</v>
      </c>
      <c r="AP25" s="5">
        <v>56996.5</v>
      </c>
      <c r="AQ25" s="5">
        <v>57036.75</v>
      </c>
      <c r="AR25" s="5">
        <v>57077</v>
      </c>
      <c r="AS25" s="5">
        <v>57117.25</v>
      </c>
      <c r="AT25" s="5">
        <v>57157.5</v>
      </c>
      <c r="AU25" s="5">
        <v>57197.75</v>
      </c>
      <c r="AV25" s="5">
        <v>57238</v>
      </c>
      <c r="AW25" s="5">
        <v>57288.25</v>
      </c>
      <c r="AX25" s="5">
        <v>57338.5</v>
      </c>
      <c r="AY25" s="5">
        <v>57388.75</v>
      </c>
      <c r="AZ25" s="5">
        <v>57439</v>
      </c>
      <c r="BA25" s="5">
        <v>57475.5</v>
      </c>
      <c r="BB25" s="5">
        <v>57512</v>
      </c>
      <c r="BC25" s="5">
        <v>57548.5</v>
      </c>
      <c r="BD25" s="5">
        <v>57585</v>
      </c>
      <c r="BE25" s="5">
        <v>57617.25</v>
      </c>
      <c r="BF25" s="5">
        <v>57649.5</v>
      </c>
      <c r="BG25" s="5">
        <v>57681.75</v>
      </c>
      <c r="BH25" s="5">
        <v>57714</v>
      </c>
      <c r="BI25" s="5">
        <v>57751</v>
      </c>
      <c r="BJ25" s="5">
        <v>57788</v>
      </c>
      <c r="BK25" s="5">
        <v>57825</v>
      </c>
      <c r="BL25" s="5">
        <v>57862</v>
      </c>
      <c r="BM25" s="5">
        <v>57902.75</v>
      </c>
      <c r="BN25" s="5">
        <v>57943.5</v>
      </c>
      <c r="BO25" s="5">
        <v>57984.25</v>
      </c>
      <c r="BP25" s="5">
        <v>58025</v>
      </c>
      <c r="BQ25" s="5">
        <v>58059.75</v>
      </c>
      <c r="BR25" s="5">
        <v>58094.5</v>
      </c>
      <c r="BS25" s="5">
        <v>58129.25</v>
      </c>
      <c r="BT25" s="5">
        <v>58164</v>
      </c>
      <c r="BU25" s="5">
        <v>58201.5</v>
      </c>
      <c r="BV25" s="5">
        <v>58239</v>
      </c>
      <c r="BW25" s="5">
        <v>58276.5</v>
      </c>
      <c r="BX25" s="5">
        <v>58314</v>
      </c>
      <c r="BY25" s="5">
        <v>58354.25</v>
      </c>
      <c r="BZ25" s="5">
        <v>58394.5</v>
      </c>
      <c r="CA25" s="5">
        <v>58434.75</v>
      </c>
      <c r="CB25" s="5">
        <v>58475</v>
      </c>
      <c r="CC25" s="5">
        <v>58527.25</v>
      </c>
      <c r="CD25" s="5">
        <v>58579.5</v>
      </c>
      <c r="CE25" s="5">
        <v>58631.75</v>
      </c>
      <c r="CF25" s="5">
        <v>58684</v>
      </c>
      <c r="CG25" s="5">
        <v>58734.5</v>
      </c>
      <c r="CH25" s="5">
        <v>58785</v>
      </c>
      <c r="CI25" s="5">
        <v>58835.5</v>
      </c>
      <c r="CJ25" s="5">
        <v>58886</v>
      </c>
      <c r="CK25" s="5">
        <v>58942.75</v>
      </c>
      <c r="CL25" s="5">
        <v>58999.5</v>
      </c>
      <c r="CM25" s="5">
        <v>59056.25</v>
      </c>
      <c r="CN25" s="5">
        <v>59113</v>
      </c>
      <c r="CO25" s="5">
        <v>59176.25</v>
      </c>
      <c r="CP25" s="5">
        <v>59239.5</v>
      </c>
      <c r="CQ25" s="5">
        <v>59302.75</v>
      </c>
      <c r="CR25" s="5">
        <v>59366</v>
      </c>
      <c r="CS25" s="5">
        <v>59433.75</v>
      </c>
      <c r="CT25" s="5">
        <v>59501.5</v>
      </c>
      <c r="CU25" s="5">
        <v>59569.25</v>
      </c>
      <c r="CV25" s="5">
        <v>59637</v>
      </c>
      <c r="CW25" s="5">
        <v>59715.25</v>
      </c>
      <c r="CX25" s="5">
        <v>59793.5</v>
      </c>
      <c r="CY25" s="5">
        <v>59871.75</v>
      </c>
      <c r="CZ25" s="5">
        <v>59950</v>
      </c>
      <c r="DA25" s="5">
        <v>60065.75</v>
      </c>
      <c r="DB25" s="5">
        <v>60181.5</v>
      </c>
      <c r="DC25" s="5">
        <v>60297.25</v>
      </c>
      <c r="DD25" s="5">
        <v>60413</v>
      </c>
      <c r="DE25" s="5">
        <v>60516.5</v>
      </c>
      <c r="DF25" s="5">
        <v>60620</v>
      </c>
      <c r="DG25" s="5">
        <v>60723.5</v>
      </c>
      <c r="DH25" s="5">
        <v>60827</v>
      </c>
      <c r="DI25" s="5">
        <v>60950</v>
      </c>
      <c r="DJ25" s="5">
        <v>61073</v>
      </c>
      <c r="DK25" s="5">
        <v>61196</v>
      </c>
      <c r="DL25" s="5">
        <v>61319</v>
      </c>
      <c r="DM25" s="5">
        <v>61445.25</v>
      </c>
      <c r="DN25" s="5">
        <v>61571.5</v>
      </c>
      <c r="DO25" s="5">
        <v>61697.75</v>
      </c>
      <c r="DP25" s="5">
        <v>61824</v>
      </c>
      <c r="DQ25" s="5">
        <v>61933.25</v>
      </c>
      <c r="DR25" s="5">
        <v>62042.5</v>
      </c>
      <c r="DS25" s="5">
        <v>62151.75</v>
      </c>
      <c r="DT25" s="5">
        <v>62261</v>
      </c>
      <c r="DU25" s="5">
        <v>62385.75</v>
      </c>
      <c r="DV25" s="5">
        <v>62510.5</v>
      </c>
      <c r="DW25" s="5">
        <v>62635.25</v>
      </c>
      <c r="DX25" s="5">
        <v>62760</v>
      </c>
      <c r="DY25" s="5">
        <v>62891.25</v>
      </c>
      <c r="DZ25" s="5">
        <v>63022.5</v>
      </c>
      <c r="EA25" s="5">
        <v>63153.75</v>
      </c>
      <c r="EB25" s="5">
        <v>63285</v>
      </c>
      <c r="EC25" s="5">
        <v>63390</v>
      </c>
      <c r="ED25" s="5">
        <v>63495</v>
      </c>
      <c r="EE25" s="5">
        <v>63600</v>
      </c>
      <c r="EF25" s="5">
        <v>63705</v>
      </c>
      <c r="EG25" s="5">
        <v>63805.25</v>
      </c>
      <c r="EH25" s="5">
        <v>63905.5</v>
      </c>
      <c r="EI25" s="5">
        <v>64005.75</v>
      </c>
      <c r="EJ25" s="5">
        <v>64106</v>
      </c>
      <c r="EK25" s="5">
        <v>64228.75</v>
      </c>
      <c r="EL25" s="5">
        <v>64351.5</v>
      </c>
      <c r="EM25" s="5">
        <v>64474.25</v>
      </c>
      <c r="EN25" s="5">
        <v>64597</v>
      </c>
      <c r="EO25" s="5">
        <v>64725.25</v>
      </c>
      <c r="EP25" s="5">
        <v>64853.5</v>
      </c>
      <c r="EQ25" s="5">
        <v>64981.75</v>
      </c>
      <c r="ER25" s="5">
        <v>65110</v>
      </c>
      <c r="ES25" s="5">
        <v>65244.5</v>
      </c>
      <c r="ET25" s="5">
        <v>65379</v>
      </c>
      <c r="EU25" s="5">
        <v>65513.5</v>
      </c>
      <c r="EV25" s="5">
        <v>65648</v>
      </c>
      <c r="EW25" s="5">
        <v>65746</v>
      </c>
      <c r="EX25" s="5">
        <v>65844</v>
      </c>
      <c r="EY25" s="5">
        <v>65942</v>
      </c>
      <c r="EZ25" s="5">
        <v>66040</v>
      </c>
      <c r="FA25" s="5">
        <v>66139</v>
      </c>
      <c r="FB25" s="5">
        <v>66238</v>
      </c>
      <c r="FC25" s="5">
        <v>66337</v>
      </c>
      <c r="FD25" s="5">
        <v>66436</v>
      </c>
      <c r="FE25" s="5">
        <v>66526.25</v>
      </c>
      <c r="FF25" s="5">
        <v>66616.5</v>
      </c>
      <c r="FG25" s="5">
        <v>66706.75</v>
      </c>
      <c r="FH25" s="5">
        <v>66797</v>
      </c>
      <c r="FI25" s="5">
        <v>66868</v>
      </c>
      <c r="FJ25" s="5">
        <v>66939</v>
      </c>
      <c r="FK25" s="5">
        <v>67010</v>
      </c>
      <c r="FL25" s="5">
        <v>67081</v>
      </c>
      <c r="FM25" s="5">
        <v>67067.25</v>
      </c>
      <c r="FN25" s="5">
        <v>67053.5</v>
      </c>
      <c r="FO25" s="5">
        <v>67039.75</v>
      </c>
      <c r="FP25" s="5">
        <v>67026</v>
      </c>
      <c r="FQ25" s="6">
        <v>67185.16</v>
      </c>
      <c r="FR25" s="6">
        <v>67344.02</v>
      </c>
      <c r="FS25" s="6">
        <v>67502.880000000005</v>
      </c>
      <c r="FT25" s="6">
        <v>67661.75</v>
      </c>
      <c r="FU25" s="6">
        <v>67833.87</v>
      </c>
      <c r="FV25" s="6">
        <v>68005.990000000005</v>
      </c>
      <c r="FW25" s="6">
        <v>68178.12</v>
      </c>
      <c r="FX25" s="6">
        <v>68350.23</v>
      </c>
      <c r="FY25" s="6">
        <v>68515.88</v>
      </c>
      <c r="FZ25" s="6">
        <v>68681.53</v>
      </c>
      <c r="GA25" s="6">
        <v>68847.179999999993</v>
      </c>
      <c r="GB25" s="6">
        <v>69012.83</v>
      </c>
      <c r="GC25" s="6">
        <v>69157.8</v>
      </c>
      <c r="GD25" s="6">
        <v>69302.78</v>
      </c>
      <c r="GE25" s="6">
        <v>69447.77</v>
      </c>
      <c r="GF25" s="6">
        <v>69592.740000000005</v>
      </c>
      <c r="GG25" s="6">
        <v>69715.78</v>
      </c>
      <c r="GH25" s="6">
        <v>69838.820000000007</v>
      </c>
      <c r="GI25" s="6">
        <v>69961.86</v>
      </c>
      <c r="GJ25" s="6">
        <v>70084.899999999994</v>
      </c>
      <c r="GK25" s="6">
        <v>70185.539999999994</v>
      </c>
      <c r="GL25" s="6">
        <v>70286.179999999993</v>
      </c>
      <c r="GM25" s="6">
        <v>70386.820000000007</v>
      </c>
      <c r="GN25" s="6">
        <v>70487.47</v>
      </c>
      <c r="GO25" s="6">
        <v>70565.240000000005</v>
      </c>
      <c r="GP25" s="6">
        <v>70643.02</v>
      </c>
      <c r="GQ25" s="6">
        <v>70720.800000000003</v>
      </c>
      <c r="GR25" s="6">
        <v>70798.59</v>
      </c>
      <c r="GS25" s="6">
        <v>70874.13</v>
      </c>
      <c r="GT25" s="6">
        <v>70949.679999999993</v>
      </c>
      <c r="GU25" s="6">
        <v>71025.23</v>
      </c>
      <c r="GV25" s="6">
        <v>71100.77</v>
      </c>
      <c r="GW25" s="6">
        <v>71174.05</v>
      </c>
      <c r="GX25" s="6">
        <v>71247.34</v>
      </c>
      <c r="GY25" s="6">
        <v>71320.62</v>
      </c>
      <c r="GZ25" s="6">
        <v>71393.899999999994</v>
      </c>
      <c r="HA25" s="6">
        <v>71464.95</v>
      </c>
      <c r="HB25" s="6">
        <v>71535.98</v>
      </c>
      <c r="HC25" s="6">
        <v>71607.02</v>
      </c>
      <c r="HD25" s="6">
        <v>71678.070000000007</v>
      </c>
      <c r="HE25" s="6">
        <v>71746.95</v>
      </c>
      <c r="HF25" s="6">
        <v>71815.839999999997</v>
      </c>
      <c r="HG25" s="6">
        <v>71884.710000000006</v>
      </c>
      <c r="HH25" s="6">
        <v>71953.59</v>
      </c>
      <c r="HI25" s="6">
        <v>72020.33</v>
      </c>
      <c r="HJ25" s="6">
        <v>72087.070000000007</v>
      </c>
      <c r="HK25" s="6">
        <v>72153.8</v>
      </c>
      <c r="HL25" s="6">
        <v>72220.539999999994</v>
      </c>
      <c r="HM25" s="6">
        <v>72285.2</v>
      </c>
      <c r="HN25" s="6">
        <v>72349.88</v>
      </c>
      <c r="HO25" t="s">
        <v>240</v>
      </c>
      <c r="HP25" t="b">
        <v>0</v>
      </c>
      <c r="HQ25" t="s">
        <v>242</v>
      </c>
      <c r="HR25" t="s">
        <v>242</v>
      </c>
      <c r="HS25">
        <v>2021</v>
      </c>
      <c r="HT25">
        <v>2</v>
      </c>
      <c r="HU25" t="s">
        <v>242</v>
      </c>
      <c r="HV25" t="s">
        <v>1135</v>
      </c>
      <c r="HW25" t="s">
        <v>1136</v>
      </c>
      <c r="HX25" t="s">
        <v>245</v>
      </c>
      <c r="HY25" t="s">
        <v>1137</v>
      </c>
      <c r="HZ25" t="s">
        <v>247</v>
      </c>
    </row>
    <row r="26" spans="1:234">
      <c r="A26" t="s">
        <v>234</v>
      </c>
      <c r="B26" t="s">
        <v>235</v>
      </c>
      <c r="C26" t="s">
        <v>2</v>
      </c>
      <c r="D26" t="s">
        <v>237</v>
      </c>
      <c r="E26" t="s">
        <v>238</v>
      </c>
      <c r="F26" t="s">
        <v>239</v>
      </c>
      <c r="G26" s="5">
        <v>243513</v>
      </c>
      <c r="H26" s="5">
        <v>238722</v>
      </c>
      <c r="I26" s="5">
        <v>238432</v>
      </c>
      <c r="J26" s="5">
        <v>235866</v>
      </c>
      <c r="K26" s="5">
        <v>235712</v>
      </c>
      <c r="L26" s="5">
        <v>236272</v>
      </c>
      <c r="M26" s="5">
        <v>238846</v>
      </c>
      <c r="N26" s="5">
        <v>239131</v>
      </c>
      <c r="O26" s="5">
        <v>239578</v>
      </c>
      <c r="P26" s="5">
        <v>242095</v>
      </c>
      <c r="Q26" s="5">
        <v>242639</v>
      </c>
      <c r="R26" s="5">
        <v>244317</v>
      </c>
      <c r="S26" s="5">
        <v>249032</v>
      </c>
      <c r="T26" s="5">
        <v>250761</v>
      </c>
      <c r="U26" s="5">
        <v>253655</v>
      </c>
      <c r="V26" s="5">
        <v>255533</v>
      </c>
      <c r="W26" s="5">
        <v>257683</v>
      </c>
      <c r="X26" s="5">
        <v>255100</v>
      </c>
      <c r="Y26" s="5">
        <v>256975</v>
      </c>
      <c r="Z26" s="5">
        <v>261627</v>
      </c>
      <c r="AA26" s="5">
        <v>264127</v>
      </c>
      <c r="AB26" s="5">
        <v>269787</v>
      </c>
      <c r="AC26" s="5">
        <v>269737</v>
      </c>
      <c r="AD26" s="5">
        <v>269896</v>
      </c>
      <c r="AE26" s="5">
        <v>272720</v>
      </c>
      <c r="AF26" s="5">
        <v>275136</v>
      </c>
      <c r="AG26" s="5">
        <v>276863</v>
      </c>
      <c r="AH26" s="5">
        <v>282193</v>
      </c>
      <c r="AI26" s="5">
        <v>284172</v>
      </c>
      <c r="AJ26" s="5">
        <v>288385</v>
      </c>
      <c r="AK26" s="5">
        <v>295493</v>
      </c>
      <c r="AL26" s="5">
        <v>298855</v>
      </c>
      <c r="AM26" s="5">
        <v>303698</v>
      </c>
      <c r="AN26" s="5">
        <v>305281</v>
      </c>
      <c r="AO26" s="5">
        <v>309097</v>
      </c>
      <c r="AP26" s="5">
        <v>311574</v>
      </c>
      <c r="AQ26" s="5">
        <v>313083</v>
      </c>
      <c r="AR26" s="5">
        <v>315039</v>
      </c>
      <c r="AS26" s="5">
        <v>315554</v>
      </c>
      <c r="AT26" s="5">
        <v>315515</v>
      </c>
      <c r="AU26" s="5">
        <v>317117</v>
      </c>
      <c r="AV26" s="5">
        <v>319239</v>
      </c>
      <c r="AW26" s="5">
        <v>315744</v>
      </c>
      <c r="AX26" s="5">
        <v>314148</v>
      </c>
      <c r="AY26" s="5">
        <v>312596</v>
      </c>
      <c r="AZ26" s="5">
        <v>312235</v>
      </c>
      <c r="BA26" s="5">
        <v>311624</v>
      </c>
      <c r="BB26" s="5">
        <v>312006</v>
      </c>
      <c r="BC26" s="5">
        <v>311904</v>
      </c>
      <c r="BD26" s="5">
        <v>311418</v>
      </c>
      <c r="BE26" s="5">
        <v>312896</v>
      </c>
      <c r="BF26" s="5">
        <v>315307</v>
      </c>
      <c r="BG26" s="5">
        <v>316882</v>
      </c>
      <c r="BH26" s="5">
        <v>318302</v>
      </c>
      <c r="BI26" s="5">
        <v>321218</v>
      </c>
      <c r="BJ26" s="5">
        <v>323400</v>
      </c>
      <c r="BK26" s="5">
        <v>326585</v>
      </c>
      <c r="BL26" s="5">
        <v>329584</v>
      </c>
      <c r="BM26" s="5">
        <v>332911</v>
      </c>
      <c r="BN26" s="5">
        <v>334363</v>
      </c>
      <c r="BO26" s="5">
        <v>336090</v>
      </c>
      <c r="BP26" s="5">
        <v>336789</v>
      </c>
      <c r="BQ26" s="5">
        <v>340542</v>
      </c>
      <c r="BR26" s="5">
        <v>341602</v>
      </c>
      <c r="BS26" s="5">
        <v>343859</v>
      </c>
      <c r="BT26" s="5">
        <v>344979</v>
      </c>
      <c r="BU26" s="5">
        <v>348214</v>
      </c>
      <c r="BV26" s="5">
        <v>352958</v>
      </c>
      <c r="BW26" s="5">
        <v>358611</v>
      </c>
      <c r="BX26" s="5">
        <v>362573</v>
      </c>
      <c r="BY26" s="5">
        <v>365942</v>
      </c>
      <c r="BZ26" s="5">
        <v>371341</v>
      </c>
      <c r="CA26" s="5">
        <v>374037</v>
      </c>
      <c r="CB26" s="5">
        <v>376421</v>
      </c>
      <c r="CC26" s="5">
        <v>377650</v>
      </c>
      <c r="CD26" s="5">
        <v>380155</v>
      </c>
      <c r="CE26" s="5">
        <v>382789</v>
      </c>
      <c r="CF26" s="5">
        <v>384605</v>
      </c>
      <c r="CG26" s="5">
        <v>390758</v>
      </c>
      <c r="CH26" s="5">
        <v>396357</v>
      </c>
      <c r="CI26" s="5">
        <v>401242</v>
      </c>
      <c r="CJ26" s="5">
        <v>404196</v>
      </c>
      <c r="CK26" s="5">
        <v>406795</v>
      </c>
      <c r="CL26" s="5">
        <v>409411</v>
      </c>
      <c r="CM26" s="5">
        <v>413054</v>
      </c>
      <c r="CN26" s="5">
        <v>414878</v>
      </c>
      <c r="CO26" s="5">
        <v>417085</v>
      </c>
      <c r="CP26" s="5">
        <v>418445</v>
      </c>
      <c r="CQ26" s="5">
        <v>419534</v>
      </c>
      <c r="CR26" s="5">
        <v>421587</v>
      </c>
      <c r="CS26" s="5">
        <v>424425</v>
      </c>
      <c r="CT26" s="5">
        <v>427725</v>
      </c>
      <c r="CU26" s="5">
        <v>430832</v>
      </c>
      <c r="CV26" s="5">
        <v>434837</v>
      </c>
      <c r="CW26" s="5">
        <v>438710</v>
      </c>
      <c r="CX26" s="5">
        <v>442172</v>
      </c>
      <c r="CY26" s="5">
        <v>443853</v>
      </c>
      <c r="CZ26" s="5">
        <v>446443</v>
      </c>
      <c r="DA26" s="5">
        <v>448171</v>
      </c>
      <c r="DB26" s="5">
        <v>450464</v>
      </c>
      <c r="DC26" s="5">
        <v>453784</v>
      </c>
      <c r="DD26" s="5">
        <v>457557</v>
      </c>
      <c r="DE26" s="5">
        <v>461135</v>
      </c>
      <c r="DF26" s="5">
        <v>465451</v>
      </c>
      <c r="DG26" s="5">
        <v>467840</v>
      </c>
      <c r="DH26" s="5">
        <v>469655</v>
      </c>
      <c r="DI26" s="5">
        <v>470918</v>
      </c>
      <c r="DJ26" s="5">
        <v>473372</v>
      </c>
      <c r="DK26" s="5">
        <v>477823</v>
      </c>
      <c r="DL26" s="5">
        <v>481314</v>
      </c>
      <c r="DM26" s="5">
        <v>484544</v>
      </c>
      <c r="DN26" s="5">
        <v>487413</v>
      </c>
      <c r="DO26" s="5">
        <v>489783</v>
      </c>
      <c r="DP26" s="5">
        <v>487386</v>
      </c>
      <c r="DQ26" s="5">
        <v>479872</v>
      </c>
      <c r="DR26" s="5">
        <v>469694</v>
      </c>
      <c r="DS26" s="5">
        <v>460105</v>
      </c>
      <c r="DT26" s="5">
        <v>458599</v>
      </c>
      <c r="DU26" s="5">
        <v>458875</v>
      </c>
      <c r="DV26" s="5">
        <v>460238</v>
      </c>
      <c r="DW26" s="5">
        <v>464543</v>
      </c>
      <c r="DX26" s="5">
        <v>469606</v>
      </c>
      <c r="DY26" s="5">
        <v>472199</v>
      </c>
      <c r="DZ26" s="5">
        <v>472612</v>
      </c>
      <c r="EA26" s="5">
        <v>473819</v>
      </c>
      <c r="EB26" s="5">
        <v>474365</v>
      </c>
      <c r="EC26" s="5">
        <v>475813</v>
      </c>
      <c r="ED26" s="5">
        <v>476479</v>
      </c>
      <c r="EE26" s="5">
        <v>480632</v>
      </c>
      <c r="EF26" s="5">
        <v>479979</v>
      </c>
      <c r="EG26" s="5">
        <v>484579</v>
      </c>
      <c r="EH26" s="5">
        <v>484039</v>
      </c>
      <c r="EI26" s="5">
        <v>485409</v>
      </c>
      <c r="EJ26" s="5">
        <v>488930</v>
      </c>
      <c r="EK26" s="5">
        <v>493002</v>
      </c>
      <c r="EL26" s="5">
        <v>496466</v>
      </c>
      <c r="EM26" s="5">
        <v>500552</v>
      </c>
      <c r="EN26" s="5">
        <v>504939</v>
      </c>
      <c r="EO26" s="5">
        <v>508741</v>
      </c>
      <c r="EP26" s="5">
        <v>512334</v>
      </c>
      <c r="EQ26" s="5">
        <v>513850</v>
      </c>
      <c r="ER26" s="5">
        <v>516876</v>
      </c>
      <c r="ES26" s="5">
        <v>518915</v>
      </c>
      <c r="ET26" s="5">
        <v>521920</v>
      </c>
      <c r="EU26" s="5">
        <v>523813</v>
      </c>
      <c r="EV26" s="5">
        <v>526750</v>
      </c>
      <c r="EW26" s="5">
        <v>528712</v>
      </c>
      <c r="EX26" s="5">
        <v>532082</v>
      </c>
      <c r="EY26" s="5">
        <v>536566</v>
      </c>
      <c r="EZ26" s="5">
        <v>540020</v>
      </c>
      <c r="FA26" s="5">
        <v>543452</v>
      </c>
      <c r="FB26" s="5">
        <v>547377</v>
      </c>
      <c r="FC26" s="5">
        <v>547688</v>
      </c>
      <c r="FD26" s="5">
        <v>548600</v>
      </c>
      <c r="FE26" s="5">
        <v>550425</v>
      </c>
      <c r="FF26" s="5">
        <v>551128</v>
      </c>
      <c r="FG26" s="5">
        <v>555141</v>
      </c>
      <c r="FH26" s="5">
        <v>556932</v>
      </c>
      <c r="FI26" s="5">
        <v>560987</v>
      </c>
      <c r="FJ26" s="5">
        <v>560861</v>
      </c>
      <c r="FK26" s="5">
        <v>545597</v>
      </c>
      <c r="FL26" s="5">
        <v>434718</v>
      </c>
      <c r="FM26" s="5">
        <v>507643</v>
      </c>
      <c r="FN26" s="5">
        <v>514531</v>
      </c>
      <c r="FO26" s="5">
        <v>509261</v>
      </c>
      <c r="FP26" s="5">
        <v>546579</v>
      </c>
      <c r="FQ26" s="5">
        <v>555956</v>
      </c>
      <c r="FR26" s="5">
        <v>564407</v>
      </c>
      <c r="FS26" s="5">
        <v>567396</v>
      </c>
      <c r="FT26" s="5">
        <v>567889</v>
      </c>
      <c r="FU26" s="5">
        <v>567445</v>
      </c>
      <c r="FV26" s="5">
        <v>568034</v>
      </c>
      <c r="FW26" s="5">
        <v>569336</v>
      </c>
      <c r="FX26" s="5">
        <v>569364</v>
      </c>
      <c r="FY26" s="5">
        <v>568655</v>
      </c>
      <c r="FZ26" s="5">
        <v>566695</v>
      </c>
      <c r="GA26" s="6">
        <v>568298.4</v>
      </c>
      <c r="GB26" s="6">
        <v>570108.4</v>
      </c>
      <c r="GC26" s="6">
        <v>572322.4</v>
      </c>
      <c r="GD26" s="6">
        <v>575181.1</v>
      </c>
      <c r="GE26" s="6">
        <v>578211.80000000005</v>
      </c>
      <c r="GF26" s="6">
        <v>583496.80000000005</v>
      </c>
      <c r="GG26" s="6">
        <v>586550.80000000005</v>
      </c>
      <c r="GH26" s="6">
        <v>589621.5</v>
      </c>
      <c r="GI26" s="6">
        <v>591883</v>
      </c>
      <c r="GJ26" s="6">
        <v>593888.5</v>
      </c>
      <c r="GK26" s="6">
        <v>595880</v>
      </c>
      <c r="GL26" s="6">
        <v>598225.1</v>
      </c>
      <c r="GM26" s="6">
        <v>600797.6</v>
      </c>
      <c r="GN26" s="6">
        <v>603585.5</v>
      </c>
      <c r="GO26" s="6">
        <v>606604.4</v>
      </c>
      <c r="GP26" s="6">
        <v>609810.4</v>
      </c>
      <c r="GQ26" s="6">
        <v>612799.5</v>
      </c>
      <c r="GR26" s="6">
        <v>618668.9</v>
      </c>
      <c r="GS26" s="6">
        <v>622311.9</v>
      </c>
      <c r="GT26" s="6">
        <v>625292.1</v>
      </c>
      <c r="GU26" s="6">
        <v>626988.4</v>
      </c>
      <c r="GV26" s="6">
        <v>627805.4</v>
      </c>
      <c r="GW26" s="6">
        <v>629341.69999999995</v>
      </c>
      <c r="GX26" s="6">
        <v>631462.40000000002</v>
      </c>
      <c r="GY26" s="6">
        <v>633471.4</v>
      </c>
      <c r="GZ26" s="6">
        <v>636757.9</v>
      </c>
      <c r="HA26" s="6">
        <v>639426.6</v>
      </c>
      <c r="HB26" s="6">
        <v>641986</v>
      </c>
      <c r="HC26" s="6">
        <v>645121.9</v>
      </c>
      <c r="HD26" s="6">
        <v>647978.69999999995</v>
      </c>
      <c r="HE26" s="6">
        <v>650779.6</v>
      </c>
      <c r="HF26" s="6">
        <v>653707.5</v>
      </c>
      <c r="HG26" s="6">
        <v>656343.9</v>
      </c>
      <c r="HH26" s="6">
        <v>658369.6</v>
      </c>
      <c r="HI26" s="6">
        <v>660680.5</v>
      </c>
      <c r="HJ26" s="6">
        <v>663128.19999999995</v>
      </c>
      <c r="HK26" s="6">
        <v>665856.69999999995</v>
      </c>
      <c r="HL26" s="6">
        <v>668452.6</v>
      </c>
      <c r="HM26" s="6">
        <v>671144.9</v>
      </c>
      <c r="HN26" s="6">
        <v>673610.8</v>
      </c>
      <c r="HO26" t="s">
        <v>240</v>
      </c>
      <c r="HP26" t="b">
        <v>1</v>
      </c>
      <c r="HQ26" s="4" t="s">
        <v>241</v>
      </c>
      <c r="HR26" t="s">
        <v>242</v>
      </c>
      <c r="HS26">
        <v>2023</v>
      </c>
      <c r="HT26">
        <v>4</v>
      </c>
      <c r="HU26" t="s">
        <v>242</v>
      </c>
      <c r="HV26" t="s">
        <v>243</v>
      </c>
      <c r="HW26" s="4" t="s">
        <v>244</v>
      </c>
      <c r="HX26" t="s">
        <v>245</v>
      </c>
      <c r="HY26" t="s">
        <v>246</v>
      </c>
      <c r="HZ26" t="s">
        <v>337</v>
      </c>
    </row>
    <row r="27" spans="1:234">
      <c r="A27" t="s">
        <v>234</v>
      </c>
      <c r="B27" t="s">
        <v>248</v>
      </c>
      <c r="C27" t="s">
        <v>2</v>
      </c>
      <c r="D27" t="s">
        <v>237</v>
      </c>
      <c r="E27" t="s">
        <v>238</v>
      </c>
      <c r="F27" t="s">
        <v>239</v>
      </c>
      <c r="G27" s="5">
        <v>16902.32</v>
      </c>
      <c r="H27" s="5">
        <v>16614.330000000002</v>
      </c>
      <c r="I27" s="5">
        <v>16327.83</v>
      </c>
      <c r="J27" s="5">
        <v>15924.05</v>
      </c>
      <c r="K27" s="5">
        <v>15199.62</v>
      </c>
      <c r="L27" s="5">
        <v>15169.93</v>
      </c>
      <c r="M27" s="5">
        <v>15348.07</v>
      </c>
      <c r="N27" s="5">
        <v>15310.96</v>
      </c>
      <c r="O27" s="5">
        <v>15523.24</v>
      </c>
      <c r="P27" s="5">
        <v>15616.76</v>
      </c>
      <c r="Q27" s="5">
        <v>16225.4</v>
      </c>
      <c r="R27" s="5">
        <v>16090.31</v>
      </c>
      <c r="S27" s="5">
        <v>15748.88</v>
      </c>
      <c r="T27" s="5">
        <v>15854.28</v>
      </c>
      <c r="U27" s="5">
        <v>15805.29</v>
      </c>
      <c r="V27" s="5">
        <v>16939.43</v>
      </c>
      <c r="W27" s="5">
        <v>16934.98</v>
      </c>
      <c r="X27" s="5">
        <v>17746.990000000002</v>
      </c>
      <c r="Y27" s="5">
        <v>18134.439999999999</v>
      </c>
      <c r="Z27" s="5">
        <v>18793.55</v>
      </c>
      <c r="AA27" s="5">
        <v>20852.53</v>
      </c>
      <c r="AB27" s="5">
        <v>18483.29</v>
      </c>
      <c r="AC27" s="5">
        <v>18952.39</v>
      </c>
      <c r="AD27" s="5">
        <v>19072.63</v>
      </c>
      <c r="AE27" s="5">
        <v>19099.36</v>
      </c>
      <c r="AF27" s="5">
        <v>18161.16</v>
      </c>
      <c r="AG27" s="5">
        <v>19244.830000000002</v>
      </c>
      <c r="AH27" s="5">
        <v>19840.11</v>
      </c>
      <c r="AI27" s="5">
        <v>18507.05</v>
      </c>
      <c r="AJ27" s="5">
        <v>19126.080000000002</v>
      </c>
      <c r="AK27" s="5">
        <v>20724.86</v>
      </c>
      <c r="AL27" s="5">
        <v>22057.93</v>
      </c>
      <c r="AM27" s="5">
        <v>23012.45</v>
      </c>
      <c r="AN27" s="5">
        <v>24174.799999999999</v>
      </c>
      <c r="AO27" s="5">
        <v>25481.15</v>
      </c>
      <c r="AP27" s="5">
        <v>26202.61</v>
      </c>
      <c r="AQ27" s="5">
        <v>27256.59</v>
      </c>
      <c r="AR27" s="5">
        <v>27645.52</v>
      </c>
      <c r="AS27" s="5">
        <v>28356.59</v>
      </c>
      <c r="AT27" s="5">
        <v>27636.62</v>
      </c>
      <c r="AU27" s="5">
        <v>27712.32</v>
      </c>
      <c r="AV27" s="5">
        <v>28185.88</v>
      </c>
      <c r="AW27" s="5">
        <v>27636.62</v>
      </c>
      <c r="AX27" s="5">
        <v>27283.31</v>
      </c>
      <c r="AY27" s="5">
        <v>26756.32</v>
      </c>
      <c r="AZ27" s="5">
        <v>25637.02</v>
      </c>
      <c r="BA27" s="5">
        <v>24459.82</v>
      </c>
      <c r="BB27" s="5">
        <v>25089.24</v>
      </c>
      <c r="BC27" s="5">
        <v>25221.360000000001</v>
      </c>
      <c r="BD27" s="5">
        <v>24679.53</v>
      </c>
      <c r="BE27" s="5">
        <v>24639.45</v>
      </c>
      <c r="BF27" s="5">
        <v>23551.32</v>
      </c>
      <c r="BG27" s="5">
        <v>24131.75</v>
      </c>
      <c r="BH27" s="5">
        <v>23295.99</v>
      </c>
      <c r="BI27" s="5">
        <v>23316.77</v>
      </c>
      <c r="BJ27" s="5">
        <v>23784.38</v>
      </c>
      <c r="BK27" s="5">
        <v>24254.959999999999</v>
      </c>
      <c r="BL27" s="5">
        <v>24140.66</v>
      </c>
      <c r="BM27" s="5">
        <v>24977.91</v>
      </c>
      <c r="BN27" s="5">
        <v>25778.04</v>
      </c>
      <c r="BO27" s="5">
        <v>25285.200000000001</v>
      </c>
      <c r="BP27" s="5">
        <v>26178.85</v>
      </c>
      <c r="BQ27" s="5">
        <v>27471.84</v>
      </c>
      <c r="BR27" s="5">
        <v>27903.82</v>
      </c>
      <c r="BS27" s="5">
        <v>28742.55</v>
      </c>
      <c r="BT27" s="5">
        <v>29582.77</v>
      </c>
      <c r="BU27" s="5">
        <v>29891.54</v>
      </c>
      <c r="BV27" s="5">
        <v>29781.69</v>
      </c>
      <c r="BW27" s="5">
        <v>32718</v>
      </c>
      <c r="BX27" s="5">
        <v>34170</v>
      </c>
      <c r="BY27" s="5">
        <v>36256</v>
      </c>
      <c r="BZ27" s="5">
        <v>37199</v>
      </c>
      <c r="CA27" s="5">
        <v>37792</v>
      </c>
      <c r="CB27" s="5">
        <v>37625</v>
      </c>
      <c r="CC27" s="5">
        <v>37276</v>
      </c>
      <c r="CD27" s="5">
        <v>38212</v>
      </c>
      <c r="CE27" s="5">
        <v>37931</v>
      </c>
      <c r="CF27" s="5">
        <v>37959</v>
      </c>
      <c r="CG27" s="5">
        <v>39053</v>
      </c>
      <c r="CH27" s="5">
        <v>38646</v>
      </c>
      <c r="CI27" s="5">
        <v>40191</v>
      </c>
      <c r="CJ27" s="5">
        <v>42527</v>
      </c>
      <c r="CK27" s="5">
        <v>39666</v>
      </c>
      <c r="CL27" s="5">
        <v>41085</v>
      </c>
      <c r="CM27" s="5">
        <v>40854</v>
      </c>
      <c r="CN27" s="5">
        <v>41234</v>
      </c>
      <c r="CO27" s="5">
        <v>41229</v>
      </c>
      <c r="CP27" s="5">
        <v>39486</v>
      </c>
      <c r="CQ27" s="5">
        <v>38765</v>
      </c>
      <c r="CR27" s="5">
        <v>38387</v>
      </c>
      <c r="CS27" s="5">
        <v>40498</v>
      </c>
      <c r="CT27" s="5">
        <v>42138</v>
      </c>
      <c r="CU27" s="5">
        <v>42078</v>
      </c>
      <c r="CV27" s="5">
        <v>38092</v>
      </c>
      <c r="CW27" s="5">
        <v>39039</v>
      </c>
      <c r="CX27" s="5">
        <v>38809</v>
      </c>
      <c r="CY27" s="5">
        <v>39134</v>
      </c>
      <c r="CZ27" s="5">
        <v>36010</v>
      </c>
      <c r="DA27" s="5">
        <v>38148</v>
      </c>
      <c r="DB27" s="5">
        <v>38978</v>
      </c>
      <c r="DC27" s="5">
        <v>38771</v>
      </c>
      <c r="DD27" s="5">
        <v>39825</v>
      </c>
      <c r="DE27" s="5">
        <v>40879</v>
      </c>
      <c r="DF27" s="5">
        <v>40661</v>
      </c>
      <c r="DG27" s="5">
        <v>42723</v>
      </c>
      <c r="DH27" s="5">
        <v>41073</v>
      </c>
      <c r="DI27" s="5">
        <v>44219</v>
      </c>
      <c r="DJ27" s="5">
        <v>44291</v>
      </c>
      <c r="DK27" s="5">
        <v>46420</v>
      </c>
      <c r="DL27" s="5">
        <v>47070</v>
      </c>
      <c r="DM27" s="5">
        <v>44994</v>
      </c>
      <c r="DN27" s="5">
        <v>48770</v>
      </c>
      <c r="DO27" s="5">
        <v>45209</v>
      </c>
      <c r="DP27" s="5">
        <v>46925</v>
      </c>
      <c r="DQ27" s="5">
        <v>45148</v>
      </c>
      <c r="DR27" s="5">
        <v>43617</v>
      </c>
      <c r="DS27" s="5">
        <v>39697</v>
      </c>
      <c r="DT27" s="5">
        <v>37614</v>
      </c>
      <c r="DU27" s="5">
        <v>36801</v>
      </c>
      <c r="DV27" s="5">
        <v>36482</v>
      </c>
      <c r="DW27" s="5">
        <v>38204</v>
      </c>
      <c r="DX27" s="5">
        <v>37630</v>
      </c>
      <c r="DY27" s="5">
        <v>39313</v>
      </c>
      <c r="DZ27" s="5">
        <v>41914</v>
      </c>
      <c r="EA27" s="5">
        <v>39000</v>
      </c>
      <c r="EB27" s="5">
        <v>41219</v>
      </c>
      <c r="EC27" s="5">
        <v>42597</v>
      </c>
      <c r="ED27" s="5">
        <v>43649</v>
      </c>
      <c r="EE27" s="5">
        <v>45274</v>
      </c>
      <c r="EF27" s="5">
        <v>43325</v>
      </c>
      <c r="EG27" s="5">
        <v>43521</v>
      </c>
      <c r="EH27" s="5">
        <v>46059</v>
      </c>
      <c r="EI27" s="5">
        <v>44731</v>
      </c>
      <c r="EJ27" s="5">
        <v>45627</v>
      </c>
      <c r="EK27" s="5">
        <v>47234</v>
      </c>
      <c r="EL27" s="5">
        <v>47059</v>
      </c>
      <c r="EM27" s="5">
        <v>47997</v>
      </c>
      <c r="EN27" s="5">
        <v>48160</v>
      </c>
      <c r="EO27" s="5">
        <v>48500</v>
      </c>
      <c r="EP27" s="5">
        <v>50226</v>
      </c>
      <c r="EQ27" s="5">
        <v>53460</v>
      </c>
      <c r="ER27" s="5">
        <v>52038</v>
      </c>
      <c r="ES27" s="5">
        <v>52163</v>
      </c>
      <c r="ET27" s="5">
        <v>55620</v>
      </c>
      <c r="EU27" s="5">
        <v>56947</v>
      </c>
      <c r="EV27" s="5">
        <v>56796</v>
      </c>
      <c r="EW27" s="5">
        <v>58177</v>
      </c>
      <c r="EX27" s="5">
        <v>56045</v>
      </c>
      <c r="EY27" s="5">
        <v>57345</v>
      </c>
      <c r="EZ27" s="5">
        <v>57030</v>
      </c>
      <c r="FA27" s="5">
        <v>56048</v>
      </c>
      <c r="FB27" s="5">
        <v>57022</v>
      </c>
      <c r="FC27" s="5">
        <v>56689</v>
      </c>
      <c r="FD27" s="5">
        <v>55519</v>
      </c>
      <c r="FE27" s="5">
        <v>55578</v>
      </c>
      <c r="FF27" s="5">
        <v>55984</v>
      </c>
      <c r="FG27" s="5">
        <v>56579</v>
      </c>
      <c r="FH27" s="5">
        <v>57469</v>
      </c>
      <c r="FI27" s="5">
        <v>57240</v>
      </c>
      <c r="FJ27" s="5">
        <v>57293</v>
      </c>
      <c r="FK27" s="5">
        <v>55992</v>
      </c>
      <c r="FL27" s="5">
        <v>45262</v>
      </c>
      <c r="FM27" s="5">
        <v>50140</v>
      </c>
      <c r="FN27" s="5">
        <v>52906</v>
      </c>
      <c r="FO27" s="5">
        <v>48113</v>
      </c>
      <c r="FP27" s="5">
        <v>53705</v>
      </c>
      <c r="FQ27" s="5">
        <v>53035</v>
      </c>
      <c r="FR27" s="5">
        <v>53441</v>
      </c>
      <c r="FS27" s="5">
        <v>55098</v>
      </c>
      <c r="FT27" s="5">
        <v>56823</v>
      </c>
      <c r="FU27" s="5">
        <v>58076</v>
      </c>
      <c r="FV27" s="5">
        <v>58320</v>
      </c>
      <c r="FW27" s="5">
        <v>60776</v>
      </c>
      <c r="FX27" s="5">
        <v>61298</v>
      </c>
      <c r="FY27" s="5">
        <v>59581</v>
      </c>
      <c r="FZ27" s="5">
        <v>60498</v>
      </c>
      <c r="GA27" s="6">
        <v>59590.53</v>
      </c>
      <c r="GB27" s="6">
        <v>58905.25</v>
      </c>
      <c r="GC27" s="6">
        <v>58699.09</v>
      </c>
      <c r="GD27" s="6">
        <v>58858.98</v>
      </c>
      <c r="GE27" s="6">
        <v>59212.2</v>
      </c>
      <c r="GF27" s="6">
        <v>60011.8</v>
      </c>
      <c r="GG27" s="6">
        <v>60695.62</v>
      </c>
      <c r="GH27" s="6">
        <v>61469.14</v>
      </c>
      <c r="GI27" s="6">
        <v>61936.94</v>
      </c>
      <c r="GJ27" s="6">
        <v>62343</v>
      </c>
      <c r="GK27" s="6">
        <v>62663.93</v>
      </c>
      <c r="GL27" s="6">
        <v>63035.45</v>
      </c>
      <c r="GM27" s="6">
        <v>63442.400000000001</v>
      </c>
      <c r="GN27" s="6">
        <v>63892.9</v>
      </c>
      <c r="GO27" s="6">
        <v>64404.88</v>
      </c>
      <c r="GP27" s="6">
        <v>64962.75</v>
      </c>
      <c r="GQ27" s="6">
        <v>65512.14</v>
      </c>
      <c r="GR27" s="6">
        <v>66500.91</v>
      </c>
      <c r="GS27" s="6">
        <v>67328.87</v>
      </c>
      <c r="GT27" s="6">
        <v>68046.59</v>
      </c>
      <c r="GU27" s="6">
        <v>68386.759999999995</v>
      </c>
      <c r="GV27" s="6">
        <v>68466.02</v>
      </c>
      <c r="GW27" s="6">
        <v>68541.52</v>
      </c>
      <c r="GX27" s="6">
        <v>68719.45</v>
      </c>
      <c r="GY27" s="6">
        <v>68980.320000000007</v>
      </c>
      <c r="GZ27" s="6">
        <v>69470.039999999994</v>
      </c>
      <c r="HA27" s="6">
        <v>69949.14</v>
      </c>
      <c r="HB27" s="6">
        <v>70438.41</v>
      </c>
      <c r="HC27" s="6">
        <v>70976.45</v>
      </c>
      <c r="HD27" s="6">
        <v>71501.039999999994</v>
      </c>
      <c r="HE27" s="6">
        <v>72027.199999999997</v>
      </c>
      <c r="HF27" s="6">
        <v>72551</v>
      </c>
      <c r="HG27" s="6">
        <v>73036.66</v>
      </c>
      <c r="HH27" s="6">
        <v>73405.63</v>
      </c>
      <c r="HI27" s="6">
        <v>73769.16</v>
      </c>
      <c r="HJ27" s="6">
        <v>74156.240000000005</v>
      </c>
      <c r="HK27" s="6">
        <v>74624.39</v>
      </c>
      <c r="HL27" s="6">
        <v>75102.59</v>
      </c>
      <c r="HM27" s="6">
        <v>75604.52</v>
      </c>
      <c r="HN27" s="6">
        <v>76072.09</v>
      </c>
      <c r="HO27" t="s">
        <v>240</v>
      </c>
      <c r="HP27" t="b">
        <v>1</v>
      </c>
      <c r="HQ27" s="4" t="s">
        <v>241</v>
      </c>
      <c r="HR27" t="s">
        <v>242</v>
      </c>
      <c r="HS27">
        <v>2023</v>
      </c>
      <c r="HT27">
        <v>4</v>
      </c>
      <c r="HU27" t="s">
        <v>242</v>
      </c>
      <c r="HV27" t="s">
        <v>249</v>
      </c>
      <c r="HW27" s="4" t="s">
        <v>250</v>
      </c>
      <c r="HX27" t="s">
        <v>245</v>
      </c>
      <c r="HY27" t="s">
        <v>251</v>
      </c>
      <c r="HZ27" t="s">
        <v>337</v>
      </c>
    </row>
    <row r="28" spans="1:234">
      <c r="A28" t="s">
        <v>234</v>
      </c>
      <c r="B28" t="s">
        <v>252</v>
      </c>
      <c r="C28" t="s">
        <v>2</v>
      </c>
      <c r="D28" t="s">
        <v>237</v>
      </c>
      <c r="E28" t="s">
        <v>238</v>
      </c>
      <c r="F28" t="s">
        <v>239</v>
      </c>
      <c r="G28" s="5">
        <v>128541</v>
      </c>
      <c r="H28" s="5">
        <v>125194</v>
      </c>
      <c r="I28" s="5">
        <v>126835</v>
      </c>
      <c r="J28" s="5">
        <v>124422</v>
      </c>
      <c r="K28" s="5">
        <v>126694</v>
      </c>
      <c r="L28" s="5">
        <v>126635</v>
      </c>
      <c r="M28" s="5">
        <v>126723</v>
      </c>
      <c r="N28" s="5">
        <v>126374</v>
      </c>
      <c r="O28" s="5">
        <v>126800</v>
      </c>
      <c r="P28" s="5">
        <v>126707</v>
      </c>
      <c r="Q28" s="5">
        <v>128840</v>
      </c>
      <c r="R28" s="5">
        <v>129938</v>
      </c>
      <c r="S28" s="5">
        <v>131895</v>
      </c>
      <c r="T28" s="5">
        <v>132737</v>
      </c>
      <c r="U28" s="5">
        <v>134897</v>
      </c>
      <c r="V28" s="5">
        <v>134949</v>
      </c>
      <c r="W28" s="5">
        <v>135773</v>
      </c>
      <c r="X28" s="5">
        <v>136860</v>
      </c>
      <c r="Y28" s="5">
        <v>136138</v>
      </c>
      <c r="Z28" s="5">
        <v>138708</v>
      </c>
      <c r="AA28" s="5">
        <v>141904</v>
      </c>
      <c r="AB28" s="5">
        <v>142653</v>
      </c>
      <c r="AC28" s="5">
        <v>144683</v>
      </c>
      <c r="AD28" s="5">
        <v>145821</v>
      </c>
      <c r="AE28" s="5">
        <v>149830</v>
      </c>
      <c r="AF28" s="5">
        <v>152193</v>
      </c>
      <c r="AG28" s="5">
        <v>153185</v>
      </c>
      <c r="AH28" s="5">
        <v>153935</v>
      </c>
      <c r="AI28" s="5">
        <v>155770</v>
      </c>
      <c r="AJ28" s="5">
        <v>158407</v>
      </c>
      <c r="AK28" s="5">
        <v>161697</v>
      </c>
      <c r="AL28" s="5">
        <v>165212</v>
      </c>
      <c r="AM28" s="5">
        <v>167485</v>
      </c>
      <c r="AN28" s="5">
        <v>169883</v>
      </c>
      <c r="AO28" s="5">
        <v>173832</v>
      </c>
      <c r="AP28" s="5">
        <v>175394</v>
      </c>
      <c r="AQ28" s="5">
        <v>176901</v>
      </c>
      <c r="AR28" s="5">
        <v>178428</v>
      </c>
      <c r="AS28" s="5">
        <v>178277</v>
      </c>
      <c r="AT28" s="5">
        <v>179012</v>
      </c>
      <c r="AU28" s="5">
        <v>180832</v>
      </c>
      <c r="AV28" s="5">
        <v>181430</v>
      </c>
      <c r="AW28" s="5">
        <v>180289</v>
      </c>
      <c r="AX28" s="5">
        <v>180119</v>
      </c>
      <c r="AY28" s="5">
        <v>179890</v>
      </c>
      <c r="AZ28" s="5">
        <v>178700</v>
      </c>
      <c r="BA28" s="5">
        <v>178893</v>
      </c>
      <c r="BB28" s="5">
        <v>178921</v>
      </c>
      <c r="BC28" s="5">
        <v>178429</v>
      </c>
      <c r="BD28" s="5">
        <v>180788</v>
      </c>
      <c r="BE28" s="5">
        <v>181852</v>
      </c>
      <c r="BF28" s="5">
        <v>182192</v>
      </c>
      <c r="BG28" s="5">
        <v>183675</v>
      </c>
      <c r="BH28" s="5">
        <v>184042</v>
      </c>
      <c r="BI28" s="5">
        <v>187247</v>
      </c>
      <c r="BJ28" s="5">
        <v>188701</v>
      </c>
      <c r="BK28" s="5">
        <v>190541</v>
      </c>
      <c r="BL28" s="5">
        <v>190875</v>
      </c>
      <c r="BM28" s="5">
        <v>192532</v>
      </c>
      <c r="BN28" s="5">
        <v>193881</v>
      </c>
      <c r="BO28" s="5">
        <v>193944</v>
      </c>
      <c r="BP28" s="5">
        <v>195340</v>
      </c>
      <c r="BQ28" s="5">
        <v>196170</v>
      </c>
      <c r="BR28" s="5">
        <v>198500</v>
      </c>
      <c r="BS28" s="5">
        <v>200470</v>
      </c>
      <c r="BT28" s="5">
        <v>202153</v>
      </c>
      <c r="BU28" s="5">
        <v>203928</v>
      </c>
      <c r="BV28" s="5">
        <v>206622</v>
      </c>
      <c r="BW28" s="5">
        <v>209529</v>
      </c>
      <c r="BX28" s="5">
        <v>212013</v>
      </c>
      <c r="BY28" s="5">
        <v>214715</v>
      </c>
      <c r="BZ28" s="5">
        <v>217084</v>
      </c>
      <c r="CA28" s="5">
        <v>218798</v>
      </c>
      <c r="CB28" s="5">
        <v>220955</v>
      </c>
      <c r="CC28" s="5">
        <v>224753</v>
      </c>
      <c r="CD28" s="5">
        <v>224748</v>
      </c>
      <c r="CE28" s="5">
        <v>227015</v>
      </c>
      <c r="CF28" s="5">
        <v>231313</v>
      </c>
      <c r="CG28" s="5">
        <v>233739</v>
      </c>
      <c r="CH28" s="5">
        <v>235387</v>
      </c>
      <c r="CI28" s="5">
        <v>238774</v>
      </c>
      <c r="CJ28" s="5">
        <v>241351</v>
      </c>
      <c r="CK28" s="5">
        <v>244248</v>
      </c>
      <c r="CL28" s="5">
        <v>246677</v>
      </c>
      <c r="CM28" s="5">
        <v>247061</v>
      </c>
      <c r="CN28" s="5">
        <v>248659</v>
      </c>
      <c r="CO28" s="5">
        <v>252380</v>
      </c>
      <c r="CP28" s="5">
        <v>254436</v>
      </c>
      <c r="CQ28" s="5">
        <v>254651</v>
      </c>
      <c r="CR28" s="5">
        <v>255669</v>
      </c>
      <c r="CS28" s="5">
        <v>258164</v>
      </c>
      <c r="CT28" s="5">
        <v>260499</v>
      </c>
      <c r="CU28" s="5">
        <v>262204</v>
      </c>
      <c r="CV28" s="5">
        <v>265387</v>
      </c>
      <c r="CW28" s="5">
        <v>267161</v>
      </c>
      <c r="CX28" s="5">
        <v>268672</v>
      </c>
      <c r="CY28" s="5">
        <v>270161</v>
      </c>
      <c r="CZ28" s="5">
        <v>272609</v>
      </c>
      <c r="DA28" s="5">
        <v>273932</v>
      </c>
      <c r="DB28" s="5">
        <v>276132</v>
      </c>
      <c r="DC28" s="5">
        <v>279030</v>
      </c>
      <c r="DD28" s="5">
        <v>278914</v>
      </c>
      <c r="DE28" s="5">
        <v>282162</v>
      </c>
      <c r="DF28" s="5">
        <v>283724</v>
      </c>
      <c r="DG28" s="5">
        <v>282222</v>
      </c>
      <c r="DH28" s="5">
        <v>282292</v>
      </c>
      <c r="DI28" s="5">
        <v>284098</v>
      </c>
      <c r="DJ28" s="5">
        <v>284633</v>
      </c>
      <c r="DK28" s="5">
        <v>287775</v>
      </c>
      <c r="DL28" s="5">
        <v>290946</v>
      </c>
      <c r="DM28" s="5">
        <v>296705</v>
      </c>
      <c r="DN28" s="5">
        <v>296380</v>
      </c>
      <c r="DO28" s="5">
        <v>297826</v>
      </c>
      <c r="DP28" s="5">
        <v>293976</v>
      </c>
      <c r="DQ28" s="5">
        <v>288865</v>
      </c>
      <c r="DR28" s="5">
        <v>281423</v>
      </c>
      <c r="DS28" s="5">
        <v>280177</v>
      </c>
      <c r="DT28" s="5">
        <v>279808</v>
      </c>
      <c r="DU28" s="5">
        <v>281090</v>
      </c>
      <c r="DV28" s="5">
        <v>283264</v>
      </c>
      <c r="DW28" s="5">
        <v>281913</v>
      </c>
      <c r="DX28" s="5">
        <v>288944</v>
      </c>
      <c r="DY28" s="5">
        <v>289154</v>
      </c>
      <c r="DZ28" s="5">
        <v>288797</v>
      </c>
      <c r="EA28" s="5">
        <v>286374</v>
      </c>
      <c r="EB28" s="5">
        <v>285213</v>
      </c>
      <c r="EC28" s="5">
        <v>286175</v>
      </c>
      <c r="ED28" s="5">
        <v>286843</v>
      </c>
      <c r="EE28" s="5">
        <v>286941</v>
      </c>
      <c r="EF28" s="5">
        <v>289044</v>
      </c>
      <c r="EG28" s="5">
        <v>292268</v>
      </c>
      <c r="EH28" s="5">
        <v>296561</v>
      </c>
      <c r="EI28" s="5">
        <v>294987</v>
      </c>
      <c r="EJ28" s="5">
        <v>298001</v>
      </c>
      <c r="EK28" s="5">
        <v>301680</v>
      </c>
      <c r="EL28" s="5">
        <v>303093</v>
      </c>
      <c r="EM28" s="5">
        <v>304099</v>
      </c>
      <c r="EN28" s="5">
        <v>305922</v>
      </c>
      <c r="EO28" s="5">
        <v>310968</v>
      </c>
      <c r="EP28" s="5">
        <v>312961</v>
      </c>
      <c r="EQ28" s="5">
        <v>314551</v>
      </c>
      <c r="ER28" s="5">
        <v>315885</v>
      </c>
      <c r="ES28" s="5">
        <v>319953</v>
      </c>
      <c r="ET28" s="5">
        <v>319170</v>
      </c>
      <c r="EU28" s="5">
        <v>326059</v>
      </c>
      <c r="EV28" s="5">
        <v>328832</v>
      </c>
      <c r="EW28" s="5">
        <v>331735</v>
      </c>
      <c r="EX28" s="5">
        <v>331732</v>
      </c>
      <c r="EY28" s="5">
        <v>333975</v>
      </c>
      <c r="EZ28" s="5">
        <v>333794</v>
      </c>
      <c r="FA28" s="5">
        <v>335915</v>
      </c>
      <c r="FB28" s="5">
        <v>337535</v>
      </c>
      <c r="FC28" s="5">
        <v>339497</v>
      </c>
      <c r="FD28" s="5">
        <v>338566</v>
      </c>
      <c r="FE28" s="5">
        <v>340965</v>
      </c>
      <c r="FF28" s="5">
        <v>344408</v>
      </c>
      <c r="FG28" s="5">
        <v>344046</v>
      </c>
      <c r="FH28" s="5">
        <v>345335</v>
      </c>
      <c r="FI28" s="5">
        <v>345013</v>
      </c>
      <c r="FJ28" s="5">
        <v>344255</v>
      </c>
      <c r="FK28" s="5">
        <v>334308</v>
      </c>
      <c r="FL28" s="5">
        <v>256744</v>
      </c>
      <c r="FM28" s="5">
        <v>307192</v>
      </c>
      <c r="FN28" s="5">
        <v>301652</v>
      </c>
      <c r="FO28" s="5">
        <v>291628</v>
      </c>
      <c r="FP28" s="5">
        <v>325915</v>
      </c>
      <c r="FQ28" s="5">
        <v>335438</v>
      </c>
      <c r="FR28" s="5">
        <v>336309</v>
      </c>
      <c r="FS28" s="5">
        <v>338499</v>
      </c>
      <c r="FT28" s="5">
        <v>339607</v>
      </c>
      <c r="FU28" s="5">
        <v>336390</v>
      </c>
      <c r="FV28" s="5">
        <v>336043</v>
      </c>
      <c r="FW28" s="5">
        <v>339048</v>
      </c>
      <c r="FX28" s="5">
        <v>340721</v>
      </c>
      <c r="FY28" s="5">
        <v>337788</v>
      </c>
      <c r="FZ28" s="5">
        <v>337315</v>
      </c>
      <c r="GA28" s="6">
        <v>338664.3</v>
      </c>
      <c r="GB28" s="6">
        <v>340735.7</v>
      </c>
      <c r="GC28" s="6">
        <v>342790.8</v>
      </c>
      <c r="GD28" s="6">
        <v>344888.3</v>
      </c>
      <c r="GE28" s="6">
        <v>347125.7</v>
      </c>
      <c r="GF28" s="6">
        <v>349519.9</v>
      </c>
      <c r="GG28" s="6">
        <v>351590.6</v>
      </c>
      <c r="GH28" s="6">
        <v>353822.7</v>
      </c>
      <c r="GI28" s="6">
        <v>355472.2</v>
      </c>
      <c r="GJ28" s="6">
        <v>357097.1</v>
      </c>
      <c r="GK28" s="6">
        <v>358207.5</v>
      </c>
      <c r="GL28" s="6">
        <v>359481.59999999998</v>
      </c>
      <c r="GM28" s="6">
        <v>360732.3</v>
      </c>
      <c r="GN28" s="6">
        <v>361996.79999999999</v>
      </c>
      <c r="GO28" s="6">
        <v>363559.8</v>
      </c>
      <c r="GP28" s="6">
        <v>365300.9</v>
      </c>
      <c r="GQ28" s="6">
        <v>366934.8</v>
      </c>
      <c r="GR28" s="6">
        <v>369196.4</v>
      </c>
      <c r="GS28" s="6">
        <v>371163.7</v>
      </c>
      <c r="GT28" s="6">
        <v>373136.1</v>
      </c>
      <c r="GU28" s="6">
        <v>374633.7</v>
      </c>
      <c r="GV28" s="6">
        <v>375980.6</v>
      </c>
      <c r="GW28" s="6">
        <v>377025.4</v>
      </c>
      <c r="GX28" s="6">
        <v>378219.1</v>
      </c>
      <c r="GY28" s="6">
        <v>379449.1</v>
      </c>
      <c r="GZ28" s="6">
        <v>380952.7</v>
      </c>
      <c r="HA28" s="6">
        <v>382521.59999999998</v>
      </c>
      <c r="HB28" s="6">
        <v>384186.9</v>
      </c>
      <c r="HC28" s="6">
        <v>386656</v>
      </c>
      <c r="HD28" s="6">
        <v>389175.8</v>
      </c>
      <c r="HE28" s="6">
        <v>391473.6</v>
      </c>
      <c r="HF28" s="6">
        <v>393704.8</v>
      </c>
      <c r="HG28" s="6">
        <v>395713.8</v>
      </c>
      <c r="HH28" s="6">
        <v>397434</v>
      </c>
      <c r="HI28" s="6">
        <v>399147</v>
      </c>
      <c r="HJ28" s="6">
        <v>400832.7</v>
      </c>
      <c r="HK28" s="6">
        <v>402489.2</v>
      </c>
      <c r="HL28" s="6">
        <v>404108.1</v>
      </c>
      <c r="HM28" s="6">
        <v>405799.3</v>
      </c>
      <c r="HN28" s="6">
        <v>407390.8</v>
      </c>
      <c r="HO28" t="s">
        <v>240</v>
      </c>
      <c r="HP28" t="b">
        <v>1</v>
      </c>
      <c r="HQ28" s="4" t="s">
        <v>241</v>
      </c>
      <c r="HR28" t="s">
        <v>242</v>
      </c>
      <c r="HS28">
        <v>2023</v>
      </c>
      <c r="HT28">
        <v>4</v>
      </c>
      <c r="HU28" t="s">
        <v>242</v>
      </c>
      <c r="HV28" t="s">
        <v>253</v>
      </c>
      <c r="HW28" s="4" t="s">
        <v>254</v>
      </c>
      <c r="HX28" t="s">
        <v>245</v>
      </c>
      <c r="HY28" t="s">
        <v>255</v>
      </c>
      <c r="HZ28" t="s">
        <v>337</v>
      </c>
    </row>
    <row r="29" spans="1:234">
      <c r="A29" t="s">
        <v>234</v>
      </c>
      <c r="B29" t="s">
        <v>256</v>
      </c>
      <c r="C29" t="s">
        <v>2</v>
      </c>
      <c r="D29" t="s">
        <v>237</v>
      </c>
      <c r="E29" t="s">
        <v>238</v>
      </c>
      <c r="F29" t="s">
        <v>239</v>
      </c>
      <c r="G29" s="5">
        <v>141669</v>
      </c>
      <c r="H29" s="5">
        <v>141955</v>
      </c>
      <c r="I29" s="5">
        <v>144073</v>
      </c>
      <c r="J29" s="5">
        <v>142716</v>
      </c>
      <c r="K29" s="5">
        <v>144110</v>
      </c>
      <c r="L29" s="5">
        <v>141992</v>
      </c>
      <c r="M29" s="5">
        <v>141511</v>
      </c>
      <c r="N29" s="5">
        <v>142399</v>
      </c>
      <c r="O29" s="5">
        <v>141625</v>
      </c>
      <c r="P29" s="5">
        <v>144108</v>
      </c>
      <c r="Q29" s="5">
        <v>143101</v>
      </c>
      <c r="R29" s="5">
        <v>143569</v>
      </c>
      <c r="S29" s="5">
        <v>142649</v>
      </c>
      <c r="T29" s="5">
        <v>148264</v>
      </c>
      <c r="U29" s="5">
        <v>146835</v>
      </c>
      <c r="V29" s="5">
        <v>147440</v>
      </c>
      <c r="W29" s="5">
        <v>150039</v>
      </c>
      <c r="X29" s="5">
        <v>148263</v>
      </c>
      <c r="Y29" s="5">
        <v>152446</v>
      </c>
      <c r="Z29" s="5">
        <v>155816</v>
      </c>
      <c r="AA29" s="5">
        <v>157330</v>
      </c>
      <c r="AB29" s="5">
        <v>157696</v>
      </c>
      <c r="AC29" s="5">
        <v>157997</v>
      </c>
      <c r="AD29" s="5">
        <v>159085</v>
      </c>
      <c r="AE29" s="5">
        <v>161393</v>
      </c>
      <c r="AF29" s="5">
        <v>167611</v>
      </c>
      <c r="AG29" s="5">
        <v>164430</v>
      </c>
      <c r="AH29" s="5">
        <v>164675</v>
      </c>
      <c r="AI29" s="5">
        <v>162448</v>
      </c>
      <c r="AJ29" s="5">
        <v>166144</v>
      </c>
      <c r="AK29" s="5">
        <v>168411</v>
      </c>
      <c r="AL29" s="5">
        <v>169575</v>
      </c>
      <c r="AM29" s="5">
        <v>172149</v>
      </c>
      <c r="AN29" s="5">
        <v>175050</v>
      </c>
      <c r="AO29" s="5">
        <v>177054</v>
      </c>
      <c r="AP29" s="5">
        <v>178454</v>
      </c>
      <c r="AQ29" s="5">
        <v>180728</v>
      </c>
      <c r="AR29" s="5">
        <v>183345</v>
      </c>
      <c r="AS29" s="5">
        <v>188456</v>
      </c>
      <c r="AT29" s="5">
        <v>186727</v>
      </c>
      <c r="AU29" s="5">
        <v>192047</v>
      </c>
      <c r="AV29" s="5">
        <v>189815</v>
      </c>
      <c r="AW29" s="5">
        <v>191679</v>
      </c>
      <c r="AX29" s="5">
        <v>194700</v>
      </c>
      <c r="AY29" s="5">
        <v>195867</v>
      </c>
      <c r="AZ29" s="5">
        <v>192321</v>
      </c>
      <c r="BA29" s="5">
        <v>198060</v>
      </c>
      <c r="BB29" s="5">
        <v>197687</v>
      </c>
      <c r="BC29" s="5">
        <v>198982</v>
      </c>
      <c r="BD29" s="5">
        <v>200949</v>
      </c>
      <c r="BE29" s="5">
        <v>202605</v>
      </c>
      <c r="BF29" s="5">
        <v>202543</v>
      </c>
      <c r="BG29" s="5">
        <v>201155</v>
      </c>
      <c r="BH29" s="5">
        <v>206784</v>
      </c>
      <c r="BI29" s="5">
        <v>208744</v>
      </c>
      <c r="BJ29" s="5">
        <v>209586</v>
      </c>
      <c r="BK29" s="5">
        <v>208814</v>
      </c>
      <c r="BL29" s="5">
        <v>208484</v>
      </c>
      <c r="BM29" s="5">
        <v>212698</v>
      </c>
      <c r="BN29" s="5">
        <v>211516</v>
      </c>
      <c r="BO29" s="5">
        <v>215218</v>
      </c>
      <c r="BP29" s="5">
        <v>215459</v>
      </c>
      <c r="BQ29" s="5">
        <v>217415</v>
      </c>
      <c r="BR29" s="5">
        <v>218578</v>
      </c>
      <c r="BS29" s="5">
        <v>222327</v>
      </c>
      <c r="BT29" s="5">
        <v>222188</v>
      </c>
      <c r="BU29" s="5">
        <v>224546</v>
      </c>
      <c r="BV29" s="5">
        <v>220727</v>
      </c>
      <c r="BW29" s="5">
        <v>224117</v>
      </c>
      <c r="BX29" s="5">
        <v>226091</v>
      </c>
      <c r="BY29" s="5">
        <v>228369</v>
      </c>
      <c r="BZ29" s="5">
        <v>227608</v>
      </c>
      <c r="CA29" s="5">
        <v>227861</v>
      </c>
      <c r="CB29" s="5">
        <v>228880</v>
      </c>
      <c r="CC29" s="5">
        <v>227370</v>
      </c>
      <c r="CD29" s="5">
        <v>230430</v>
      </c>
      <c r="CE29" s="5">
        <v>228499</v>
      </c>
      <c r="CF29" s="5">
        <v>239457</v>
      </c>
      <c r="CG29" s="5">
        <v>240266</v>
      </c>
      <c r="CH29" s="5">
        <v>246151</v>
      </c>
      <c r="CI29" s="5">
        <v>246676</v>
      </c>
      <c r="CJ29" s="5">
        <v>249186</v>
      </c>
      <c r="CK29" s="5">
        <v>253929</v>
      </c>
      <c r="CL29" s="5">
        <v>258132</v>
      </c>
      <c r="CM29" s="5">
        <v>260021</v>
      </c>
      <c r="CN29" s="5">
        <v>258701</v>
      </c>
      <c r="CO29" s="5">
        <v>259878</v>
      </c>
      <c r="CP29" s="5">
        <v>264858</v>
      </c>
      <c r="CQ29" s="5">
        <v>265809</v>
      </c>
      <c r="CR29" s="5">
        <v>267970</v>
      </c>
      <c r="CS29" s="5">
        <v>267210</v>
      </c>
      <c r="CT29" s="5">
        <v>268404</v>
      </c>
      <c r="CU29" s="5">
        <v>270414</v>
      </c>
      <c r="CV29" s="5">
        <v>272016</v>
      </c>
      <c r="CW29" s="5">
        <v>273401</v>
      </c>
      <c r="CX29" s="5">
        <v>277062</v>
      </c>
      <c r="CY29" s="5">
        <v>277926</v>
      </c>
      <c r="CZ29" s="5">
        <v>280489</v>
      </c>
      <c r="DA29" s="5">
        <v>282458</v>
      </c>
      <c r="DB29" s="5">
        <v>282979</v>
      </c>
      <c r="DC29" s="5">
        <v>284680</v>
      </c>
      <c r="DD29" s="5">
        <v>287881</v>
      </c>
      <c r="DE29" s="5">
        <v>289515</v>
      </c>
      <c r="DF29" s="5">
        <v>289662</v>
      </c>
      <c r="DG29" s="5">
        <v>291876</v>
      </c>
      <c r="DH29" s="5">
        <v>290889</v>
      </c>
      <c r="DI29" s="5">
        <v>294125</v>
      </c>
      <c r="DJ29" s="5">
        <v>295208</v>
      </c>
      <c r="DK29" s="5">
        <v>304480</v>
      </c>
      <c r="DL29" s="5">
        <v>301584</v>
      </c>
      <c r="DM29" s="5">
        <v>305911</v>
      </c>
      <c r="DN29" s="5">
        <v>305617</v>
      </c>
      <c r="DO29" s="5">
        <v>301633</v>
      </c>
      <c r="DP29" s="5">
        <v>304787</v>
      </c>
      <c r="DQ29" s="5">
        <v>299747</v>
      </c>
      <c r="DR29" s="5">
        <v>305312</v>
      </c>
      <c r="DS29" s="5">
        <v>301465</v>
      </c>
      <c r="DT29" s="5">
        <v>309725</v>
      </c>
      <c r="DU29" s="5">
        <v>308388</v>
      </c>
      <c r="DV29" s="5">
        <v>310902</v>
      </c>
      <c r="DW29" s="5">
        <v>311141</v>
      </c>
      <c r="DX29" s="5">
        <v>312019</v>
      </c>
      <c r="DY29" s="5">
        <v>310699</v>
      </c>
      <c r="DZ29" s="5">
        <v>308430</v>
      </c>
      <c r="EA29" s="5">
        <v>300149</v>
      </c>
      <c r="EB29" s="5">
        <v>305414</v>
      </c>
      <c r="EC29" s="5">
        <v>305242</v>
      </c>
      <c r="ED29" s="5">
        <v>303004</v>
      </c>
      <c r="EE29" s="5">
        <v>309413</v>
      </c>
      <c r="EF29" s="5">
        <v>312490</v>
      </c>
      <c r="EG29" s="5">
        <v>311276</v>
      </c>
      <c r="EH29" s="5">
        <v>310363</v>
      </c>
      <c r="EI29" s="5">
        <v>307903</v>
      </c>
      <c r="EJ29" s="5">
        <v>314957</v>
      </c>
      <c r="EK29" s="5">
        <v>320838</v>
      </c>
      <c r="EL29" s="5">
        <v>323203</v>
      </c>
      <c r="EM29" s="5">
        <v>322407</v>
      </c>
      <c r="EN29" s="5">
        <v>322681</v>
      </c>
      <c r="EO29" s="5">
        <v>323040</v>
      </c>
      <c r="EP29" s="5">
        <v>327453</v>
      </c>
      <c r="EQ29" s="5">
        <v>334121</v>
      </c>
      <c r="ER29" s="5">
        <v>342067</v>
      </c>
      <c r="ES29" s="5">
        <v>349084</v>
      </c>
      <c r="ET29" s="5">
        <v>348817</v>
      </c>
      <c r="EU29" s="5">
        <v>347340</v>
      </c>
      <c r="EV29" s="5">
        <v>347893</v>
      </c>
      <c r="EW29" s="5">
        <v>345457</v>
      </c>
      <c r="EX29" s="5">
        <v>342959</v>
      </c>
      <c r="EY29" s="5">
        <v>343071</v>
      </c>
      <c r="EZ29" s="5">
        <v>350444</v>
      </c>
      <c r="FA29" s="5">
        <v>351162</v>
      </c>
      <c r="FB29" s="5">
        <v>351244</v>
      </c>
      <c r="FC29" s="5">
        <v>355312</v>
      </c>
      <c r="FD29" s="5">
        <v>353912</v>
      </c>
      <c r="FE29" s="5">
        <v>355143</v>
      </c>
      <c r="FF29" s="5">
        <v>359158</v>
      </c>
      <c r="FG29" s="5">
        <v>358490</v>
      </c>
      <c r="FH29" s="5">
        <v>364023</v>
      </c>
      <c r="FI29" s="5">
        <v>364207</v>
      </c>
      <c r="FJ29" s="5">
        <v>366242</v>
      </c>
      <c r="FK29" s="5">
        <v>361792</v>
      </c>
      <c r="FL29" s="5">
        <v>353366</v>
      </c>
      <c r="FM29" s="5">
        <v>364743</v>
      </c>
      <c r="FN29" s="5">
        <v>365643</v>
      </c>
      <c r="FO29" s="5">
        <v>366851</v>
      </c>
      <c r="FP29" s="5">
        <v>368506</v>
      </c>
      <c r="FQ29" s="5">
        <v>366601</v>
      </c>
      <c r="FR29" s="5">
        <v>364151</v>
      </c>
      <c r="FS29" s="5">
        <v>363913</v>
      </c>
      <c r="FT29" s="5">
        <v>359723</v>
      </c>
      <c r="FU29" s="5">
        <v>358206</v>
      </c>
      <c r="FV29" s="5">
        <v>364138</v>
      </c>
      <c r="FW29" s="5">
        <v>362128</v>
      </c>
      <c r="FX29" s="5">
        <v>370084</v>
      </c>
      <c r="FY29" s="5">
        <v>371448</v>
      </c>
      <c r="FZ29" s="6">
        <v>367306.6</v>
      </c>
      <c r="GA29" s="6">
        <v>367150.7</v>
      </c>
      <c r="GB29" s="6">
        <v>374255.2</v>
      </c>
      <c r="GC29" s="6">
        <v>375151</v>
      </c>
      <c r="GD29" s="6">
        <v>377295</v>
      </c>
      <c r="GE29" s="6">
        <v>379682.4</v>
      </c>
      <c r="GF29" s="6">
        <v>380253.3</v>
      </c>
      <c r="GG29" s="6">
        <v>382369.9</v>
      </c>
      <c r="GH29" s="6">
        <v>384593.9</v>
      </c>
      <c r="GI29" s="6">
        <v>386476.79999999999</v>
      </c>
      <c r="GJ29" s="6">
        <v>387650.7</v>
      </c>
      <c r="GK29" s="6">
        <v>388646.2</v>
      </c>
      <c r="GL29" s="6">
        <v>389903.5</v>
      </c>
      <c r="GM29" s="6">
        <v>391443.8</v>
      </c>
      <c r="GN29" s="6">
        <v>392605.9</v>
      </c>
      <c r="GO29" s="6">
        <v>394399</v>
      </c>
      <c r="GP29" s="6">
        <v>396491.1</v>
      </c>
      <c r="GQ29" s="6">
        <v>398460.3</v>
      </c>
      <c r="GR29" s="6">
        <v>401226.6</v>
      </c>
      <c r="GS29" s="6">
        <v>403366.3</v>
      </c>
      <c r="GT29" s="6">
        <v>405658.1</v>
      </c>
      <c r="GU29" s="6">
        <v>407167.8</v>
      </c>
      <c r="GV29" s="6">
        <v>408369.1</v>
      </c>
      <c r="GW29" s="6">
        <v>409521.9</v>
      </c>
      <c r="GX29" s="6">
        <v>410975.9</v>
      </c>
      <c r="GY29" s="6">
        <v>412450.8</v>
      </c>
      <c r="GZ29" s="6">
        <v>413976.6</v>
      </c>
      <c r="HA29" s="6">
        <v>415610</v>
      </c>
      <c r="HB29" s="6">
        <v>417370.6</v>
      </c>
      <c r="HC29" s="6">
        <v>419228.8</v>
      </c>
      <c r="HD29" s="6">
        <v>421021.6</v>
      </c>
      <c r="HE29" s="6">
        <v>422871.2</v>
      </c>
      <c r="HF29" s="6">
        <v>424848.1</v>
      </c>
      <c r="HG29" s="6">
        <v>426745.8</v>
      </c>
      <c r="HH29" s="6">
        <v>427993.9</v>
      </c>
      <c r="HI29" s="6">
        <v>429672.5</v>
      </c>
      <c r="HJ29" s="6">
        <v>431265.2</v>
      </c>
      <c r="HK29" s="6">
        <v>433136</v>
      </c>
      <c r="HL29" s="6">
        <v>434535.2</v>
      </c>
      <c r="HM29" s="6">
        <v>436340.9</v>
      </c>
      <c r="HN29" s="6">
        <v>437946.4</v>
      </c>
      <c r="HO29" t="s">
        <v>240</v>
      </c>
      <c r="HP29" t="b">
        <v>1</v>
      </c>
      <c r="HQ29" s="4" t="s">
        <v>241</v>
      </c>
      <c r="HR29" t="s">
        <v>242</v>
      </c>
      <c r="HS29">
        <v>2023</v>
      </c>
      <c r="HT29">
        <v>3</v>
      </c>
      <c r="HU29" t="s">
        <v>242</v>
      </c>
      <c r="HV29" t="s">
        <v>257</v>
      </c>
      <c r="HW29" s="4" t="s">
        <v>258</v>
      </c>
      <c r="HX29" t="s">
        <v>245</v>
      </c>
      <c r="HY29" t="s">
        <v>259</v>
      </c>
      <c r="HZ29" t="s">
        <v>337</v>
      </c>
    </row>
    <row r="30" spans="1:234">
      <c r="A30" t="s">
        <v>234</v>
      </c>
      <c r="B30" t="s">
        <v>260</v>
      </c>
      <c r="C30" t="s">
        <v>2</v>
      </c>
      <c r="D30" t="s">
        <v>237</v>
      </c>
      <c r="E30" t="s">
        <v>238</v>
      </c>
      <c r="F30" t="s">
        <v>239</v>
      </c>
      <c r="G30" s="5">
        <v>40290</v>
      </c>
      <c r="H30" s="5">
        <v>41818</v>
      </c>
      <c r="I30" s="5">
        <v>43433</v>
      </c>
      <c r="J30" s="5">
        <v>44864</v>
      </c>
      <c r="K30" s="5">
        <v>46552</v>
      </c>
      <c r="L30" s="5">
        <v>47036</v>
      </c>
      <c r="M30" s="5">
        <v>47924</v>
      </c>
      <c r="N30" s="5">
        <v>49843</v>
      </c>
      <c r="O30" s="5">
        <v>50837</v>
      </c>
      <c r="P30" s="5">
        <v>52380</v>
      </c>
      <c r="Q30" s="5">
        <v>52615</v>
      </c>
      <c r="R30" s="5">
        <v>53960</v>
      </c>
      <c r="S30" s="5">
        <v>54514</v>
      </c>
      <c r="T30" s="5">
        <v>57136</v>
      </c>
      <c r="U30" s="5">
        <v>57119</v>
      </c>
      <c r="V30" s="5">
        <v>58206</v>
      </c>
      <c r="W30" s="5">
        <v>59961</v>
      </c>
      <c r="X30" s="5">
        <v>60260</v>
      </c>
      <c r="Y30" s="5">
        <v>62678</v>
      </c>
      <c r="Z30" s="5">
        <v>64883</v>
      </c>
      <c r="AA30" s="5">
        <v>65471</v>
      </c>
      <c r="AB30" s="5">
        <v>66622</v>
      </c>
      <c r="AC30" s="5">
        <v>67715</v>
      </c>
      <c r="AD30" s="5">
        <v>69185</v>
      </c>
      <c r="AE30" s="5">
        <v>70501</v>
      </c>
      <c r="AF30" s="5">
        <v>73909</v>
      </c>
      <c r="AG30" s="5">
        <v>73297</v>
      </c>
      <c r="AH30" s="5">
        <v>74329</v>
      </c>
      <c r="AI30" s="5">
        <v>74158</v>
      </c>
      <c r="AJ30" s="5">
        <v>76563</v>
      </c>
      <c r="AK30" s="5">
        <v>78295</v>
      </c>
      <c r="AL30" s="5">
        <v>79796</v>
      </c>
      <c r="AM30" s="5">
        <v>82285</v>
      </c>
      <c r="AN30" s="5">
        <v>84810</v>
      </c>
      <c r="AO30" s="5">
        <v>86563</v>
      </c>
      <c r="AP30" s="5">
        <v>88240</v>
      </c>
      <c r="AQ30" s="5">
        <v>90548</v>
      </c>
      <c r="AR30" s="5">
        <v>93363</v>
      </c>
      <c r="AS30" s="5">
        <v>97490</v>
      </c>
      <c r="AT30" s="5">
        <v>98361</v>
      </c>
      <c r="AU30" s="5">
        <v>102928</v>
      </c>
      <c r="AV30" s="5">
        <v>103890</v>
      </c>
      <c r="AW30" s="5">
        <v>107142</v>
      </c>
      <c r="AX30" s="5">
        <v>110535</v>
      </c>
      <c r="AY30" s="5">
        <v>113229</v>
      </c>
      <c r="AZ30" s="5">
        <v>113790</v>
      </c>
      <c r="BA30" s="5">
        <v>118607</v>
      </c>
      <c r="BB30" s="5">
        <v>119800</v>
      </c>
      <c r="BC30" s="5">
        <v>121876</v>
      </c>
      <c r="BD30" s="5">
        <v>123668</v>
      </c>
      <c r="BE30" s="5">
        <v>125292</v>
      </c>
      <c r="BF30" s="5">
        <v>126339</v>
      </c>
      <c r="BG30" s="5">
        <v>127313</v>
      </c>
      <c r="BH30" s="5">
        <v>131724</v>
      </c>
      <c r="BI30" s="5">
        <v>133457</v>
      </c>
      <c r="BJ30" s="5">
        <v>135003</v>
      </c>
      <c r="BK30" s="5">
        <v>134597</v>
      </c>
      <c r="BL30" s="5">
        <v>135173</v>
      </c>
      <c r="BM30" s="5">
        <v>138183</v>
      </c>
      <c r="BN30" s="5">
        <v>138391</v>
      </c>
      <c r="BO30" s="5">
        <v>141861</v>
      </c>
      <c r="BP30" s="5">
        <v>143287</v>
      </c>
      <c r="BQ30" s="5">
        <v>146426</v>
      </c>
      <c r="BR30" s="5">
        <v>147725</v>
      </c>
      <c r="BS30" s="5">
        <v>151630</v>
      </c>
      <c r="BT30" s="5">
        <v>153565</v>
      </c>
      <c r="BU30" s="5">
        <v>156382</v>
      </c>
      <c r="BV30" s="5">
        <v>154146</v>
      </c>
      <c r="BW30" s="5">
        <v>156649</v>
      </c>
      <c r="BX30" s="5">
        <v>159714</v>
      </c>
      <c r="BY30" s="5">
        <v>162073</v>
      </c>
      <c r="BZ30" s="5">
        <v>160535</v>
      </c>
      <c r="CA30" s="5">
        <v>161552</v>
      </c>
      <c r="CB30" s="5">
        <v>163217</v>
      </c>
      <c r="CC30" s="5">
        <v>163185</v>
      </c>
      <c r="CD30" s="5">
        <v>165831</v>
      </c>
      <c r="CE30" s="5">
        <v>165059</v>
      </c>
      <c r="CF30" s="5">
        <v>172659</v>
      </c>
      <c r="CG30" s="5">
        <v>172290</v>
      </c>
      <c r="CH30" s="5">
        <v>177169</v>
      </c>
      <c r="CI30" s="5">
        <v>178188</v>
      </c>
      <c r="CJ30" s="5">
        <v>179736</v>
      </c>
      <c r="CK30" s="5">
        <v>183422</v>
      </c>
      <c r="CL30" s="5">
        <v>186264</v>
      </c>
      <c r="CM30" s="5">
        <v>189728</v>
      </c>
      <c r="CN30" s="5">
        <v>188958</v>
      </c>
      <c r="CO30" s="5">
        <v>190041</v>
      </c>
      <c r="CP30" s="5">
        <v>191387</v>
      </c>
      <c r="CQ30" s="5">
        <v>194407</v>
      </c>
      <c r="CR30" s="5">
        <v>196471</v>
      </c>
      <c r="CS30" s="5">
        <v>196135</v>
      </c>
      <c r="CT30" s="5">
        <v>198285</v>
      </c>
      <c r="CU30" s="5">
        <v>200308</v>
      </c>
      <c r="CV30" s="5">
        <v>201618</v>
      </c>
      <c r="CW30" s="5">
        <v>204036</v>
      </c>
      <c r="CX30" s="5">
        <v>207651</v>
      </c>
      <c r="CY30" s="5">
        <v>209034</v>
      </c>
      <c r="CZ30" s="5">
        <v>212233</v>
      </c>
      <c r="DA30" s="5">
        <v>214761</v>
      </c>
      <c r="DB30" s="5">
        <v>216772</v>
      </c>
      <c r="DC30" s="5">
        <v>218821</v>
      </c>
      <c r="DD30" s="5">
        <v>221457</v>
      </c>
      <c r="DE30" s="5">
        <v>224293</v>
      </c>
      <c r="DF30" s="5">
        <v>226453</v>
      </c>
      <c r="DG30" s="5">
        <v>229762</v>
      </c>
      <c r="DH30" s="5">
        <v>231843</v>
      </c>
      <c r="DI30" s="5">
        <v>236024</v>
      </c>
      <c r="DJ30" s="5">
        <v>237530</v>
      </c>
      <c r="DK30" s="5">
        <v>243130</v>
      </c>
      <c r="DL30" s="5">
        <v>244499</v>
      </c>
      <c r="DM30" s="5">
        <v>249052</v>
      </c>
      <c r="DN30" s="5">
        <v>249682</v>
      </c>
      <c r="DO30" s="5">
        <v>249993</v>
      </c>
      <c r="DP30" s="5">
        <v>256308</v>
      </c>
      <c r="DQ30" s="5">
        <v>255855</v>
      </c>
      <c r="DR30" s="5">
        <v>258864</v>
      </c>
      <c r="DS30" s="5">
        <v>256359</v>
      </c>
      <c r="DT30" s="5">
        <v>264017</v>
      </c>
      <c r="DU30" s="5">
        <v>262855</v>
      </c>
      <c r="DV30" s="5">
        <v>263951</v>
      </c>
      <c r="DW30" s="5">
        <v>264214</v>
      </c>
      <c r="DX30" s="5">
        <v>267286</v>
      </c>
      <c r="DY30" s="5">
        <v>267899</v>
      </c>
      <c r="DZ30" s="5">
        <v>268231</v>
      </c>
      <c r="EA30" s="5">
        <v>265775</v>
      </c>
      <c r="EB30" s="5">
        <v>271291</v>
      </c>
      <c r="EC30" s="5">
        <v>273259</v>
      </c>
      <c r="ED30" s="5">
        <v>273345</v>
      </c>
      <c r="EE30" s="5">
        <v>279363</v>
      </c>
      <c r="EF30" s="5">
        <v>283663</v>
      </c>
      <c r="EG30" s="5">
        <v>282088</v>
      </c>
      <c r="EH30" s="5">
        <v>283822</v>
      </c>
      <c r="EI30" s="5">
        <v>284174</v>
      </c>
      <c r="EJ30" s="5">
        <v>292340</v>
      </c>
      <c r="EK30" s="5">
        <v>298413</v>
      </c>
      <c r="EL30" s="5">
        <v>300879</v>
      </c>
      <c r="EM30" s="5">
        <v>301521</v>
      </c>
      <c r="EN30" s="5">
        <v>304324</v>
      </c>
      <c r="EO30" s="5">
        <v>303832</v>
      </c>
      <c r="EP30" s="5">
        <v>307276</v>
      </c>
      <c r="EQ30" s="5">
        <v>311837</v>
      </c>
      <c r="ER30" s="5">
        <v>319722</v>
      </c>
      <c r="ES30" s="5">
        <v>327229</v>
      </c>
      <c r="ET30" s="5">
        <v>327422</v>
      </c>
      <c r="EU30" s="5">
        <v>326430</v>
      </c>
      <c r="EV30" s="5">
        <v>328384</v>
      </c>
      <c r="EW30" s="5">
        <v>328661</v>
      </c>
      <c r="EX30" s="5">
        <v>327892</v>
      </c>
      <c r="EY30" s="5">
        <v>328000</v>
      </c>
      <c r="EZ30" s="5">
        <v>337442</v>
      </c>
      <c r="FA30" s="5">
        <v>339739</v>
      </c>
      <c r="FB30" s="5">
        <v>341892</v>
      </c>
      <c r="FC30" s="5">
        <v>347741</v>
      </c>
      <c r="FD30" s="5">
        <v>347414</v>
      </c>
      <c r="FE30" s="5">
        <v>350680</v>
      </c>
      <c r="FF30" s="5">
        <v>356604</v>
      </c>
      <c r="FG30" s="5">
        <v>356179</v>
      </c>
      <c r="FH30" s="5">
        <v>363586</v>
      </c>
      <c r="FI30" s="5">
        <v>365234</v>
      </c>
      <c r="FJ30" s="5">
        <v>367963</v>
      </c>
      <c r="FK30" s="5">
        <v>362113</v>
      </c>
      <c r="FL30" s="5">
        <v>356204</v>
      </c>
      <c r="FM30" s="5">
        <v>367296</v>
      </c>
      <c r="FN30" s="5">
        <v>368253</v>
      </c>
      <c r="FO30" s="5">
        <v>373719</v>
      </c>
      <c r="FP30" s="5">
        <v>375577</v>
      </c>
      <c r="FQ30" s="5">
        <v>378192</v>
      </c>
      <c r="FR30" s="5">
        <v>380731</v>
      </c>
      <c r="FS30" s="5">
        <v>388396</v>
      </c>
      <c r="FT30" s="5">
        <v>394881</v>
      </c>
      <c r="FU30" s="5">
        <v>402360</v>
      </c>
      <c r="FV30" s="5">
        <v>418440</v>
      </c>
      <c r="FW30" s="5">
        <v>423908</v>
      </c>
      <c r="FX30" s="5">
        <v>438392</v>
      </c>
      <c r="FY30" s="5">
        <v>443068</v>
      </c>
      <c r="FZ30" s="6">
        <v>440556.7</v>
      </c>
      <c r="GA30" s="6">
        <v>442305.4</v>
      </c>
      <c r="GB30" s="6">
        <v>452905.4</v>
      </c>
      <c r="GC30" s="6">
        <v>456054.3</v>
      </c>
      <c r="GD30" s="6">
        <v>460972</v>
      </c>
      <c r="GE30" s="6">
        <v>466443.7</v>
      </c>
      <c r="GF30" s="6">
        <v>470110.5</v>
      </c>
      <c r="GG30" s="6">
        <v>475579</v>
      </c>
      <c r="GH30" s="6">
        <v>481211.9</v>
      </c>
      <c r="GI30" s="6">
        <v>486395.4</v>
      </c>
      <c r="GJ30" s="6">
        <v>490718.8</v>
      </c>
      <c r="GK30" s="6">
        <v>494788.8</v>
      </c>
      <c r="GL30" s="6">
        <v>499218.3</v>
      </c>
      <c r="GM30" s="6">
        <v>503950.7</v>
      </c>
      <c r="GN30" s="6">
        <v>508197.3</v>
      </c>
      <c r="GO30" s="6">
        <v>513171.9</v>
      </c>
      <c r="GP30" s="6">
        <v>518619.7</v>
      </c>
      <c r="GQ30" s="6">
        <v>523816.9</v>
      </c>
      <c r="GR30" s="6">
        <v>530256.6</v>
      </c>
      <c r="GS30" s="6">
        <v>535962.19999999995</v>
      </c>
      <c r="GT30" s="6">
        <v>541949.6</v>
      </c>
      <c r="GU30" s="6">
        <v>546865.80000000005</v>
      </c>
      <c r="GV30" s="6">
        <v>551332.6</v>
      </c>
      <c r="GW30" s="6">
        <v>555643.1</v>
      </c>
      <c r="GX30" s="6">
        <v>560347.9</v>
      </c>
      <c r="GY30" s="6">
        <v>565111.19999999995</v>
      </c>
      <c r="GZ30" s="6">
        <v>570009.9</v>
      </c>
      <c r="HA30" s="6">
        <v>575111.5</v>
      </c>
      <c r="HB30" s="6">
        <v>580458.69999999995</v>
      </c>
      <c r="HC30" s="6">
        <v>585984.9</v>
      </c>
      <c r="HD30" s="6">
        <v>591495.1</v>
      </c>
      <c r="HE30" s="6">
        <v>597139.80000000005</v>
      </c>
      <c r="HF30" s="6">
        <v>603030.9</v>
      </c>
      <c r="HG30" s="6">
        <v>608847.6</v>
      </c>
      <c r="HH30" s="6">
        <v>613740.80000000005</v>
      </c>
      <c r="HI30" s="6">
        <v>619275.9</v>
      </c>
      <c r="HJ30" s="6">
        <v>624724.9</v>
      </c>
      <c r="HK30" s="6">
        <v>630615.1</v>
      </c>
      <c r="HL30" s="6">
        <v>635863.19999999995</v>
      </c>
      <c r="HM30" s="6">
        <v>641759.30000000005</v>
      </c>
      <c r="HN30" s="6">
        <v>647408.1</v>
      </c>
      <c r="HO30" t="s">
        <v>240</v>
      </c>
      <c r="HP30" t="b">
        <v>1</v>
      </c>
      <c r="HQ30" t="s">
        <v>242</v>
      </c>
      <c r="HR30" t="s">
        <v>242</v>
      </c>
      <c r="HS30">
        <v>2023</v>
      </c>
      <c r="HT30">
        <v>3</v>
      </c>
      <c r="HU30" t="s">
        <v>242</v>
      </c>
      <c r="HV30" t="s">
        <v>261</v>
      </c>
      <c r="HW30" t="s">
        <v>262</v>
      </c>
      <c r="HX30" t="s">
        <v>245</v>
      </c>
      <c r="HY30" t="s">
        <v>263</v>
      </c>
      <c r="HZ30" t="s">
        <v>337</v>
      </c>
    </row>
    <row r="31" spans="1:234">
      <c r="A31" t="s">
        <v>234</v>
      </c>
      <c r="B31" t="s">
        <v>264</v>
      </c>
      <c r="C31" t="s">
        <v>2</v>
      </c>
      <c r="D31" t="s">
        <v>242</v>
      </c>
      <c r="E31" t="s">
        <v>242</v>
      </c>
      <c r="F31" t="s">
        <v>239</v>
      </c>
      <c r="G31" s="5">
        <v>30.605080000000001</v>
      </c>
      <c r="H31" s="5">
        <v>32.247430000000001</v>
      </c>
      <c r="I31" s="5">
        <v>32.951300000000003</v>
      </c>
      <c r="J31" s="5">
        <v>33.550879999999999</v>
      </c>
      <c r="K31" s="5">
        <v>34.385100000000001</v>
      </c>
      <c r="L31" s="5">
        <v>36.079590000000003</v>
      </c>
      <c r="M31" s="5">
        <v>36.731310000000001</v>
      </c>
      <c r="N31" s="5">
        <v>37.435180000000003</v>
      </c>
      <c r="O31" s="5">
        <v>37.878349999999998</v>
      </c>
      <c r="P31" s="5">
        <v>39.181800000000003</v>
      </c>
      <c r="Q31" s="5">
        <v>39.416420000000002</v>
      </c>
      <c r="R31" s="5">
        <v>39.885669999999998</v>
      </c>
      <c r="S31" s="5">
        <v>40.172429999999999</v>
      </c>
      <c r="T31" s="5">
        <v>40.85022</v>
      </c>
      <c r="U31" s="5">
        <v>41.293399999999998</v>
      </c>
      <c r="V31" s="5">
        <v>41.762639999999998</v>
      </c>
      <c r="W31" s="5">
        <v>41.86692</v>
      </c>
      <c r="X31" s="5">
        <v>42.779339999999998</v>
      </c>
      <c r="Y31" s="5">
        <v>42.98789</v>
      </c>
      <c r="Z31" s="5">
        <v>43.431060000000002</v>
      </c>
      <c r="AA31" s="5">
        <v>43.874229999999997</v>
      </c>
      <c r="AB31" s="5">
        <v>44.995199999999997</v>
      </c>
      <c r="AC31" s="5">
        <v>45.125549999999997</v>
      </c>
      <c r="AD31" s="5">
        <v>45.490519999999997</v>
      </c>
      <c r="AE31" s="5">
        <v>45.646929999999998</v>
      </c>
      <c r="AF31" s="5">
        <v>46.3508</v>
      </c>
      <c r="AG31" s="5">
        <v>46.533279999999998</v>
      </c>
      <c r="AH31" s="5">
        <v>46.924320000000002</v>
      </c>
      <c r="AI31" s="5">
        <v>47.237139999999997</v>
      </c>
      <c r="AJ31" s="5">
        <v>47.836730000000003</v>
      </c>
      <c r="AK31" s="5">
        <v>47.888869999999997</v>
      </c>
      <c r="AL31" s="5">
        <v>48.436320000000002</v>
      </c>
      <c r="AM31" s="5">
        <v>48.566670000000002</v>
      </c>
      <c r="AN31" s="5">
        <v>49.5</v>
      </c>
      <c r="AO31" s="5">
        <v>49.9</v>
      </c>
      <c r="AP31" s="5">
        <v>50.466670000000001</v>
      </c>
      <c r="AQ31" s="5">
        <v>51</v>
      </c>
      <c r="AR31" s="5">
        <v>52.133339999999997</v>
      </c>
      <c r="AS31" s="5">
        <v>52.466670000000001</v>
      </c>
      <c r="AT31" s="5">
        <v>53.266669999999998</v>
      </c>
      <c r="AU31" s="5">
        <v>53.933329999999998</v>
      </c>
      <c r="AV31" s="5">
        <v>55.6</v>
      </c>
      <c r="AW31" s="5">
        <v>56.4</v>
      </c>
      <c r="AX31" s="5">
        <v>57.466670000000001</v>
      </c>
      <c r="AY31" s="5">
        <v>57.666670000000003</v>
      </c>
      <c r="AZ31" s="5">
        <v>60.266669999999998</v>
      </c>
      <c r="BA31" s="5">
        <v>60.833329999999997</v>
      </c>
      <c r="BB31" s="5">
        <v>61.466670000000001</v>
      </c>
      <c r="BC31" s="5">
        <v>61.7</v>
      </c>
      <c r="BD31" s="5">
        <v>62.833329999999997</v>
      </c>
      <c r="BE31" s="5">
        <v>62.733330000000002</v>
      </c>
      <c r="BF31" s="5">
        <v>63.133339999999997</v>
      </c>
      <c r="BG31" s="5">
        <v>63.2</v>
      </c>
      <c r="BH31" s="5">
        <v>64.433329999999998</v>
      </c>
      <c r="BI31" s="5">
        <v>64.5</v>
      </c>
      <c r="BJ31" s="5">
        <v>64.666659999999993</v>
      </c>
      <c r="BK31" s="5">
        <v>64.766670000000005</v>
      </c>
      <c r="BL31" s="5">
        <v>65.7</v>
      </c>
      <c r="BM31" s="5">
        <v>65.633330000000001</v>
      </c>
      <c r="BN31" s="5">
        <v>65.8</v>
      </c>
      <c r="BO31" s="5">
        <v>66.333340000000007</v>
      </c>
      <c r="BP31" s="5">
        <v>67.266670000000005</v>
      </c>
      <c r="BQ31" s="5">
        <v>67.400000000000006</v>
      </c>
      <c r="BR31" s="5">
        <v>67.733329999999995</v>
      </c>
      <c r="BS31" s="5">
        <v>68.099999999999994</v>
      </c>
      <c r="BT31" s="5">
        <v>68.866669999999999</v>
      </c>
      <c r="BU31" s="5">
        <v>68.933329999999998</v>
      </c>
      <c r="BV31" s="5">
        <v>69.366669999999999</v>
      </c>
      <c r="BW31" s="5">
        <v>69.366669999999999</v>
      </c>
      <c r="BX31" s="5">
        <v>70</v>
      </c>
      <c r="BY31" s="5">
        <v>70.266670000000005</v>
      </c>
      <c r="BZ31" s="5">
        <v>70.633330000000001</v>
      </c>
      <c r="CA31" s="5">
        <v>70.5</v>
      </c>
      <c r="CB31" s="5">
        <v>71.266670000000005</v>
      </c>
      <c r="CC31" s="5">
        <v>71.233329999999995</v>
      </c>
      <c r="CD31" s="5">
        <v>71.633330000000001</v>
      </c>
      <c r="CE31" s="5">
        <v>71.599999999999994</v>
      </c>
      <c r="CF31" s="5">
        <v>72.3</v>
      </c>
      <c r="CG31" s="5">
        <v>72.133330000000001</v>
      </c>
      <c r="CH31" s="5">
        <v>72.433329999999998</v>
      </c>
      <c r="CI31" s="5">
        <v>72.133330000000001</v>
      </c>
      <c r="CJ31" s="5">
        <v>72.766670000000005</v>
      </c>
      <c r="CK31" s="5">
        <v>72.7</v>
      </c>
      <c r="CL31" s="5">
        <v>73.166659999999993</v>
      </c>
      <c r="CM31" s="5">
        <v>72.766670000000005</v>
      </c>
      <c r="CN31" s="5">
        <v>73.833340000000007</v>
      </c>
      <c r="CO31" s="5">
        <v>73.866669999999999</v>
      </c>
      <c r="CP31" s="5">
        <v>73.900000000000006</v>
      </c>
      <c r="CQ31" s="5">
        <v>73.866669999999999</v>
      </c>
      <c r="CR31" s="5">
        <v>74.533330000000007</v>
      </c>
      <c r="CS31" s="5">
        <v>74.599999999999994</v>
      </c>
      <c r="CT31" s="5">
        <v>75</v>
      </c>
      <c r="CU31" s="5">
        <v>75</v>
      </c>
      <c r="CV31" s="5">
        <v>75.466669999999993</v>
      </c>
      <c r="CW31" s="5">
        <v>75.599999999999994</v>
      </c>
      <c r="CX31" s="5">
        <v>76.033330000000007</v>
      </c>
      <c r="CY31" s="5">
        <v>75.966669999999993</v>
      </c>
      <c r="CZ31" s="5">
        <v>76.533330000000007</v>
      </c>
      <c r="DA31" s="5">
        <v>76.566670000000002</v>
      </c>
      <c r="DB31" s="5">
        <v>77.099999999999994</v>
      </c>
      <c r="DC31" s="5">
        <v>77.233329999999995</v>
      </c>
      <c r="DD31" s="5">
        <v>78</v>
      </c>
      <c r="DE31" s="5">
        <v>78.400000000000006</v>
      </c>
      <c r="DF31" s="5">
        <v>78.766670000000005</v>
      </c>
      <c r="DG31" s="5">
        <v>78.733329999999995</v>
      </c>
      <c r="DH31" s="5">
        <v>79.8</v>
      </c>
      <c r="DI31" s="5">
        <v>80.3</v>
      </c>
      <c r="DJ31" s="5">
        <v>80.900000000000006</v>
      </c>
      <c r="DK31" s="5">
        <v>81</v>
      </c>
      <c r="DL31" s="5">
        <v>81.8</v>
      </c>
      <c r="DM31" s="5">
        <v>81.733329999999995</v>
      </c>
      <c r="DN31" s="5">
        <v>82.6</v>
      </c>
      <c r="DO31" s="5">
        <v>82.933329999999998</v>
      </c>
      <c r="DP31" s="5">
        <v>84.6</v>
      </c>
      <c r="DQ31" s="5">
        <v>85.633330000000001</v>
      </c>
      <c r="DR31" s="5">
        <v>85.733329999999995</v>
      </c>
      <c r="DS31" s="5">
        <v>85.433329999999998</v>
      </c>
      <c r="DT31" s="5">
        <v>86.366669999999999</v>
      </c>
      <c r="DU31" s="5">
        <v>86.933329999999998</v>
      </c>
      <c r="DV31" s="5">
        <v>87.566670000000002</v>
      </c>
      <c r="DW31" s="5">
        <v>88.233329999999995</v>
      </c>
      <c r="DX31" s="5">
        <v>89.366669999999999</v>
      </c>
      <c r="DY31" s="5">
        <v>89.633330000000001</v>
      </c>
      <c r="DZ31" s="5">
        <v>90.5</v>
      </c>
      <c r="EA31" s="5">
        <v>91.833340000000007</v>
      </c>
      <c r="EB31" s="5">
        <v>93.3</v>
      </c>
      <c r="EC31" s="5">
        <v>93.833340000000007</v>
      </c>
      <c r="ED31" s="5">
        <v>94.733329999999995</v>
      </c>
      <c r="EE31" s="5">
        <v>95.033330000000007</v>
      </c>
      <c r="EF31" s="5">
        <v>95.8</v>
      </c>
      <c r="EG31" s="5">
        <v>96.066670000000002</v>
      </c>
      <c r="EH31" s="5">
        <v>97.266670000000005</v>
      </c>
      <c r="EI31" s="5">
        <v>97.666659999999993</v>
      </c>
      <c r="EJ31" s="5">
        <v>98.366669999999999</v>
      </c>
      <c r="EK31" s="5">
        <v>98.7</v>
      </c>
      <c r="EL31" s="5">
        <v>99.3</v>
      </c>
      <c r="EM31" s="5">
        <v>99.4</v>
      </c>
      <c r="EN31" s="5">
        <v>100.1</v>
      </c>
      <c r="EO31" s="5">
        <v>100.13330000000001</v>
      </c>
      <c r="EP31" s="5">
        <v>100.2</v>
      </c>
      <c r="EQ31" s="5">
        <v>99.5</v>
      </c>
      <c r="ER31" s="5">
        <v>100.0667</v>
      </c>
      <c r="ES31" s="5">
        <v>100.16670000000001</v>
      </c>
      <c r="ET31" s="5">
        <v>100.3</v>
      </c>
      <c r="EU31" s="5">
        <v>99.833340000000007</v>
      </c>
      <c r="EV31" s="5">
        <v>100.4</v>
      </c>
      <c r="EW31" s="5">
        <v>100.86669999999999</v>
      </c>
      <c r="EX31" s="5">
        <v>101.5</v>
      </c>
      <c r="EY31" s="5">
        <v>102</v>
      </c>
      <c r="EZ31" s="5">
        <v>103.16670000000001</v>
      </c>
      <c r="FA31" s="5">
        <v>103.7</v>
      </c>
      <c r="FB31" s="5">
        <v>104.5667</v>
      </c>
      <c r="FC31" s="5">
        <v>104.7667</v>
      </c>
      <c r="FD31" s="5">
        <v>105.66670000000001</v>
      </c>
      <c r="FE31" s="5">
        <v>106.3</v>
      </c>
      <c r="FF31" s="5">
        <v>106.9333</v>
      </c>
      <c r="FG31" s="5">
        <v>106.7</v>
      </c>
      <c r="FH31" s="5">
        <v>107.8</v>
      </c>
      <c r="FI31" s="5">
        <v>108.2667</v>
      </c>
      <c r="FJ31" s="5">
        <v>108.4333</v>
      </c>
      <c r="FK31" s="5">
        <v>108.4667</v>
      </c>
      <c r="FL31" s="5">
        <v>108.5333</v>
      </c>
      <c r="FM31" s="5">
        <v>108.9333</v>
      </c>
      <c r="FN31" s="5">
        <v>109.0667</v>
      </c>
      <c r="FO31" s="5">
        <v>109.16670000000001</v>
      </c>
      <c r="FP31" s="5">
        <v>110.7333</v>
      </c>
      <c r="FQ31" s="5">
        <v>111.9333</v>
      </c>
      <c r="FR31" s="5">
        <v>114.4</v>
      </c>
      <c r="FS31" s="5">
        <v>115.9333</v>
      </c>
      <c r="FT31" s="5">
        <v>120.86669999999999</v>
      </c>
      <c r="FU31" s="5">
        <v>123.13330000000001</v>
      </c>
      <c r="FV31" s="5">
        <v>126.7</v>
      </c>
      <c r="FW31" s="5">
        <v>127.7333</v>
      </c>
      <c r="FX31" s="5">
        <v>131.0667</v>
      </c>
      <c r="FY31" s="5">
        <v>131.4</v>
      </c>
      <c r="FZ31" s="5">
        <v>131.9667</v>
      </c>
      <c r="GA31" s="6">
        <v>132.1575</v>
      </c>
      <c r="GB31" s="6">
        <v>133.37219999999999</v>
      </c>
      <c r="GC31" s="6">
        <v>133.6078</v>
      </c>
      <c r="GD31" s="6">
        <v>134.33359999999999</v>
      </c>
      <c r="GE31" s="6">
        <v>134.58430000000001</v>
      </c>
      <c r="GF31" s="6">
        <v>136.0795</v>
      </c>
      <c r="GG31" s="6">
        <v>136.92179999999999</v>
      </c>
      <c r="GH31" s="6">
        <v>137.7465</v>
      </c>
      <c r="GI31" s="6">
        <v>138.02189999999999</v>
      </c>
      <c r="GJ31" s="6">
        <v>139.37469999999999</v>
      </c>
      <c r="GK31" s="6">
        <v>140.15870000000001</v>
      </c>
      <c r="GL31" s="6">
        <v>140.87289999999999</v>
      </c>
      <c r="GM31" s="6">
        <v>141.06979999999999</v>
      </c>
      <c r="GN31" s="6">
        <v>142.41159999999999</v>
      </c>
      <c r="GO31" s="6">
        <v>143.19579999999999</v>
      </c>
      <c r="GP31" s="6">
        <v>143.87190000000001</v>
      </c>
      <c r="GQ31" s="6">
        <v>144.04490000000001</v>
      </c>
      <c r="GR31" s="6">
        <v>145.4128</v>
      </c>
      <c r="GS31" s="6">
        <v>146.24250000000001</v>
      </c>
      <c r="GT31" s="6">
        <v>146.9297</v>
      </c>
      <c r="GU31" s="6">
        <v>147.10339999999999</v>
      </c>
      <c r="GV31" s="6">
        <v>148.4539</v>
      </c>
      <c r="GW31" s="6">
        <v>149.23220000000001</v>
      </c>
      <c r="GX31" s="6">
        <v>149.8175</v>
      </c>
      <c r="GY31" s="6">
        <v>149.91229999999999</v>
      </c>
      <c r="GZ31" s="6">
        <v>151.3015</v>
      </c>
      <c r="HA31" s="6">
        <v>152.15880000000001</v>
      </c>
      <c r="HB31" s="6">
        <v>152.80670000000001</v>
      </c>
      <c r="HC31" s="6">
        <v>152.92500000000001</v>
      </c>
      <c r="HD31" s="6">
        <v>154.36529999999999</v>
      </c>
      <c r="HE31" s="6">
        <v>155.26230000000001</v>
      </c>
      <c r="HF31" s="6">
        <v>155.94239999999999</v>
      </c>
      <c r="HG31" s="6">
        <v>156.0813</v>
      </c>
      <c r="HH31" s="6">
        <v>157.55029999999999</v>
      </c>
      <c r="HI31" s="6">
        <v>158.45849999999999</v>
      </c>
      <c r="HJ31" s="6">
        <v>159.13839999999999</v>
      </c>
      <c r="HK31" s="6">
        <v>159.26679999999999</v>
      </c>
      <c r="HL31" s="6">
        <v>160.76249999999999</v>
      </c>
      <c r="HM31" s="6">
        <v>161.6925</v>
      </c>
      <c r="HN31" s="6">
        <v>162.39150000000001</v>
      </c>
      <c r="HO31" t="s">
        <v>240</v>
      </c>
      <c r="HP31" t="b">
        <v>0</v>
      </c>
      <c r="HQ31" t="s">
        <v>242</v>
      </c>
      <c r="HR31">
        <v>2015</v>
      </c>
      <c r="HS31">
        <v>2023</v>
      </c>
      <c r="HT31">
        <v>4</v>
      </c>
      <c r="HU31" t="s">
        <v>242</v>
      </c>
      <c r="HV31" s="4" t="s">
        <v>265</v>
      </c>
      <c r="HW31" s="4" t="s">
        <v>266</v>
      </c>
      <c r="HX31" t="s">
        <v>245</v>
      </c>
      <c r="HY31" t="s">
        <v>267</v>
      </c>
      <c r="HZ31" t="s">
        <v>337</v>
      </c>
    </row>
    <row r="32" spans="1:234">
      <c r="A32" t="s">
        <v>234</v>
      </c>
      <c r="B32" t="s">
        <v>268</v>
      </c>
      <c r="C32" t="s">
        <v>2</v>
      </c>
      <c r="D32" t="s">
        <v>237</v>
      </c>
      <c r="E32" t="s">
        <v>238</v>
      </c>
      <c r="F32" t="s">
        <v>239</v>
      </c>
      <c r="G32" s="5">
        <v>1674</v>
      </c>
      <c r="H32" s="5">
        <v>3351</v>
      </c>
      <c r="I32" s="5">
        <v>3213</v>
      </c>
      <c r="J32" s="5">
        <v>1803</v>
      </c>
      <c r="K32" s="5">
        <v>3170</v>
      </c>
      <c r="L32" s="5">
        <v>3679</v>
      </c>
      <c r="M32" s="5">
        <v>2967</v>
      </c>
      <c r="N32" s="5">
        <v>-990.99990000000003</v>
      </c>
      <c r="O32" s="5">
        <v>344</v>
      </c>
      <c r="P32" s="5">
        <v>2938</v>
      </c>
      <c r="Q32" s="5">
        <v>2421</v>
      </c>
      <c r="R32" s="5">
        <v>1656</v>
      </c>
      <c r="S32" s="5">
        <v>1527</v>
      </c>
      <c r="T32" s="5">
        <v>4050</v>
      </c>
      <c r="U32" s="5">
        <v>4112</v>
      </c>
      <c r="V32" s="5">
        <v>893</v>
      </c>
      <c r="W32" s="5">
        <v>2747</v>
      </c>
      <c r="X32" s="5">
        <v>4927</v>
      </c>
      <c r="Y32" s="5">
        <v>2934</v>
      </c>
      <c r="Z32" s="5">
        <v>1815</v>
      </c>
      <c r="AA32" s="5">
        <v>2859</v>
      </c>
      <c r="AB32" s="5">
        <v>4910</v>
      </c>
      <c r="AC32" s="5">
        <v>1575</v>
      </c>
      <c r="AD32" s="5">
        <v>1219</v>
      </c>
      <c r="AE32" s="5">
        <v>1330</v>
      </c>
      <c r="AF32" s="5">
        <v>3563</v>
      </c>
      <c r="AG32" s="5">
        <v>3984</v>
      </c>
      <c r="AH32" s="5">
        <v>338</v>
      </c>
      <c r="AI32" s="5">
        <v>855</v>
      </c>
      <c r="AJ32" s="5">
        <v>4353</v>
      </c>
      <c r="AK32" s="5">
        <v>1823</v>
      </c>
      <c r="AL32" s="5">
        <v>-101</v>
      </c>
      <c r="AM32" s="5">
        <v>-1001</v>
      </c>
      <c r="AN32" s="5">
        <v>1693</v>
      </c>
      <c r="AO32" s="5">
        <v>-1095</v>
      </c>
      <c r="AP32" s="5">
        <v>-2730</v>
      </c>
      <c r="AQ32" s="5">
        <v>-3398</v>
      </c>
      <c r="AR32" s="5">
        <v>2035</v>
      </c>
      <c r="AS32" s="5">
        <v>784</v>
      </c>
      <c r="AT32" s="5">
        <v>-2538</v>
      </c>
      <c r="AU32" s="5">
        <v>-157</v>
      </c>
      <c r="AV32" s="5">
        <v>3212</v>
      </c>
      <c r="AW32" s="5">
        <v>1084</v>
      </c>
      <c r="AX32" s="5">
        <v>1129</v>
      </c>
      <c r="AY32" s="5">
        <v>1890</v>
      </c>
      <c r="AZ32" s="5">
        <v>7462</v>
      </c>
      <c r="BA32" s="5">
        <v>5732</v>
      </c>
      <c r="BB32" s="5">
        <v>4106</v>
      </c>
      <c r="BC32" s="5">
        <v>6464</v>
      </c>
      <c r="BD32" s="5">
        <v>13625</v>
      </c>
      <c r="BE32" s="5">
        <v>10937</v>
      </c>
      <c r="BF32" s="5">
        <v>9142</v>
      </c>
      <c r="BG32" s="5">
        <v>12643</v>
      </c>
      <c r="BH32" s="5">
        <v>15664</v>
      </c>
      <c r="BI32" s="5">
        <v>12278</v>
      </c>
      <c r="BJ32" s="5">
        <v>10448</v>
      </c>
      <c r="BK32" s="5">
        <v>12952</v>
      </c>
      <c r="BL32" s="5">
        <v>14648</v>
      </c>
      <c r="BM32" s="5">
        <v>10987</v>
      </c>
      <c r="BN32" s="5">
        <v>7921</v>
      </c>
      <c r="BO32" s="5">
        <v>10368</v>
      </c>
      <c r="BP32" s="5">
        <v>12107</v>
      </c>
      <c r="BQ32" s="5">
        <v>10426</v>
      </c>
      <c r="BR32" s="5">
        <v>6456</v>
      </c>
      <c r="BS32" s="5">
        <v>6546</v>
      </c>
      <c r="BT32" s="5">
        <v>14221</v>
      </c>
      <c r="BU32" s="5">
        <v>8575</v>
      </c>
      <c r="BV32" s="5">
        <v>1507</v>
      </c>
      <c r="BW32" s="5">
        <v>4621</v>
      </c>
      <c r="BX32" s="5">
        <v>10861</v>
      </c>
      <c r="BY32" s="5">
        <v>6033</v>
      </c>
      <c r="BZ32" s="5">
        <v>-2265</v>
      </c>
      <c r="CA32" s="5">
        <v>-4124</v>
      </c>
      <c r="CB32" s="5">
        <v>9252</v>
      </c>
      <c r="CC32" s="5">
        <v>1161</v>
      </c>
      <c r="CD32" s="5">
        <v>-2326</v>
      </c>
      <c r="CE32" s="5">
        <v>-7813</v>
      </c>
      <c r="CF32" s="5">
        <v>6321</v>
      </c>
      <c r="CG32" s="5">
        <v>-1744</v>
      </c>
      <c r="CH32" s="5">
        <v>-4059</v>
      </c>
      <c r="CI32" s="5">
        <v>-11558</v>
      </c>
      <c r="CJ32" s="5">
        <v>-3689</v>
      </c>
      <c r="CK32" s="5">
        <v>-4543</v>
      </c>
      <c r="CL32" s="5">
        <v>3683</v>
      </c>
      <c r="CM32" s="5">
        <v>-11500</v>
      </c>
      <c r="CN32" s="5">
        <v>655</v>
      </c>
      <c r="CO32" s="5">
        <v>-1577</v>
      </c>
      <c r="CP32" s="5">
        <v>9596</v>
      </c>
      <c r="CQ32" s="5">
        <v>-2715</v>
      </c>
      <c r="CR32" s="5">
        <v>9361</v>
      </c>
      <c r="CS32" s="5">
        <v>5976</v>
      </c>
      <c r="CT32" s="5">
        <v>14058</v>
      </c>
      <c r="CU32" s="5">
        <v>6191</v>
      </c>
      <c r="CV32" s="5">
        <v>13889</v>
      </c>
      <c r="CW32" s="5">
        <v>11857</v>
      </c>
      <c r="CX32" s="5">
        <v>15162</v>
      </c>
      <c r="CY32" s="5">
        <v>3336</v>
      </c>
      <c r="CZ32" s="5">
        <v>16190</v>
      </c>
      <c r="DA32" s="5">
        <v>13126</v>
      </c>
      <c r="DB32" s="5">
        <v>16710</v>
      </c>
      <c r="DC32" s="5">
        <v>6445</v>
      </c>
      <c r="DD32" s="5">
        <v>13535</v>
      </c>
      <c r="DE32" s="5">
        <v>10899</v>
      </c>
      <c r="DF32" s="5">
        <v>18427</v>
      </c>
      <c r="DG32" s="5">
        <v>3574</v>
      </c>
      <c r="DH32" s="5">
        <v>13432</v>
      </c>
      <c r="DI32" s="5">
        <v>11758</v>
      </c>
      <c r="DJ32" s="5">
        <v>16023</v>
      </c>
      <c r="DK32" s="5">
        <v>761</v>
      </c>
      <c r="DL32" s="5">
        <v>12470</v>
      </c>
      <c r="DM32" s="5">
        <v>11466</v>
      </c>
      <c r="DN32" s="5">
        <v>18046</v>
      </c>
      <c r="DO32" s="5">
        <v>4030</v>
      </c>
      <c r="DP32" s="5">
        <v>21024</v>
      </c>
      <c r="DQ32" s="5">
        <v>25329</v>
      </c>
      <c r="DR32" s="5">
        <v>39003</v>
      </c>
      <c r="DS32" s="5">
        <v>32426</v>
      </c>
      <c r="DT32" s="5">
        <v>41302</v>
      </c>
      <c r="DU32" s="5">
        <v>37936</v>
      </c>
      <c r="DV32" s="5">
        <v>50598</v>
      </c>
      <c r="DW32" s="5">
        <v>31072</v>
      </c>
      <c r="DX32" s="5">
        <v>34643</v>
      </c>
      <c r="DY32" s="5">
        <v>36671</v>
      </c>
      <c r="DZ32" s="5">
        <v>46230</v>
      </c>
      <c r="EA32" s="5">
        <v>24531</v>
      </c>
      <c r="EB32" s="5">
        <v>31423</v>
      </c>
      <c r="EC32" s="5">
        <v>28060</v>
      </c>
      <c r="ED32" s="5">
        <v>37890</v>
      </c>
      <c r="EE32" s="5">
        <v>23904</v>
      </c>
      <c r="EF32" s="5">
        <v>43582</v>
      </c>
      <c r="EG32" s="5">
        <v>25405</v>
      </c>
      <c r="EH32" s="5">
        <v>38152</v>
      </c>
      <c r="EI32" s="5">
        <v>17354</v>
      </c>
      <c r="EJ32" s="5">
        <v>29284</v>
      </c>
      <c r="EK32" s="5">
        <v>24559</v>
      </c>
      <c r="EL32" s="5">
        <v>34035</v>
      </c>
      <c r="EM32" s="5">
        <v>16311</v>
      </c>
      <c r="EN32" s="5">
        <v>31093</v>
      </c>
      <c r="EO32" s="5">
        <v>25393</v>
      </c>
      <c r="EP32" s="5">
        <v>32845</v>
      </c>
      <c r="EQ32" s="5">
        <v>9777</v>
      </c>
      <c r="ER32" s="5">
        <v>27665</v>
      </c>
      <c r="ES32" s="5">
        <v>22458</v>
      </c>
      <c r="ET32" s="5">
        <v>27422</v>
      </c>
      <c r="EU32" s="5">
        <v>4705</v>
      </c>
      <c r="EV32" s="5">
        <v>24783</v>
      </c>
      <c r="EW32" s="5">
        <v>19132</v>
      </c>
      <c r="EX32" s="5">
        <v>20422</v>
      </c>
      <c r="EY32" s="5">
        <v>-6127.0010000000002</v>
      </c>
      <c r="EZ32" s="5">
        <v>26522</v>
      </c>
      <c r="FA32" s="5">
        <v>15803</v>
      </c>
      <c r="FB32" s="5">
        <v>19128</v>
      </c>
      <c r="FC32" s="5">
        <v>-1199</v>
      </c>
      <c r="FD32" s="5">
        <v>19027</v>
      </c>
      <c r="FE32" s="5">
        <v>13709</v>
      </c>
      <c r="FF32" s="5">
        <v>20596</v>
      </c>
      <c r="FG32" s="5">
        <v>-8342</v>
      </c>
      <c r="FH32" s="5">
        <v>23239</v>
      </c>
      <c r="FI32" s="5">
        <v>13370</v>
      </c>
      <c r="FJ32" s="5">
        <v>23826</v>
      </c>
      <c r="FK32" s="5">
        <v>140</v>
      </c>
      <c r="FL32" s="5">
        <v>133355</v>
      </c>
      <c r="FM32" s="5">
        <v>74920</v>
      </c>
      <c r="FN32" s="5">
        <v>64350</v>
      </c>
      <c r="FO32" s="5">
        <v>42111</v>
      </c>
      <c r="FP32" s="5">
        <v>61110</v>
      </c>
      <c r="FQ32" s="5">
        <v>36845</v>
      </c>
      <c r="FR32" s="5">
        <v>26460</v>
      </c>
      <c r="FS32" s="5">
        <v>1860</v>
      </c>
      <c r="FT32" s="5">
        <v>41415</v>
      </c>
      <c r="FU32" s="5">
        <v>24541</v>
      </c>
      <c r="FV32" s="5">
        <v>41317</v>
      </c>
      <c r="FW32" s="5">
        <v>21409</v>
      </c>
      <c r="FX32" s="5">
        <v>51413</v>
      </c>
      <c r="FY32" s="5">
        <v>26157</v>
      </c>
      <c r="FZ32" s="5">
        <v>35725</v>
      </c>
      <c r="GA32" s="6">
        <v>197.42189999999999</v>
      </c>
      <c r="GB32" s="6">
        <v>30582.65</v>
      </c>
      <c r="GC32" s="6">
        <v>21423.5</v>
      </c>
      <c r="GD32" s="6">
        <v>35775.050000000003</v>
      </c>
      <c r="GE32" s="6">
        <v>1911.8869999999999</v>
      </c>
      <c r="GF32" s="6">
        <v>26240.68</v>
      </c>
      <c r="GG32" s="6">
        <v>16342.73</v>
      </c>
      <c r="GH32" s="6">
        <v>31155.45</v>
      </c>
      <c r="GI32" s="6">
        <v>-5203.8729999999996</v>
      </c>
      <c r="GJ32" s="6">
        <v>21666.9</v>
      </c>
      <c r="GK32" s="6">
        <v>11531</v>
      </c>
      <c r="GL32" s="6">
        <v>27152.5</v>
      </c>
      <c r="GM32" s="6">
        <v>-11236.79</v>
      </c>
      <c r="GN32" s="6">
        <v>19475.75</v>
      </c>
      <c r="GO32" s="6">
        <v>9331.91</v>
      </c>
      <c r="GP32" s="6">
        <v>25345.06</v>
      </c>
      <c r="GQ32" s="6">
        <v>-15819.47</v>
      </c>
      <c r="GR32" s="6">
        <v>21685.31</v>
      </c>
      <c r="GS32" s="6">
        <v>10495.86</v>
      </c>
      <c r="GT32" s="6">
        <v>26959.21</v>
      </c>
      <c r="GU32" s="6">
        <v>-17549.759999999998</v>
      </c>
      <c r="GV32" s="6">
        <v>21482.12</v>
      </c>
      <c r="GW32" s="6">
        <v>10097.120000000001</v>
      </c>
      <c r="GX32" s="6">
        <v>27764.46</v>
      </c>
      <c r="GY32" s="6">
        <v>-17799.150000000001</v>
      </c>
      <c r="GZ32" s="6">
        <v>23762.83</v>
      </c>
      <c r="HA32" s="6">
        <v>11438.29</v>
      </c>
      <c r="HB32" s="6">
        <v>28677.91</v>
      </c>
      <c r="HC32" s="6">
        <v>-19598.580000000002</v>
      </c>
      <c r="HD32" s="6">
        <v>21744.42</v>
      </c>
      <c r="HE32" s="6">
        <v>8302.33</v>
      </c>
      <c r="HF32" s="6">
        <v>25421.45</v>
      </c>
      <c r="HG32" s="6">
        <v>-23238.04</v>
      </c>
      <c r="HH32" s="6">
        <v>19539.78</v>
      </c>
      <c r="HI32" s="6">
        <v>6755.51</v>
      </c>
      <c r="HJ32" s="6">
        <v>24688.01</v>
      </c>
      <c r="HK32" s="6">
        <v>-23882.93</v>
      </c>
      <c r="HL32" s="6">
        <v>19532.2</v>
      </c>
      <c r="HM32" s="6">
        <v>6774.1930000000002</v>
      </c>
      <c r="HN32" s="6">
        <v>24913.97</v>
      </c>
      <c r="HO32" t="s">
        <v>240</v>
      </c>
      <c r="HP32" t="b">
        <v>0</v>
      </c>
      <c r="HQ32" t="s">
        <v>242</v>
      </c>
      <c r="HR32" t="s">
        <v>242</v>
      </c>
      <c r="HS32">
        <v>2023</v>
      </c>
      <c r="HT32">
        <v>4</v>
      </c>
      <c r="HU32" t="s">
        <v>242</v>
      </c>
      <c r="HV32" s="4" t="s">
        <v>269</v>
      </c>
      <c r="HW32" t="s">
        <v>270</v>
      </c>
      <c r="HX32" t="s">
        <v>245</v>
      </c>
      <c r="HY32" t="s">
        <v>271</v>
      </c>
      <c r="HZ32" t="s">
        <v>337</v>
      </c>
    </row>
    <row r="33" spans="1:234">
      <c r="A33" t="s">
        <v>234</v>
      </c>
      <c r="B33" t="s">
        <v>272</v>
      </c>
      <c r="C33" t="s">
        <v>2</v>
      </c>
      <c r="D33" t="s">
        <v>237</v>
      </c>
      <c r="E33" t="s">
        <v>238</v>
      </c>
      <c r="F33" t="s">
        <v>239</v>
      </c>
      <c r="G33" s="5">
        <v>62107</v>
      </c>
      <c r="H33" s="5">
        <v>63704</v>
      </c>
      <c r="I33" s="5">
        <v>66021</v>
      </c>
      <c r="J33" s="5">
        <v>68138</v>
      </c>
      <c r="K33" s="5">
        <v>69939</v>
      </c>
      <c r="L33" s="5">
        <v>71334</v>
      </c>
      <c r="M33" s="5">
        <v>73310</v>
      </c>
      <c r="N33" s="5">
        <v>75597</v>
      </c>
      <c r="O33" s="5">
        <v>77468</v>
      </c>
      <c r="P33" s="5">
        <v>78993</v>
      </c>
      <c r="Q33" s="5">
        <v>80430</v>
      </c>
      <c r="R33" s="5">
        <v>82667</v>
      </c>
      <c r="S33" s="5">
        <v>85727</v>
      </c>
      <c r="T33" s="5">
        <v>86288</v>
      </c>
      <c r="U33" s="5">
        <v>88637</v>
      </c>
      <c r="V33" s="5">
        <v>90695</v>
      </c>
      <c r="W33" s="5">
        <v>91663</v>
      </c>
      <c r="X33" s="5">
        <v>93433</v>
      </c>
      <c r="Y33" s="5">
        <v>94862</v>
      </c>
      <c r="Z33" s="5">
        <v>97962</v>
      </c>
      <c r="AA33" s="5">
        <v>99412</v>
      </c>
      <c r="AB33" s="5">
        <v>103208</v>
      </c>
      <c r="AC33" s="5">
        <v>105169</v>
      </c>
      <c r="AD33" s="5">
        <v>106841</v>
      </c>
      <c r="AE33" s="5">
        <v>108753</v>
      </c>
      <c r="AF33" s="5">
        <v>110079</v>
      </c>
      <c r="AG33" s="5">
        <v>111989</v>
      </c>
      <c r="AH33" s="5">
        <v>115779</v>
      </c>
      <c r="AI33" s="5">
        <v>118136</v>
      </c>
      <c r="AJ33" s="5">
        <v>121739</v>
      </c>
      <c r="AK33" s="5">
        <v>127119</v>
      </c>
      <c r="AL33" s="5">
        <v>129815</v>
      </c>
      <c r="AM33" s="5">
        <v>133283</v>
      </c>
      <c r="AN33" s="5">
        <v>136629</v>
      </c>
      <c r="AO33" s="5">
        <v>140802</v>
      </c>
      <c r="AP33" s="5">
        <v>144969</v>
      </c>
      <c r="AQ33" s="5">
        <v>148623</v>
      </c>
      <c r="AR33" s="5">
        <v>151262</v>
      </c>
      <c r="AS33" s="5">
        <v>155370</v>
      </c>
      <c r="AT33" s="5">
        <v>159376</v>
      </c>
      <c r="AU33" s="5">
        <v>163056</v>
      </c>
      <c r="AV33" s="5">
        <v>166719</v>
      </c>
      <c r="AW33" s="5">
        <v>170068</v>
      </c>
      <c r="AX33" s="5">
        <v>170954</v>
      </c>
      <c r="AY33" s="5">
        <v>173192</v>
      </c>
      <c r="AZ33" s="5">
        <v>175821</v>
      </c>
      <c r="BA33" s="5">
        <v>177281</v>
      </c>
      <c r="BB33" s="5">
        <v>179590</v>
      </c>
      <c r="BC33" s="5">
        <v>181438</v>
      </c>
      <c r="BD33" s="5">
        <v>181889</v>
      </c>
      <c r="BE33" s="5">
        <v>182558</v>
      </c>
      <c r="BF33" s="5">
        <v>184989</v>
      </c>
      <c r="BG33" s="5">
        <v>189579</v>
      </c>
      <c r="BH33" s="5">
        <v>189803</v>
      </c>
      <c r="BI33" s="5">
        <v>193552</v>
      </c>
      <c r="BJ33" s="5">
        <v>196921</v>
      </c>
      <c r="BK33" s="5">
        <v>199797</v>
      </c>
      <c r="BL33" s="5">
        <v>200690</v>
      </c>
      <c r="BM33" s="5">
        <v>203292</v>
      </c>
      <c r="BN33" s="5">
        <v>207015</v>
      </c>
      <c r="BO33" s="5">
        <v>208657</v>
      </c>
      <c r="BP33" s="5">
        <v>210748</v>
      </c>
      <c r="BQ33" s="5">
        <v>214616</v>
      </c>
      <c r="BR33" s="5">
        <v>217824</v>
      </c>
      <c r="BS33" s="5">
        <v>221433</v>
      </c>
      <c r="BT33" s="5">
        <v>226187</v>
      </c>
      <c r="BU33" s="5">
        <v>229913</v>
      </c>
      <c r="BV33" s="5">
        <v>232460</v>
      </c>
      <c r="BW33" s="5">
        <v>232729</v>
      </c>
      <c r="BX33" s="5">
        <v>235976</v>
      </c>
      <c r="BY33" s="5">
        <v>243443</v>
      </c>
      <c r="BZ33" s="5">
        <v>241257</v>
      </c>
      <c r="CA33" s="5">
        <v>245844</v>
      </c>
      <c r="CB33" s="5">
        <v>248055</v>
      </c>
      <c r="CC33" s="5">
        <v>250789</v>
      </c>
      <c r="CD33" s="5">
        <v>253813</v>
      </c>
      <c r="CE33" s="5">
        <v>255773</v>
      </c>
      <c r="CF33" s="5">
        <v>258286</v>
      </c>
      <c r="CG33" s="5">
        <v>261502</v>
      </c>
      <c r="CH33" s="5">
        <v>267687</v>
      </c>
      <c r="CI33" s="5">
        <v>272133</v>
      </c>
      <c r="CJ33" s="5">
        <v>273951</v>
      </c>
      <c r="CK33" s="5">
        <v>276266</v>
      </c>
      <c r="CL33" s="5">
        <v>278402</v>
      </c>
      <c r="CM33" s="5">
        <v>282928</v>
      </c>
      <c r="CN33" s="5">
        <v>286649</v>
      </c>
      <c r="CO33" s="5">
        <v>288266</v>
      </c>
      <c r="CP33" s="5">
        <v>288292</v>
      </c>
      <c r="CQ33" s="5">
        <v>292432</v>
      </c>
      <c r="CR33" s="5">
        <v>295747</v>
      </c>
      <c r="CS33" s="5">
        <v>299185</v>
      </c>
      <c r="CT33" s="5">
        <v>304075</v>
      </c>
      <c r="CU33" s="5">
        <v>307455</v>
      </c>
      <c r="CV33" s="5">
        <v>313102</v>
      </c>
      <c r="CW33" s="5">
        <v>317491</v>
      </c>
      <c r="CX33" s="5">
        <v>320286</v>
      </c>
      <c r="CY33" s="5">
        <v>322790</v>
      </c>
      <c r="CZ33" s="5">
        <v>329664</v>
      </c>
      <c r="DA33" s="5">
        <v>331528</v>
      </c>
      <c r="DB33" s="5">
        <v>338655</v>
      </c>
      <c r="DC33" s="5">
        <v>341391</v>
      </c>
      <c r="DD33" s="5">
        <v>348632</v>
      </c>
      <c r="DE33" s="5">
        <v>351940</v>
      </c>
      <c r="DF33" s="5">
        <v>356786</v>
      </c>
      <c r="DG33" s="5">
        <v>361268</v>
      </c>
      <c r="DH33" s="5">
        <v>367040</v>
      </c>
      <c r="DI33" s="5">
        <v>370883</v>
      </c>
      <c r="DJ33" s="5">
        <v>372847</v>
      </c>
      <c r="DK33" s="5">
        <v>377049</v>
      </c>
      <c r="DL33" s="5">
        <v>386313</v>
      </c>
      <c r="DM33" s="5">
        <v>389228</v>
      </c>
      <c r="DN33" s="5">
        <v>392047</v>
      </c>
      <c r="DO33" s="5">
        <v>397548</v>
      </c>
      <c r="DP33" s="5">
        <v>400881</v>
      </c>
      <c r="DQ33" s="5">
        <v>399970</v>
      </c>
      <c r="DR33" s="5">
        <v>395201</v>
      </c>
      <c r="DS33" s="5">
        <v>386739</v>
      </c>
      <c r="DT33" s="5">
        <v>386564</v>
      </c>
      <c r="DU33" s="5">
        <v>388624</v>
      </c>
      <c r="DV33" s="5">
        <v>386875</v>
      </c>
      <c r="DW33" s="5">
        <v>396113</v>
      </c>
      <c r="DX33" s="5">
        <v>401311</v>
      </c>
      <c r="DY33" s="5">
        <v>404199</v>
      </c>
      <c r="DZ33" s="5">
        <v>406930</v>
      </c>
      <c r="EA33" s="5">
        <v>414732</v>
      </c>
      <c r="EB33" s="5">
        <v>412366</v>
      </c>
      <c r="EC33" s="5">
        <v>416049</v>
      </c>
      <c r="ED33" s="5">
        <v>419443</v>
      </c>
      <c r="EE33" s="5">
        <v>424704</v>
      </c>
      <c r="EF33" s="5">
        <v>425007</v>
      </c>
      <c r="EG33" s="5">
        <v>430937</v>
      </c>
      <c r="EH33" s="5">
        <v>433067</v>
      </c>
      <c r="EI33" s="5">
        <v>438103</v>
      </c>
      <c r="EJ33" s="5">
        <v>442283</v>
      </c>
      <c r="EK33" s="5">
        <v>448727</v>
      </c>
      <c r="EL33" s="5">
        <v>452248</v>
      </c>
      <c r="EM33" s="5">
        <v>457992</v>
      </c>
      <c r="EN33" s="5">
        <v>461616</v>
      </c>
      <c r="EO33" s="5">
        <v>470454</v>
      </c>
      <c r="EP33" s="5">
        <v>472452</v>
      </c>
      <c r="EQ33" s="5">
        <v>474738</v>
      </c>
      <c r="ER33" s="5">
        <v>476582</v>
      </c>
      <c r="ES33" s="5">
        <v>479885</v>
      </c>
      <c r="ET33" s="5">
        <v>485246</v>
      </c>
      <c r="EU33" s="5">
        <v>489730</v>
      </c>
      <c r="EV33" s="5">
        <v>493941</v>
      </c>
      <c r="EW33" s="5">
        <v>500650</v>
      </c>
      <c r="EX33" s="5">
        <v>507324</v>
      </c>
      <c r="EY33" s="5">
        <v>513926</v>
      </c>
      <c r="EZ33" s="5">
        <v>517565</v>
      </c>
      <c r="FA33" s="5">
        <v>521219</v>
      </c>
      <c r="FB33" s="5">
        <v>529772</v>
      </c>
      <c r="FC33" s="5">
        <v>531266</v>
      </c>
      <c r="FD33" s="5">
        <v>535608</v>
      </c>
      <c r="FE33" s="5">
        <v>540123</v>
      </c>
      <c r="FF33" s="5">
        <v>545307</v>
      </c>
      <c r="FG33" s="5">
        <v>549394</v>
      </c>
      <c r="FH33" s="5">
        <v>555948</v>
      </c>
      <c r="FI33" s="5">
        <v>562790</v>
      </c>
      <c r="FJ33" s="5">
        <v>565789</v>
      </c>
      <c r="FK33" s="5">
        <v>556179</v>
      </c>
      <c r="FL33" s="5">
        <v>475747</v>
      </c>
      <c r="FM33" s="5">
        <v>533668</v>
      </c>
      <c r="FN33" s="5">
        <v>538694</v>
      </c>
      <c r="FO33" s="5">
        <v>538012</v>
      </c>
      <c r="FP33" s="5">
        <v>567887</v>
      </c>
      <c r="FQ33" s="5">
        <v>581506</v>
      </c>
      <c r="FR33" s="5">
        <v>596674</v>
      </c>
      <c r="FS33" s="5">
        <v>608329</v>
      </c>
      <c r="FT33" s="5">
        <v>621272</v>
      </c>
      <c r="FU33" s="5">
        <v>630575</v>
      </c>
      <c r="FV33" s="5">
        <v>645805</v>
      </c>
      <c r="FW33" s="5">
        <v>658554</v>
      </c>
      <c r="FX33" s="5">
        <v>674271</v>
      </c>
      <c r="FY33" s="5">
        <v>679198</v>
      </c>
      <c r="FZ33" s="5">
        <v>677951</v>
      </c>
      <c r="GA33" s="6">
        <v>684695.9</v>
      </c>
      <c r="GB33" s="6">
        <v>689349.6</v>
      </c>
      <c r="GC33" s="6">
        <v>694656.4</v>
      </c>
      <c r="GD33" s="6">
        <v>701267.5</v>
      </c>
      <c r="GE33" s="6">
        <v>707782.6</v>
      </c>
      <c r="GF33" s="6">
        <v>718541.1</v>
      </c>
      <c r="GG33" s="6">
        <v>726100.6</v>
      </c>
      <c r="GH33" s="6">
        <v>734075.5</v>
      </c>
      <c r="GI33" s="6">
        <v>740847.4</v>
      </c>
      <c r="GJ33" s="6">
        <v>747867.9</v>
      </c>
      <c r="GK33" s="6">
        <v>754191.2</v>
      </c>
      <c r="GL33" s="6">
        <v>761299.3</v>
      </c>
      <c r="GM33" s="6">
        <v>768391.1</v>
      </c>
      <c r="GN33" s="6">
        <v>775981.9</v>
      </c>
      <c r="GO33" s="6">
        <v>783764.4</v>
      </c>
      <c r="GP33" s="6">
        <v>791931.4</v>
      </c>
      <c r="GQ33" s="6">
        <v>799760.6</v>
      </c>
      <c r="GR33" s="6">
        <v>812203.3</v>
      </c>
      <c r="GS33" s="6">
        <v>821149.3</v>
      </c>
      <c r="GT33" s="6">
        <v>829740.1</v>
      </c>
      <c r="GU33" s="6">
        <v>836436.9</v>
      </c>
      <c r="GV33" s="6">
        <v>842213.4</v>
      </c>
      <c r="GW33" s="6">
        <v>848603.3</v>
      </c>
      <c r="GX33" s="6">
        <v>855852.8</v>
      </c>
      <c r="GY33" s="6">
        <v>862849.1</v>
      </c>
      <c r="GZ33" s="6">
        <v>871923.19999999995</v>
      </c>
      <c r="HA33" s="6">
        <v>880196.4</v>
      </c>
      <c r="HB33" s="6">
        <v>888630.6</v>
      </c>
      <c r="HC33" s="6">
        <v>897745.1</v>
      </c>
      <c r="HD33" s="6">
        <v>906896.6</v>
      </c>
      <c r="HE33" s="6">
        <v>915926.9</v>
      </c>
      <c r="HF33" s="6">
        <v>925369.6</v>
      </c>
      <c r="HG33" s="6">
        <v>934281.9</v>
      </c>
      <c r="HH33" s="6">
        <v>942203.9</v>
      </c>
      <c r="HI33" s="6">
        <v>950772.8</v>
      </c>
      <c r="HJ33" s="6">
        <v>959575.1</v>
      </c>
      <c r="HK33" s="6">
        <v>968758.4</v>
      </c>
      <c r="HL33" s="6">
        <v>977847.7</v>
      </c>
      <c r="HM33" s="6">
        <v>987321.3</v>
      </c>
      <c r="HN33" s="6">
        <v>996454.2</v>
      </c>
      <c r="HO33" t="s">
        <v>240</v>
      </c>
      <c r="HP33" t="b">
        <v>1</v>
      </c>
      <c r="HQ33" t="s">
        <v>242</v>
      </c>
      <c r="HR33" t="s">
        <v>242</v>
      </c>
      <c r="HS33">
        <v>2023</v>
      </c>
      <c r="HT33">
        <v>4</v>
      </c>
      <c r="HU33" t="s">
        <v>242</v>
      </c>
      <c r="HV33" t="s">
        <v>273</v>
      </c>
      <c r="HW33" t="s">
        <v>274</v>
      </c>
      <c r="HX33" t="s">
        <v>245</v>
      </c>
      <c r="HY33" t="s">
        <v>275</v>
      </c>
      <c r="HZ33" t="s">
        <v>337</v>
      </c>
    </row>
    <row r="34" spans="1:234">
      <c r="A34" t="s">
        <v>234</v>
      </c>
      <c r="B34" t="s">
        <v>276</v>
      </c>
      <c r="C34" t="s">
        <v>2</v>
      </c>
      <c r="D34" t="s">
        <v>237</v>
      </c>
      <c r="E34" t="s">
        <v>238</v>
      </c>
      <c r="F34" t="s">
        <v>239</v>
      </c>
      <c r="G34" s="5">
        <v>302</v>
      </c>
      <c r="H34" s="5">
        <v>-2364</v>
      </c>
      <c r="I34" s="5">
        <v>-1527</v>
      </c>
      <c r="J34" s="5">
        <v>-296</v>
      </c>
      <c r="K34" s="5">
        <v>-1332</v>
      </c>
      <c r="L34" s="5">
        <v>-2964</v>
      </c>
      <c r="M34" s="5">
        <v>-1973</v>
      </c>
      <c r="N34" s="5">
        <v>1855</v>
      </c>
      <c r="O34" s="5">
        <v>1451</v>
      </c>
      <c r="P34" s="5">
        <v>-2280</v>
      </c>
      <c r="Q34" s="5">
        <v>-1135</v>
      </c>
      <c r="R34" s="5">
        <v>-255</v>
      </c>
      <c r="S34" s="5">
        <v>1465</v>
      </c>
      <c r="T34" s="5">
        <v>-2799</v>
      </c>
      <c r="U34" s="5">
        <v>-2262</v>
      </c>
      <c r="V34" s="5">
        <v>1020</v>
      </c>
      <c r="W34" s="5">
        <v>69</v>
      </c>
      <c r="X34" s="5">
        <v>-4056</v>
      </c>
      <c r="Y34" s="5">
        <v>-1335</v>
      </c>
      <c r="Z34" s="5">
        <v>174</v>
      </c>
      <c r="AA34" s="5">
        <v>150</v>
      </c>
      <c r="AB34" s="5">
        <v>-4184</v>
      </c>
      <c r="AC34" s="5">
        <v>104</v>
      </c>
      <c r="AD34" s="5">
        <v>183</v>
      </c>
      <c r="AE34" s="5">
        <v>1194</v>
      </c>
      <c r="AF34" s="5">
        <v>-2874</v>
      </c>
      <c r="AG34" s="5">
        <v>-2900</v>
      </c>
      <c r="AH34" s="5">
        <v>518</v>
      </c>
      <c r="AI34" s="5">
        <v>763</v>
      </c>
      <c r="AJ34" s="5">
        <v>-5113</v>
      </c>
      <c r="AK34" s="5">
        <v>-1674</v>
      </c>
      <c r="AL34" s="5">
        <v>86</v>
      </c>
      <c r="AM34" s="5">
        <v>3124</v>
      </c>
      <c r="AN34" s="5">
        <v>-2535</v>
      </c>
      <c r="AO34" s="5">
        <v>694</v>
      </c>
      <c r="AP34" s="5">
        <v>2058</v>
      </c>
      <c r="AQ34" s="5">
        <v>5628</v>
      </c>
      <c r="AR34" s="5">
        <v>-2543</v>
      </c>
      <c r="AS34" s="5">
        <v>-397</v>
      </c>
      <c r="AT34" s="5">
        <v>3753</v>
      </c>
      <c r="AU34" s="5">
        <v>3972</v>
      </c>
      <c r="AV34" s="5">
        <v>-3236</v>
      </c>
      <c r="AW34" s="5">
        <v>-143</v>
      </c>
      <c r="AX34" s="5">
        <v>813</v>
      </c>
      <c r="AY34" s="5">
        <v>1925</v>
      </c>
      <c r="AZ34" s="5">
        <v>-6444</v>
      </c>
      <c r="BA34" s="5">
        <v>-3959</v>
      </c>
      <c r="BB34" s="5">
        <v>-2136</v>
      </c>
      <c r="BC34" s="5">
        <v>-2159</v>
      </c>
      <c r="BD34" s="5">
        <v>-12894</v>
      </c>
      <c r="BE34" s="5">
        <v>-9933</v>
      </c>
      <c r="BF34" s="5">
        <v>-7581</v>
      </c>
      <c r="BG34" s="5">
        <v>-8120</v>
      </c>
      <c r="BH34" s="5">
        <v>-14864</v>
      </c>
      <c r="BI34" s="5">
        <v>-11287</v>
      </c>
      <c r="BJ34" s="5">
        <v>-9777</v>
      </c>
      <c r="BK34" s="5">
        <v>-9260.9989999999998</v>
      </c>
      <c r="BL34" s="5">
        <v>-14303</v>
      </c>
      <c r="BM34" s="5">
        <v>-9929</v>
      </c>
      <c r="BN34" s="5">
        <v>-6402</v>
      </c>
      <c r="BO34" s="5">
        <v>-6570</v>
      </c>
      <c r="BP34" s="5">
        <v>-11575</v>
      </c>
      <c r="BQ34" s="5">
        <v>-9162.9989999999998</v>
      </c>
      <c r="BR34" s="5">
        <v>-5160</v>
      </c>
      <c r="BS34" s="5">
        <v>-3027</v>
      </c>
      <c r="BT34" s="5">
        <v>-14004</v>
      </c>
      <c r="BU34" s="5">
        <v>-8226</v>
      </c>
      <c r="BV34" s="5">
        <v>-1757</v>
      </c>
      <c r="BW34" s="5">
        <v>-1638</v>
      </c>
      <c r="BX34" s="5">
        <v>-11145</v>
      </c>
      <c r="BY34" s="5">
        <v>-5330</v>
      </c>
      <c r="BZ34" s="5">
        <v>3006</v>
      </c>
      <c r="CA34" s="5">
        <v>7769</v>
      </c>
      <c r="CB34" s="5">
        <v>-9328</v>
      </c>
      <c r="CC34" s="5">
        <v>-483</v>
      </c>
      <c r="CD34" s="5">
        <v>3545</v>
      </c>
      <c r="CE34" s="5">
        <v>11165</v>
      </c>
      <c r="CF34" s="5">
        <v>-6455</v>
      </c>
      <c r="CG34" s="5">
        <v>2374</v>
      </c>
      <c r="CH34" s="5">
        <v>4883</v>
      </c>
      <c r="CI34" s="5">
        <v>15150</v>
      </c>
      <c r="CJ34" s="5">
        <v>3216</v>
      </c>
      <c r="CK34" s="5">
        <v>4750</v>
      </c>
      <c r="CL34" s="5">
        <v>-2672</v>
      </c>
      <c r="CM34" s="5">
        <v>15266</v>
      </c>
      <c r="CN34" s="5">
        <v>1003</v>
      </c>
      <c r="CO34" s="5">
        <v>4070</v>
      </c>
      <c r="CP34" s="5">
        <v>-6375</v>
      </c>
      <c r="CQ34" s="5">
        <v>7984</v>
      </c>
      <c r="CR34" s="5">
        <v>-7913</v>
      </c>
      <c r="CS34" s="5">
        <v>-2825</v>
      </c>
      <c r="CT34" s="5">
        <v>-9910</v>
      </c>
      <c r="CU34" s="5">
        <v>2528</v>
      </c>
      <c r="CV34" s="5">
        <v>-10536</v>
      </c>
      <c r="CW34" s="5">
        <v>-7490</v>
      </c>
      <c r="CX34" s="5">
        <v>-10495</v>
      </c>
      <c r="CY34" s="5">
        <v>5812</v>
      </c>
      <c r="CZ34" s="5">
        <v>-11768</v>
      </c>
      <c r="DA34" s="5">
        <v>-8039</v>
      </c>
      <c r="DB34" s="5">
        <v>-10669</v>
      </c>
      <c r="DC34" s="5">
        <v>5465</v>
      </c>
      <c r="DD34" s="5">
        <v>-10334</v>
      </c>
      <c r="DE34" s="5">
        <v>-5709</v>
      </c>
      <c r="DF34" s="5">
        <v>-11423</v>
      </c>
      <c r="DG34" s="5">
        <v>7302</v>
      </c>
      <c r="DH34" s="5">
        <v>-9332</v>
      </c>
      <c r="DI34" s="5">
        <v>-6652</v>
      </c>
      <c r="DJ34" s="5">
        <v>-10557</v>
      </c>
      <c r="DK34" s="5">
        <v>11563</v>
      </c>
      <c r="DL34" s="5">
        <v>-10682</v>
      </c>
      <c r="DM34" s="5">
        <v>-6388</v>
      </c>
      <c r="DN34" s="5">
        <v>-12021</v>
      </c>
      <c r="DO34" s="5">
        <v>11146</v>
      </c>
      <c r="DP34" s="5">
        <v>-16680</v>
      </c>
      <c r="DQ34" s="5">
        <v>-14641</v>
      </c>
      <c r="DR34" s="5">
        <v>-27014</v>
      </c>
      <c r="DS34" s="5">
        <v>-11873</v>
      </c>
      <c r="DT34" s="5">
        <v>-35466</v>
      </c>
      <c r="DU34" s="5">
        <v>-28801</v>
      </c>
      <c r="DV34" s="5">
        <v>-36355</v>
      </c>
      <c r="DW34" s="5">
        <v>-13530</v>
      </c>
      <c r="DX34" s="5">
        <v>-28961</v>
      </c>
      <c r="DY34" s="5">
        <v>-27445</v>
      </c>
      <c r="DZ34" s="5">
        <v>-37187</v>
      </c>
      <c r="EA34" s="5">
        <v>-8688</v>
      </c>
      <c r="EB34" s="5">
        <v>-27021</v>
      </c>
      <c r="EC34" s="5">
        <v>-21697</v>
      </c>
      <c r="ED34" s="5">
        <v>-31211</v>
      </c>
      <c r="EE34" s="5">
        <v>-10525</v>
      </c>
      <c r="EF34" s="5">
        <v>-30630</v>
      </c>
      <c r="EG34" s="5">
        <v>-21041</v>
      </c>
      <c r="EH34" s="5">
        <v>-32599</v>
      </c>
      <c r="EI34" s="5">
        <v>-7789</v>
      </c>
      <c r="EJ34" s="5">
        <v>-25702</v>
      </c>
      <c r="EK34" s="5">
        <v>-19799</v>
      </c>
      <c r="EL34" s="5">
        <v>-28468</v>
      </c>
      <c r="EM34" s="5">
        <v>-4016</v>
      </c>
      <c r="EN34" s="5">
        <v>-25671</v>
      </c>
      <c r="EO34" s="5">
        <v>-18162</v>
      </c>
      <c r="EP34" s="5">
        <v>-24091</v>
      </c>
      <c r="EQ34" s="5">
        <v>4995</v>
      </c>
      <c r="ER34" s="5">
        <v>-20922</v>
      </c>
      <c r="ES34" s="5">
        <v>-15147</v>
      </c>
      <c r="ET34" s="5">
        <v>-21377</v>
      </c>
      <c r="EU34" s="5">
        <v>7446</v>
      </c>
      <c r="EV34" s="5">
        <v>-17734</v>
      </c>
      <c r="EW34" s="5">
        <v>-10631</v>
      </c>
      <c r="EX34" s="5">
        <v>-14025</v>
      </c>
      <c r="EY34" s="5">
        <v>20630</v>
      </c>
      <c r="EZ34" s="5">
        <v>-16509</v>
      </c>
      <c r="FA34" s="5">
        <v>-5166</v>
      </c>
      <c r="FB34" s="5">
        <v>-8977.9989999999998</v>
      </c>
      <c r="FC34" s="5">
        <v>16760</v>
      </c>
      <c r="FD34" s="5">
        <v>-10316</v>
      </c>
      <c r="FE34" s="5">
        <v>-4135</v>
      </c>
      <c r="FF34" s="5">
        <v>-10674</v>
      </c>
      <c r="FG34" s="5">
        <v>25785</v>
      </c>
      <c r="FH34" s="5">
        <v>-15324</v>
      </c>
      <c r="FI34" s="5">
        <v>-3072</v>
      </c>
      <c r="FJ34" s="5">
        <v>-15703</v>
      </c>
      <c r="FK34" s="5">
        <v>16080</v>
      </c>
      <c r="FL34" s="5">
        <v>-111641</v>
      </c>
      <c r="FM34" s="5">
        <v>-58634</v>
      </c>
      <c r="FN34" s="5">
        <v>-51404</v>
      </c>
      <c r="FO34" s="5">
        <v>-21080</v>
      </c>
      <c r="FP34" s="5">
        <v>-48855</v>
      </c>
      <c r="FQ34" s="5">
        <v>-23769</v>
      </c>
      <c r="FR34" s="5">
        <v>-17106</v>
      </c>
      <c r="FS34" s="5">
        <v>17833</v>
      </c>
      <c r="FT34" s="5">
        <v>-34742</v>
      </c>
      <c r="FU34" s="5">
        <v>-14445</v>
      </c>
      <c r="FV34" s="5">
        <v>-41770</v>
      </c>
      <c r="FW34" s="5">
        <v>8211</v>
      </c>
      <c r="FX34" s="5">
        <v>-41295</v>
      </c>
      <c r="FY34" s="5">
        <v>-12446</v>
      </c>
      <c r="FZ34" s="5">
        <v>-22660</v>
      </c>
      <c r="GA34" s="6">
        <v>30047.39</v>
      </c>
      <c r="GB34" s="6">
        <v>-18498.41</v>
      </c>
      <c r="GC34" s="6">
        <v>-7665.5940000000001</v>
      </c>
      <c r="GD34" s="6">
        <v>-21097.69</v>
      </c>
      <c r="GE34" s="6">
        <v>24135.06</v>
      </c>
      <c r="GF34" s="6">
        <v>-14095.6</v>
      </c>
      <c r="GG34" s="6">
        <v>-2272.252</v>
      </c>
      <c r="GH34" s="6">
        <v>-16035.41</v>
      </c>
      <c r="GI34" s="6">
        <v>30771.97</v>
      </c>
      <c r="GJ34" s="6">
        <v>-9582.2459999999992</v>
      </c>
      <c r="GK34" s="6">
        <v>2066.6909999999998</v>
      </c>
      <c r="GL34" s="6">
        <v>-12657.9</v>
      </c>
      <c r="GM34" s="6">
        <v>36222.1</v>
      </c>
      <c r="GN34" s="6">
        <v>-6831.107</v>
      </c>
      <c r="GO34" s="6">
        <v>5367.076</v>
      </c>
      <c r="GP34" s="6">
        <v>-9372.9509999999991</v>
      </c>
      <c r="GQ34" s="6">
        <v>42097.33</v>
      </c>
      <c r="GR34" s="6">
        <v>-5271.0389999999998</v>
      </c>
      <c r="GS34" s="6">
        <v>8393.1129999999994</v>
      </c>
      <c r="GT34" s="6">
        <v>-6552.7889999999998</v>
      </c>
      <c r="GU34" s="6">
        <v>47053.71</v>
      </c>
      <c r="GV34" s="6">
        <v>-4023.877</v>
      </c>
      <c r="GW34" s="6">
        <v>8858.4629999999997</v>
      </c>
      <c r="GX34" s="6">
        <v>-7954.2830000000004</v>
      </c>
      <c r="GY34" s="6">
        <v>46909.3</v>
      </c>
      <c r="GZ34" s="6">
        <v>-5023.7520000000004</v>
      </c>
      <c r="HA34" s="6">
        <v>8918.9320000000007</v>
      </c>
      <c r="HB34" s="6">
        <v>-7725.6890000000003</v>
      </c>
      <c r="HC34" s="6">
        <v>49952.34</v>
      </c>
      <c r="HD34" s="6">
        <v>-4004.623</v>
      </c>
      <c r="HE34" s="6">
        <v>10429.120000000001</v>
      </c>
      <c r="HF34" s="6">
        <v>-6254.0290000000005</v>
      </c>
      <c r="HG34" s="6">
        <v>52257.56</v>
      </c>
      <c r="HH34" s="6">
        <v>-2985.1880000000001</v>
      </c>
      <c r="HI34" s="6">
        <v>10956.34</v>
      </c>
      <c r="HJ34" s="6">
        <v>-6331.2809999999999</v>
      </c>
      <c r="HK34" s="6">
        <v>52842.06</v>
      </c>
      <c r="HL34" s="6">
        <v>-2949.2869999999998</v>
      </c>
      <c r="HM34" s="6">
        <v>11442.46</v>
      </c>
      <c r="HN34" s="6">
        <v>-5879.85</v>
      </c>
      <c r="HO34" t="s">
        <v>240</v>
      </c>
      <c r="HP34" t="b">
        <v>0</v>
      </c>
      <c r="HQ34" t="s">
        <v>242</v>
      </c>
      <c r="HR34" t="s">
        <v>242</v>
      </c>
      <c r="HS34">
        <v>2023</v>
      </c>
      <c r="HT34">
        <v>4</v>
      </c>
      <c r="HU34" t="s">
        <v>242</v>
      </c>
      <c r="HV34" s="4" t="s">
        <v>277</v>
      </c>
      <c r="HW34" t="s">
        <v>278</v>
      </c>
      <c r="HX34" t="s">
        <v>245</v>
      </c>
      <c r="HY34" t="s">
        <v>279</v>
      </c>
      <c r="HZ34" t="s">
        <v>337</v>
      </c>
    </row>
    <row r="35" spans="1:234">
      <c r="A35" t="s">
        <v>234</v>
      </c>
      <c r="B35" t="s">
        <v>280</v>
      </c>
      <c r="C35" t="s">
        <v>2</v>
      </c>
      <c r="D35" t="s">
        <v>237</v>
      </c>
      <c r="E35" t="s">
        <v>238</v>
      </c>
      <c r="F35" t="s">
        <v>239</v>
      </c>
      <c r="G35" s="5">
        <v>22229</v>
      </c>
      <c r="H35" s="5">
        <v>22146</v>
      </c>
      <c r="I35" s="5">
        <v>23935</v>
      </c>
      <c r="J35" s="5">
        <v>24175</v>
      </c>
      <c r="K35" s="5">
        <v>26380</v>
      </c>
      <c r="L35" s="5">
        <v>26203</v>
      </c>
      <c r="M35" s="5">
        <v>27949</v>
      </c>
      <c r="N35" s="5">
        <v>26934</v>
      </c>
      <c r="O35" s="5">
        <v>29501</v>
      </c>
      <c r="P35" s="5">
        <v>28856</v>
      </c>
      <c r="Q35" s="5">
        <v>30155</v>
      </c>
      <c r="R35" s="5">
        <v>30212</v>
      </c>
      <c r="S35" s="5">
        <v>32213</v>
      </c>
      <c r="T35" s="5">
        <v>31312</v>
      </c>
      <c r="U35" s="5">
        <v>32277</v>
      </c>
      <c r="V35" s="5">
        <v>32618</v>
      </c>
      <c r="W35" s="5">
        <v>34820</v>
      </c>
      <c r="X35" s="5">
        <v>33897</v>
      </c>
      <c r="Y35" s="5">
        <v>34360</v>
      </c>
      <c r="Z35" s="5">
        <v>35416</v>
      </c>
      <c r="AA35" s="5">
        <v>38146</v>
      </c>
      <c r="AB35" s="5">
        <v>36578</v>
      </c>
      <c r="AC35" s="5">
        <v>36810</v>
      </c>
      <c r="AD35" s="5">
        <v>37959</v>
      </c>
      <c r="AE35" s="5">
        <v>39214</v>
      </c>
      <c r="AF35" s="5">
        <v>38256</v>
      </c>
      <c r="AG35" s="5">
        <v>39466</v>
      </c>
      <c r="AH35" s="5">
        <v>40118</v>
      </c>
      <c r="AI35" s="5">
        <v>41050</v>
      </c>
      <c r="AJ35" s="5">
        <v>41027</v>
      </c>
      <c r="AK35" s="5">
        <v>41984</v>
      </c>
      <c r="AL35" s="5">
        <v>43205</v>
      </c>
      <c r="AM35" s="5">
        <v>43943</v>
      </c>
      <c r="AN35" s="5">
        <v>42650</v>
      </c>
      <c r="AO35" s="5">
        <v>42939</v>
      </c>
      <c r="AP35" s="5">
        <v>45986</v>
      </c>
      <c r="AQ35" s="5">
        <v>45476</v>
      </c>
      <c r="AR35" s="5">
        <v>46109</v>
      </c>
      <c r="AS35" s="5">
        <v>47795</v>
      </c>
      <c r="AT35" s="5">
        <v>48829</v>
      </c>
      <c r="AU35" s="5">
        <v>49490</v>
      </c>
      <c r="AV35" s="5">
        <v>50774</v>
      </c>
      <c r="AW35" s="5">
        <v>51384</v>
      </c>
      <c r="AX35" s="5">
        <v>54213</v>
      </c>
      <c r="AY35" s="5">
        <v>53218</v>
      </c>
      <c r="AZ35" s="5">
        <v>56325</v>
      </c>
      <c r="BA35" s="5">
        <v>57414</v>
      </c>
      <c r="BB35" s="5">
        <v>58776</v>
      </c>
      <c r="BC35" s="5">
        <v>61160</v>
      </c>
      <c r="BD35" s="5">
        <v>62589</v>
      </c>
      <c r="BE35" s="5">
        <v>63100</v>
      </c>
      <c r="BF35" s="5">
        <v>63819</v>
      </c>
      <c r="BG35" s="5">
        <v>65076</v>
      </c>
      <c r="BH35" s="5">
        <v>65931</v>
      </c>
      <c r="BI35" s="5">
        <v>65848</v>
      </c>
      <c r="BJ35" s="5">
        <v>67902</v>
      </c>
      <c r="BK35" s="5">
        <v>68979</v>
      </c>
      <c r="BL35" s="5">
        <v>69162</v>
      </c>
      <c r="BM35" s="5">
        <v>69279</v>
      </c>
      <c r="BN35" s="5">
        <v>70104</v>
      </c>
      <c r="BO35" s="5">
        <v>71811</v>
      </c>
      <c r="BP35" s="5">
        <v>72213</v>
      </c>
      <c r="BQ35" s="5">
        <v>73076</v>
      </c>
      <c r="BR35" s="5">
        <v>75411</v>
      </c>
      <c r="BS35" s="5">
        <v>73589</v>
      </c>
      <c r="BT35" s="5">
        <v>75205</v>
      </c>
      <c r="BU35" s="5">
        <v>74908</v>
      </c>
      <c r="BV35" s="5">
        <v>76551</v>
      </c>
      <c r="BW35" s="5">
        <v>76803</v>
      </c>
      <c r="BX35" s="5">
        <v>77805</v>
      </c>
      <c r="BY35" s="5">
        <v>79110</v>
      </c>
      <c r="BZ35" s="5">
        <v>79646</v>
      </c>
      <c r="CA35" s="5">
        <v>80807</v>
      </c>
      <c r="CB35" s="5">
        <v>80338</v>
      </c>
      <c r="CC35" s="5">
        <v>81050</v>
      </c>
      <c r="CD35" s="5">
        <v>83837</v>
      </c>
      <c r="CE35" s="5">
        <v>81870</v>
      </c>
      <c r="CF35" s="5">
        <v>82734</v>
      </c>
      <c r="CG35" s="5">
        <v>84995</v>
      </c>
      <c r="CH35" s="5">
        <v>86162</v>
      </c>
      <c r="CI35" s="5">
        <v>84891</v>
      </c>
      <c r="CJ35" s="5">
        <v>87812</v>
      </c>
      <c r="CK35" s="5">
        <v>90514</v>
      </c>
      <c r="CL35" s="5">
        <v>92093</v>
      </c>
      <c r="CM35" s="5">
        <v>90828</v>
      </c>
      <c r="CN35" s="5">
        <v>92592</v>
      </c>
      <c r="CO35" s="5">
        <v>93272</v>
      </c>
      <c r="CP35" s="5">
        <v>96828</v>
      </c>
      <c r="CQ35" s="5">
        <v>97177</v>
      </c>
      <c r="CR35" s="5">
        <v>100920</v>
      </c>
      <c r="CS35" s="5">
        <v>101072</v>
      </c>
      <c r="CT35" s="5">
        <v>102757</v>
      </c>
      <c r="CU35" s="5">
        <v>103583</v>
      </c>
      <c r="CV35" s="5">
        <v>110393</v>
      </c>
      <c r="CW35" s="5">
        <v>111462</v>
      </c>
      <c r="CX35" s="5">
        <v>111913</v>
      </c>
      <c r="CY35" s="5">
        <v>111771</v>
      </c>
      <c r="CZ35" s="5">
        <v>116645</v>
      </c>
      <c r="DA35" s="5">
        <v>120227</v>
      </c>
      <c r="DB35" s="5">
        <v>120776</v>
      </c>
      <c r="DC35" s="5">
        <v>121084</v>
      </c>
      <c r="DD35" s="5">
        <v>122925</v>
      </c>
      <c r="DE35" s="5">
        <v>127446</v>
      </c>
      <c r="DF35" s="5">
        <v>128401</v>
      </c>
      <c r="DG35" s="5">
        <v>129288</v>
      </c>
      <c r="DH35" s="5">
        <v>129229</v>
      </c>
      <c r="DI35" s="5">
        <v>134375</v>
      </c>
      <c r="DJ35" s="5">
        <v>133717</v>
      </c>
      <c r="DK35" s="5">
        <v>134890</v>
      </c>
      <c r="DL35" s="5">
        <v>137035</v>
      </c>
      <c r="DM35" s="5">
        <v>141796</v>
      </c>
      <c r="DN35" s="5">
        <v>142266</v>
      </c>
      <c r="DO35" s="5">
        <v>144671</v>
      </c>
      <c r="DP35" s="5">
        <v>145613</v>
      </c>
      <c r="DQ35" s="5">
        <v>150789</v>
      </c>
      <c r="DR35" s="5">
        <v>151011</v>
      </c>
      <c r="DS35" s="5">
        <v>152999</v>
      </c>
      <c r="DT35" s="5">
        <v>155491</v>
      </c>
      <c r="DU35" s="5">
        <v>156731</v>
      </c>
      <c r="DV35" s="5">
        <v>159125</v>
      </c>
      <c r="DW35" s="5">
        <v>163454</v>
      </c>
      <c r="DX35" s="5">
        <v>162430</v>
      </c>
      <c r="DY35" s="5">
        <v>164687</v>
      </c>
      <c r="DZ35" s="5">
        <v>167607</v>
      </c>
      <c r="EA35" s="5">
        <v>167856</v>
      </c>
      <c r="EB35" s="5">
        <v>164810</v>
      </c>
      <c r="EC35" s="5">
        <v>167303</v>
      </c>
      <c r="ED35" s="5">
        <v>168985</v>
      </c>
      <c r="EE35" s="5">
        <v>170159</v>
      </c>
      <c r="EF35" s="5">
        <v>169647</v>
      </c>
      <c r="EG35" s="5">
        <v>169078</v>
      </c>
      <c r="EH35" s="5">
        <v>173453</v>
      </c>
      <c r="EI35" s="5">
        <v>170781</v>
      </c>
      <c r="EJ35" s="5">
        <v>173261</v>
      </c>
      <c r="EK35" s="5">
        <v>172168</v>
      </c>
      <c r="EL35" s="5">
        <v>175507</v>
      </c>
      <c r="EM35" s="5">
        <v>173688</v>
      </c>
      <c r="EN35" s="5">
        <v>175400</v>
      </c>
      <c r="EO35" s="5">
        <v>176946</v>
      </c>
      <c r="EP35" s="5">
        <v>179147</v>
      </c>
      <c r="EQ35" s="5">
        <v>173655</v>
      </c>
      <c r="ER35" s="5">
        <v>177942</v>
      </c>
      <c r="ES35" s="5">
        <v>179267</v>
      </c>
      <c r="ET35" s="5">
        <v>179616</v>
      </c>
      <c r="EU35" s="5">
        <v>179117</v>
      </c>
      <c r="EV35" s="5">
        <v>181333</v>
      </c>
      <c r="EW35" s="5">
        <v>184200</v>
      </c>
      <c r="EX35" s="5">
        <v>181589</v>
      </c>
      <c r="EY35" s="5">
        <v>180339</v>
      </c>
      <c r="EZ35" s="5">
        <v>188040</v>
      </c>
      <c r="FA35" s="5">
        <v>185694</v>
      </c>
      <c r="FB35" s="5">
        <v>185073</v>
      </c>
      <c r="FC35" s="5">
        <v>184986</v>
      </c>
      <c r="FD35" s="5">
        <v>188487</v>
      </c>
      <c r="FE35" s="5">
        <v>191210</v>
      </c>
      <c r="FF35" s="5">
        <v>192223</v>
      </c>
      <c r="FG35" s="5">
        <v>189288</v>
      </c>
      <c r="FH35" s="5">
        <v>198147</v>
      </c>
      <c r="FI35" s="5">
        <v>196701</v>
      </c>
      <c r="FJ35" s="5">
        <v>197932</v>
      </c>
      <c r="FK35" s="5">
        <v>200180</v>
      </c>
      <c r="FL35" s="5">
        <v>266834</v>
      </c>
      <c r="FM35" s="5">
        <v>235675</v>
      </c>
      <c r="FN35" s="5">
        <v>236417</v>
      </c>
      <c r="FO35" s="5">
        <v>242350</v>
      </c>
      <c r="FP35" s="5">
        <v>239827</v>
      </c>
      <c r="FQ35" s="5">
        <v>231201</v>
      </c>
      <c r="FR35" s="5">
        <v>229516</v>
      </c>
      <c r="FS35" s="5">
        <v>236136</v>
      </c>
      <c r="FT35" s="5">
        <v>252934</v>
      </c>
      <c r="FU35" s="5">
        <v>251086</v>
      </c>
      <c r="FV35" s="5">
        <v>276099</v>
      </c>
      <c r="FW35" s="5">
        <v>270953</v>
      </c>
      <c r="FX35" s="5">
        <v>278126</v>
      </c>
      <c r="FY35" s="5">
        <v>263153</v>
      </c>
      <c r="FZ35" s="5">
        <v>268480</v>
      </c>
      <c r="GA35" s="6">
        <v>273156.40000000002</v>
      </c>
      <c r="GB35" s="6">
        <v>272532.3</v>
      </c>
      <c r="GC35" s="6">
        <v>274903.8</v>
      </c>
      <c r="GD35" s="6">
        <v>277184</v>
      </c>
      <c r="GE35" s="6">
        <v>276338</v>
      </c>
      <c r="GF35" s="6">
        <v>281681.5</v>
      </c>
      <c r="GG35" s="6">
        <v>283650.8</v>
      </c>
      <c r="GH35" s="6">
        <v>286052.90000000002</v>
      </c>
      <c r="GI35" s="6">
        <v>285209.8</v>
      </c>
      <c r="GJ35" s="6">
        <v>289052.40000000002</v>
      </c>
      <c r="GK35" s="6">
        <v>291475.40000000002</v>
      </c>
      <c r="GL35" s="6">
        <v>294036.3</v>
      </c>
      <c r="GM35" s="6">
        <v>293155.09999999998</v>
      </c>
      <c r="GN35" s="6">
        <v>297452.2</v>
      </c>
      <c r="GO35" s="6">
        <v>300245.7</v>
      </c>
      <c r="GP35" s="6">
        <v>302675</v>
      </c>
      <c r="GQ35" s="6">
        <v>301608.5</v>
      </c>
      <c r="GR35" s="6">
        <v>308908.09999999998</v>
      </c>
      <c r="GS35" s="6">
        <v>311257.3</v>
      </c>
      <c r="GT35" s="6">
        <v>313880.09999999998</v>
      </c>
      <c r="GU35" s="6">
        <v>312838</v>
      </c>
      <c r="GV35" s="6">
        <v>320029.3</v>
      </c>
      <c r="GW35" s="6">
        <v>322966.09999999998</v>
      </c>
      <c r="GX35" s="6">
        <v>326032.40000000002</v>
      </c>
      <c r="GY35" s="6">
        <v>325227.59999999998</v>
      </c>
      <c r="GZ35" s="6">
        <v>332635</v>
      </c>
      <c r="HA35" s="6">
        <v>335559.9</v>
      </c>
      <c r="HB35" s="6">
        <v>338481.3</v>
      </c>
      <c r="HC35" s="6">
        <v>337575</v>
      </c>
      <c r="HD35" s="6">
        <v>345435.1</v>
      </c>
      <c r="HE35" s="6">
        <v>348453.4</v>
      </c>
      <c r="HF35" s="6">
        <v>351526.5</v>
      </c>
      <c r="HG35" s="6">
        <v>350578.3</v>
      </c>
      <c r="HH35" s="6">
        <v>358697.9</v>
      </c>
      <c r="HI35" s="6">
        <v>362082.3</v>
      </c>
      <c r="HJ35" s="6">
        <v>365214.2</v>
      </c>
      <c r="HK35" s="6">
        <v>364235</v>
      </c>
      <c r="HL35" s="6">
        <v>372485.5</v>
      </c>
      <c r="HM35" s="6">
        <v>375741.6</v>
      </c>
      <c r="HN35" s="6">
        <v>378861.1</v>
      </c>
      <c r="HO35" t="s">
        <v>240</v>
      </c>
      <c r="HP35" t="b">
        <v>0</v>
      </c>
      <c r="HQ35" t="s">
        <v>242</v>
      </c>
      <c r="HR35" t="s">
        <v>242</v>
      </c>
      <c r="HS35">
        <v>2023</v>
      </c>
      <c r="HT35">
        <v>4</v>
      </c>
      <c r="HU35" t="s">
        <v>242</v>
      </c>
      <c r="HV35" s="4" t="s">
        <v>281</v>
      </c>
      <c r="HW35" t="s">
        <v>282</v>
      </c>
      <c r="HX35" t="s">
        <v>245</v>
      </c>
      <c r="HY35" t="s">
        <v>283</v>
      </c>
      <c r="HZ35" t="s">
        <v>337</v>
      </c>
    </row>
    <row r="36" spans="1:234">
      <c r="A36" t="s">
        <v>234</v>
      </c>
      <c r="B36" t="s">
        <v>284</v>
      </c>
      <c r="C36" t="s">
        <v>2</v>
      </c>
      <c r="D36" t="s">
        <v>237</v>
      </c>
      <c r="E36" t="s">
        <v>238</v>
      </c>
      <c r="F36" t="s">
        <v>239</v>
      </c>
      <c r="G36" s="5">
        <v>1976</v>
      </c>
      <c r="H36" s="5">
        <v>987</v>
      </c>
      <c r="I36" s="5">
        <v>1686</v>
      </c>
      <c r="J36" s="5">
        <v>1507</v>
      </c>
      <c r="K36" s="5">
        <v>1838</v>
      </c>
      <c r="L36" s="5">
        <v>715</v>
      </c>
      <c r="M36" s="5">
        <v>994</v>
      </c>
      <c r="N36" s="5">
        <v>864</v>
      </c>
      <c r="O36" s="5">
        <v>1795</v>
      </c>
      <c r="P36" s="5">
        <v>658</v>
      </c>
      <c r="Q36" s="5">
        <v>1286</v>
      </c>
      <c r="R36" s="5">
        <v>1401</v>
      </c>
      <c r="S36" s="5">
        <v>2992</v>
      </c>
      <c r="T36" s="5">
        <v>1251</v>
      </c>
      <c r="U36" s="5">
        <v>1850</v>
      </c>
      <c r="V36" s="5">
        <v>1913</v>
      </c>
      <c r="W36" s="5">
        <v>2816</v>
      </c>
      <c r="X36" s="5">
        <v>871</v>
      </c>
      <c r="Y36" s="5">
        <v>1599</v>
      </c>
      <c r="Z36" s="5">
        <v>1989</v>
      </c>
      <c r="AA36" s="5">
        <v>3009</v>
      </c>
      <c r="AB36" s="5">
        <v>726</v>
      </c>
      <c r="AC36" s="5">
        <v>1679</v>
      </c>
      <c r="AD36" s="5">
        <v>1402</v>
      </c>
      <c r="AE36" s="5">
        <v>2524</v>
      </c>
      <c r="AF36" s="5">
        <v>689</v>
      </c>
      <c r="AG36" s="5">
        <v>1084</v>
      </c>
      <c r="AH36" s="5">
        <v>856</v>
      </c>
      <c r="AI36" s="5">
        <v>1618</v>
      </c>
      <c r="AJ36" s="5">
        <v>-760</v>
      </c>
      <c r="AK36" s="5">
        <v>149</v>
      </c>
      <c r="AL36" s="5">
        <v>-15</v>
      </c>
      <c r="AM36" s="5">
        <v>2123</v>
      </c>
      <c r="AN36" s="5">
        <v>-842</v>
      </c>
      <c r="AO36" s="5">
        <v>-401</v>
      </c>
      <c r="AP36" s="5">
        <v>-672</v>
      </c>
      <c r="AQ36" s="5">
        <v>2230</v>
      </c>
      <c r="AR36" s="5">
        <v>-508</v>
      </c>
      <c r="AS36" s="5">
        <v>387</v>
      </c>
      <c r="AT36" s="5">
        <v>1215</v>
      </c>
      <c r="AU36" s="5">
        <v>3815</v>
      </c>
      <c r="AV36" s="5">
        <v>-24</v>
      </c>
      <c r="AW36" s="5">
        <v>941</v>
      </c>
      <c r="AX36" s="5">
        <v>1942</v>
      </c>
      <c r="AY36" s="5">
        <v>3815</v>
      </c>
      <c r="AZ36" s="5">
        <v>1018</v>
      </c>
      <c r="BA36" s="5">
        <v>1773</v>
      </c>
      <c r="BB36" s="5">
        <v>1970</v>
      </c>
      <c r="BC36" s="5">
        <v>4305</v>
      </c>
      <c r="BD36" s="5">
        <v>731</v>
      </c>
      <c r="BE36" s="5">
        <v>1004</v>
      </c>
      <c r="BF36" s="5">
        <v>1561</v>
      </c>
      <c r="BG36" s="5">
        <v>4523</v>
      </c>
      <c r="BH36" s="5">
        <v>800</v>
      </c>
      <c r="BI36" s="5">
        <v>991</v>
      </c>
      <c r="BJ36" s="5">
        <v>671</v>
      </c>
      <c r="BK36" s="5">
        <v>3691</v>
      </c>
      <c r="BL36" s="5">
        <v>345</v>
      </c>
      <c r="BM36" s="5">
        <v>1058</v>
      </c>
      <c r="BN36" s="5">
        <v>1519</v>
      </c>
      <c r="BO36" s="5">
        <v>3798</v>
      </c>
      <c r="BP36" s="5">
        <v>532</v>
      </c>
      <c r="BQ36" s="5">
        <v>1263</v>
      </c>
      <c r="BR36" s="5">
        <v>1296</v>
      </c>
      <c r="BS36" s="5">
        <v>3519</v>
      </c>
      <c r="BT36" s="5">
        <v>217</v>
      </c>
      <c r="BU36" s="5">
        <v>349</v>
      </c>
      <c r="BV36" s="5">
        <v>-250</v>
      </c>
      <c r="BW36" s="5">
        <v>2983</v>
      </c>
      <c r="BX36" s="5">
        <v>-284</v>
      </c>
      <c r="BY36" s="5">
        <v>703</v>
      </c>
      <c r="BZ36" s="5">
        <v>741</v>
      </c>
      <c r="CA36" s="5">
        <v>3645</v>
      </c>
      <c r="CB36" s="5">
        <v>-76</v>
      </c>
      <c r="CC36" s="5">
        <v>678</v>
      </c>
      <c r="CD36" s="5">
        <v>1219</v>
      </c>
      <c r="CE36" s="5">
        <v>3352</v>
      </c>
      <c r="CF36" s="5">
        <v>-134</v>
      </c>
      <c r="CG36" s="5">
        <v>630</v>
      </c>
      <c r="CH36" s="5">
        <v>824</v>
      </c>
      <c r="CI36" s="5">
        <v>3592</v>
      </c>
      <c r="CJ36" s="5">
        <v>-473</v>
      </c>
      <c r="CK36" s="5">
        <v>207</v>
      </c>
      <c r="CL36" s="5">
        <v>1011</v>
      </c>
      <c r="CM36" s="5">
        <v>3766</v>
      </c>
      <c r="CN36" s="5">
        <v>1658</v>
      </c>
      <c r="CO36" s="5">
        <v>2493</v>
      </c>
      <c r="CP36" s="5">
        <v>3221</v>
      </c>
      <c r="CQ36" s="5">
        <v>5269</v>
      </c>
      <c r="CR36" s="5">
        <v>1448</v>
      </c>
      <c r="CS36" s="5">
        <v>3151</v>
      </c>
      <c r="CT36" s="5">
        <v>4148</v>
      </c>
      <c r="CU36" s="5">
        <v>8719</v>
      </c>
      <c r="CV36" s="5">
        <v>3353</v>
      </c>
      <c r="CW36" s="5">
        <v>4367</v>
      </c>
      <c r="CX36" s="5">
        <v>4667</v>
      </c>
      <c r="CY36" s="5">
        <v>9148</v>
      </c>
      <c r="CZ36" s="5">
        <v>4422</v>
      </c>
      <c r="DA36" s="5">
        <v>5087</v>
      </c>
      <c r="DB36" s="5">
        <v>6041</v>
      </c>
      <c r="DC36" s="5">
        <v>11910</v>
      </c>
      <c r="DD36" s="5">
        <v>3201</v>
      </c>
      <c r="DE36" s="5">
        <v>5190</v>
      </c>
      <c r="DF36" s="5">
        <v>7004</v>
      </c>
      <c r="DG36" s="5">
        <v>10876</v>
      </c>
      <c r="DH36" s="5">
        <v>4100</v>
      </c>
      <c r="DI36" s="5">
        <v>5106</v>
      </c>
      <c r="DJ36" s="5">
        <v>5466</v>
      </c>
      <c r="DK36" s="5">
        <v>12324</v>
      </c>
      <c r="DL36" s="5">
        <v>1788</v>
      </c>
      <c r="DM36" s="5">
        <v>5078</v>
      </c>
      <c r="DN36" s="5">
        <v>6025</v>
      </c>
      <c r="DO36" s="5">
        <v>15176</v>
      </c>
      <c r="DP36" s="5">
        <v>4344</v>
      </c>
      <c r="DQ36" s="5">
        <v>10688</v>
      </c>
      <c r="DR36" s="5">
        <v>11989</v>
      </c>
      <c r="DS36" s="5">
        <v>20553</v>
      </c>
      <c r="DT36" s="5">
        <v>5836</v>
      </c>
      <c r="DU36" s="5">
        <v>9135</v>
      </c>
      <c r="DV36" s="5">
        <v>14243</v>
      </c>
      <c r="DW36" s="5">
        <v>17542</v>
      </c>
      <c r="DX36" s="5">
        <v>5682</v>
      </c>
      <c r="DY36" s="5">
        <v>9226</v>
      </c>
      <c r="DZ36" s="5">
        <v>9043</v>
      </c>
      <c r="EA36" s="5">
        <v>15843</v>
      </c>
      <c r="EB36" s="5">
        <v>4402</v>
      </c>
      <c r="EC36" s="5">
        <v>6363</v>
      </c>
      <c r="ED36" s="5">
        <v>6679</v>
      </c>
      <c r="EE36" s="5">
        <v>13379</v>
      </c>
      <c r="EF36" s="5">
        <v>12952</v>
      </c>
      <c r="EG36" s="5">
        <v>4364</v>
      </c>
      <c r="EH36" s="5">
        <v>5553</v>
      </c>
      <c r="EI36" s="5">
        <v>9565</v>
      </c>
      <c r="EJ36" s="5">
        <v>3582</v>
      </c>
      <c r="EK36" s="5">
        <v>4760</v>
      </c>
      <c r="EL36" s="5">
        <v>5567</v>
      </c>
      <c r="EM36" s="5">
        <v>12295</v>
      </c>
      <c r="EN36" s="5">
        <v>5422</v>
      </c>
      <c r="EO36" s="5">
        <v>7231</v>
      </c>
      <c r="EP36" s="5">
        <v>8754</v>
      </c>
      <c r="EQ36" s="5">
        <v>14772</v>
      </c>
      <c r="ER36" s="5">
        <v>6743</v>
      </c>
      <c r="ES36" s="5">
        <v>7311</v>
      </c>
      <c r="ET36" s="5">
        <v>6045</v>
      </c>
      <c r="EU36" s="5">
        <v>12151</v>
      </c>
      <c r="EV36" s="5">
        <v>7049</v>
      </c>
      <c r="EW36" s="5">
        <v>8501</v>
      </c>
      <c r="EX36" s="5">
        <v>6397</v>
      </c>
      <c r="EY36" s="5">
        <v>14503</v>
      </c>
      <c r="EZ36" s="5">
        <v>10013</v>
      </c>
      <c r="FA36" s="5">
        <v>10637</v>
      </c>
      <c r="FB36" s="5">
        <v>10150</v>
      </c>
      <c r="FC36" s="5">
        <v>15561</v>
      </c>
      <c r="FD36" s="5">
        <v>8711</v>
      </c>
      <c r="FE36" s="5">
        <v>9574</v>
      </c>
      <c r="FF36" s="5">
        <v>9922</v>
      </c>
      <c r="FG36" s="5">
        <v>17443</v>
      </c>
      <c r="FH36" s="5">
        <v>7915</v>
      </c>
      <c r="FI36" s="5">
        <v>10298</v>
      </c>
      <c r="FJ36" s="5">
        <v>8123</v>
      </c>
      <c r="FK36" s="5">
        <v>16220</v>
      </c>
      <c r="FL36" s="5">
        <v>21714</v>
      </c>
      <c r="FM36" s="5">
        <v>16286</v>
      </c>
      <c r="FN36" s="5">
        <v>12946</v>
      </c>
      <c r="FO36" s="5">
        <v>21031</v>
      </c>
      <c r="FP36" s="5">
        <v>12255</v>
      </c>
      <c r="FQ36" s="5">
        <v>13076</v>
      </c>
      <c r="FR36" s="5">
        <v>9354</v>
      </c>
      <c r="FS36" s="5">
        <v>19693</v>
      </c>
      <c r="FT36" s="5">
        <v>6673</v>
      </c>
      <c r="FU36" s="5">
        <v>10096</v>
      </c>
      <c r="FV36" s="5">
        <v>-453</v>
      </c>
      <c r="FW36" s="5">
        <v>29620</v>
      </c>
      <c r="FX36" s="5">
        <v>10118</v>
      </c>
      <c r="FY36" s="5">
        <v>13711</v>
      </c>
      <c r="FZ36" s="5">
        <v>13065</v>
      </c>
      <c r="GA36" s="6">
        <v>30244.81</v>
      </c>
      <c r="GB36" s="6">
        <v>12084.24</v>
      </c>
      <c r="GC36" s="6">
        <v>13757.91</v>
      </c>
      <c r="GD36" s="6">
        <v>14677.37</v>
      </c>
      <c r="GE36" s="6">
        <v>26046.95</v>
      </c>
      <c r="GF36" s="6">
        <v>12145.08</v>
      </c>
      <c r="GG36" s="6">
        <v>14070.47</v>
      </c>
      <c r="GH36" s="6">
        <v>15120.04</v>
      </c>
      <c r="GI36" s="6">
        <v>25568.09</v>
      </c>
      <c r="GJ36" s="6">
        <v>12084.66</v>
      </c>
      <c r="GK36" s="6">
        <v>13597.69</v>
      </c>
      <c r="GL36" s="6">
        <v>14494.6</v>
      </c>
      <c r="GM36" s="6">
        <v>24985.31</v>
      </c>
      <c r="GN36" s="6">
        <v>12644.65</v>
      </c>
      <c r="GO36" s="6">
        <v>14698.99</v>
      </c>
      <c r="GP36" s="6">
        <v>15972.11</v>
      </c>
      <c r="GQ36" s="6">
        <v>26277.86</v>
      </c>
      <c r="GR36" s="6">
        <v>16414.27</v>
      </c>
      <c r="GS36" s="6">
        <v>18888.97</v>
      </c>
      <c r="GT36" s="6">
        <v>20406.43</v>
      </c>
      <c r="GU36" s="6">
        <v>29503.95</v>
      </c>
      <c r="GV36" s="6">
        <v>17458.240000000002</v>
      </c>
      <c r="GW36" s="6">
        <v>18955.580000000002</v>
      </c>
      <c r="GX36" s="6">
        <v>19810.18</v>
      </c>
      <c r="GY36" s="6">
        <v>29110.16</v>
      </c>
      <c r="GZ36" s="6">
        <v>18739.07</v>
      </c>
      <c r="HA36" s="6">
        <v>20357.23</v>
      </c>
      <c r="HB36" s="6">
        <v>20952.22</v>
      </c>
      <c r="HC36" s="6">
        <v>30353.75</v>
      </c>
      <c r="HD36" s="6">
        <v>17739.8</v>
      </c>
      <c r="HE36" s="6">
        <v>18731.45</v>
      </c>
      <c r="HF36" s="6">
        <v>19167.419999999998</v>
      </c>
      <c r="HG36" s="6">
        <v>29019.52</v>
      </c>
      <c r="HH36" s="6">
        <v>16554.59</v>
      </c>
      <c r="HI36" s="6">
        <v>17711.849999999999</v>
      </c>
      <c r="HJ36" s="6">
        <v>18356.73</v>
      </c>
      <c r="HK36" s="6">
        <v>28959.13</v>
      </c>
      <c r="HL36" s="6">
        <v>16582.91</v>
      </c>
      <c r="HM36" s="6">
        <v>18216.650000000001</v>
      </c>
      <c r="HN36" s="6">
        <v>19034.13</v>
      </c>
      <c r="HO36" t="s">
        <v>240</v>
      </c>
      <c r="HP36" t="b">
        <v>0</v>
      </c>
      <c r="HQ36" t="s">
        <v>242</v>
      </c>
      <c r="HR36" t="s">
        <v>242</v>
      </c>
      <c r="HS36">
        <v>2023</v>
      </c>
      <c r="HT36">
        <v>4</v>
      </c>
      <c r="HU36" t="s">
        <v>242</v>
      </c>
      <c r="HV36" t="s">
        <v>285</v>
      </c>
      <c r="HW36" t="s">
        <v>286</v>
      </c>
      <c r="HX36" t="s">
        <v>245</v>
      </c>
      <c r="HY36" t="s">
        <v>287</v>
      </c>
      <c r="HZ36" t="s">
        <v>337</v>
      </c>
    </row>
    <row r="37" spans="1:234">
      <c r="A37" t="s">
        <v>234</v>
      </c>
      <c r="B37" t="s">
        <v>288</v>
      </c>
      <c r="C37" t="s">
        <v>2</v>
      </c>
      <c r="D37" t="s">
        <v>237</v>
      </c>
      <c r="E37" t="s">
        <v>238</v>
      </c>
      <c r="F37" t="s">
        <v>239</v>
      </c>
      <c r="G37" s="5">
        <v>2656</v>
      </c>
      <c r="H37" s="5">
        <v>2802</v>
      </c>
      <c r="I37" s="5">
        <v>2939</v>
      </c>
      <c r="J37" s="5">
        <v>3037</v>
      </c>
      <c r="K37" s="5">
        <v>3089</v>
      </c>
      <c r="L37" s="5">
        <v>3163</v>
      </c>
      <c r="M37" s="5">
        <v>3223</v>
      </c>
      <c r="N37" s="5">
        <v>3274</v>
      </c>
      <c r="O37" s="5">
        <v>3306</v>
      </c>
      <c r="P37" s="5">
        <v>3350</v>
      </c>
      <c r="Q37" s="5">
        <v>3397</v>
      </c>
      <c r="R37" s="5">
        <v>3447</v>
      </c>
      <c r="S37" s="5">
        <v>3454</v>
      </c>
      <c r="T37" s="5">
        <v>3494</v>
      </c>
      <c r="U37" s="5">
        <v>3549</v>
      </c>
      <c r="V37" s="5">
        <v>3619</v>
      </c>
      <c r="W37" s="5">
        <v>3644</v>
      </c>
      <c r="X37" s="5">
        <v>3709</v>
      </c>
      <c r="Y37" s="5">
        <v>3776</v>
      </c>
      <c r="Z37" s="5">
        <v>3688</v>
      </c>
      <c r="AA37" s="5">
        <v>3440</v>
      </c>
      <c r="AB37" s="5">
        <v>3502</v>
      </c>
      <c r="AC37" s="5">
        <v>3568</v>
      </c>
      <c r="AD37" s="5">
        <v>3630</v>
      </c>
      <c r="AE37" s="5">
        <v>3687</v>
      </c>
      <c r="AF37" s="5">
        <v>3755</v>
      </c>
      <c r="AG37" s="5">
        <v>3823</v>
      </c>
      <c r="AH37" s="5">
        <v>3846</v>
      </c>
      <c r="AI37" s="5">
        <v>4436</v>
      </c>
      <c r="AJ37" s="5">
        <v>4531</v>
      </c>
      <c r="AK37" s="5">
        <v>4594</v>
      </c>
      <c r="AL37" s="5">
        <v>4658</v>
      </c>
      <c r="AM37" s="5">
        <v>4703</v>
      </c>
      <c r="AN37" s="5">
        <v>4771</v>
      </c>
      <c r="AO37" s="5">
        <v>4875</v>
      </c>
      <c r="AP37" s="5">
        <v>5007</v>
      </c>
      <c r="AQ37" s="5">
        <v>5136</v>
      </c>
      <c r="AR37" s="5">
        <v>5275</v>
      </c>
      <c r="AS37" s="5">
        <v>5404</v>
      </c>
      <c r="AT37" s="5">
        <v>5431</v>
      </c>
      <c r="AU37" s="5">
        <v>5512</v>
      </c>
      <c r="AV37" s="5">
        <v>5587</v>
      </c>
      <c r="AW37" s="5">
        <v>5651</v>
      </c>
      <c r="AX37" s="5">
        <v>5079</v>
      </c>
      <c r="AY37" s="5">
        <v>5112</v>
      </c>
      <c r="AZ37" s="5">
        <v>5135</v>
      </c>
      <c r="BA37" s="5">
        <v>5163</v>
      </c>
      <c r="BB37" s="5">
        <v>5180</v>
      </c>
      <c r="BC37" s="5">
        <v>5178</v>
      </c>
      <c r="BD37" s="5">
        <v>5184</v>
      </c>
      <c r="BE37" s="5">
        <v>5202</v>
      </c>
      <c r="BF37" s="5">
        <v>5230</v>
      </c>
      <c r="BG37" s="5">
        <v>5233</v>
      </c>
      <c r="BH37" s="5">
        <v>5249</v>
      </c>
      <c r="BI37" s="5">
        <v>5284</v>
      </c>
      <c r="BJ37" s="5">
        <v>5333</v>
      </c>
      <c r="BK37" s="5">
        <v>5371</v>
      </c>
      <c r="BL37" s="5">
        <v>5368</v>
      </c>
      <c r="BM37" s="5">
        <v>5433</v>
      </c>
      <c r="BN37" s="5">
        <v>5283</v>
      </c>
      <c r="BO37" s="5">
        <v>5317</v>
      </c>
      <c r="BP37" s="5">
        <v>5388</v>
      </c>
      <c r="BQ37" s="5">
        <v>5455</v>
      </c>
      <c r="BR37" s="5">
        <v>5523</v>
      </c>
      <c r="BS37" s="5">
        <v>5570</v>
      </c>
      <c r="BT37" s="5">
        <v>5403</v>
      </c>
      <c r="BU37" s="5">
        <v>5401</v>
      </c>
      <c r="BV37" s="5">
        <v>5409</v>
      </c>
      <c r="BW37" s="5">
        <v>5456</v>
      </c>
      <c r="BX37" s="5">
        <v>5466</v>
      </c>
      <c r="BY37" s="5">
        <v>5510</v>
      </c>
      <c r="BZ37" s="5">
        <v>5570</v>
      </c>
      <c r="CA37" s="5">
        <v>5801</v>
      </c>
      <c r="CB37" s="5">
        <v>5651</v>
      </c>
      <c r="CC37" s="5">
        <v>5709</v>
      </c>
      <c r="CD37" s="5">
        <v>5775</v>
      </c>
      <c r="CE37" s="5">
        <v>5876</v>
      </c>
      <c r="CF37" s="5">
        <v>5954</v>
      </c>
      <c r="CG37" s="5">
        <v>6024</v>
      </c>
      <c r="CH37" s="5">
        <v>6057</v>
      </c>
      <c r="CI37" s="5">
        <v>6156</v>
      </c>
      <c r="CJ37" s="5">
        <v>6192</v>
      </c>
      <c r="CK37" s="5">
        <v>6246</v>
      </c>
      <c r="CL37" s="5">
        <v>6328</v>
      </c>
      <c r="CM37" s="5">
        <v>6420</v>
      </c>
      <c r="CN37" s="5">
        <v>6473</v>
      </c>
      <c r="CO37" s="5">
        <v>6525</v>
      </c>
      <c r="CP37" s="5">
        <v>6608</v>
      </c>
      <c r="CQ37" s="5">
        <v>6724</v>
      </c>
      <c r="CR37" s="5">
        <v>6794</v>
      </c>
      <c r="CS37" s="5">
        <v>6891</v>
      </c>
      <c r="CT37" s="5">
        <v>6924</v>
      </c>
      <c r="CU37" s="5">
        <v>7583</v>
      </c>
      <c r="CV37" s="5">
        <v>6927</v>
      </c>
      <c r="CW37" s="5">
        <v>7020</v>
      </c>
      <c r="CX37" s="5">
        <v>7117</v>
      </c>
      <c r="CY37" s="5">
        <v>7311</v>
      </c>
      <c r="CZ37" s="5">
        <v>7313</v>
      </c>
      <c r="DA37" s="5">
        <v>7361</v>
      </c>
      <c r="DB37" s="5">
        <v>7437</v>
      </c>
      <c r="DC37" s="5">
        <v>7733</v>
      </c>
      <c r="DD37" s="5">
        <v>7811</v>
      </c>
      <c r="DE37" s="5">
        <v>7958</v>
      </c>
      <c r="DF37" s="5">
        <v>8091</v>
      </c>
      <c r="DG37" s="5">
        <v>8343</v>
      </c>
      <c r="DH37" s="5">
        <v>8407</v>
      </c>
      <c r="DI37" s="5">
        <v>8481</v>
      </c>
      <c r="DJ37" s="5">
        <v>8569</v>
      </c>
      <c r="DK37" s="5">
        <v>8752</v>
      </c>
      <c r="DL37" s="5">
        <v>8872</v>
      </c>
      <c r="DM37" s="5">
        <v>8991</v>
      </c>
      <c r="DN37" s="5">
        <v>9183</v>
      </c>
      <c r="DO37" s="5">
        <v>9463</v>
      </c>
      <c r="DP37" s="5">
        <v>9584</v>
      </c>
      <c r="DQ37" s="5">
        <v>9907</v>
      </c>
      <c r="DR37" s="5">
        <v>10050</v>
      </c>
      <c r="DS37" s="5">
        <v>10390</v>
      </c>
      <c r="DT37" s="5">
        <v>10403</v>
      </c>
      <c r="DU37" s="5">
        <v>10421</v>
      </c>
      <c r="DV37" s="5">
        <v>10423</v>
      </c>
      <c r="DW37" s="5">
        <v>10509</v>
      </c>
      <c r="DX37" s="5">
        <v>10480</v>
      </c>
      <c r="DY37" s="5">
        <v>10466</v>
      </c>
      <c r="DZ37" s="5">
        <v>10463</v>
      </c>
      <c r="EA37" s="5">
        <v>10757</v>
      </c>
      <c r="EB37" s="5">
        <v>10709</v>
      </c>
      <c r="EC37" s="5">
        <v>10761</v>
      </c>
      <c r="ED37" s="5">
        <v>10853</v>
      </c>
      <c r="EE37" s="5">
        <v>11180</v>
      </c>
      <c r="EF37" s="5">
        <v>11081</v>
      </c>
      <c r="EG37" s="5">
        <v>11113</v>
      </c>
      <c r="EH37" s="5">
        <v>11181</v>
      </c>
      <c r="EI37" s="5">
        <v>11330</v>
      </c>
      <c r="EJ37" s="5">
        <v>11388</v>
      </c>
      <c r="EK37" s="5">
        <v>11398</v>
      </c>
      <c r="EL37" s="5">
        <v>11464</v>
      </c>
      <c r="EM37" s="5">
        <v>11681</v>
      </c>
      <c r="EN37" s="5">
        <v>11722</v>
      </c>
      <c r="EO37" s="5">
        <v>11693</v>
      </c>
      <c r="EP37" s="5">
        <v>11754</v>
      </c>
      <c r="EQ37" s="5">
        <v>11896</v>
      </c>
      <c r="ER37" s="5">
        <v>11958</v>
      </c>
      <c r="ES37" s="5">
        <v>11966</v>
      </c>
      <c r="ET37" s="5">
        <v>12004</v>
      </c>
      <c r="EU37" s="5">
        <v>12149</v>
      </c>
      <c r="EV37" s="5">
        <v>12252</v>
      </c>
      <c r="EW37" s="5">
        <v>12298</v>
      </c>
      <c r="EX37" s="5">
        <v>12445</v>
      </c>
      <c r="EY37" s="5">
        <v>12605</v>
      </c>
      <c r="EZ37" s="5">
        <v>12626</v>
      </c>
      <c r="FA37" s="5">
        <v>12647</v>
      </c>
      <c r="FB37" s="5">
        <v>12507</v>
      </c>
      <c r="FC37" s="5">
        <v>12595</v>
      </c>
      <c r="FD37" s="5">
        <v>12592</v>
      </c>
      <c r="FE37" s="5">
        <v>12687</v>
      </c>
      <c r="FF37" s="5">
        <v>12759</v>
      </c>
      <c r="FG37" s="5">
        <v>12962</v>
      </c>
      <c r="FH37" s="5">
        <v>12988</v>
      </c>
      <c r="FI37" s="5">
        <v>13097</v>
      </c>
      <c r="FJ37" s="5">
        <v>13228</v>
      </c>
      <c r="FK37" s="5">
        <v>13256</v>
      </c>
      <c r="FL37" s="5">
        <v>13278</v>
      </c>
      <c r="FM37" s="5">
        <v>13359</v>
      </c>
      <c r="FN37" s="5">
        <v>13425</v>
      </c>
      <c r="FO37" s="5">
        <v>13582</v>
      </c>
      <c r="FP37" s="5">
        <v>13551</v>
      </c>
      <c r="FQ37" s="5">
        <v>13604</v>
      </c>
      <c r="FR37" s="5">
        <v>13784</v>
      </c>
      <c r="FS37" s="5">
        <v>14334</v>
      </c>
      <c r="FT37" s="5">
        <v>14548</v>
      </c>
      <c r="FU37" s="5">
        <v>14941</v>
      </c>
      <c r="FV37" s="5">
        <v>15180</v>
      </c>
      <c r="FW37" s="5">
        <v>15735</v>
      </c>
      <c r="FX37" s="5">
        <v>16000</v>
      </c>
      <c r="FY37" s="5">
        <v>16182</v>
      </c>
      <c r="FZ37" s="5">
        <v>16286</v>
      </c>
      <c r="GA37" s="6">
        <v>17759.46</v>
      </c>
      <c r="GB37" s="6">
        <v>17348.060000000001</v>
      </c>
      <c r="GC37" s="6">
        <v>17348.060000000001</v>
      </c>
      <c r="GD37" s="6">
        <v>17348.060000000001</v>
      </c>
      <c r="GE37" s="6">
        <v>17348.060000000001</v>
      </c>
      <c r="GF37" s="6">
        <v>17777.41</v>
      </c>
      <c r="GG37" s="6">
        <v>17777.41</v>
      </c>
      <c r="GH37" s="6">
        <v>17777.41</v>
      </c>
      <c r="GI37" s="6">
        <v>17777.41</v>
      </c>
      <c r="GJ37" s="6">
        <v>18282.09</v>
      </c>
      <c r="GK37" s="6">
        <v>18282.09</v>
      </c>
      <c r="GL37" s="6">
        <v>18282.09</v>
      </c>
      <c r="GM37" s="6">
        <v>18282.09</v>
      </c>
      <c r="GN37" s="6">
        <v>18853.14</v>
      </c>
      <c r="GO37" s="6">
        <v>18853.14</v>
      </c>
      <c r="GP37" s="6">
        <v>18853.14</v>
      </c>
      <c r="GQ37" s="6">
        <v>18853.14</v>
      </c>
      <c r="GR37" s="6">
        <v>19375.73</v>
      </c>
      <c r="GS37" s="6">
        <v>19375.73</v>
      </c>
      <c r="GT37" s="6">
        <v>19375.73</v>
      </c>
      <c r="GU37" s="6">
        <v>19375.73</v>
      </c>
      <c r="GV37" s="6">
        <v>20124.47</v>
      </c>
      <c r="GW37" s="6">
        <v>20124.47</v>
      </c>
      <c r="GX37" s="6">
        <v>20124.47</v>
      </c>
      <c r="GY37" s="6">
        <v>20124.47</v>
      </c>
      <c r="GZ37" s="6">
        <v>20124.47</v>
      </c>
      <c r="HA37" s="6">
        <v>20124.47</v>
      </c>
      <c r="HB37" s="6">
        <v>20124.47</v>
      </c>
      <c r="HC37" s="6">
        <v>20124.47</v>
      </c>
      <c r="HD37" s="6">
        <v>20873.72</v>
      </c>
      <c r="HE37" s="6">
        <v>20873.72</v>
      </c>
      <c r="HF37" s="6">
        <v>20873.72</v>
      </c>
      <c r="HG37" s="6">
        <v>20873.72</v>
      </c>
      <c r="HH37" s="6">
        <v>21652.34</v>
      </c>
      <c r="HI37" s="6">
        <v>21652.35</v>
      </c>
      <c r="HJ37" s="6">
        <v>21652.34</v>
      </c>
      <c r="HK37" s="6">
        <v>21652.35</v>
      </c>
      <c r="HL37" s="6">
        <v>22446.19</v>
      </c>
      <c r="HM37" s="6">
        <v>22446.2</v>
      </c>
      <c r="HN37" s="6">
        <v>22446.19</v>
      </c>
      <c r="HO37" t="s">
        <v>240</v>
      </c>
      <c r="HP37" t="b">
        <v>0</v>
      </c>
      <c r="HQ37" t="s">
        <v>242</v>
      </c>
      <c r="HR37" t="s">
        <v>242</v>
      </c>
      <c r="HS37">
        <v>2023</v>
      </c>
      <c r="HT37">
        <v>4</v>
      </c>
      <c r="HU37" t="s">
        <v>242</v>
      </c>
      <c r="HV37" s="4" t="s">
        <v>289</v>
      </c>
      <c r="HW37" t="s">
        <v>290</v>
      </c>
      <c r="HX37" t="s">
        <v>245</v>
      </c>
      <c r="HY37" t="s">
        <v>291</v>
      </c>
      <c r="HZ37" t="s">
        <v>337</v>
      </c>
    </row>
    <row r="38" spans="1:234">
      <c r="A38" t="s">
        <v>234</v>
      </c>
      <c r="B38" t="s">
        <v>292</v>
      </c>
      <c r="C38" t="s">
        <v>2</v>
      </c>
      <c r="D38" t="s">
        <v>237</v>
      </c>
      <c r="E38" t="s">
        <v>238</v>
      </c>
      <c r="F38" t="s">
        <v>239</v>
      </c>
      <c r="G38" s="5">
        <v>25187</v>
      </c>
      <c r="H38" s="5">
        <v>22584</v>
      </c>
      <c r="I38" s="5">
        <v>25347</v>
      </c>
      <c r="J38" s="5">
        <v>26916</v>
      </c>
      <c r="K38" s="5">
        <v>28137</v>
      </c>
      <c r="L38" s="5">
        <v>26402</v>
      </c>
      <c r="M38" s="5">
        <v>29199</v>
      </c>
      <c r="N38" s="5">
        <v>32063</v>
      </c>
      <c r="O38" s="5">
        <v>34258</v>
      </c>
      <c r="P38" s="5">
        <v>29926</v>
      </c>
      <c r="Q38" s="5">
        <v>32417</v>
      </c>
      <c r="R38" s="5">
        <v>33404</v>
      </c>
      <c r="S38" s="5">
        <v>37132</v>
      </c>
      <c r="T38" s="5">
        <v>32007</v>
      </c>
      <c r="U38" s="5">
        <v>33564</v>
      </c>
      <c r="V38" s="5">
        <v>37257</v>
      </c>
      <c r="W38" s="5">
        <v>38533</v>
      </c>
      <c r="X38" s="5">
        <v>33550</v>
      </c>
      <c r="Y38" s="5">
        <v>36801</v>
      </c>
      <c r="Z38" s="5">
        <v>39278</v>
      </c>
      <c r="AA38" s="5">
        <v>41736</v>
      </c>
      <c r="AB38" s="5">
        <v>35896</v>
      </c>
      <c r="AC38" s="5">
        <v>40482</v>
      </c>
      <c r="AD38" s="5">
        <v>41772</v>
      </c>
      <c r="AE38" s="5">
        <v>44095</v>
      </c>
      <c r="AF38" s="5">
        <v>39137</v>
      </c>
      <c r="AG38" s="5">
        <v>40389</v>
      </c>
      <c r="AH38" s="5">
        <v>44482</v>
      </c>
      <c r="AI38" s="5">
        <v>46249</v>
      </c>
      <c r="AJ38" s="5">
        <v>40445</v>
      </c>
      <c r="AK38" s="5">
        <v>44904</v>
      </c>
      <c r="AL38" s="5">
        <v>47949</v>
      </c>
      <c r="AM38" s="5">
        <v>51770</v>
      </c>
      <c r="AN38" s="5">
        <v>44886</v>
      </c>
      <c r="AO38" s="5">
        <v>48508</v>
      </c>
      <c r="AP38" s="5">
        <v>53051</v>
      </c>
      <c r="AQ38" s="5">
        <v>56240</v>
      </c>
      <c r="AR38" s="5">
        <v>48841</v>
      </c>
      <c r="AS38" s="5">
        <v>52802</v>
      </c>
      <c r="AT38" s="5">
        <v>58013</v>
      </c>
      <c r="AU38" s="5">
        <v>58974</v>
      </c>
      <c r="AV38" s="5">
        <v>53125</v>
      </c>
      <c r="AW38" s="5">
        <v>56892</v>
      </c>
      <c r="AX38" s="5">
        <v>60105</v>
      </c>
      <c r="AY38" s="5">
        <v>60255</v>
      </c>
      <c r="AZ38" s="5">
        <v>55016</v>
      </c>
      <c r="BA38" s="5">
        <v>58618</v>
      </c>
      <c r="BB38" s="5">
        <v>61820</v>
      </c>
      <c r="BC38" s="5">
        <v>64179</v>
      </c>
      <c r="BD38" s="5">
        <v>54879</v>
      </c>
      <c r="BE38" s="5">
        <v>58369</v>
      </c>
      <c r="BF38" s="5">
        <v>61468</v>
      </c>
      <c r="BG38" s="5">
        <v>62189</v>
      </c>
      <c r="BH38" s="5">
        <v>56316</v>
      </c>
      <c r="BI38" s="5">
        <v>59845</v>
      </c>
      <c r="BJ38" s="5">
        <v>63458</v>
      </c>
      <c r="BK38" s="5">
        <v>65089</v>
      </c>
      <c r="BL38" s="5">
        <v>60227</v>
      </c>
      <c r="BM38" s="5">
        <v>64783</v>
      </c>
      <c r="BN38" s="5">
        <v>68985</v>
      </c>
      <c r="BO38" s="5">
        <v>70558</v>
      </c>
      <c r="BP38" s="5">
        <v>66026</v>
      </c>
      <c r="BQ38" s="5">
        <v>69368</v>
      </c>
      <c r="BR38" s="5">
        <v>75774</v>
      </c>
      <c r="BS38" s="5">
        <v>76132</v>
      </c>
      <c r="BT38" s="5">
        <v>66604</v>
      </c>
      <c r="BU38" s="5">
        <v>72083</v>
      </c>
      <c r="BV38" s="5">
        <v>80203</v>
      </c>
      <c r="BW38" s="5">
        <v>80621</v>
      </c>
      <c r="BX38" s="5">
        <v>72126</v>
      </c>
      <c r="BY38" s="5">
        <v>79290</v>
      </c>
      <c r="BZ38" s="5">
        <v>88222</v>
      </c>
      <c r="CA38" s="5">
        <v>94377</v>
      </c>
      <c r="CB38" s="5">
        <v>76661</v>
      </c>
      <c r="CC38" s="5">
        <v>86276</v>
      </c>
      <c r="CD38" s="5">
        <v>93157</v>
      </c>
      <c r="CE38" s="5">
        <v>98911</v>
      </c>
      <c r="CF38" s="5">
        <v>82233</v>
      </c>
      <c r="CG38" s="5">
        <v>93393</v>
      </c>
      <c r="CH38" s="5">
        <v>97102</v>
      </c>
      <c r="CI38" s="5">
        <v>106197</v>
      </c>
      <c r="CJ38" s="5">
        <v>97220</v>
      </c>
      <c r="CK38" s="5">
        <v>101510</v>
      </c>
      <c r="CL38" s="5">
        <v>95749</v>
      </c>
      <c r="CM38" s="5">
        <v>112514</v>
      </c>
      <c r="CN38" s="5">
        <v>100068</v>
      </c>
      <c r="CO38" s="5">
        <v>103867</v>
      </c>
      <c r="CP38" s="5">
        <v>97061</v>
      </c>
      <c r="CQ38" s="5">
        <v>111885</v>
      </c>
      <c r="CR38" s="5">
        <v>99801</v>
      </c>
      <c r="CS38" s="5">
        <v>105138</v>
      </c>
      <c r="CT38" s="5">
        <v>99771</v>
      </c>
      <c r="CU38" s="5">
        <v>113694</v>
      </c>
      <c r="CV38" s="5">
        <v>106784</v>
      </c>
      <c r="CW38" s="5">
        <v>110992</v>
      </c>
      <c r="CX38" s="5">
        <v>108535</v>
      </c>
      <c r="CY38" s="5">
        <v>124894</v>
      </c>
      <c r="CZ38" s="5">
        <v>112190</v>
      </c>
      <c r="DA38" s="5">
        <v>119549</v>
      </c>
      <c r="DB38" s="5">
        <v>117544</v>
      </c>
      <c r="DC38" s="5">
        <v>134282</v>
      </c>
      <c r="DD38" s="5">
        <v>120402</v>
      </c>
      <c r="DE38" s="5">
        <v>129695</v>
      </c>
      <c r="DF38" s="5">
        <v>125069</v>
      </c>
      <c r="DG38" s="5">
        <v>144933</v>
      </c>
      <c r="DH38" s="5">
        <v>128304</v>
      </c>
      <c r="DI38" s="5">
        <v>136204</v>
      </c>
      <c r="DJ38" s="5">
        <v>131729</v>
      </c>
      <c r="DK38" s="5">
        <v>155205</v>
      </c>
      <c r="DL38" s="5">
        <v>135225</v>
      </c>
      <c r="DM38" s="5">
        <v>144399</v>
      </c>
      <c r="DN38" s="5">
        <v>139428</v>
      </c>
      <c r="DO38" s="5">
        <v>165280</v>
      </c>
      <c r="DP38" s="5">
        <v>138517</v>
      </c>
      <c r="DQ38" s="5">
        <v>146055</v>
      </c>
      <c r="DR38" s="5">
        <v>134047</v>
      </c>
      <c r="DS38" s="5">
        <v>151516</v>
      </c>
      <c r="DT38" s="5">
        <v>130428</v>
      </c>
      <c r="DU38" s="5">
        <v>138351</v>
      </c>
      <c r="DV38" s="5">
        <v>133193</v>
      </c>
      <c r="DW38" s="5">
        <v>160433</v>
      </c>
      <c r="DX38" s="5">
        <v>143949</v>
      </c>
      <c r="DY38" s="5">
        <v>147708</v>
      </c>
      <c r="DZ38" s="5">
        <v>140883</v>
      </c>
      <c r="EA38" s="5">
        <v>169925</v>
      </c>
      <c r="EB38" s="5">
        <v>148498</v>
      </c>
      <c r="EC38" s="5">
        <v>156367</v>
      </c>
      <c r="ED38" s="5">
        <v>148627</v>
      </c>
      <c r="EE38" s="5">
        <v>170814</v>
      </c>
      <c r="EF38" s="5">
        <v>150098</v>
      </c>
      <c r="EG38" s="5">
        <v>159150</v>
      </c>
      <c r="EH38" s="5">
        <v>152035</v>
      </c>
      <c r="EI38" s="5">
        <v>174322</v>
      </c>
      <c r="EJ38" s="5">
        <v>158947</v>
      </c>
      <c r="EK38" s="5">
        <v>163767</v>
      </c>
      <c r="EL38" s="5">
        <v>158503</v>
      </c>
      <c r="EM38" s="5">
        <v>181353</v>
      </c>
      <c r="EN38" s="5">
        <v>161451</v>
      </c>
      <c r="EO38" s="5">
        <v>170477</v>
      </c>
      <c r="EP38" s="5">
        <v>166810</v>
      </c>
      <c r="EQ38" s="5">
        <v>190546</v>
      </c>
      <c r="ER38" s="5">
        <v>168978</v>
      </c>
      <c r="ES38" s="5">
        <v>176086</v>
      </c>
      <c r="ET38" s="5">
        <v>170243</v>
      </c>
      <c r="EU38" s="5">
        <v>198712</v>
      </c>
      <c r="EV38" s="5">
        <v>175851</v>
      </c>
      <c r="EW38" s="5">
        <v>185867</v>
      </c>
      <c r="EX38" s="5">
        <v>180009</v>
      </c>
      <c r="EY38" s="5">
        <v>213574</v>
      </c>
      <c r="EZ38" s="5">
        <v>184157</v>
      </c>
      <c r="FA38" s="5">
        <v>193175</v>
      </c>
      <c r="FB38" s="5">
        <v>188602</v>
      </c>
      <c r="FC38" s="5">
        <v>214341</v>
      </c>
      <c r="FD38" s="5">
        <v>190763</v>
      </c>
      <c r="FE38" s="5">
        <v>199762</v>
      </c>
      <c r="FF38" s="5">
        <v>194308</v>
      </c>
      <c r="FG38" s="5">
        <v>228035</v>
      </c>
      <c r="FH38" s="5">
        <v>195811</v>
      </c>
      <c r="FI38" s="5">
        <v>206726</v>
      </c>
      <c r="FJ38" s="5">
        <v>195457</v>
      </c>
      <c r="FK38" s="5">
        <v>229516</v>
      </c>
      <c r="FL38" s="5">
        <v>168471</v>
      </c>
      <c r="FM38" s="5">
        <v>190400</v>
      </c>
      <c r="FN38" s="5">
        <v>198438</v>
      </c>
      <c r="FO38" s="5">
        <v>234852</v>
      </c>
      <c r="FP38" s="5">
        <v>204523</v>
      </c>
      <c r="FQ38" s="5">
        <v>221036</v>
      </c>
      <c r="FR38" s="5">
        <v>226194</v>
      </c>
      <c r="FS38" s="5">
        <v>268303</v>
      </c>
      <c r="FT38" s="5">
        <v>232740</v>
      </c>
      <c r="FU38" s="5">
        <v>251582</v>
      </c>
      <c r="FV38" s="5">
        <v>249509</v>
      </c>
      <c r="FW38" s="5">
        <v>294899</v>
      </c>
      <c r="FX38" s="5">
        <v>252831</v>
      </c>
      <c r="FY38" s="5">
        <v>266889</v>
      </c>
      <c r="FZ38" s="5">
        <v>262106</v>
      </c>
      <c r="GA38" s="6">
        <v>320963.3</v>
      </c>
      <c r="GB38" s="6">
        <v>271382</v>
      </c>
      <c r="GC38" s="6">
        <v>284586.3</v>
      </c>
      <c r="GD38" s="6">
        <v>273434.3</v>
      </c>
      <c r="GE38" s="6">
        <v>317821.2</v>
      </c>
      <c r="GF38" s="6">
        <v>285363.3</v>
      </c>
      <c r="GG38" s="6">
        <v>299155.90000000002</v>
      </c>
      <c r="GH38" s="6">
        <v>287794.90000000002</v>
      </c>
      <c r="GI38" s="6">
        <v>333759.2</v>
      </c>
      <c r="GJ38" s="6">
        <v>297752.3</v>
      </c>
      <c r="GK38" s="6">
        <v>311824.2</v>
      </c>
      <c r="GL38" s="6">
        <v>299660.5</v>
      </c>
      <c r="GM38" s="6">
        <v>347659.3</v>
      </c>
      <c r="GN38" s="6">
        <v>309474.3</v>
      </c>
      <c r="GO38" s="6">
        <v>324465.90000000002</v>
      </c>
      <c r="GP38" s="6">
        <v>312155.2</v>
      </c>
      <c r="GQ38" s="6">
        <v>362558.9</v>
      </c>
      <c r="GR38" s="6">
        <v>323012.8</v>
      </c>
      <c r="GS38" s="6">
        <v>339026.2</v>
      </c>
      <c r="GT38" s="6">
        <v>326703</v>
      </c>
      <c r="GU38" s="6">
        <v>379267.4</v>
      </c>
      <c r="GV38" s="6">
        <v>336129.9</v>
      </c>
      <c r="GW38" s="6">
        <v>351949.1</v>
      </c>
      <c r="GX38" s="6">
        <v>338202.6</v>
      </c>
      <c r="GY38" s="6">
        <v>392261.4</v>
      </c>
      <c r="GZ38" s="6">
        <v>347735.7</v>
      </c>
      <c r="HA38" s="6">
        <v>364603.3</v>
      </c>
      <c r="HB38" s="6">
        <v>350880</v>
      </c>
      <c r="HC38" s="6">
        <v>407651.8</v>
      </c>
      <c r="HD38" s="6">
        <v>362304.2</v>
      </c>
      <c r="HE38" s="6">
        <v>379756.3</v>
      </c>
      <c r="HF38" s="6">
        <v>366146.2</v>
      </c>
      <c r="HG38" s="6">
        <v>423709.6</v>
      </c>
      <c r="HH38" s="6">
        <v>377365.1</v>
      </c>
      <c r="HI38" s="6">
        <v>394691</v>
      </c>
      <c r="HJ38" s="6">
        <v>380535.3</v>
      </c>
      <c r="HK38" s="6">
        <v>438729.4</v>
      </c>
      <c r="HL38" s="6">
        <v>391982.4</v>
      </c>
      <c r="HM38" s="6">
        <v>409630.3</v>
      </c>
      <c r="HN38" s="6">
        <v>395427.4</v>
      </c>
      <c r="HO38" t="s">
        <v>240</v>
      </c>
      <c r="HP38" t="b">
        <v>0</v>
      </c>
      <c r="HQ38" t="s">
        <v>242</v>
      </c>
      <c r="HR38" t="s">
        <v>242</v>
      </c>
      <c r="HS38">
        <v>2023</v>
      </c>
      <c r="HT38">
        <v>4</v>
      </c>
      <c r="HU38" t="s">
        <v>242</v>
      </c>
      <c r="HV38" s="4" t="s">
        <v>293</v>
      </c>
      <c r="HW38" t="s">
        <v>294</v>
      </c>
      <c r="HX38" t="s">
        <v>245</v>
      </c>
      <c r="HY38" t="s">
        <v>295</v>
      </c>
      <c r="HZ38" t="s">
        <v>337</v>
      </c>
    </row>
    <row r="39" spans="1:234">
      <c r="A39" t="s">
        <v>234</v>
      </c>
      <c r="B39" t="s">
        <v>296</v>
      </c>
      <c r="C39" t="s">
        <v>2</v>
      </c>
      <c r="D39" t="s">
        <v>237</v>
      </c>
      <c r="E39" t="s">
        <v>238</v>
      </c>
      <c r="F39" t="s">
        <v>239</v>
      </c>
      <c r="G39" s="5">
        <v>75983.41</v>
      </c>
      <c r="H39" s="5">
        <v>78965.55</v>
      </c>
      <c r="I39" s="5">
        <v>81955.839999999997</v>
      </c>
      <c r="J39" s="5">
        <v>84954.26</v>
      </c>
      <c r="K39" s="5">
        <v>88342.79</v>
      </c>
      <c r="L39" s="5">
        <v>91718.73</v>
      </c>
      <c r="M39" s="5">
        <v>94133.53</v>
      </c>
      <c r="N39" s="5">
        <v>95587.21</v>
      </c>
      <c r="O39" s="5">
        <v>96841.12</v>
      </c>
      <c r="P39" s="5">
        <v>98489.59</v>
      </c>
      <c r="Q39" s="5">
        <v>100607.5</v>
      </c>
      <c r="R39" s="5">
        <v>103194.7</v>
      </c>
      <c r="S39" s="5">
        <v>107892.9</v>
      </c>
      <c r="T39" s="5">
        <v>112350.39999999999</v>
      </c>
      <c r="U39" s="5">
        <v>111617.2</v>
      </c>
      <c r="V39" s="5">
        <v>105693.5</v>
      </c>
      <c r="W39" s="5">
        <v>97493.3</v>
      </c>
      <c r="X39" s="5">
        <v>91452.49</v>
      </c>
      <c r="Y39" s="5">
        <v>90897.73</v>
      </c>
      <c r="Z39" s="5">
        <v>95829.01</v>
      </c>
      <c r="AA39" s="5">
        <v>100950.3</v>
      </c>
      <c r="AB39" s="5">
        <v>103842.1</v>
      </c>
      <c r="AC39" s="5">
        <v>106396.3</v>
      </c>
      <c r="AD39" s="5">
        <v>108612.9</v>
      </c>
      <c r="AE39" s="5">
        <v>111237.2</v>
      </c>
      <c r="AF39" s="5">
        <v>113988.8</v>
      </c>
      <c r="AG39" s="5">
        <v>115727.6</v>
      </c>
      <c r="AH39" s="5">
        <v>116453.6</v>
      </c>
      <c r="AI39" s="5">
        <v>118539.7</v>
      </c>
      <c r="AJ39" s="5">
        <v>121004.3</v>
      </c>
      <c r="AK39" s="5">
        <v>120092.9</v>
      </c>
      <c r="AL39" s="5">
        <v>115805.7</v>
      </c>
      <c r="AM39" s="5">
        <v>111566.39999999999</v>
      </c>
      <c r="AN39" s="5">
        <v>108695.1</v>
      </c>
      <c r="AO39" s="5">
        <v>105625.3</v>
      </c>
      <c r="AP39" s="5">
        <v>102356.9</v>
      </c>
      <c r="AQ39" s="5">
        <v>97603.77</v>
      </c>
      <c r="AR39" s="5">
        <v>92966.58</v>
      </c>
      <c r="AS39" s="5">
        <v>91983.27</v>
      </c>
      <c r="AT39" s="5">
        <v>94653.84</v>
      </c>
      <c r="AU39" s="5">
        <v>97206.61</v>
      </c>
      <c r="AV39" s="5">
        <v>98280.29</v>
      </c>
      <c r="AW39" s="5">
        <v>99731.27</v>
      </c>
      <c r="AX39" s="5">
        <v>101559.6</v>
      </c>
      <c r="AY39" s="5">
        <v>100297.1</v>
      </c>
      <c r="AZ39" s="5">
        <v>98955.17</v>
      </c>
      <c r="BA39" s="5">
        <v>105238.8</v>
      </c>
      <c r="BB39" s="5">
        <v>119147.9</v>
      </c>
      <c r="BC39" s="5">
        <v>131212.79999999999</v>
      </c>
      <c r="BD39" s="5">
        <v>140228.9</v>
      </c>
      <c r="BE39" s="5">
        <v>153971.20000000001</v>
      </c>
      <c r="BF39" s="5">
        <v>172439.8</v>
      </c>
      <c r="BG39" s="5">
        <v>201900</v>
      </c>
      <c r="BH39" s="5">
        <v>216100</v>
      </c>
      <c r="BI39" s="5">
        <v>229800</v>
      </c>
      <c r="BJ39" s="5">
        <v>234900</v>
      </c>
      <c r="BK39" s="5">
        <v>249800</v>
      </c>
      <c r="BL39" s="5">
        <v>262900</v>
      </c>
      <c r="BM39" s="5">
        <v>273500</v>
      </c>
      <c r="BN39" s="5">
        <v>278400</v>
      </c>
      <c r="BO39" s="5">
        <v>290000</v>
      </c>
      <c r="BP39" s="5">
        <v>301400</v>
      </c>
      <c r="BQ39" s="5">
        <v>310700</v>
      </c>
      <c r="BR39" s="5">
        <v>313600</v>
      </c>
      <c r="BS39" s="5">
        <v>322100</v>
      </c>
      <c r="BT39" s="5">
        <v>333000</v>
      </c>
      <c r="BU39" s="5">
        <v>339300</v>
      </c>
      <c r="BV39" s="5">
        <v>341900</v>
      </c>
      <c r="BW39" s="5">
        <v>347000</v>
      </c>
      <c r="BX39" s="5">
        <v>364400</v>
      </c>
      <c r="BY39" s="5">
        <v>365400</v>
      </c>
      <c r="BZ39" s="5">
        <v>365000</v>
      </c>
      <c r="CA39" s="5">
        <v>360400</v>
      </c>
      <c r="CB39" s="5">
        <v>367300</v>
      </c>
      <c r="CC39" s="5">
        <v>366100</v>
      </c>
      <c r="CD39" s="5">
        <v>364300</v>
      </c>
      <c r="CE39" s="5">
        <v>363100</v>
      </c>
      <c r="CF39" s="5">
        <v>367400</v>
      </c>
      <c r="CG39" s="5">
        <v>361800</v>
      </c>
      <c r="CH39" s="5">
        <v>368300</v>
      </c>
      <c r="CI39" s="5">
        <v>353300</v>
      </c>
      <c r="CJ39" s="5">
        <v>341800</v>
      </c>
      <c r="CK39" s="5">
        <v>326600</v>
      </c>
      <c r="CL39" s="5">
        <v>333300</v>
      </c>
      <c r="CM39" s="5">
        <v>322000</v>
      </c>
      <c r="CN39" s="5">
        <v>330300</v>
      </c>
      <c r="CO39" s="5">
        <v>324600</v>
      </c>
      <c r="CP39" s="5">
        <v>335500</v>
      </c>
      <c r="CQ39" s="5">
        <v>330600</v>
      </c>
      <c r="CR39" s="5">
        <v>339100</v>
      </c>
      <c r="CS39" s="5">
        <v>343600</v>
      </c>
      <c r="CT39" s="5">
        <v>368700</v>
      </c>
      <c r="CU39" s="5">
        <v>369200</v>
      </c>
      <c r="CV39" s="5">
        <v>375500</v>
      </c>
      <c r="CW39" s="5">
        <v>383400</v>
      </c>
      <c r="CX39" s="5">
        <v>404600</v>
      </c>
      <c r="CY39" s="5">
        <v>404500</v>
      </c>
      <c r="CZ39" s="5">
        <v>430200</v>
      </c>
      <c r="DA39" s="5">
        <v>438000</v>
      </c>
      <c r="DB39" s="5">
        <v>463800</v>
      </c>
      <c r="DC39" s="5">
        <v>460900</v>
      </c>
      <c r="DD39" s="5">
        <v>473300</v>
      </c>
      <c r="DE39" s="5">
        <v>483300</v>
      </c>
      <c r="DF39" s="5">
        <v>503500</v>
      </c>
      <c r="DG39" s="5">
        <v>499400</v>
      </c>
      <c r="DH39" s="5">
        <v>520000</v>
      </c>
      <c r="DI39" s="5">
        <v>524600</v>
      </c>
      <c r="DJ39" s="5">
        <v>539000</v>
      </c>
      <c r="DK39" s="5">
        <v>535200</v>
      </c>
      <c r="DL39" s="5">
        <v>551200</v>
      </c>
      <c r="DM39" s="5">
        <v>553000</v>
      </c>
      <c r="DN39" s="5">
        <v>574700</v>
      </c>
      <c r="DO39" s="5">
        <v>567200</v>
      </c>
      <c r="DP39" s="5">
        <v>600100</v>
      </c>
      <c r="DQ39" s="5">
        <v>681200</v>
      </c>
      <c r="DR39" s="5">
        <v>749900</v>
      </c>
      <c r="DS39" s="5">
        <v>787200</v>
      </c>
      <c r="DT39" s="5">
        <v>849700</v>
      </c>
      <c r="DU39" s="5">
        <v>877500</v>
      </c>
      <c r="DV39" s="5">
        <v>958600</v>
      </c>
      <c r="DW39" s="5">
        <v>1027900</v>
      </c>
      <c r="DX39" s="5">
        <v>1068100</v>
      </c>
      <c r="DY39" s="5">
        <v>1106900</v>
      </c>
      <c r="DZ39" s="5">
        <v>1152500</v>
      </c>
      <c r="EA39" s="5">
        <v>1168700</v>
      </c>
      <c r="EB39" s="5">
        <v>1202900</v>
      </c>
      <c r="EC39" s="5">
        <v>1219100</v>
      </c>
      <c r="ED39" s="5">
        <v>1250600</v>
      </c>
      <c r="EE39" s="5">
        <v>1261200</v>
      </c>
      <c r="EF39" s="5">
        <v>1290100</v>
      </c>
      <c r="EG39" s="5">
        <v>1308900</v>
      </c>
      <c r="EH39" s="5">
        <v>1354300</v>
      </c>
      <c r="EI39" s="5">
        <v>1366200</v>
      </c>
      <c r="EJ39" s="5">
        <v>1397700</v>
      </c>
      <c r="EK39" s="5">
        <v>1415400</v>
      </c>
      <c r="EL39" s="5">
        <v>1452600</v>
      </c>
      <c r="EM39" s="5">
        <v>1461100</v>
      </c>
      <c r="EN39" s="5">
        <v>1497900</v>
      </c>
      <c r="EO39" s="5">
        <v>1513900</v>
      </c>
      <c r="EP39" s="5">
        <v>1550800</v>
      </c>
      <c r="EQ39" s="5">
        <v>1552900</v>
      </c>
      <c r="ER39" s="5">
        <v>1584600</v>
      </c>
      <c r="ES39" s="5">
        <v>1589300</v>
      </c>
      <c r="ET39" s="5">
        <v>1605100</v>
      </c>
      <c r="EU39" s="5">
        <v>1599700</v>
      </c>
      <c r="EV39" s="5">
        <v>1627600</v>
      </c>
      <c r="EW39" s="5">
        <v>1632900</v>
      </c>
      <c r="EX39" s="5">
        <v>1688100</v>
      </c>
      <c r="EY39" s="5">
        <v>1718000</v>
      </c>
      <c r="EZ39" s="5">
        <v>1755300</v>
      </c>
      <c r="FA39" s="5">
        <v>1773700</v>
      </c>
      <c r="FB39" s="5">
        <v>1743700</v>
      </c>
      <c r="FC39" s="5">
        <v>1757300</v>
      </c>
      <c r="FD39" s="5">
        <v>1774800</v>
      </c>
      <c r="FE39" s="5">
        <v>1774400</v>
      </c>
      <c r="FF39" s="5">
        <v>1795600</v>
      </c>
      <c r="FG39" s="5">
        <v>1776900</v>
      </c>
      <c r="FH39" s="5">
        <v>1809900</v>
      </c>
      <c r="FI39" s="5">
        <v>1803800</v>
      </c>
      <c r="FJ39" s="5">
        <v>1835200</v>
      </c>
      <c r="FK39" s="5">
        <v>1815000</v>
      </c>
      <c r="FL39" s="5">
        <v>2023900</v>
      </c>
      <c r="FM39" s="5">
        <v>2068800</v>
      </c>
      <c r="FN39" s="5">
        <v>2152200</v>
      </c>
      <c r="FO39" s="5">
        <v>2152000</v>
      </c>
      <c r="FP39" s="5">
        <v>2223700</v>
      </c>
      <c r="FQ39" s="5">
        <v>2235900</v>
      </c>
      <c r="FR39" s="5">
        <v>2360200</v>
      </c>
      <c r="FS39" s="5">
        <v>2381100</v>
      </c>
      <c r="FT39" s="5">
        <v>2424200</v>
      </c>
      <c r="FU39" s="5">
        <v>2440700</v>
      </c>
      <c r="FV39" s="5">
        <v>2497000</v>
      </c>
      <c r="FW39" s="5">
        <v>2539800</v>
      </c>
      <c r="FX39" s="5">
        <v>2598300</v>
      </c>
      <c r="FY39" s="5">
        <v>2598500</v>
      </c>
      <c r="FZ39" s="5">
        <v>2687100</v>
      </c>
      <c r="GA39" s="6">
        <v>2690072</v>
      </c>
      <c r="GB39" s="6">
        <v>2724412</v>
      </c>
      <c r="GC39" s="6">
        <v>2749593</v>
      </c>
      <c r="GD39" s="6">
        <v>2789125</v>
      </c>
      <c r="GE39" s="6">
        <v>2794794</v>
      </c>
      <c r="GF39" s="6">
        <v>2808443</v>
      </c>
      <c r="GG39" s="6">
        <v>2812196</v>
      </c>
      <c r="GH39" s="6">
        <v>2830761</v>
      </c>
      <c r="GI39" s="6">
        <v>2812966</v>
      </c>
      <c r="GJ39" s="6">
        <v>2838155</v>
      </c>
      <c r="GK39" s="6">
        <v>2853208</v>
      </c>
      <c r="GL39" s="6">
        <v>2883884</v>
      </c>
      <c r="GM39" s="6">
        <v>2876170</v>
      </c>
      <c r="GN39" s="6">
        <v>2906050</v>
      </c>
      <c r="GO39" s="6">
        <v>2925786</v>
      </c>
      <c r="GP39" s="6">
        <v>2961536</v>
      </c>
      <c r="GQ39" s="6">
        <v>2956121</v>
      </c>
      <c r="GR39" s="6">
        <v>2988742</v>
      </c>
      <c r="GS39" s="6">
        <v>3010175</v>
      </c>
      <c r="GT39" s="6">
        <v>3048070</v>
      </c>
      <c r="GU39" s="6">
        <v>3041456</v>
      </c>
      <c r="GV39" s="6">
        <v>3062937</v>
      </c>
      <c r="GW39" s="6">
        <v>3073034</v>
      </c>
      <c r="GX39" s="6">
        <v>3100800</v>
      </c>
      <c r="GY39" s="6">
        <v>3083001</v>
      </c>
      <c r="GZ39" s="6">
        <v>3106763</v>
      </c>
      <c r="HA39" s="6">
        <v>3118202</v>
      </c>
      <c r="HB39" s="6">
        <v>3146880</v>
      </c>
      <c r="HC39" s="6">
        <v>3127281</v>
      </c>
      <c r="HD39" s="6">
        <v>3149026</v>
      </c>
      <c r="HE39" s="6">
        <v>3157329</v>
      </c>
      <c r="HF39" s="6">
        <v>3182750</v>
      </c>
      <c r="HG39" s="6">
        <v>3159512</v>
      </c>
      <c r="HH39" s="6">
        <v>3179052</v>
      </c>
      <c r="HI39" s="6">
        <v>3185807</v>
      </c>
      <c r="HJ39" s="6">
        <v>3210495</v>
      </c>
      <c r="HK39" s="6">
        <v>3186612</v>
      </c>
      <c r="HL39" s="6">
        <v>3206144</v>
      </c>
      <c r="HM39" s="6">
        <v>3212919</v>
      </c>
      <c r="HN39" s="6">
        <v>3237833</v>
      </c>
      <c r="HO39" t="s">
        <v>240</v>
      </c>
      <c r="HP39" t="b">
        <v>0</v>
      </c>
      <c r="HQ39" t="s">
        <v>242</v>
      </c>
      <c r="HR39" t="s">
        <v>242</v>
      </c>
      <c r="HS39">
        <v>2023</v>
      </c>
      <c r="HT39">
        <v>4</v>
      </c>
      <c r="HU39" t="s">
        <v>242</v>
      </c>
      <c r="HV39" s="4" t="s">
        <v>297</v>
      </c>
      <c r="HW39" s="4" t="s">
        <v>298</v>
      </c>
      <c r="HX39" t="s">
        <v>245</v>
      </c>
      <c r="HY39" t="s">
        <v>299</v>
      </c>
      <c r="HZ39" t="s">
        <v>337</v>
      </c>
    </row>
    <row r="40" spans="1:234">
      <c r="A40" t="s">
        <v>234</v>
      </c>
      <c r="B40" t="s">
        <v>300</v>
      </c>
      <c r="C40" t="s">
        <v>2</v>
      </c>
      <c r="D40" t="s">
        <v>237</v>
      </c>
      <c r="E40" t="s">
        <v>238</v>
      </c>
      <c r="F40" t="s">
        <v>239</v>
      </c>
      <c r="G40" s="5">
        <v>242116</v>
      </c>
      <c r="H40" s="5">
        <v>243373.2</v>
      </c>
      <c r="I40" s="5">
        <v>244536.3</v>
      </c>
      <c r="J40" s="5">
        <v>245736.5</v>
      </c>
      <c r="K40" s="5">
        <v>246765.5</v>
      </c>
      <c r="L40" s="5">
        <v>247498.8</v>
      </c>
      <c r="M40" s="5">
        <v>247831.7</v>
      </c>
      <c r="N40" s="5">
        <v>248016</v>
      </c>
      <c r="O40" s="5">
        <v>248324.8</v>
      </c>
      <c r="P40" s="5">
        <v>248808.1</v>
      </c>
      <c r="Q40" s="5">
        <v>249190.5</v>
      </c>
      <c r="R40" s="5">
        <v>249681.5</v>
      </c>
      <c r="S40" s="5">
        <v>250267</v>
      </c>
      <c r="T40" s="5">
        <v>251576.8</v>
      </c>
      <c r="U40" s="5">
        <v>253997</v>
      </c>
      <c r="V40" s="5">
        <v>256574.8</v>
      </c>
      <c r="W40" s="5">
        <v>258931.4</v>
      </c>
      <c r="X40" s="5">
        <v>261085.8</v>
      </c>
      <c r="Y40" s="5">
        <v>262927.59999999998</v>
      </c>
      <c r="Z40" s="5">
        <v>264904.2</v>
      </c>
      <c r="AA40" s="5">
        <v>266649.3</v>
      </c>
      <c r="AB40" s="5">
        <v>268323.20000000001</v>
      </c>
      <c r="AC40" s="5">
        <v>270105.2</v>
      </c>
      <c r="AD40" s="5">
        <v>271890.2</v>
      </c>
      <c r="AE40" s="5">
        <v>273617.40000000002</v>
      </c>
      <c r="AF40" s="5">
        <v>275136</v>
      </c>
      <c r="AG40" s="5">
        <v>276998.5</v>
      </c>
      <c r="AH40" s="5">
        <v>278739.90000000002</v>
      </c>
      <c r="AI40" s="5">
        <v>280362.8</v>
      </c>
      <c r="AJ40" s="5">
        <v>282599</v>
      </c>
      <c r="AK40" s="5">
        <v>284973.59999999998</v>
      </c>
      <c r="AL40" s="5">
        <v>287348.7</v>
      </c>
      <c r="AM40" s="5">
        <v>290054.3</v>
      </c>
      <c r="AN40" s="5">
        <v>292498.90000000002</v>
      </c>
      <c r="AO40" s="5">
        <v>295165.7</v>
      </c>
      <c r="AP40" s="5">
        <v>297934.09999999998</v>
      </c>
      <c r="AQ40" s="5">
        <v>300970</v>
      </c>
      <c r="AR40" s="5">
        <v>303412.3</v>
      </c>
      <c r="AS40" s="5">
        <v>305623.40000000002</v>
      </c>
      <c r="AT40" s="5">
        <v>307957.8</v>
      </c>
      <c r="AU40" s="5">
        <v>309812.3</v>
      </c>
      <c r="AV40" s="5">
        <v>311908.2</v>
      </c>
      <c r="AW40" s="5">
        <v>313765.7</v>
      </c>
      <c r="AX40" s="5">
        <v>315123</v>
      </c>
      <c r="AY40" s="5">
        <v>315521.8</v>
      </c>
      <c r="AZ40" s="5">
        <v>316584</v>
      </c>
      <c r="BA40" s="5">
        <v>317441</v>
      </c>
      <c r="BB40" s="5">
        <v>318334.90000000002</v>
      </c>
      <c r="BC40" s="5">
        <v>320508.90000000002</v>
      </c>
      <c r="BD40" s="5">
        <v>321487.8</v>
      </c>
      <c r="BE40" s="5">
        <v>321430.8</v>
      </c>
      <c r="BF40" s="5">
        <v>322001.7</v>
      </c>
      <c r="BG40" s="5">
        <v>324398.90000000002</v>
      </c>
      <c r="BH40" s="5">
        <v>325578.5</v>
      </c>
      <c r="BI40" s="5">
        <v>327266.8</v>
      </c>
      <c r="BJ40" s="5">
        <v>329133</v>
      </c>
      <c r="BK40" s="5">
        <v>331628.79999999999</v>
      </c>
      <c r="BL40" s="5">
        <v>333365.5</v>
      </c>
      <c r="BM40" s="5">
        <v>336031.5</v>
      </c>
      <c r="BN40" s="5">
        <v>339336.2</v>
      </c>
      <c r="BO40" s="5">
        <v>340333.9</v>
      </c>
      <c r="BP40" s="5">
        <v>342766.9</v>
      </c>
      <c r="BQ40" s="5">
        <v>344755.8</v>
      </c>
      <c r="BR40" s="5">
        <v>346989</v>
      </c>
      <c r="BS40" s="5">
        <v>348932</v>
      </c>
      <c r="BT40" s="5">
        <v>352285.2</v>
      </c>
      <c r="BU40" s="5">
        <v>353855.3</v>
      </c>
      <c r="BV40" s="5">
        <v>356731.5</v>
      </c>
      <c r="BW40" s="5">
        <v>359278.3</v>
      </c>
      <c r="BX40" s="5">
        <v>362573</v>
      </c>
      <c r="BY40" s="5">
        <v>364139.1</v>
      </c>
      <c r="BZ40" s="5">
        <v>365162.1</v>
      </c>
      <c r="CA40" s="5">
        <v>367688.5</v>
      </c>
      <c r="CB40" s="5">
        <v>369716.7</v>
      </c>
      <c r="CC40" s="5">
        <v>371966.7</v>
      </c>
      <c r="CD40" s="5">
        <v>372701.1</v>
      </c>
      <c r="CE40" s="5">
        <v>376298</v>
      </c>
      <c r="CF40" s="5">
        <v>378911</v>
      </c>
      <c r="CG40" s="5">
        <v>382213.9</v>
      </c>
      <c r="CH40" s="5">
        <v>385736.1</v>
      </c>
      <c r="CI40" s="5">
        <v>384894.8</v>
      </c>
      <c r="CJ40" s="5">
        <v>388988.2</v>
      </c>
      <c r="CK40" s="5">
        <v>391913.2</v>
      </c>
      <c r="CL40" s="5">
        <v>396055.9</v>
      </c>
      <c r="CM40" s="5">
        <v>398377.2</v>
      </c>
      <c r="CN40" s="5">
        <v>402395.3</v>
      </c>
      <c r="CO40" s="5">
        <v>404360.1</v>
      </c>
      <c r="CP40" s="5">
        <v>406556.1</v>
      </c>
      <c r="CQ40" s="5">
        <v>409142</v>
      </c>
      <c r="CR40" s="5">
        <v>410328.9</v>
      </c>
      <c r="CS40" s="5">
        <v>414893.7</v>
      </c>
      <c r="CT40" s="5">
        <v>416920.6</v>
      </c>
      <c r="CU40" s="5">
        <v>419524.9</v>
      </c>
      <c r="CV40" s="5">
        <v>422474.7</v>
      </c>
      <c r="CW40" s="5">
        <v>425418.3</v>
      </c>
      <c r="CX40" s="5">
        <v>426029.8</v>
      </c>
      <c r="CY40" s="5">
        <v>430496.5</v>
      </c>
      <c r="CZ40" s="5">
        <v>432205.5</v>
      </c>
      <c r="DA40" s="5">
        <v>434624.2</v>
      </c>
      <c r="DB40" s="5">
        <v>440243.20000000001</v>
      </c>
      <c r="DC40" s="5">
        <v>443517.6</v>
      </c>
      <c r="DD40" s="5">
        <v>445312.1</v>
      </c>
      <c r="DE40" s="5">
        <v>449660</v>
      </c>
      <c r="DF40" s="5">
        <v>452553</v>
      </c>
      <c r="DG40" s="5">
        <v>455746.1</v>
      </c>
      <c r="DH40" s="5">
        <v>458481.7</v>
      </c>
      <c r="DI40" s="5">
        <v>461565.5</v>
      </c>
      <c r="DJ40" s="5">
        <v>465088</v>
      </c>
      <c r="DK40" s="5">
        <v>466765.4</v>
      </c>
      <c r="DL40" s="5">
        <v>470626.3</v>
      </c>
      <c r="DM40" s="5">
        <v>472594</v>
      </c>
      <c r="DN40" s="5">
        <v>473750.9</v>
      </c>
      <c r="DO40" s="5">
        <v>479765.7</v>
      </c>
      <c r="DP40" s="5">
        <v>478400.9</v>
      </c>
      <c r="DQ40" s="5">
        <v>481938.3</v>
      </c>
      <c r="DR40" s="5">
        <v>483379.8</v>
      </c>
      <c r="DS40" s="5">
        <v>481505.9</v>
      </c>
      <c r="DT40" s="5">
        <v>483616.3</v>
      </c>
      <c r="DU40" s="5">
        <v>482466.7</v>
      </c>
      <c r="DV40" s="5">
        <v>483250.2</v>
      </c>
      <c r="DW40" s="5">
        <v>484560.9</v>
      </c>
      <c r="DX40" s="5">
        <v>486604.3</v>
      </c>
      <c r="DY40" s="5">
        <v>488989.2</v>
      </c>
      <c r="DZ40" s="5">
        <v>491360.7</v>
      </c>
      <c r="EA40" s="5">
        <v>491965.9</v>
      </c>
      <c r="EB40" s="5">
        <v>489144</v>
      </c>
      <c r="EC40" s="5">
        <v>493543.6</v>
      </c>
      <c r="ED40" s="5">
        <v>494235.9</v>
      </c>
      <c r="EE40" s="5">
        <v>496627.3</v>
      </c>
      <c r="EF40" s="5">
        <v>498978.9</v>
      </c>
      <c r="EG40" s="5">
        <v>503396.8</v>
      </c>
      <c r="EH40" s="5">
        <v>504652.79999999999</v>
      </c>
      <c r="EI40" s="5">
        <v>505855.9</v>
      </c>
      <c r="EJ40" s="5">
        <v>507633.1</v>
      </c>
      <c r="EK40" s="5">
        <v>512068.4</v>
      </c>
      <c r="EL40" s="5">
        <v>511581.5</v>
      </c>
      <c r="EM40" s="5">
        <v>514571.8</v>
      </c>
      <c r="EN40" s="5">
        <v>516954.8</v>
      </c>
      <c r="EO40" s="5">
        <v>518502.2</v>
      </c>
      <c r="EP40" s="5">
        <v>519944.8</v>
      </c>
      <c r="EQ40" s="5">
        <v>522021.7</v>
      </c>
      <c r="ER40" s="5">
        <v>523438.9</v>
      </c>
      <c r="ES40" s="5">
        <v>524180.8</v>
      </c>
      <c r="ET40" s="5">
        <v>531364.1</v>
      </c>
      <c r="EU40" s="5">
        <v>531067.1</v>
      </c>
      <c r="EV40" s="5">
        <v>532997.1</v>
      </c>
      <c r="EW40" s="5">
        <v>535039.80000000005</v>
      </c>
      <c r="EX40" s="5">
        <v>537784.5</v>
      </c>
      <c r="EY40" s="5">
        <v>540971.19999999995</v>
      </c>
      <c r="EZ40" s="5">
        <v>544475.6</v>
      </c>
      <c r="FA40" s="5">
        <v>542133.1</v>
      </c>
      <c r="FB40" s="5">
        <v>543884.1</v>
      </c>
      <c r="FC40" s="5">
        <v>546927.9</v>
      </c>
      <c r="FD40" s="5">
        <v>548131.9</v>
      </c>
      <c r="FE40" s="5">
        <v>553398.9</v>
      </c>
      <c r="FF40" s="5">
        <v>554103.30000000005</v>
      </c>
      <c r="FG40" s="5">
        <v>558039.9</v>
      </c>
      <c r="FH40" s="5">
        <v>559788.19999999995</v>
      </c>
      <c r="FI40" s="5">
        <v>560171.19999999995</v>
      </c>
      <c r="FJ40" s="5">
        <v>560861.30000000005</v>
      </c>
      <c r="FK40" s="5">
        <v>556070.69999999995</v>
      </c>
      <c r="FL40" s="5">
        <v>488723.4</v>
      </c>
      <c r="FM40" s="5">
        <v>514774.8</v>
      </c>
      <c r="FN40" s="5">
        <v>535065.80000000005</v>
      </c>
      <c r="FO40" s="5">
        <v>528395.30000000005</v>
      </c>
      <c r="FP40" s="5">
        <v>546929</v>
      </c>
      <c r="FQ40" s="6">
        <v>555203.9</v>
      </c>
      <c r="FR40" s="6">
        <v>555234.69999999995</v>
      </c>
      <c r="FS40" s="6">
        <v>560207.30000000005</v>
      </c>
      <c r="FT40" s="6">
        <v>561273</v>
      </c>
      <c r="FU40" s="6">
        <v>559946.6</v>
      </c>
      <c r="FV40" s="6">
        <v>563073.30000000005</v>
      </c>
      <c r="FW40" s="6">
        <v>567181.19999999995</v>
      </c>
      <c r="FX40" s="6">
        <v>566476.30000000005</v>
      </c>
      <c r="FY40" s="6">
        <v>564088.1</v>
      </c>
      <c r="FZ40" s="6">
        <v>566154.9</v>
      </c>
      <c r="GA40" s="6">
        <v>568011</v>
      </c>
      <c r="GB40" s="6">
        <v>570562.1</v>
      </c>
      <c r="GC40" s="6">
        <v>572977.19999999995</v>
      </c>
      <c r="GD40" s="6">
        <v>575742.30000000005</v>
      </c>
      <c r="GE40" s="6">
        <v>578637.1</v>
      </c>
      <c r="GF40" s="6">
        <v>581388.4</v>
      </c>
      <c r="GG40" s="6">
        <v>584325.5</v>
      </c>
      <c r="GH40" s="6">
        <v>587293.19999999995</v>
      </c>
      <c r="GI40" s="6">
        <v>590249.4</v>
      </c>
      <c r="GJ40" s="6">
        <v>593051.4</v>
      </c>
      <c r="GK40" s="6">
        <v>595854.9</v>
      </c>
      <c r="GL40" s="6">
        <v>598698.30000000005</v>
      </c>
      <c r="GM40" s="6">
        <v>601176.9</v>
      </c>
      <c r="GN40" s="6">
        <v>604196.1</v>
      </c>
      <c r="GO40" s="6">
        <v>606806.19999999995</v>
      </c>
      <c r="GP40" s="6">
        <v>609461.30000000005</v>
      </c>
      <c r="GQ40" s="6">
        <v>612088.80000000005</v>
      </c>
      <c r="GR40" s="6">
        <v>614762.30000000005</v>
      </c>
      <c r="GS40" s="6">
        <v>617601.80000000005</v>
      </c>
      <c r="GT40" s="6">
        <v>620537.1</v>
      </c>
      <c r="GU40" s="6">
        <v>623487.69999999995</v>
      </c>
      <c r="GV40" s="6">
        <v>626391.4</v>
      </c>
      <c r="GW40" s="6">
        <v>629099.80000000005</v>
      </c>
      <c r="GX40" s="6">
        <v>631840.9</v>
      </c>
      <c r="GY40" s="6">
        <v>634569.80000000005</v>
      </c>
      <c r="GZ40" s="6">
        <v>637270.30000000005</v>
      </c>
      <c r="HA40" s="6">
        <v>639992.80000000005</v>
      </c>
      <c r="HB40" s="6">
        <v>642737.9</v>
      </c>
      <c r="HC40" s="6">
        <v>645483.1</v>
      </c>
      <c r="HD40" s="6">
        <v>648216.4</v>
      </c>
      <c r="HE40" s="6">
        <v>650940.9</v>
      </c>
      <c r="HF40" s="6">
        <v>653652.6</v>
      </c>
      <c r="HG40" s="6">
        <v>656293.5</v>
      </c>
      <c r="HH40" s="6">
        <v>658955.19999999995</v>
      </c>
      <c r="HI40" s="6">
        <v>661515.9</v>
      </c>
      <c r="HJ40" s="6">
        <v>664029.69999999995</v>
      </c>
      <c r="HK40" s="6">
        <v>666571.4</v>
      </c>
      <c r="HL40" s="6">
        <v>669040.6</v>
      </c>
      <c r="HM40" s="6">
        <v>671510.5</v>
      </c>
      <c r="HN40" s="6">
        <v>673958.1</v>
      </c>
      <c r="HO40" t="s">
        <v>301</v>
      </c>
      <c r="HP40" t="b">
        <v>0</v>
      </c>
      <c r="HQ40" s="4" t="s">
        <v>241</v>
      </c>
      <c r="HR40" t="s">
        <v>242</v>
      </c>
      <c r="HS40">
        <v>2021</v>
      </c>
      <c r="HT40">
        <v>2</v>
      </c>
      <c r="HU40" t="s">
        <v>242</v>
      </c>
      <c r="HV40" t="s">
        <v>302</v>
      </c>
      <c r="HW40" t="s">
        <v>242</v>
      </c>
      <c r="HX40" t="s">
        <v>245</v>
      </c>
      <c r="HY40" t="s">
        <v>303</v>
      </c>
      <c r="HZ40" t="s">
        <v>337</v>
      </c>
    </row>
    <row r="41" spans="1:234">
      <c r="A41" t="s">
        <v>234</v>
      </c>
      <c r="B41" t="s">
        <v>304</v>
      </c>
      <c r="C41" t="s">
        <v>2</v>
      </c>
      <c r="D41" t="s">
        <v>242</v>
      </c>
      <c r="E41" t="s">
        <v>242</v>
      </c>
      <c r="F41" t="s">
        <v>239</v>
      </c>
      <c r="G41" s="5">
        <v>25.50459</v>
      </c>
      <c r="H41" s="5">
        <v>26.68543</v>
      </c>
      <c r="I41" s="5">
        <v>27.68966</v>
      </c>
      <c r="J41" s="5">
        <v>28.888439999999999</v>
      </c>
      <c r="K41" s="5">
        <v>29.671379999999999</v>
      </c>
      <c r="L41" s="5">
        <v>30.191469999999999</v>
      </c>
      <c r="M41" s="5">
        <v>30.69342</v>
      </c>
      <c r="N41" s="5">
        <v>31.613219999999998</v>
      </c>
      <c r="O41" s="5">
        <v>32.335189999999997</v>
      </c>
      <c r="P41" s="5">
        <v>32.628929999999997</v>
      </c>
      <c r="Q41" s="5">
        <v>33.148009999999999</v>
      </c>
      <c r="R41" s="5">
        <v>33.83596</v>
      </c>
      <c r="S41" s="5">
        <v>34.42409</v>
      </c>
      <c r="T41" s="5">
        <v>34.410449999999997</v>
      </c>
      <c r="U41" s="5">
        <v>34.943919999999999</v>
      </c>
      <c r="V41" s="5">
        <v>35.49248</v>
      </c>
      <c r="W41" s="5">
        <v>35.572000000000003</v>
      </c>
      <c r="X41" s="5">
        <v>36.62603</v>
      </c>
      <c r="Y41" s="5">
        <v>36.914879999999997</v>
      </c>
      <c r="Z41" s="5">
        <v>37.443379999999998</v>
      </c>
      <c r="AA41" s="5">
        <v>37.637949999999996</v>
      </c>
      <c r="AB41" s="5">
        <v>38.255360000000003</v>
      </c>
      <c r="AC41" s="5">
        <v>38.989460000000001</v>
      </c>
      <c r="AD41" s="5">
        <v>39.585990000000002</v>
      </c>
      <c r="AE41" s="5">
        <v>39.877160000000003</v>
      </c>
      <c r="AF41" s="5">
        <v>40.008940000000003</v>
      </c>
      <c r="AG41" s="5">
        <v>40.449249999999999</v>
      </c>
      <c r="AH41" s="5">
        <v>41.028309999999998</v>
      </c>
      <c r="AI41" s="5">
        <v>41.572009999999999</v>
      </c>
      <c r="AJ41" s="5">
        <v>42.21405</v>
      </c>
      <c r="AK41" s="5">
        <v>43.019289999999998</v>
      </c>
      <c r="AL41" s="5">
        <v>43.437449999999998</v>
      </c>
      <c r="AM41" s="5">
        <v>43.886690000000002</v>
      </c>
      <c r="AN41" s="5">
        <v>44.755159999999997</v>
      </c>
      <c r="AO41" s="5">
        <v>45.552689999999998</v>
      </c>
      <c r="AP41" s="5">
        <v>46.527949999999997</v>
      </c>
      <c r="AQ41" s="5">
        <v>47.470799999999997</v>
      </c>
      <c r="AR41" s="5">
        <v>48.013739999999999</v>
      </c>
      <c r="AS41" s="5">
        <v>49.237209999999997</v>
      </c>
      <c r="AT41" s="5">
        <v>50.512970000000003</v>
      </c>
      <c r="AU41" s="5">
        <v>51.41825</v>
      </c>
      <c r="AV41" s="5">
        <v>52.223880000000001</v>
      </c>
      <c r="AW41" s="5">
        <v>53.86262</v>
      </c>
      <c r="AX41" s="5">
        <v>54.418300000000002</v>
      </c>
      <c r="AY41" s="5">
        <v>55.404420000000002</v>
      </c>
      <c r="AZ41" s="5">
        <v>56.310470000000002</v>
      </c>
      <c r="BA41" s="5">
        <v>56.889389999999999</v>
      </c>
      <c r="BB41" s="5">
        <v>57.55979</v>
      </c>
      <c r="BC41" s="5">
        <v>58.171100000000003</v>
      </c>
      <c r="BD41" s="5">
        <v>58.406709999999997</v>
      </c>
      <c r="BE41" s="5">
        <v>58.344630000000002</v>
      </c>
      <c r="BF41" s="5">
        <v>58.669490000000003</v>
      </c>
      <c r="BG41" s="5">
        <v>59.826369999999997</v>
      </c>
      <c r="BH41" s="5">
        <v>59.629849999999998</v>
      </c>
      <c r="BI41" s="5">
        <v>60.255650000000003</v>
      </c>
      <c r="BJ41" s="5">
        <v>60.89085</v>
      </c>
      <c r="BK41" s="5">
        <v>61.177639999999997</v>
      </c>
      <c r="BL41" s="5">
        <v>60.891910000000003</v>
      </c>
      <c r="BM41" s="5">
        <v>61.064970000000002</v>
      </c>
      <c r="BN41" s="5">
        <v>61.913249999999998</v>
      </c>
      <c r="BO41" s="5">
        <v>62.083669999999998</v>
      </c>
      <c r="BP41" s="5">
        <v>62.575679999999998</v>
      </c>
      <c r="BQ41" s="5">
        <v>63.021889999999999</v>
      </c>
      <c r="BR41" s="5">
        <v>63.765430000000002</v>
      </c>
      <c r="BS41" s="5">
        <v>64.396450000000002</v>
      </c>
      <c r="BT41" s="5">
        <v>65.565439999999995</v>
      </c>
      <c r="BU41" s="5">
        <v>66.026349999999994</v>
      </c>
      <c r="BV41" s="5">
        <v>65.860529999999997</v>
      </c>
      <c r="BW41" s="5">
        <v>64.89734</v>
      </c>
      <c r="BX41" s="5">
        <v>65.08372</v>
      </c>
      <c r="BY41" s="5">
        <v>66.525019999999998</v>
      </c>
      <c r="BZ41" s="5">
        <v>64.969120000000004</v>
      </c>
      <c r="CA41" s="5">
        <v>65.727189999999993</v>
      </c>
      <c r="CB41" s="5">
        <v>65.898290000000003</v>
      </c>
      <c r="CC41" s="5">
        <v>66.407780000000002</v>
      </c>
      <c r="CD41" s="5">
        <v>66.765659999999997</v>
      </c>
      <c r="CE41" s="5">
        <v>66.818280000000001</v>
      </c>
      <c r="CF41" s="5">
        <v>67.156170000000003</v>
      </c>
      <c r="CG41" s="5">
        <v>66.921729999999997</v>
      </c>
      <c r="CH41" s="5">
        <v>67.536839999999998</v>
      </c>
      <c r="CI41" s="5">
        <v>67.822659999999999</v>
      </c>
      <c r="CJ41" s="5">
        <v>67.776769999999999</v>
      </c>
      <c r="CK41" s="5">
        <v>67.91283</v>
      </c>
      <c r="CL41" s="5">
        <v>68.000619999999998</v>
      </c>
      <c r="CM41" s="5">
        <v>68.496610000000004</v>
      </c>
      <c r="CN41" s="5">
        <v>69.092359999999999</v>
      </c>
      <c r="CO41" s="5">
        <v>69.114450000000005</v>
      </c>
      <c r="CP41" s="5">
        <v>68.896029999999996</v>
      </c>
      <c r="CQ41" s="5">
        <v>69.703999999999994</v>
      </c>
      <c r="CR41" s="5">
        <v>70.150880000000001</v>
      </c>
      <c r="CS41" s="5">
        <v>70.491839999999996</v>
      </c>
      <c r="CT41" s="5">
        <v>71.091239999999999</v>
      </c>
      <c r="CU41" s="5">
        <v>71.363079999999997</v>
      </c>
      <c r="CV41" s="5">
        <v>72.004459999999995</v>
      </c>
      <c r="CW41" s="5">
        <v>72.369219999999999</v>
      </c>
      <c r="CX41" s="5">
        <v>72.434709999999995</v>
      </c>
      <c r="CY41" s="5">
        <v>72.724530000000001</v>
      </c>
      <c r="CZ41" s="5">
        <v>73.842349999999996</v>
      </c>
      <c r="DA41" s="5">
        <v>73.973550000000003</v>
      </c>
      <c r="DB41" s="5">
        <v>75.179150000000007</v>
      </c>
      <c r="DC41" s="5">
        <v>75.232050000000001</v>
      </c>
      <c r="DD41" s="5">
        <v>76.194220000000001</v>
      </c>
      <c r="DE41" s="5">
        <v>76.32038</v>
      </c>
      <c r="DF41" s="5">
        <v>76.653819999999996</v>
      </c>
      <c r="DG41" s="5">
        <v>77.220420000000004</v>
      </c>
      <c r="DH41" s="5">
        <v>78.150989999999993</v>
      </c>
      <c r="DI41" s="5">
        <v>78.757450000000006</v>
      </c>
      <c r="DJ41" s="5">
        <v>78.764060000000001</v>
      </c>
      <c r="DK41" s="5">
        <v>78.909769999999995</v>
      </c>
      <c r="DL41" s="5">
        <v>80.262150000000005</v>
      </c>
      <c r="DM41" s="5">
        <v>80.328720000000004</v>
      </c>
      <c r="DN41" s="5">
        <v>80.434250000000006</v>
      </c>
      <c r="DO41" s="5">
        <v>81.168189999999996</v>
      </c>
      <c r="DP41" s="5">
        <v>82.251239999999996</v>
      </c>
      <c r="DQ41" s="5">
        <v>83.349310000000003</v>
      </c>
      <c r="DR41" s="5">
        <v>84.140100000000004</v>
      </c>
      <c r="DS41" s="5">
        <v>84.054509999999993</v>
      </c>
      <c r="DT41" s="5">
        <v>84.292370000000005</v>
      </c>
      <c r="DU41" s="5">
        <v>84.690610000000007</v>
      </c>
      <c r="DV41" s="5">
        <v>84.05977</v>
      </c>
      <c r="DW41" s="5">
        <v>85.269390000000001</v>
      </c>
      <c r="DX41" s="5">
        <v>85.456950000000006</v>
      </c>
      <c r="DY41" s="5">
        <v>85.599289999999996</v>
      </c>
      <c r="DZ41" s="5">
        <v>86.102339999999998</v>
      </c>
      <c r="EA41" s="5">
        <v>87.529619999999994</v>
      </c>
      <c r="EB41" s="5">
        <v>86.930109999999999</v>
      </c>
      <c r="EC41" s="5">
        <v>87.439610000000002</v>
      </c>
      <c r="ED41" s="5">
        <v>88.029690000000002</v>
      </c>
      <c r="EE41" s="5">
        <v>88.363659999999996</v>
      </c>
      <c r="EF41" s="5">
        <v>88.546999999999997</v>
      </c>
      <c r="EG41" s="5">
        <v>88.930180000000007</v>
      </c>
      <c r="EH41" s="5">
        <v>89.469440000000006</v>
      </c>
      <c r="EI41" s="5">
        <v>90.254400000000004</v>
      </c>
      <c r="EJ41" s="5">
        <v>90.459370000000007</v>
      </c>
      <c r="EK41" s="5">
        <v>91.019310000000004</v>
      </c>
      <c r="EL41" s="5">
        <v>91.093440000000001</v>
      </c>
      <c r="EM41" s="5">
        <v>91.497380000000007</v>
      </c>
      <c r="EN41" s="5">
        <v>91.420150000000007</v>
      </c>
      <c r="EO41" s="5">
        <v>92.474170000000001</v>
      </c>
      <c r="EP41" s="5">
        <v>92.215620000000001</v>
      </c>
      <c r="EQ41" s="5">
        <v>92.388440000000003</v>
      </c>
      <c r="ER41" s="5">
        <v>92.204319999999996</v>
      </c>
      <c r="ES41" s="5">
        <v>92.478539999999995</v>
      </c>
      <c r="ET41" s="5">
        <v>92.973249999999993</v>
      </c>
      <c r="EU41" s="5">
        <v>93.493290000000002</v>
      </c>
      <c r="EV41" s="5">
        <v>93.771429999999995</v>
      </c>
      <c r="EW41" s="5">
        <v>94.69238</v>
      </c>
      <c r="EX41" s="5">
        <v>95.346950000000007</v>
      </c>
      <c r="EY41" s="5">
        <v>95.78058</v>
      </c>
      <c r="EZ41" s="5">
        <v>95.841819999999998</v>
      </c>
      <c r="FA41" s="5">
        <v>95.908929999999998</v>
      </c>
      <c r="FB41" s="5">
        <v>96.783749999999998</v>
      </c>
      <c r="FC41" s="5">
        <v>97.001580000000004</v>
      </c>
      <c r="FD41" s="5">
        <v>97.631789999999995</v>
      </c>
      <c r="FE41" s="5">
        <v>98.128360000000001</v>
      </c>
      <c r="FF41" s="5">
        <v>98.943799999999996</v>
      </c>
      <c r="FG41" s="5">
        <v>98.964770000000001</v>
      </c>
      <c r="FH41" s="5">
        <v>99.823319999999995</v>
      </c>
      <c r="FI41" s="5">
        <v>100.3214</v>
      </c>
      <c r="FJ41" s="5">
        <v>100.87860000000001</v>
      </c>
      <c r="FK41" s="5">
        <v>101.9395</v>
      </c>
      <c r="FL41" s="5">
        <v>109.43810000000001</v>
      </c>
      <c r="FM41" s="5">
        <v>105.1266</v>
      </c>
      <c r="FN41" s="5">
        <v>104.6961</v>
      </c>
      <c r="FO41" s="5">
        <v>105.6456</v>
      </c>
      <c r="FP41" s="5">
        <v>103.8984</v>
      </c>
      <c r="FQ41" s="5">
        <v>104.59569999999999</v>
      </c>
      <c r="FR41" s="5">
        <v>105.717</v>
      </c>
      <c r="FS41" s="5">
        <v>107.21420000000001</v>
      </c>
      <c r="FT41" s="5">
        <v>109.4003</v>
      </c>
      <c r="FU41" s="5">
        <v>111.1253</v>
      </c>
      <c r="FV41" s="5">
        <v>113.6913</v>
      </c>
      <c r="FW41" s="5">
        <v>115.6705</v>
      </c>
      <c r="FX41" s="5">
        <v>118.42529999999999</v>
      </c>
      <c r="FY41" s="5">
        <v>119.43940000000001</v>
      </c>
      <c r="FZ41" s="5">
        <v>119.6324</v>
      </c>
      <c r="GA41" s="6">
        <v>120.48180000000001</v>
      </c>
      <c r="GB41" s="6">
        <v>120.91549999999999</v>
      </c>
      <c r="GC41" s="6">
        <v>121.375</v>
      </c>
      <c r="GD41" s="6">
        <v>121.9212</v>
      </c>
      <c r="GE41" s="6">
        <v>122.4088</v>
      </c>
      <c r="GF41" s="6">
        <v>123.1418</v>
      </c>
      <c r="GG41" s="6">
        <v>123.79170000000001</v>
      </c>
      <c r="GH41" s="6">
        <v>124.4997</v>
      </c>
      <c r="GI41" s="6">
        <v>125.1658</v>
      </c>
      <c r="GJ41" s="6">
        <v>125.925</v>
      </c>
      <c r="GK41" s="6">
        <v>126.5656</v>
      </c>
      <c r="GL41" s="6">
        <v>127.2606</v>
      </c>
      <c r="GM41" s="6">
        <v>127.8931</v>
      </c>
      <c r="GN41" s="6">
        <v>128.56270000000001</v>
      </c>
      <c r="GO41" s="6">
        <v>129.20570000000001</v>
      </c>
      <c r="GP41" s="6">
        <v>129.8657</v>
      </c>
      <c r="GQ41" s="6">
        <v>130.50980000000001</v>
      </c>
      <c r="GR41" s="6">
        <v>131.28280000000001</v>
      </c>
      <c r="GS41" s="6">
        <v>131.95179999999999</v>
      </c>
      <c r="GT41" s="6">
        <v>132.69659999999999</v>
      </c>
      <c r="GU41" s="6">
        <v>133.4066</v>
      </c>
      <c r="GV41" s="6">
        <v>134.15100000000001</v>
      </c>
      <c r="GW41" s="6">
        <v>134.839</v>
      </c>
      <c r="GX41" s="6">
        <v>135.53630000000001</v>
      </c>
      <c r="GY41" s="6">
        <v>136.21039999999999</v>
      </c>
      <c r="GZ41" s="6">
        <v>136.9325</v>
      </c>
      <c r="HA41" s="6">
        <v>137.6542</v>
      </c>
      <c r="HB41" s="6">
        <v>138.41929999999999</v>
      </c>
      <c r="HC41" s="6">
        <v>139.15899999999999</v>
      </c>
      <c r="HD41" s="6">
        <v>139.9579</v>
      </c>
      <c r="HE41" s="6">
        <v>140.7431</v>
      </c>
      <c r="HF41" s="6">
        <v>141.5573</v>
      </c>
      <c r="HG41" s="6">
        <v>142.3467</v>
      </c>
      <c r="HH41" s="6">
        <v>143.11179999999999</v>
      </c>
      <c r="HI41" s="6">
        <v>143.9083</v>
      </c>
      <c r="HJ41" s="6">
        <v>144.7045</v>
      </c>
      <c r="HK41" s="6">
        <v>145.49090000000001</v>
      </c>
      <c r="HL41" s="6">
        <v>146.28540000000001</v>
      </c>
      <c r="HM41" s="6">
        <v>147.11019999999999</v>
      </c>
      <c r="HN41" s="6">
        <v>147.92760000000001</v>
      </c>
      <c r="HO41" t="s">
        <v>240</v>
      </c>
      <c r="HP41" t="b">
        <v>1</v>
      </c>
      <c r="HQ41" t="s">
        <v>242</v>
      </c>
      <c r="HR41">
        <v>2019</v>
      </c>
      <c r="HS41">
        <v>2023</v>
      </c>
      <c r="HT41">
        <v>4</v>
      </c>
      <c r="HU41" t="s">
        <v>242</v>
      </c>
      <c r="HV41" s="4" t="s">
        <v>305</v>
      </c>
      <c r="HW41" t="s">
        <v>242</v>
      </c>
      <c r="HX41" t="s">
        <v>245</v>
      </c>
      <c r="HY41" t="s">
        <v>306</v>
      </c>
      <c r="HZ41" t="s">
        <v>337</v>
      </c>
    </row>
    <row r="42" spans="1:234">
      <c r="A42" t="s">
        <v>234</v>
      </c>
      <c r="B42" t="s">
        <v>307</v>
      </c>
      <c r="C42" t="s">
        <v>2</v>
      </c>
      <c r="D42" t="s">
        <v>308</v>
      </c>
      <c r="E42" t="s">
        <v>242</v>
      </c>
      <c r="F42" t="s">
        <v>239</v>
      </c>
      <c r="G42" s="5">
        <v>17</v>
      </c>
      <c r="H42" s="5">
        <v>17</v>
      </c>
      <c r="I42" s="5">
        <v>16</v>
      </c>
      <c r="J42" s="5">
        <v>14</v>
      </c>
      <c r="K42" s="5">
        <v>12</v>
      </c>
      <c r="L42" s="5">
        <v>12</v>
      </c>
      <c r="M42" s="5">
        <v>14</v>
      </c>
      <c r="N42" s="5">
        <v>14.375</v>
      </c>
      <c r="O42" s="5">
        <v>13.25</v>
      </c>
      <c r="P42" s="5">
        <v>12.625</v>
      </c>
      <c r="Q42" s="5">
        <v>10.125</v>
      </c>
      <c r="R42" s="5">
        <v>10</v>
      </c>
      <c r="S42" s="5">
        <v>10.5625</v>
      </c>
      <c r="T42" s="5">
        <v>9.5625</v>
      </c>
      <c r="U42" s="5">
        <v>9.5625</v>
      </c>
      <c r="V42" s="5">
        <v>9.0625</v>
      </c>
      <c r="W42" s="5">
        <v>8.5625</v>
      </c>
      <c r="X42" s="5">
        <v>8.875</v>
      </c>
      <c r="Y42" s="5">
        <v>10.5</v>
      </c>
      <c r="Z42" s="5">
        <v>9.5</v>
      </c>
      <c r="AA42" s="5">
        <v>12.875</v>
      </c>
      <c r="AB42" s="5">
        <v>12.375</v>
      </c>
      <c r="AC42" s="5">
        <v>11.375</v>
      </c>
      <c r="AD42" s="5">
        <v>11.375</v>
      </c>
      <c r="AE42" s="5">
        <v>11.375</v>
      </c>
      <c r="AF42" s="5">
        <v>9.875</v>
      </c>
      <c r="AG42" s="5">
        <v>9.875</v>
      </c>
      <c r="AH42" s="5">
        <v>10.875</v>
      </c>
      <c r="AI42" s="5">
        <v>9.875</v>
      </c>
      <c r="AJ42" s="5">
        <v>8.875</v>
      </c>
      <c r="AK42" s="5">
        <v>9.875</v>
      </c>
      <c r="AL42" s="5">
        <v>8.375</v>
      </c>
      <c r="AM42" s="5">
        <v>8.375</v>
      </c>
      <c r="AN42" s="5">
        <v>8.875</v>
      </c>
      <c r="AO42" s="5">
        <v>11.875</v>
      </c>
      <c r="AP42" s="5">
        <v>12.875</v>
      </c>
      <c r="AQ42" s="5">
        <v>12.875</v>
      </c>
      <c r="AR42" s="5">
        <v>13.75</v>
      </c>
      <c r="AS42" s="5">
        <v>13.75</v>
      </c>
      <c r="AT42" s="5">
        <v>14.875</v>
      </c>
      <c r="AU42" s="5">
        <v>14.875</v>
      </c>
      <c r="AV42" s="5">
        <v>14.875</v>
      </c>
      <c r="AW42" s="5">
        <v>14.875</v>
      </c>
      <c r="AX42" s="5">
        <v>13.875</v>
      </c>
      <c r="AY42" s="5">
        <v>12.375</v>
      </c>
      <c r="AZ42" s="5">
        <v>11.375</v>
      </c>
      <c r="BA42" s="5">
        <v>10.375</v>
      </c>
      <c r="BB42" s="5">
        <v>10.375</v>
      </c>
      <c r="BC42" s="5">
        <v>10.375</v>
      </c>
      <c r="BD42" s="5">
        <v>9.875</v>
      </c>
      <c r="BE42" s="5">
        <v>8.875</v>
      </c>
      <c r="BF42" s="5">
        <v>6.875</v>
      </c>
      <c r="BG42" s="5">
        <v>5.875</v>
      </c>
      <c r="BH42" s="5">
        <v>5.875</v>
      </c>
      <c r="BI42" s="5">
        <v>5.875</v>
      </c>
      <c r="BJ42" s="5">
        <v>5.375</v>
      </c>
      <c r="BK42" s="5">
        <v>5.125</v>
      </c>
      <c r="BL42" s="5">
        <v>5.125</v>
      </c>
      <c r="BM42" s="5">
        <v>5.625</v>
      </c>
      <c r="BN42" s="5">
        <v>6.125</v>
      </c>
      <c r="BO42" s="5">
        <v>6.625</v>
      </c>
      <c r="BP42" s="5">
        <v>6.625</v>
      </c>
      <c r="BQ42" s="5">
        <v>6.625</v>
      </c>
      <c r="BR42" s="5">
        <v>6.375</v>
      </c>
      <c r="BS42" s="5">
        <v>5.9375</v>
      </c>
      <c r="BT42" s="5">
        <v>5.6875</v>
      </c>
      <c r="BU42" s="5">
        <v>5.6875</v>
      </c>
      <c r="BV42" s="5">
        <v>5.9375</v>
      </c>
      <c r="BW42" s="5">
        <v>5.9375</v>
      </c>
      <c r="BX42" s="5">
        <v>6.5</v>
      </c>
      <c r="BY42" s="5">
        <v>7</v>
      </c>
      <c r="BZ42" s="5">
        <v>7.25</v>
      </c>
      <c r="CA42" s="5">
        <v>7.25</v>
      </c>
      <c r="CB42" s="5">
        <v>7.5</v>
      </c>
      <c r="CC42" s="5">
        <v>7.5</v>
      </c>
      <c r="CD42" s="5">
        <v>6.25</v>
      </c>
      <c r="CE42" s="5">
        <v>5.5</v>
      </c>
      <c r="CF42" s="5">
        <v>5</v>
      </c>
      <c r="CG42" s="5">
        <v>5.25</v>
      </c>
      <c r="CH42" s="5">
        <v>5.5</v>
      </c>
      <c r="CI42" s="5">
        <v>6</v>
      </c>
      <c r="CJ42" s="5">
        <v>6</v>
      </c>
      <c r="CK42" s="5">
        <v>6</v>
      </c>
      <c r="CL42" s="5">
        <v>6</v>
      </c>
      <c r="CM42" s="5">
        <v>5.75</v>
      </c>
      <c r="CN42" s="5">
        <v>5.25</v>
      </c>
      <c r="CO42" s="5">
        <v>4.75</v>
      </c>
      <c r="CP42" s="5">
        <v>4</v>
      </c>
      <c r="CQ42" s="5">
        <v>4</v>
      </c>
      <c r="CR42" s="5">
        <v>4</v>
      </c>
      <c r="CS42" s="5">
        <v>4</v>
      </c>
      <c r="CT42" s="5">
        <v>4</v>
      </c>
      <c r="CU42" s="5">
        <v>3.75</v>
      </c>
      <c r="CV42" s="5">
        <v>3.75</v>
      </c>
      <c r="CW42" s="5">
        <v>3.5</v>
      </c>
      <c r="CX42" s="5">
        <v>3.75</v>
      </c>
      <c r="CY42" s="5">
        <v>4</v>
      </c>
      <c r="CZ42" s="5">
        <v>4.5</v>
      </c>
      <c r="DA42" s="5">
        <v>4.75</v>
      </c>
      <c r="DB42" s="5">
        <v>4.75</v>
      </c>
      <c r="DC42" s="5">
        <v>4.75</v>
      </c>
      <c r="DD42" s="5">
        <v>4.75</v>
      </c>
      <c r="DE42" s="5">
        <v>4.5</v>
      </c>
      <c r="DF42" s="5">
        <v>4.5</v>
      </c>
      <c r="DG42" s="5">
        <v>4.5</v>
      </c>
      <c r="DH42" s="5">
        <v>4.5</v>
      </c>
      <c r="DI42" s="5">
        <v>4.75</v>
      </c>
      <c r="DJ42" s="5">
        <v>5</v>
      </c>
      <c r="DK42" s="5">
        <v>5.25</v>
      </c>
      <c r="DL42" s="5">
        <v>5.5</v>
      </c>
      <c r="DM42" s="5">
        <v>5.75</v>
      </c>
      <c r="DN42" s="5">
        <v>5.5</v>
      </c>
      <c r="DO42" s="5">
        <v>5.25</v>
      </c>
      <c r="DP42" s="5">
        <v>5</v>
      </c>
      <c r="DQ42" s="5">
        <v>5</v>
      </c>
      <c r="DR42" s="5">
        <v>2</v>
      </c>
      <c r="DS42" s="5">
        <v>0.5</v>
      </c>
      <c r="DT42" s="5">
        <v>0.5</v>
      </c>
      <c r="DU42" s="5">
        <v>0.5</v>
      </c>
      <c r="DV42" s="5">
        <v>0.5</v>
      </c>
      <c r="DW42" s="5">
        <v>0.5</v>
      </c>
      <c r="DX42" s="5">
        <v>0.5</v>
      </c>
      <c r="DY42" s="5">
        <v>0.5</v>
      </c>
      <c r="DZ42" s="5">
        <v>0.5</v>
      </c>
      <c r="EA42" s="5">
        <v>0.5</v>
      </c>
      <c r="EB42" s="5">
        <v>0.5</v>
      </c>
      <c r="EC42" s="5">
        <v>0.5</v>
      </c>
      <c r="ED42" s="5">
        <v>0.5</v>
      </c>
      <c r="EE42" s="5">
        <v>0.5</v>
      </c>
      <c r="EF42" s="5">
        <v>0.5</v>
      </c>
      <c r="EG42" s="5">
        <v>0.5</v>
      </c>
      <c r="EH42" s="5">
        <v>0.5</v>
      </c>
      <c r="EI42" s="5">
        <v>0.5</v>
      </c>
      <c r="EJ42" s="5">
        <v>0.5</v>
      </c>
      <c r="EK42" s="5">
        <v>0.5</v>
      </c>
      <c r="EL42" s="5">
        <v>0.5</v>
      </c>
      <c r="EM42" s="5">
        <v>0.5</v>
      </c>
      <c r="EN42" s="5">
        <v>0.5</v>
      </c>
      <c r="EO42" s="5">
        <v>0.5</v>
      </c>
      <c r="EP42" s="5">
        <v>0.5</v>
      </c>
      <c r="EQ42" s="5">
        <v>0.5</v>
      </c>
      <c r="ER42" s="5">
        <v>0.5</v>
      </c>
      <c r="ES42" s="5">
        <v>0.5</v>
      </c>
      <c r="ET42" s="5">
        <v>0.5</v>
      </c>
      <c r="EU42" s="5">
        <v>0.5</v>
      </c>
      <c r="EV42" s="5">
        <v>0.5</v>
      </c>
      <c r="EW42" s="5">
        <v>0.25</v>
      </c>
      <c r="EX42" s="5">
        <v>0.25</v>
      </c>
      <c r="EY42" s="5">
        <v>0.25</v>
      </c>
      <c r="EZ42" s="5">
        <v>0.25</v>
      </c>
      <c r="FA42" s="5">
        <v>0.25</v>
      </c>
      <c r="FB42" s="5">
        <v>0.5</v>
      </c>
      <c r="FC42" s="5">
        <v>0.5</v>
      </c>
      <c r="FD42" s="5">
        <v>0.5</v>
      </c>
      <c r="FE42" s="5">
        <v>0.75</v>
      </c>
      <c r="FF42" s="5">
        <v>0.75</v>
      </c>
      <c r="FG42" s="5">
        <v>0.75</v>
      </c>
      <c r="FH42" s="5">
        <v>0.75</v>
      </c>
      <c r="FI42" s="5">
        <v>0.75</v>
      </c>
      <c r="FJ42" s="5">
        <v>0.75</v>
      </c>
      <c r="FK42" s="5">
        <v>0.1</v>
      </c>
      <c r="FL42" s="5">
        <v>0.1</v>
      </c>
      <c r="FM42" s="5">
        <v>0.1</v>
      </c>
      <c r="FN42" s="5">
        <v>0.1</v>
      </c>
      <c r="FO42" s="5">
        <v>0.1</v>
      </c>
      <c r="FP42" s="5">
        <v>0.1</v>
      </c>
      <c r="FQ42" s="5">
        <v>0.1</v>
      </c>
      <c r="FR42" s="5">
        <v>0.25</v>
      </c>
      <c r="FS42" s="5">
        <v>0.75</v>
      </c>
      <c r="FT42" s="5">
        <v>1.25</v>
      </c>
      <c r="FU42" s="5">
        <v>2.25</v>
      </c>
      <c r="FV42" s="5">
        <v>3.5</v>
      </c>
      <c r="FW42" s="5">
        <v>4.25</v>
      </c>
      <c r="FX42" s="5">
        <v>5</v>
      </c>
      <c r="FY42" s="5">
        <v>5.25</v>
      </c>
      <c r="FZ42" s="5">
        <v>5.25</v>
      </c>
      <c r="GA42" s="6">
        <v>5.25</v>
      </c>
      <c r="GB42" s="6">
        <v>5</v>
      </c>
      <c r="GC42" s="6">
        <v>4.75</v>
      </c>
      <c r="GD42" s="6">
        <v>4.4999969999999996</v>
      </c>
      <c r="GE42" s="6">
        <v>4.2499979999999997</v>
      </c>
      <c r="GF42" s="6">
        <v>4.0162740000000001</v>
      </c>
      <c r="GG42" s="6">
        <v>3.788967</v>
      </c>
      <c r="GH42" s="6">
        <v>3.568489</v>
      </c>
      <c r="GI42" s="6">
        <v>3.3520279999999998</v>
      </c>
      <c r="GJ42" s="6">
        <v>3.1241720000000002</v>
      </c>
      <c r="GK42" s="6">
        <v>2.8820700000000001</v>
      </c>
      <c r="GL42" s="6">
        <v>2.6255449999999998</v>
      </c>
      <c r="GM42" s="6">
        <v>2.3560409999999998</v>
      </c>
      <c r="GN42" s="6">
        <v>2.0810110000000002</v>
      </c>
      <c r="GO42" s="6">
        <v>2.0576840000000001</v>
      </c>
      <c r="GP42" s="6">
        <v>2.0393759999999999</v>
      </c>
      <c r="GQ42" s="6">
        <v>2.027075</v>
      </c>
      <c r="GR42" s="6">
        <v>2.0366559999999998</v>
      </c>
      <c r="GS42" s="6">
        <v>2.0593379999999999</v>
      </c>
      <c r="GT42" s="6">
        <v>2.093235</v>
      </c>
      <c r="GU42" s="6">
        <v>2.1324230000000002</v>
      </c>
      <c r="GV42" s="6">
        <v>2.1658629999999999</v>
      </c>
      <c r="GW42" s="6">
        <v>2.188132</v>
      </c>
      <c r="GX42" s="6">
        <v>2.1935570000000002</v>
      </c>
      <c r="GY42" s="6">
        <v>2.1778599999999999</v>
      </c>
      <c r="GZ42" s="6">
        <v>2.1502949999999998</v>
      </c>
      <c r="HA42" s="6">
        <v>2.1154850000000001</v>
      </c>
      <c r="HB42" s="6">
        <v>2.0810529999999998</v>
      </c>
      <c r="HC42" s="6">
        <v>2.0552990000000002</v>
      </c>
      <c r="HD42" s="6">
        <v>2.038878</v>
      </c>
      <c r="HE42" s="6">
        <v>2.031317</v>
      </c>
      <c r="HF42" s="6">
        <v>2.0316900000000002</v>
      </c>
      <c r="HG42" s="6">
        <v>2.036972</v>
      </c>
      <c r="HH42" s="6">
        <v>2.0423689999999999</v>
      </c>
      <c r="HI42" s="6">
        <v>2.0473970000000001</v>
      </c>
      <c r="HJ42" s="6">
        <v>2.050837</v>
      </c>
      <c r="HK42" s="6">
        <v>2.0521699999999998</v>
      </c>
      <c r="HL42" s="6">
        <v>2.0514009999999998</v>
      </c>
      <c r="HM42" s="6">
        <v>2.0499019999999999</v>
      </c>
      <c r="HN42" s="6">
        <v>2.0479919999999998</v>
      </c>
      <c r="HO42" t="s">
        <v>309</v>
      </c>
      <c r="HP42" t="b">
        <v>0</v>
      </c>
      <c r="HQ42" t="s">
        <v>242</v>
      </c>
      <c r="HR42" t="s">
        <v>242</v>
      </c>
      <c r="HS42">
        <v>2023</v>
      </c>
      <c r="HT42">
        <v>4</v>
      </c>
      <c r="HU42" t="s">
        <v>242</v>
      </c>
      <c r="HV42" s="4" t="s">
        <v>310</v>
      </c>
      <c r="HW42" t="s">
        <v>311</v>
      </c>
      <c r="HX42" t="s">
        <v>245</v>
      </c>
      <c r="HY42" t="s">
        <v>312</v>
      </c>
      <c r="HZ42" t="s">
        <v>337</v>
      </c>
    </row>
    <row r="43" spans="1:234">
      <c r="A43" t="s">
        <v>234</v>
      </c>
      <c r="B43" t="s">
        <v>313</v>
      </c>
      <c r="C43" t="s">
        <v>2</v>
      </c>
      <c r="D43" t="s">
        <v>237</v>
      </c>
      <c r="E43" t="s">
        <v>238</v>
      </c>
      <c r="F43" t="s">
        <v>239</v>
      </c>
      <c r="G43" s="5">
        <v>26681.53</v>
      </c>
      <c r="H43" s="5">
        <v>25504.400000000001</v>
      </c>
      <c r="I43" s="5">
        <v>24376.32</v>
      </c>
      <c r="J43" s="5">
        <v>23395.38</v>
      </c>
      <c r="K43" s="5">
        <v>23199.200000000001</v>
      </c>
      <c r="L43" s="5">
        <v>23248.240000000002</v>
      </c>
      <c r="M43" s="5">
        <v>23640.62</v>
      </c>
      <c r="N43" s="5">
        <v>23640.62</v>
      </c>
      <c r="O43" s="5">
        <v>23591.57</v>
      </c>
      <c r="P43" s="5">
        <v>23591.57</v>
      </c>
      <c r="Q43" s="5">
        <v>23346.34</v>
      </c>
      <c r="R43" s="5">
        <v>23101.1</v>
      </c>
      <c r="S43" s="5">
        <v>23640.62</v>
      </c>
      <c r="T43" s="5">
        <v>23689.67</v>
      </c>
      <c r="U43" s="5">
        <v>23983.95</v>
      </c>
      <c r="V43" s="5">
        <v>24327.279999999999</v>
      </c>
      <c r="W43" s="5">
        <v>24719.65</v>
      </c>
      <c r="X43" s="5">
        <v>24670.6</v>
      </c>
      <c r="Y43" s="5">
        <v>24866.79</v>
      </c>
      <c r="Z43" s="5">
        <v>24915.84</v>
      </c>
      <c r="AA43" s="5">
        <v>25602.5</v>
      </c>
      <c r="AB43" s="5">
        <v>25749.64</v>
      </c>
      <c r="AC43" s="5">
        <v>25504.400000000001</v>
      </c>
      <c r="AD43" s="5">
        <v>25161.07</v>
      </c>
      <c r="AE43" s="5">
        <v>25602.5</v>
      </c>
      <c r="AF43" s="5">
        <v>25553.45</v>
      </c>
      <c r="AG43" s="5">
        <v>25651.54</v>
      </c>
      <c r="AH43" s="5">
        <v>26534.39</v>
      </c>
      <c r="AI43" s="5">
        <v>26436.29</v>
      </c>
      <c r="AJ43" s="5">
        <v>26730.57</v>
      </c>
      <c r="AK43" s="5">
        <v>27319.14</v>
      </c>
      <c r="AL43" s="5">
        <v>27809.61</v>
      </c>
      <c r="AM43" s="5">
        <v>28398.17</v>
      </c>
      <c r="AN43" s="5">
        <v>28594.36</v>
      </c>
      <c r="AO43" s="5">
        <v>29428.16</v>
      </c>
      <c r="AP43" s="5">
        <v>29722.44</v>
      </c>
      <c r="AQ43" s="5">
        <v>30163.86</v>
      </c>
      <c r="AR43" s="5">
        <v>30163.86</v>
      </c>
      <c r="AS43" s="5">
        <v>30212.91</v>
      </c>
      <c r="AT43" s="5">
        <v>30261.95</v>
      </c>
      <c r="AU43" s="5">
        <v>30311</v>
      </c>
      <c r="AV43" s="5">
        <v>30494</v>
      </c>
      <c r="AW43" s="5">
        <v>30170</v>
      </c>
      <c r="AX43" s="5">
        <v>29755</v>
      </c>
      <c r="AY43" s="5">
        <v>29155</v>
      </c>
      <c r="AZ43" s="5">
        <v>28644</v>
      </c>
      <c r="BA43" s="5">
        <v>28319</v>
      </c>
      <c r="BB43" s="5">
        <v>28506</v>
      </c>
      <c r="BC43" s="5">
        <v>28599</v>
      </c>
      <c r="BD43" s="5">
        <v>28599</v>
      </c>
      <c r="BE43" s="5">
        <v>28737</v>
      </c>
      <c r="BF43" s="5">
        <v>28644</v>
      </c>
      <c r="BG43" s="5">
        <v>29061</v>
      </c>
      <c r="BH43" s="5">
        <v>29013</v>
      </c>
      <c r="BI43" s="5">
        <v>29013</v>
      </c>
      <c r="BJ43" s="5">
        <v>29155</v>
      </c>
      <c r="BK43" s="5">
        <v>29755</v>
      </c>
      <c r="BL43" s="5">
        <v>30311</v>
      </c>
      <c r="BM43" s="5">
        <v>30587</v>
      </c>
      <c r="BN43" s="5">
        <v>31098</v>
      </c>
      <c r="BO43" s="5">
        <v>30635</v>
      </c>
      <c r="BP43" s="5">
        <v>30911</v>
      </c>
      <c r="BQ43" s="5">
        <v>31005</v>
      </c>
      <c r="BR43" s="5">
        <v>31050</v>
      </c>
      <c r="BS43" s="5">
        <v>31143</v>
      </c>
      <c r="BT43" s="5">
        <v>30911</v>
      </c>
      <c r="BU43" s="5">
        <v>31050</v>
      </c>
      <c r="BV43" s="5">
        <v>31419</v>
      </c>
      <c r="BW43" s="5">
        <v>31653</v>
      </c>
      <c r="BX43" s="5">
        <v>32231</v>
      </c>
      <c r="BY43" s="5">
        <v>32675</v>
      </c>
      <c r="BZ43" s="5">
        <v>33353</v>
      </c>
      <c r="CA43" s="5">
        <v>33754</v>
      </c>
      <c r="CB43" s="5">
        <v>34070</v>
      </c>
      <c r="CC43" s="5">
        <v>34252</v>
      </c>
      <c r="CD43" s="5">
        <v>34374</v>
      </c>
      <c r="CE43" s="5">
        <v>35173</v>
      </c>
      <c r="CF43" s="5">
        <v>35484</v>
      </c>
      <c r="CG43" s="5">
        <v>36224</v>
      </c>
      <c r="CH43" s="5">
        <v>36341</v>
      </c>
      <c r="CI43" s="5">
        <v>36891</v>
      </c>
      <c r="CJ43" s="5">
        <v>37276</v>
      </c>
      <c r="CK43" s="5">
        <v>37602</v>
      </c>
      <c r="CL43" s="5">
        <v>38303</v>
      </c>
      <c r="CM43" s="5">
        <v>38725</v>
      </c>
      <c r="CN43" s="5">
        <v>38915</v>
      </c>
      <c r="CO43" s="5">
        <v>39206</v>
      </c>
      <c r="CP43" s="5">
        <v>39051</v>
      </c>
      <c r="CQ43" s="5">
        <v>39320</v>
      </c>
      <c r="CR43" s="5">
        <v>38985</v>
      </c>
      <c r="CS43" s="5">
        <v>41773</v>
      </c>
      <c r="CT43" s="5">
        <v>41469</v>
      </c>
      <c r="CU43" s="5">
        <v>41396</v>
      </c>
      <c r="CV43" s="5">
        <v>41104</v>
      </c>
      <c r="CW43" s="5">
        <v>41454</v>
      </c>
      <c r="CX43" s="5">
        <v>42185</v>
      </c>
      <c r="CY43" s="5">
        <v>42915</v>
      </c>
      <c r="CZ43" s="5">
        <v>42827</v>
      </c>
      <c r="DA43" s="5">
        <v>42255</v>
      </c>
      <c r="DB43" s="5">
        <v>42386</v>
      </c>
      <c r="DC43" s="5">
        <v>42529</v>
      </c>
      <c r="DD43" s="5">
        <v>43290</v>
      </c>
      <c r="DE43" s="5">
        <v>43347</v>
      </c>
      <c r="DF43" s="5">
        <v>44284</v>
      </c>
      <c r="DG43" s="5">
        <v>45116</v>
      </c>
      <c r="DH43" s="5">
        <v>46736</v>
      </c>
      <c r="DI43" s="5">
        <v>47131</v>
      </c>
      <c r="DJ43" s="5">
        <v>47250</v>
      </c>
      <c r="DK43" s="5">
        <v>46725</v>
      </c>
      <c r="DL43" s="5">
        <v>46283</v>
      </c>
      <c r="DM43" s="5">
        <v>46460</v>
      </c>
      <c r="DN43" s="5">
        <v>46768</v>
      </c>
      <c r="DO43" s="5">
        <v>47157</v>
      </c>
      <c r="DP43" s="5">
        <v>46928</v>
      </c>
      <c r="DQ43" s="5">
        <v>46518</v>
      </c>
      <c r="DR43" s="5">
        <v>44741</v>
      </c>
      <c r="DS43" s="5">
        <v>42359</v>
      </c>
      <c r="DT43" s="5">
        <v>41993</v>
      </c>
      <c r="DU43" s="5">
        <v>41708</v>
      </c>
      <c r="DV43" s="5">
        <v>41883</v>
      </c>
      <c r="DW43" s="5">
        <v>42038</v>
      </c>
      <c r="DX43" s="5">
        <v>42133</v>
      </c>
      <c r="DY43" s="5">
        <v>41808</v>
      </c>
      <c r="DZ43" s="5">
        <v>41865</v>
      </c>
      <c r="EA43" s="5">
        <v>41285</v>
      </c>
      <c r="EB43" s="5">
        <v>41655</v>
      </c>
      <c r="EC43" s="5">
        <v>41925</v>
      </c>
      <c r="ED43" s="5">
        <v>42248</v>
      </c>
      <c r="EE43" s="5">
        <v>42798</v>
      </c>
      <c r="EF43" s="5">
        <v>42912</v>
      </c>
      <c r="EG43" s="5">
        <v>43251</v>
      </c>
      <c r="EH43" s="5">
        <v>43455</v>
      </c>
      <c r="EI43" s="5">
        <v>43538</v>
      </c>
      <c r="EJ43" s="5">
        <v>44483</v>
      </c>
      <c r="EK43" s="5">
        <v>45420</v>
      </c>
      <c r="EL43" s="5">
        <v>45636</v>
      </c>
      <c r="EM43" s="5">
        <v>46238</v>
      </c>
      <c r="EN43" s="5">
        <v>46264</v>
      </c>
      <c r="EO43" s="5">
        <v>46588</v>
      </c>
      <c r="EP43" s="5">
        <v>46713</v>
      </c>
      <c r="EQ43" s="5">
        <v>46805</v>
      </c>
      <c r="ER43" s="5">
        <v>46802</v>
      </c>
      <c r="ES43" s="5">
        <v>46731</v>
      </c>
      <c r="ET43" s="5">
        <v>46702</v>
      </c>
      <c r="EU43" s="5">
        <v>46163</v>
      </c>
      <c r="EV43" s="5">
        <v>46641</v>
      </c>
      <c r="EW43" s="5">
        <v>45855</v>
      </c>
      <c r="EX43" s="5">
        <v>45684</v>
      </c>
      <c r="EY43" s="5">
        <v>45951</v>
      </c>
      <c r="EZ43" s="5">
        <v>46269</v>
      </c>
      <c r="FA43" s="5">
        <v>46956</v>
      </c>
      <c r="FB43" s="5">
        <v>48373</v>
      </c>
      <c r="FC43" s="5">
        <v>49257</v>
      </c>
      <c r="FD43" s="5">
        <v>49308</v>
      </c>
      <c r="FE43" s="5">
        <v>49073</v>
      </c>
      <c r="FF43" s="5">
        <v>47909</v>
      </c>
      <c r="FG43" s="5">
        <v>48820</v>
      </c>
      <c r="FH43" s="5">
        <v>48407</v>
      </c>
      <c r="FI43" s="5">
        <v>49171</v>
      </c>
      <c r="FJ43" s="5">
        <v>50116</v>
      </c>
      <c r="FK43" s="5">
        <v>50935</v>
      </c>
      <c r="FL43" s="5">
        <v>42876</v>
      </c>
      <c r="FM43" s="5">
        <v>52979</v>
      </c>
      <c r="FN43" s="5">
        <v>54125</v>
      </c>
      <c r="FO43" s="5">
        <v>51801</v>
      </c>
      <c r="FP43" s="5">
        <v>51495</v>
      </c>
      <c r="FQ43" s="5">
        <v>50398</v>
      </c>
      <c r="FR43" s="5">
        <v>50372</v>
      </c>
      <c r="FS43" s="5">
        <v>50000</v>
      </c>
      <c r="FT43" s="5">
        <v>49480</v>
      </c>
      <c r="FU43" s="5">
        <v>48772</v>
      </c>
      <c r="FV43" s="5">
        <v>49092</v>
      </c>
      <c r="FW43" s="5">
        <v>49377</v>
      </c>
      <c r="FX43" s="5">
        <v>50229</v>
      </c>
      <c r="FY43" s="5">
        <v>50331</v>
      </c>
      <c r="FZ43" s="5">
        <v>49860</v>
      </c>
      <c r="GA43" s="6">
        <v>50234.45</v>
      </c>
      <c r="GB43" s="6">
        <v>50236.06</v>
      </c>
      <c r="GC43" s="6">
        <v>50260.5</v>
      </c>
      <c r="GD43" s="6">
        <v>50314.18</v>
      </c>
      <c r="GE43" s="6">
        <v>50410.63</v>
      </c>
      <c r="GF43" s="6">
        <v>50660.160000000003</v>
      </c>
      <c r="GG43" s="6">
        <v>50846.15</v>
      </c>
      <c r="GH43" s="6">
        <v>51047.95</v>
      </c>
      <c r="GI43" s="6">
        <v>51203.040000000001</v>
      </c>
      <c r="GJ43" s="6">
        <v>51320.17</v>
      </c>
      <c r="GK43" s="6">
        <v>51460.72</v>
      </c>
      <c r="GL43" s="6">
        <v>51625.34</v>
      </c>
      <c r="GM43" s="6">
        <v>51761.56</v>
      </c>
      <c r="GN43" s="6">
        <v>51936.05</v>
      </c>
      <c r="GO43" s="6">
        <v>52163.45</v>
      </c>
      <c r="GP43" s="6">
        <v>52381.13</v>
      </c>
      <c r="GQ43" s="6">
        <v>52552.5</v>
      </c>
      <c r="GR43" s="6">
        <v>52901.9</v>
      </c>
      <c r="GS43" s="6">
        <v>53124.03</v>
      </c>
      <c r="GT43" s="6">
        <v>53275.1</v>
      </c>
      <c r="GU43" s="6">
        <v>53325.760000000002</v>
      </c>
      <c r="GV43" s="6">
        <v>53290.2</v>
      </c>
      <c r="GW43" s="6">
        <v>53346.8</v>
      </c>
      <c r="GX43" s="6">
        <v>53439.44</v>
      </c>
      <c r="GY43" s="6">
        <v>53520.44</v>
      </c>
      <c r="GZ43" s="6">
        <v>53687.66</v>
      </c>
      <c r="HA43" s="6">
        <v>53838.18</v>
      </c>
      <c r="HB43" s="6">
        <v>53952.97</v>
      </c>
      <c r="HC43" s="6">
        <v>54105.94</v>
      </c>
      <c r="HD43" s="6">
        <v>54226.7</v>
      </c>
      <c r="HE43" s="6">
        <v>54367.19</v>
      </c>
      <c r="HF43" s="6">
        <v>54504.88</v>
      </c>
      <c r="HG43" s="6">
        <v>54617.99</v>
      </c>
      <c r="HH43" s="6">
        <v>54697.91</v>
      </c>
      <c r="HI43" s="6">
        <v>54799.94</v>
      </c>
      <c r="HJ43" s="6">
        <v>54909.66</v>
      </c>
      <c r="HK43" s="6">
        <v>55028.65</v>
      </c>
      <c r="HL43" s="6">
        <v>55145.760000000002</v>
      </c>
      <c r="HM43" s="6">
        <v>55278.09</v>
      </c>
      <c r="HN43" s="6">
        <v>55389.66</v>
      </c>
      <c r="HO43" t="s">
        <v>240</v>
      </c>
      <c r="HP43" t="b">
        <v>1</v>
      </c>
      <c r="HQ43" s="4" t="s">
        <v>241</v>
      </c>
      <c r="HR43" t="s">
        <v>242</v>
      </c>
      <c r="HS43">
        <v>2023</v>
      </c>
      <c r="HT43">
        <v>4</v>
      </c>
      <c r="HU43" t="s">
        <v>242</v>
      </c>
      <c r="HV43" s="4" t="s">
        <v>314</v>
      </c>
      <c r="HW43" s="4" t="s">
        <v>315</v>
      </c>
      <c r="HX43" t="s">
        <v>245</v>
      </c>
      <c r="HY43" t="s">
        <v>316</v>
      </c>
      <c r="HZ43" t="s">
        <v>337</v>
      </c>
    </row>
    <row r="44" spans="1:234">
      <c r="A44" t="s">
        <v>234</v>
      </c>
      <c r="B44" t="s">
        <v>317</v>
      </c>
      <c r="C44" t="s">
        <v>2</v>
      </c>
      <c r="D44" t="s">
        <v>242</v>
      </c>
      <c r="E44" t="s">
        <v>242</v>
      </c>
      <c r="F44" t="s">
        <v>239</v>
      </c>
      <c r="G44" s="5">
        <v>64.400000000000006</v>
      </c>
      <c r="H44" s="5">
        <v>61.9</v>
      </c>
      <c r="I44" s="5">
        <v>59.7</v>
      </c>
      <c r="J44" s="5">
        <v>58.3</v>
      </c>
      <c r="K44" s="5">
        <v>58.3</v>
      </c>
      <c r="L44" s="5">
        <v>58.6</v>
      </c>
      <c r="M44" s="5">
        <v>59.5</v>
      </c>
      <c r="N44" s="5">
        <v>60.2</v>
      </c>
      <c r="O44" s="5">
        <v>59.6</v>
      </c>
      <c r="P44" s="5">
        <v>60.7</v>
      </c>
      <c r="Q44" s="5">
        <v>60.7</v>
      </c>
      <c r="R44" s="5">
        <v>60.1</v>
      </c>
      <c r="S44" s="5">
        <v>61.4</v>
      </c>
      <c r="T44" s="5">
        <v>62</v>
      </c>
      <c r="U44" s="5">
        <v>62.8</v>
      </c>
      <c r="V44" s="5">
        <v>63.7</v>
      </c>
      <c r="W44" s="5">
        <v>64.099999999999994</v>
      </c>
      <c r="X44" s="5">
        <v>62</v>
      </c>
      <c r="Y44" s="5">
        <v>61.5</v>
      </c>
      <c r="Z44" s="5">
        <v>62.3</v>
      </c>
      <c r="AA44" s="5">
        <v>64.5</v>
      </c>
      <c r="AB44" s="5">
        <v>67</v>
      </c>
      <c r="AC44" s="5">
        <v>66.3</v>
      </c>
      <c r="AD44" s="5">
        <v>65.900000000000006</v>
      </c>
      <c r="AE44" s="5">
        <v>66.3</v>
      </c>
      <c r="AF44" s="5">
        <v>67.3</v>
      </c>
      <c r="AG44" s="5">
        <v>67.599999999999994</v>
      </c>
      <c r="AH44" s="5">
        <v>68.8</v>
      </c>
      <c r="AI44" s="5">
        <v>69</v>
      </c>
      <c r="AJ44" s="5">
        <v>69.7</v>
      </c>
      <c r="AK44" s="5">
        <v>70.900000000000006</v>
      </c>
      <c r="AL44" s="5">
        <v>71.5</v>
      </c>
      <c r="AM44" s="5">
        <v>72.400000000000006</v>
      </c>
      <c r="AN44" s="5">
        <v>72.900000000000006</v>
      </c>
      <c r="AO44" s="5">
        <v>74.5</v>
      </c>
      <c r="AP44" s="5">
        <v>74.8</v>
      </c>
      <c r="AQ44" s="5">
        <v>74.900000000000006</v>
      </c>
      <c r="AR44" s="5">
        <v>74.900000000000006</v>
      </c>
      <c r="AS44" s="5">
        <v>75.3</v>
      </c>
      <c r="AT44" s="5">
        <v>75.599999999999994</v>
      </c>
      <c r="AU44" s="5">
        <v>74.900000000000006</v>
      </c>
      <c r="AV44" s="5">
        <v>76</v>
      </c>
      <c r="AW44" s="5">
        <v>74.8</v>
      </c>
      <c r="AX44" s="5">
        <v>74</v>
      </c>
      <c r="AY44" s="5">
        <v>73.2</v>
      </c>
      <c r="AZ44" s="5">
        <v>72.400000000000006</v>
      </c>
      <c r="BA44" s="5">
        <v>71.7</v>
      </c>
      <c r="BB44" s="5">
        <v>72.400000000000006</v>
      </c>
      <c r="BC44" s="5">
        <v>72.5</v>
      </c>
      <c r="BD44" s="5">
        <v>72.099999999999994</v>
      </c>
      <c r="BE44" s="5">
        <v>72.900000000000006</v>
      </c>
      <c r="BF44" s="5">
        <v>73.3</v>
      </c>
      <c r="BG44" s="5">
        <v>73.5</v>
      </c>
      <c r="BH44" s="5">
        <v>73.7</v>
      </c>
      <c r="BI44" s="5">
        <v>74.5</v>
      </c>
      <c r="BJ44" s="5">
        <v>75.400000000000006</v>
      </c>
      <c r="BK44" s="5">
        <v>76.5</v>
      </c>
      <c r="BL44" s="5">
        <v>78.2</v>
      </c>
      <c r="BM44" s="5">
        <v>78.7</v>
      </c>
      <c r="BN44" s="5">
        <v>79.7</v>
      </c>
      <c r="BO44" s="5">
        <v>78.900000000000006</v>
      </c>
      <c r="BP44" s="5">
        <v>79.599999999999994</v>
      </c>
      <c r="BQ44" s="5">
        <v>79.900000000000006</v>
      </c>
      <c r="BR44" s="5">
        <v>80.2</v>
      </c>
      <c r="BS44" s="5">
        <v>80.7</v>
      </c>
      <c r="BT44" s="5">
        <v>80.2</v>
      </c>
      <c r="BU44" s="5">
        <v>80.599999999999994</v>
      </c>
      <c r="BV44" s="5">
        <v>81.400000000000006</v>
      </c>
      <c r="BW44" s="5">
        <v>81.599999999999994</v>
      </c>
      <c r="BX44" s="5">
        <v>82.8</v>
      </c>
      <c r="BY44" s="5">
        <v>84</v>
      </c>
      <c r="BZ44" s="5">
        <v>85.2</v>
      </c>
      <c r="CA44" s="5">
        <v>86</v>
      </c>
      <c r="CB44" s="5">
        <v>86.7</v>
      </c>
      <c r="CC44" s="5">
        <v>86.8</v>
      </c>
      <c r="CD44" s="5">
        <v>87.4</v>
      </c>
      <c r="CE44" s="5">
        <v>89.4</v>
      </c>
      <c r="CF44" s="5">
        <v>90.3</v>
      </c>
      <c r="CG44" s="5">
        <v>92</v>
      </c>
      <c r="CH44" s="5">
        <v>92.1</v>
      </c>
      <c r="CI44" s="5">
        <v>92.4</v>
      </c>
      <c r="CJ44" s="5">
        <v>92.5</v>
      </c>
      <c r="CK44" s="5">
        <v>93</v>
      </c>
      <c r="CL44" s="5">
        <v>94.6</v>
      </c>
      <c r="CM44" s="5">
        <v>96.2</v>
      </c>
      <c r="CN44" s="5">
        <v>97.2</v>
      </c>
      <c r="CO44" s="5">
        <v>97.8</v>
      </c>
      <c r="CP44" s="5">
        <v>97.2</v>
      </c>
      <c r="CQ44" s="5">
        <v>97</v>
      </c>
      <c r="CR44" s="5">
        <v>96.4</v>
      </c>
      <c r="CS44" s="5">
        <v>100.6</v>
      </c>
      <c r="CT44" s="5">
        <v>100.7</v>
      </c>
      <c r="CU44" s="5">
        <v>101.4</v>
      </c>
      <c r="CV44" s="5">
        <v>100.4</v>
      </c>
      <c r="CW44" s="5">
        <v>101.2</v>
      </c>
      <c r="CX44" s="5">
        <v>102.3</v>
      </c>
      <c r="CY44" s="5">
        <v>103</v>
      </c>
      <c r="CZ44" s="5">
        <v>102.3</v>
      </c>
      <c r="DA44" s="5">
        <v>100.2</v>
      </c>
      <c r="DB44" s="5">
        <v>99.8</v>
      </c>
      <c r="DC44" s="5">
        <v>99.5</v>
      </c>
      <c r="DD44" s="5">
        <v>100.8</v>
      </c>
      <c r="DE44" s="5">
        <v>99.9</v>
      </c>
      <c r="DF44" s="5">
        <v>101.5</v>
      </c>
      <c r="DG44" s="5">
        <v>103.1</v>
      </c>
      <c r="DH44" s="5">
        <v>104.9</v>
      </c>
      <c r="DI44" s="5">
        <v>105.2</v>
      </c>
      <c r="DJ44" s="5">
        <v>104.8</v>
      </c>
      <c r="DK44" s="5">
        <v>104</v>
      </c>
      <c r="DL44" s="5">
        <v>102.7</v>
      </c>
      <c r="DM44" s="5">
        <v>102.3</v>
      </c>
      <c r="DN44" s="5">
        <v>102.4</v>
      </c>
      <c r="DO44" s="5">
        <v>101.9</v>
      </c>
      <c r="DP44" s="5">
        <v>101.2</v>
      </c>
      <c r="DQ44" s="5">
        <v>100.9</v>
      </c>
      <c r="DR44" s="5">
        <v>97.5</v>
      </c>
      <c r="DS44" s="5">
        <v>93.7</v>
      </c>
      <c r="DT44" s="5">
        <v>93.7</v>
      </c>
      <c r="DU44" s="5">
        <v>93.2</v>
      </c>
      <c r="DV44" s="5">
        <v>92.7</v>
      </c>
      <c r="DW44" s="5">
        <v>93.2</v>
      </c>
      <c r="DX44" s="5">
        <v>91.8</v>
      </c>
      <c r="DY44" s="5">
        <v>89.8</v>
      </c>
      <c r="DZ44" s="5">
        <v>89.3</v>
      </c>
      <c r="EA44" s="5">
        <v>87.3</v>
      </c>
      <c r="EB44" s="5">
        <v>86.1</v>
      </c>
      <c r="EC44" s="5">
        <v>86.3</v>
      </c>
      <c r="ED44" s="5">
        <v>86.7</v>
      </c>
      <c r="EE44" s="5">
        <v>86.9</v>
      </c>
      <c r="EF44" s="5">
        <v>87.2</v>
      </c>
      <c r="EG44" s="5">
        <v>87.4</v>
      </c>
      <c r="EH44" s="5">
        <v>87.1</v>
      </c>
      <c r="EI44" s="5">
        <v>87.5</v>
      </c>
      <c r="EJ44" s="5">
        <v>88.7</v>
      </c>
      <c r="EK44" s="5">
        <v>89.6</v>
      </c>
      <c r="EL44" s="5">
        <v>89.8</v>
      </c>
      <c r="EM44" s="5">
        <v>90.1</v>
      </c>
      <c r="EN44" s="5">
        <v>90</v>
      </c>
      <c r="EO44" s="5">
        <v>90.8</v>
      </c>
      <c r="EP44" s="5">
        <v>91.9</v>
      </c>
      <c r="EQ44" s="5">
        <v>93.4</v>
      </c>
      <c r="ER44" s="5">
        <v>95.3</v>
      </c>
      <c r="ES44" s="5">
        <v>95.6</v>
      </c>
      <c r="ET44" s="5">
        <v>95.5</v>
      </c>
      <c r="EU44" s="5">
        <v>95</v>
      </c>
      <c r="EV44" s="5">
        <v>96</v>
      </c>
      <c r="EW44" s="5">
        <v>94.7</v>
      </c>
      <c r="EX44" s="5">
        <v>94.2</v>
      </c>
      <c r="EY44" s="5">
        <v>94.3</v>
      </c>
      <c r="EZ44" s="5">
        <v>94.1</v>
      </c>
      <c r="FA44" s="5">
        <v>95.5</v>
      </c>
      <c r="FB44" s="5">
        <v>97.4</v>
      </c>
      <c r="FC44" s="5">
        <v>99.1</v>
      </c>
      <c r="FD44" s="5">
        <v>98.8</v>
      </c>
      <c r="FE44" s="5">
        <v>98.6</v>
      </c>
      <c r="FF44" s="5">
        <v>96.8</v>
      </c>
      <c r="FG44" s="5">
        <v>98.1</v>
      </c>
      <c r="FH44" s="5">
        <v>98.3</v>
      </c>
      <c r="FI44" s="5">
        <v>100.3</v>
      </c>
      <c r="FJ44" s="5">
        <v>103.2</v>
      </c>
      <c r="FK44" s="5">
        <v>104.2</v>
      </c>
      <c r="FL44" s="5">
        <v>91.7</v>
      </c>
      <c r="FM44" s="5">
        <v>106.5</v>
      </c>
      <c r="FN44" s="5">
        <v>106.9</v>
      </c>
      <c r="FO44" s="5">
        <v>101.6</v>
      </c>
      <c r="FP44" s="5">
        <v>99</v>
      </c>
      <c r="FQ44" s="5">
        <v>96.6</v>
      </c>
      <c r="FR44" s="5">
        <v>96.2</v>
      </c>
      <c r="FS44" s="5">
        <v>96.1</v>
      </c>
      <c r="FT44" s="5">
        <v>95.5</v>
      </c>
      <c r="FU44" s="5">
        <v>94.1</v>
      </c>
      <c r="FV44" s="5">
        <v>94.1</v>
      </c>
      <c r="FW44" s="5">
        <v>94.2</v>
      </c>
      <c r="FX44" s="5">
        <v>95</v>
      </c>
      <c r="FY44" s="5">
        <v>95.2</v>
      </c>
      <c r="FZ44" s="5">
        <v>94.2</v>
      </c>
      <c r="GA44" s="6">
        <v>94.813339999999997</v>
      </c>
      <c r="GB44" s="6">
        <v>94.788390000000007</v>
      </c>
      <c r="GC44" s="6">
        <v>94.825140000000005</v>
      </c>
      <c r="GD44" s="6">
        <v>94.930629999999994</v>
      </c>
      <c r="GE44" s="6">
        <v>95.142650000000003</v>
      </c>
      <c r="GF44" s="6">
        <v>95.668790000000001</v>
      </c>
      <c r="GG44" s="6">
        <v>96.038679999999999</v>
      </c>
      <c r="GH44" s="6">
        <v>96.438509999999994</v>
      </c>
      <c r="GI44" s="6">
        <v>96.723100000000002</v>
      </c>
      <c r="GJ44" s="6">
        <v>96.945800000000006</v>
      </c>
      <c r="GK44" s="6">
        <v>97.208150000000003</v>
      </c>
      <c r="GL44" s="6">
        <v>97.513210000000001</v>
      </c>
      <c r="GM44" s="6">
        <v>97.777150000000006</v>
      </c>
      <c r="GN44" s="6">
        <v>98.107640000000004</v>
      </c>
      <c r="GO44" s="6">
        <v>98.523049999999998</v>
      </c>
      <c r="GP44" s="6">
        <v>98.927999999999997</v>
      </c>
      <c r="GQ44" s="6">
        <v>99.247060000000005</v>
      </c>
      <c r="GR44" s="6">
        <v>99.913929999999993</v>
      </c>
      <c r="GS44" s="6">
        <v>100.32599999999999</v>
      </c>
      <c r="GT44" s="6">
        <v>100.60980000000001</v>
      </c>
      <c r="GU44" s="6">
        <v>100.6987</v>
      </c>
      <c r="GV44" s="6">
        <v>100.6491</v>
      </c>
      <c r="GW44" s="6">
        <v>100.7597</v>
      </c>
      <c r="GX44" s="6">
        <v>100.9425</v>
      </c>
      <c r="GY44" s="6">
        <v>101.09310000000001</v>
      </c>
      <c r="GZ44" s="6">
        <v>101.4088</v>
      </c>
      <c r="HA44" s="6">
        <v>101.68819999999999</v>
      </c>
      <c r="HB44" s="6">
        <v>101.9084</v>
      </c>
      <c r="HC44" s="6">
        <v>102.1931</v>
      </c>
      <c r="HD44" s="6">
        <v>102.4273</v>
      </c>
      <c r="HE44" s="6">
        <v>102.69289999999999</v>
      </c>
      <c r="HF44" s="6">
        <v>102.9573</v>
      </c>
      <c r="HG44" s="6">
        <v>103.1722</v>
      </c>
      <c r="HH44" s="6">
        <v>103.32389999999999</v>
      </c>
      <c r="HI44" s="6">
        <v>103.5239</v>
      </c>
      <c r="HJ44" s="6">
        <v>103.7376</v>
      </c>
      <c r="HK44" s="6">
        <v>103.9662</v>
      </c>
      <c r="HL44" s="6">
        <v>104.19199999999999</v>
      </c>
      <c r="HM44" s="6">
        <v>104.4478</v>
      </c>
      <c r="HN44" s="6">
        <v>104.6634</v>
      </c>
      <c r="HO44" t="s">
        <v>240</v>
      </c>
      <c r="HP44" t="b">
        <v>1</v>
      </c>
      <c r="HQ44" t="s">
        <v>242</v>
      </c>
      <c r="HR44">
        <v>2019</v>
      </c>
      <c r="HS44">
        <v>2023</v>
      </c>
      <c r="HT44">
        <v>4</v>
      </c>
      <c r="HU44" t="s">
        <v>242</v>
      </c>
      <c r="HV44" s="4" t="s">
        <v>318</v>
      </c>
      <c r="HW44" s="4" t="s">
        <v>319</v>
      </c>
      <c r="HX44" t="s">
        <v>245</v>
      </c>
      <c r="HY44" t="s">
        <v>320</v>
      </c>
      <c r="HZ44" t="s">
        <v>337</v>
      </c>
    </row>
    <row r="45" spans="1:234">
      <c r="A45" t="s">
        <v>234</v>
      </c>
      <c r="B45" t="s">
        <v>321</v>
      </c>
      <c r="C45" t="s">
        <v>2</v>
      </c>
      <c r="D45" t="s">
        <v>237</v>
      </c>
      <c r="E45" t="s">
        <v>238</v>
      </c>
      <c r="F45" t="s">
        <v>239</v>
      </c>
      <c r="G45" s="5">
        <v>1E-3</v>
      </c>
      <c r="H45" s="5">
        <v>1E-3</v>
      </c>
      <c r="I45" s="5">
        <v>1E-3</v>
      </c>
      <c r="J45" s="5">
        <v>1E-3</v>
      </c>
      <c r="K45" s="5">
        <v>1E-3</v>
      </c>
      <c r="L45" s="5">
        <v>1E-3</v>
      </c>
      <c r="M45" s="5">
        <v>1E-3</v>
      </c>
      <c r="N45" s="5">
        <v>1E-3</v>
      </c>
      <c r="O45" s="5">
        <v>1E-3</v>
      </c>
      <c r="P45" s="5">
        <v>1E-3</v>
      </c>
      <c r="Q45" s="5">
        <v>1E-3</v>
      </c>
      <c r="R45" s="5">
        <v>1E-3</v>
      </c>
      <c r="S45" s="5">
        <v>1E-3</v>
      </c>
      <c r="T45" s="5">
        <v>1E-3</v>
      </c>
      <c r="U45" s="5">
        <v>1E-3</v>
      </c>
      <c r="V45" s="5">
        <v>1E-3</v>
      </c>
      <c r="W45" s="5">
        <v>1E-3</v>
      </c>
      <c r="X45" s="5">
        <v>1E-3</v>
      </c>
      <c r="Y45" s="5">
        <v>1E-3</v>
      </c>
      <c r="Z45" s="5">
        <v>1E-3</v>
      </c>
      <c r="AA45" s="5">
        <v>1E-3</v>
      </c>
      <c r="AB45" s="5">
        <v>1E-3</v>
      </c>
      <c r="AC45" s="5">
        <v>1E-3</v>
      </c>
      <c r="AD45" s="5">
        <v>1E-3</v>
      </c>
      <c r="AE45" s="5">
        <v>1E-3</v>
      </c>
      <c r="AF45" s="5">
        <v>1E-3</v>
      </c>
      <c r="AG45" s="5">
        <v>1E-3</v>
      </c>
      <c r="AH45" s="5">
        <v>1E-3</v>
      </c>
      <c r="AI45" s="5">
        <v>1E-3</v>
      </c>
      <c r="AJ45" s="5">
        <v>1E-3</v>
      </c>
      <c r="AK45" s="5">
        <v>1E-3</v>
      </c>
      <c r="AL45" s="5">
        <v>1E-3</v>
      </c>
      <c r="AM45" s="5">
        <v>1E-3</v>
      </c>
      <c r="AN45" s="5">
        <v>1E-3</v>
      </c>
      <c r="AO45" s="5">
        <v>1E-3</v>
      </c>
      <c r="AP45" s="5">
        <v>1E-3</v>
      </c>
      <c r="AQ45" s="5">
        <v>1E-3</v>
      </c>
      <c r="AR45" s="5">
        <v>1E-3</v>
      </c>
      <c r="AS45" s="5">
        <v>1E-3</v>
      </c>
      <c r="AT45" s="5">
        <v>1E-3</v>
      </c>
      <c r="AU45" s="5">
        <v>34046</v>
      </c>
      <c r="AV45" s="5">
        <v>33700</v>
      </c>
      <c r="AW45" s="5">
        <v>32997</v>
      </c>
      <c r="AX45" s="5">
        <v>32703</v>
      </c>
      <c r="AY45" s="5">
        <v>31157</v>
      </c>
      <c r="AZ45" s="5">
        <v>31154</v>
      </c>
      <c r="BA45" s="5">
        <v>30931</v>
      </c>
      <c r="BB45" s="5">
        <v>30477</v>
      </c>
      <c r="BC45" s="5">
        <v>29753</v>
      </c>
      <c r="BD45" s="5">
        <v>29567</v>
      </c>
      <c r="BE45" s="5">
        <v>29347</v>
      </c>
      <c r="BF45" s="5">
        <v>28878</v>
      </c>
      <c r="BG45" s="5">
        <v>28826</v>
      </c>
      <c r="BH45" s="5">
        <v>28395</v>
      </c>
      <c r="BI45" s="5">
        <v>28338</v>
      </c>
      <c r="BJ45" s="5">
        <v>28254</v>
      </c>
      <c r="BK45" s="5">
        <v>27930</v>
      </c>
      <c r="BL45" s="5">
        <v>27929</v>
      </c>
      <c r="BM45" s="5">
        <v>27779</v>
      </c>
      <c r="BN45" s="5">
        <v>27692</v>
      </c>
      <c r="BO45" s="5">
        <v>27427</v>
      </c>
      <c r="BP45" s="5">
        <v>27633</v>
      </c>
      <c r="BQ45" s="5">
        <v>27827</v>
      </c>
      <c r="BR45" s="5">
        <v>28071</v>
      </c>
      <c r="BS45" s="5">
        <v>28057</v>
      </c>
      <c r="BT45" s="5">
        <v>28196</v>
      </c>
      <c r="BU45" s="5">
        <v>28614</v>
      </c>
      <c r="BV45" s="5">
        <v>28724</v>
      </c>
      <c r="BW45" s="5">
        <v>27824</v>
      </c>
      <c r="BX45" s="5">
        <v>28886</v>
      </c>
      <c r="BY45" s="5">
        <v>28773</v>
      </c>
      <c r="BZ45" s="5">
        <v>29756</v>
      </c>
      <c r="CA45" s="5">
        <v>30443</v>
      </c>
      <c r="CB45" s="5">
        <v>29780</v>
      </c>
      <c r="CC45" s="5">
        <v>29989</v>
      </c>
      <c r="CD45" s="5">
        <v>30708</v>
      </c>
      <c r="CE45" s="5">
        <v>31385</v>
      </c>
      <c r="CF45" s="5">
        <v>31739</v>
      </c>
      <c r="CG45" s="5">
        <v>32284</v>
      </c>
      <c r="CH45" s="5">
        <v>32113</v>
      </c>
      <c r="CI45" s="5">
        <v>32690</v>
      </c>
      <c r="CJ45" s="5">
        <v>31851</v>
      </c>
      <c r="CK45" s="5">
        <v>31047</v>
      </c>
      <c r="CL45" s="5">
        <v>31566</v>
      </c>
      <c r="CM45" s="5">
        <v>31481</v>
      </c>
      <c r="CN45" s="5">
        <v>32059</v>
      </c>
      <c r="CO45" s="5">
        <v>31741</v>
      </c>
      <c r="CP45" s="5">
        <v>31920</v>
      </c>
      <c r="CQ45" s="5">
        <v>31630</v>
      </c>
      <c r="CR45" s="5">
        <v>31411</v>
      </c>
      <c r="CS45" s="5">
        <v>31704</v>
      </c>
      <c r="CT45" s="5">
        <v>31787</v>
      </c>
      <c r="CU45" s="5">
        <v>30588</v>
      </c>
      <c r="CV45" s="5">
        <v>30918</v>
      </c>
      <c r="CW45" s="5">
        <v>31059</v>
      </c>
      <c r="CX45" s="5">
        <v>31167</v>
      </c>
      <c r="CY45" s="5">
        <v>31726</v>
      </c>
      <c r="CZ45" s="5">
        <v>30623</v>
      </c>
      <c r="DA45" s="5">
        <v>30285</v>
      </c>
      <c r="DB45" s="5">
        <v>30029</v>
      </c>
      <c r="DC45" s="5">
        <v>30501</v>
      </c>
      <c r="DD45" s="5">
        <v>30691</v>
      </c>
      <c r="DE45" s="5">
        <v>30209</v>
      </c>
      <c r="DF45" s="5">
        <v>30172</v>
      </c>
      <c r="DG45" s="5">
        <v>30542</v>
      </c>
      <c r="DH45" s="5">
        <v>30695</v>
      </c>
      <c r="DI45" s="5">
        <v>30690</v>
      </c>
      <c r="DJ45" s="5">
        <v>30971</v>
      </c>
      <c r="DK45" s="5">
        <v>30938</v>
      </c>
      <c r="DL45" s="5">
        <v>30479</v>
      </c>
      <c r="DM45" s="5">
        <v>29737</v>
      </c>
      <c r="DN45" s="5">
        <v>29819</v>
      </c>
      <c r="DO45" s="5">
        <v>29811</v>
      </c>
      <c r="DP45" s="5">
        <v>29134</v>
      </c>
      <c r="DQ45" s="5">
        <v>28065</v>
      </c>
      <c r="DR45" s="5">
        <v>26379</v>
      </c>
      <c r="DS45" s="5">
        <v>24139</v>
      </c>
      <c r="DT45" s="5">
        <v>23714</v>
      </c>
      <c r="DU45" s="5">
        <v>24047</v>
      </c>
      <c r="DV45" s="5">
        <v>23640</v>
      </c>
      <c r="DW45" s="5">
        <v>24809</v>
      </c>
      <c r="DX45" s="5">
        <v>26116</v>
      </c>
      <c r="DY45" s="5">
        <v>26703</v>
      </c>
      <c r="DZ45" s="5">
        <v>26309</v>
      </c>
      <c r="EA45" s="5">
        <v>26959</v>
      </c>
      <c r="EB45" s="5">
        <v>27587</v>
      </c>
      <c r="EC45" s="5">
        <v>27407</v>
      </c>
      <c r="ED45" s="5">
        <v>27878</v>
      </c>
      <c r="EE45" s="5">
        <v>27241</v>
      </c>
      <c r="EF45" s="5">
        <v>27138</v>
      </c>
      <c r="EG45" s="5">
        <v>26738</v>
      </c>
      <c r="EH45" s="5">
        <v>27365</v>
      </c>
      <c r="EI45" s="5">
        <v>27680</v>
      </c>
      <c r="EJ45" s="5">
        <v>28300</v>
      </c>
      <c r="EK45" s="5">
        <v>28879</v>
      </c>
      <c r="EL45" s="5">
        <v>28915</v>
      </c>
      <c r="EM45" s="5">
        <v>29051</v>
      </c>
      <c r="EN45" s="5">
        <v>29379</v>
      </c>
      <c r="EO45" s="5">
        <v>29562</v>
      </c>
      <c r="EP45" s="5">
        <v>29812</v>
      </c>
      <c r="EQ45" s="5">
        <v>30486</v>
      </c>
      <c r="ER45" s="5">
        <v>31040</v>
      </c>
      <c r="ES45" s="5">
        <v>30520</v>
      </c>
      <c r="ET45" s="5">
        <v>30838</v>
      </c>
      <c r="EU45" s="5">
        <v>30495</v>
      </c>
      <c r="EV45" s="5">
        <v>30270</v>
      </c>
      <c r="EW45" s="5">
        <v>30083</v>
      </c>
      <c r="EX45" s="5">
        <v>30040</v>
      </c>
      <c r="EY45" s="5">
        <v>31262</v>
      </c>
      <c r="EZ45" s="5">
        <v>31433</v>
      </c>
      <c r="FA45" s="5">
        <v>31465</v>
      </c>
      <c r="FB45" s="5">
        <v>31771</v>
      </c>
      <c r="FC45" s="5">
        <v>31122</v>
      </c>
      <c r="FD45" s="5">
        <v>30845</v>
      </c>
      <c r="FE45" s="5">
        <v>30983</v>
      </c>
      <c r="FF45" s="5">
        <v>30691</v>
      </c>
      <c r="FG45" s="5">
        <v>30952</v>
      </c>
      <c r="FH45" s="5">
        <v>30916</v>
      </c>
      <c r="FI45" s="5">
        <v>31305</v>
      </c>
      <c r="FJ45" s="5">
        <v>31223</v>
      </c>
      <c r="FK45" s="5">
        <v>30778</v>
      </c>
      <c r="FL45" s="5">
        <v>20340</v>
      </c>
      <c r="FM45" s="5">
        <v>28316</v>
      </c>
      <c r="FN45" s="5">
        <v>29247</v>
      </c>
      <c r="FO45" s="5">
        <v>29114</v>
      </c>
      <c r="FP45" s="5">
        <v>30313</v>
      </c>
      <c r="FQ45" s="5">
        <v>29747</v>
      </c>
      <c r="FR45" s="5">
        <v>30186</v>
      </c>
      <c r="FS45" s="5">
        <v>31142</v>
      </c>
      <c r="FT45" s="5">
        <v>31695</v>
      </c>
      <c r="FU45" s="5">
        <v>32025</v>
      </c>
      <c r="FV45" s="5">
        <v>32646</v>
      </c>
      <c r="FW45" s="5">
        <v>32530</v>
      </c>
      <c r="FX45" s="5">
        <v>32611</v>
      </c>
      <c r="FY45" s="5">
        <v>32653</v>
      </c>
      <c r="FZ45" s="5">
        <v>32233</v>
      </c>
      <c r="GA45" s="6">
        <v>31965.05</v>
      </c>
      <c r="GB45" s="6">
        <v>31851.68</v>
      </c>
      <c r="GC45" s="6">
        <v>31869.7</v>
      </c>
      <c r="GD45" s="6">
        <v>31969.69</v>
      </c>
      <c r="GE45" s="6">
        <v>32158.35</v>
      </c>
      <c r="GF45" s="6">
        <v>32672.93</v>
      </c>
      <c r="GG45" s="6">
        <v>33066.519999999997</v>
      </c>
      <c r="GH45" s="6">
        <v>33394.199999999997</v>
      </c>
      <c r="GI45" s="6">
        <v>33605</v>
      </c>
      <c r="GJ45" s="6">
        <v>33727.07</v>
      </c>
      <c r="GK45" s="6">
        <v>33882.39</v>
      </c>
      <c r="GL45" s="6">
        <v>34041.21</v>
      </c>
      <c r="GM45" s="6">
        <v>34249.56</v>
      </c>
      <c r="GN45" s="6">
        <v>34482.28</v>
      </c>
      <c r="GO45" s="6">
        <v>34744.85</v>
      </c>
      <c r="GP45" s="6">
        <v>35003.769999999997</v>
      </c>
      <c r="GQ45" s="6">
        <v>35268.75</v>
      </c>
      <c r="GR45" s="6">
        <v>35906.589999999997</v>
      </c>
      <c r="GS45" s="6">
        <v>36338.67</v>
      </c>
      <c r="GT45" s="6">
        <v>36638.550000000003</v>
      </c>
      <c r="GU45" s="6">
        <v>36717.300000000003</v>
      </c>
      <c r="GV45" s="6">
        <v>36552.879999999997</v>
      </c>
      <c r="GW45" s="6">
        <v>36575.5</v>
      </c>
      <c r="GX45" s="6">
        <v>36645.15</v>
      </c>
      <c r="GY45" s="6">
        <v>36705.699999999997</v>
      </c>
      <c r="GZ45" s="6">
        <v>36951.839999999997</v>
      </c>
      <c r="HA45" s="6">
        <v>37133.300000000003</v>
      </c>
      <c r="HB45" s="6">
        <v>37248.800000000003</v>
      </c>
      <c r="HC45" s="6">
        <v>37367.410000000003</v>
      </c>
      <c r="HD45" s="6">
        <v>37399.839999999997</v>
      </c>
      <c r="HE45" s="6">
        <v>37491.69</v>
      </c>
      <c r="HF45" s="6">
        <v>37595.449999999997</v>
      </c>
      <c r="HG45" s="6">
        <v>37692.85</v>
      </c>
      <c r="HH45" s="6">
        <v>37735.47</v>
      </c>
      <c r="HI45" s="6">
        <v>37781.870000000003</v>
      </c>
      <c r="HJ45" s="6">
        <v>37853.699999999997</v>
      </c>
      <c r="HK45" s="6">
        <v>37991.589999999997</v>
      </c>
      <c r="HL45" s="6">
        <v>38129.42</v>
      </c>
      <c r="HM45" s="6">
        <v>38272.29</v>
      </c>
      <c r="HN45" s="6">
        <v>38391.620000000003</v>
      </c>
      <c r="HO45" t="s">
        <v>240</v>
      </c>
      <c r="HP45" t="b">
        <v>1</v>
      </c>
      <c r="HQ45" s="4" t="s">
        <v>241</v>
      </c>
      <c r="HR45" t="s">
        <v>242</v>
      </c>
      <c r="HS45">
        <v>2023</v>
      </c>
      <c r="HT45">
        <v>4</v>
      </c>
      <c r="HU45" t="s">
        <v>242</v>
      </c>
      <c r="HV45" s="4" t="s">
        <v>322</v>
      </c>
      <c r="HW45" s="4" t="s">
        <v>323</v>
      </c>
      <c r="HX45" t="s">
        <v>245</v>
      </c>
      <c r="HY45" t="s">
        <v>324</v>
      </c>
      <c r="HZ45" t="s">
        <v>337</v>
      </c>
    </row>
    <row r="46" spans="1:234">
      <c r="A46" t="s">
        <v>234</v>
      </c>
      <c r="B46" t="s">
        <v>325</v>
      </c>
      <c r="C46" t="s">
        <v>2</v>
      </c>
      <c r="D46" t="s">
        <v>308</v>
      </c>
      <c r="E46" t="s">
        <v>242</v>
      </c>
      <c r="F46" t="s">
        <v>239</v>
      </c>
      <c r="G46" s="5">
        <v>5.8</v>
      </c>
      <c r="H46" s="5">
        <v>6.3</v>
      </c>
      <c r="I46" s="5">
        <v>7.1</v>
      </c>
      <c r="J46" s="5">
        <v>8</v>
      </c>
      <c r="K46" s="5">
        <v>8.9</v>
      </c>
      <c r="L46" s="5">
        <v>9.6</v>
      </c>
      <c r="M46" s="5">
        <v>9.9</v>
      </c>
      <c r="N46" s="5">
        <v>10.199999999999999</v>
      </c>
      <c r="O46" s="5">
        <v>10.4</v>
      </c>
      <c r="P46" s="5">
        <v>10.6</v>
      </c>
      <c r="Q46" s="5">
        <v>10.8</v>
      </c>
      <c r="R46" s="5">
        <v>11.1</v>
      </c>
      <c r="S46" s="5">
        <v>11.3</v>
      </c>
      <c r="T46" s="5">
        <v>11.4</v>
      </c>
      <c r="U46" s="5">
        <v>11.5</v>
      </c>
      <c r="V46" s="5">
        <v>11.7</v>
      </c>
      <c r="W46" s="5">
        <v>11.8</v>
      </c>
      <c r="X46" s="5">
        <v>11.9</v>
      </c>
      <c r="Y46" s="5">
        <v>11.7</v>
      </c>
      <c r="Z46" s="5">
        <v>11.6</v>
      </c>
      <c r="AA46" s="5">
        <v>11.5</v>
      </c>
      <c r="AB46" s="5">
        <v>11.4</v>
      </c>
      <c r="AC46" s="5">
        <v>11.3</v>
      </c>
      <c r="AD46" s="5">
        <v>11.3</v>
      </c>
      <c r="AE46" s="5">
        <v>11.3</v>
      </c>
      <c r="AF46" s="5">
        <v>11.3</v>
      </c>
      <c r="AG46" s="5">
        <v>11.4</v>
      </c>
      <c r="AH46" s="5">
        <v>11.3</v>
      </c>
      <c r="AI46" s="5">
        <v>11.1</v>
      </c>
      <c r="AJ46" s="5">
        <v>10.7</v>
      </c>
      <c r="AK46" s="5">
        <v>10.199999999999999</v>
      </c>
      <c r="AL46" s="5">
        <v>9.6999999999999993</v>
      </c>
      <c r="AM46" s="5">
        <v>9.1999999999999993</v>
      </c>
      <c r="AN46" s="5">
        <v>8.6999999999999993</v>
      </c>
      <c r="AO46" s="5">
        <v>8.4</v>
      </c>
      <c r="AP46" s="5">
        <v>8</v>
      </c>
      <c r="AQ46" s="5">
        <v>7.6</v>
      </c>
      <c r="AR46" s="5">
        <v>7.2</v>
      </c>
      <c r="AS46" s="5">
        <v>7.1</v>
      </c>
      <c r="AT46" s="5">
        <v>7</v>
      </c>
      <c r="AU46" s="5">
        <v>6.9</v>
      </c>
      <c r="AV46" s="5">
        <v>6.9</v>
      </c>
      <c r="AW46" s="5">
        <v>7.1</v>
      </c>
      <c r="AX46" s="5">
        <v>7.5</v>
      </c>
      <c r="AY46" s="5">
        <v>8</v>
      </c>
      <c r="AZ46" s="5">
        <v>8.6999999999999993</v>
      </c>
      <c r="BA46" s="5">
        <v>9.1999999999999993</v>
      </c>
      <c r="BB46" s="5">
        <v>9.5</v>
      </c>
      <c r="BC46" s="5">
        <v>9.6999999999999993</v>
      </c>
      <c r="BD46" s="5">
        <v>9.8000000000000007</v>
      </c>
      <c r="BE46" s="5">
        <v>9.9</v>
      </c>
      <c r="BF46" s="5">
        <v>10.4</v>
      </c>
      <c r="BG46" s="5">
        <v>10.6</v>
      </c>
      <c r="BH46" s="5">
        <v>10.4</v>
      </c>
      <c r="BI46" s="5">
        <v>10.199999999999999</v>
      </c>
      <c r="BJ46" s="5">
        <v>10.3</v>
      </c>
      <c r="BK46" s="5">
        <v>9.9</v>
      </c>
      <c r="BL46" s="5">
        <v>9.6999999999999993</v>
      </c>
      <c r="BM46" s="5">
        <v>9.4</v>
      </c>
      <c r="BN46" s="5">
        <v>9</v>
      </c>
      <c r="BO46" s="5">
        <v>8.9</v>
      </c>
      <c r="BP46" s="5">
        <v>8.6999999999999993</v>
      </c>
      <c r="BQ46" s="5">
        <v>8.6</v>
      </c>
      <c r="BR46" s="5">
        <v>8.3000000000000007</v>
      </c>
      <c r="BS46" s="5">
        <v>8.1999999999999993</v>
      </c>
      <c r="BT46" s="5">
        <v>8.3000000000000007</v>
      </c>
      <c r="BU46" s="5">
        <v>8.1</v>
      </c>
      <c r="BV46" s="5">
        <v>7.8</v>
      </c>
      <c r="BW46" s="5">
        <v>7.3</v>
      </c>
      <c r="BX46" s="5">
        <v>7.2</v>
      </c>
      <c r="BY46" s="5">
        <v>6.8</v>
      </c>
      <c r="BZ46" s="5">
        <v>6.5</v>
      </c>
      <c r="CA46" s="5">
        <v>6.4</v>
      </c>
      <c r="CB46" s="5">
        <v>6.3</v>
      </c>
      <c r="CC46" s="5">
        <v>6.2</v>
      </c>
      <c r="CD46" s="5">
        <v>6.1</v>
      </c>
      <c r="CE46" s="5">
        <v>6.2</v>
      </c>
      <c r="CF46" s="5">
        <v>6</v>
      </c>
      <c r="CG46" s="5">
        <v>5.9</v>
      </c>
      <c r="CH46" s="5">
        <v>5.8</v>
      </c>
      <c r="CI46" s="5">
        <v>5.8</v>
      </c>
      <c r="CJ46" s="5">
        <v>5.5</v>
      </c>
      <c r="CK46" s="5">
        <v>5.3</v>
      </c>
      <c r="CL46" s="5">
        <v>5.2</v>
      </c>
      <c r="CM46" s="5">
        <v>5.0999999999999996</v>
      </c>
      <c r="CN46" s="5">
        <v>5</v>
      </c>
      <c r="CO46" s="5">
        <v>5.0999999999999996</v>
      </c>
      <c r="CP46" s="5">
        <v>5.2</v>
      </c>
      <c r="CQ46" s="5">
        <v>5.2</v>
      </c>
      <c r="CR46" s="5">
        <v>5.2</v>
      </c>
      <c r="CS46" s="5">
        <v>5.3</v>
      </c>
      <c r="CT46" s="5">
        <v>5.0999999999999996</v>
      </c>
      <c r="CU46" s="5">
        <v>5.2</v>
      </c>
      <c r="CV46" s="5">
        <v>4.9000000000000004</v>
      </c>
      <c r="CW46" s="5">
        <v>5</v>
      </c>
      <c r="CX46" s="5">
        <v>4.9000000000000004</v>
      </c>
      <c r="CY46" s="5">
        <v>4.8</v>
      </c>
      <c r="CZ46" s="5">
        <v>4.8</v>
      </c>
      <c r="DA46" s="5">
        <v>4.7</v>
      </c>
      <c r="DB46" s="5">
        <v>4.7</v>
      </c>
      <c r="DC46" s="5">
        <v>4.7</v>
      </c>
      <c r="DD46" s="5">
        <v>4.8</v>
      </c>
      <c r="DE46" s="5">
        <v>4.7</v>
      </c>
      <c r="DF46" s="5">
        <v>5.0999999999999996</v>
      </c>
      <c r="DG46" s="5">
        <v>5.2</v>
      </c>
      <c r="DH46" s="5">
        <v>5.5</v>
      </c>
      <c r="DI46" s="5">
        <v>5.5</v>
      </c>
      <c r="DJ46" s="5">
        <v>5.5</v>
      </c>
      <c r="DK46" s="5">
        <v>5.5</v>
      </c>
      <c r="DL46" s="5">
        <v>5.4</v>
      </c>
      <c r="DM46" s="5">
        <v>5.3</v>
      </c>
      <c r="DN46" s="5">
        <v>5.2</v>
      </c>
      <c r="DO46" s="5">
        <v>5.2</v>
      </c>
      <c r="DP46" s="5">
        <v>5.4</v>
      </c>
      <c r="DQ46" s="5">
        <v>5.9</v>
      </c>
      <c r="DR46" s="5">
        <v>6.4</v>
      </c>
      <c r="DS46" s="5">
        <v>7.1</v>
      </c>
      <c r="DT46" s="5">
        <v>7.8</v>
      </c>
      <c r="DU46" s="5">
        <v>7.8</v>
      </c>
      <c r="DV46" s="5">
        <v>7.8</v>
      </c>
      <c r="DW46" s="5">
        <v>8</v>
      </c>
      <c r="DX46" s="5">
        <v>7.9</v>
      </c>
      <c r="DY46" s="5">
        <v>7.8</v>
      </c>
      <c r="DZ46" s="5">
        <v>7.9</v>
      </c>
      <c r="EA46" s="5">
        <v>7.8</v>
      </c>
      <c r="EB46" s="5">
        <v>7.9</v>
      </c>
      <c r="EC46" s="5">
        <v>8.3000000000000007</v>
      </c>
      <c r="ED46" s="5">
        <v>8.4</v>
      </c>
      <c r="EE46" s="5">
        <v>8.1999999999999993</v>
      </c>
      <c r="EF46" s="5">
        <v>8</v>
      </c>
      <c r="EG46" s="5">
        <v>7.9</v>
      </c>
      <c r="EH46" s="5">
        <v>7.8</v>
      </c>
      <c r="EI46" s="5">
        <v>7.9</v>
      </c>
      <c r="EJ46" s="5">
        <v>7.8</v>
      </c>
      <c r="EK46" s="5">
        <v>7.6</v>
      </c>
      <c r="EL46" s="5">
        <v>7.2</v>
      </c>
      <c r="EM46" s="5">
        <v>6.8</v>
      </c>
      <c r="EN46" s="5">
        <v>6.3</v>
      </c>
      <c r="EO46" s="5">
        <v>6</v>
      </c>
      <c r="EP46" s="5">
        <v>5.7</v>
      </c>
      <c r="EQ46" s="5">
        <v>5.6</v>
      </c>
      <c r="ER46" s="5">
        <v>5.6</v>
      </c>
      <c r="ES46" s="5">
        <v>5.4</v>
      </c>
      <c r="ET46" s="5">
        <v>5.0999999999999996</v>
      </c>
      <c r="EU46" s="5">
        <v>5.0999999999999996</v>
      </c>
      <c r="EV46" s="5">
        <v>4.9000000000000004</v>
      </c>
      <c r="EW46" s="5">
        <v>4.9000000000000004</v>
      </c>
      <c r="EX46" s="5">
        <v>4.8</v>
      </c>
      <c r="EY46" s="5">
        <v>4.5999999999999996</v>
      </c>
      <c r="EZ46" s="5">
        <v>4.5</v>
      </c>
      <c r="FA46" s="5">
        <v>4.3</v>
      </c>
      <c r="FB46" s="5">
        <v>4.4000000000000004</v>
      </c>
      <c r="FC46" s="5">
        <v>4.3</v>
      </c>
      <c r="FD46" s="5">
        <v>4.0999999999999996</v>
      </c>
      <c r="FE46" s="5">
        <v>4.2</v>
      </c>
      <c r="FF46" s="5">
        <v>4.0999999999999996</v>
      </c>
      <c r="FG46" s="5">
        <v>3.9</v>
      </c>
      <c r="FH46" s="5">
        <v>3.9</v>
      </c>
      <c r="FI46" s="5">
        <v>3.9</v>
      </c>
      <c r="FJ46" s="5">
        <v>3.9</v>
      </c>
      <c r="FK46" s="5">
        <v>4.0999999999999996</v>
      </c>
      <c r="FL46" s="5">
        <v>4.2</v>
      </c>
      <c r="FM46" s="5">
        <v>4.9000000000000004</v>
      </c>
      <c r="FN46" s="5">
        <v>5.3</v>
      </c>
      <c r="FO46" s="5">
        <v>5.0999999999999996</v>
      </c>
      <c r="FP46" s="5">
        <v>4.8</v>
      </c>
      <c r="FQ46" s="5">
        <v>4.4000000000000004</v>
      </c>
      <c r="FR46" s="5">
        <v>4.2</v>
      </c>
      <c r="FS46" s="5">
        <v>3.9</v>
      </c>
      <c r="FT46" s="5">
        <v>3.9</v>
      </c>
      <c r="FU46" s="5">
        <v>3.8</v>
      </c>
      <c r="FV46" s="5">
        <v>3.9</v>
      </c>
      <c r="FW46" s="5">
        <v>3.9</v>
      </c>
      <c r="FX46" s="5">
        <v>4.2</v>
      </c>
      <c r="FY46" s="5">
        <v>4.0999999999999996</v>
      </c>
      <c r="FZ46" s="5">
        <v>3.8</v>
      </c>
      <c r="GA46" s="6">
        <v>3.9471409999999998</v>
      </c>
      <c r="GB46" s="6">
        <v>4.0189519999999996</v>
      </c>
      <c r="GC46" s="6">
        <v>4.0428709999999999</v>
      </c>
      <c r="GD46" s="6">
        <v>4.0428730000000002</v>
      </c>
      <c r="GE46" s="6">
        <v>4.0094589999999997</v>
      </c>
      <c r="GF46" s="6">
        <v>3.688771</v>
      </c>
      <c r="GG46" s="6">
        <v>3.5929519999999999</v>
      </c>
      <c r="GH46" s="6">
        <v>3.5140980000000002</v>
      </c>
      <c r="GI46" s="6">
        <v>3.5497169999999998</v>
      </c>
      <c r="GJ46" s="6">
        <v>3.4987729999999999</v>
      </c>
      <c r="GK46" s="6">
        <v>3.5678960000000002</v>
      </c>
      <c r="GL46" s="6">
        <v>3.5859429999999999</v>
      </c>
      <c r="GM46" s="6">
        <v>3.6333069999999998</v>
      </c>
      <c r="GN46" s="6">
        <v>3.7326130000000002</v>
      </c>
      <c r="GO46" s="6">
        <v>3.7316159999999998</v>
      </c>
      <c r="GP46" s="6">
        <v>3.6751450000000001</v>
      </c>
      <c r="GQ46" s="6">
        <v>3.6600549999999998</v>
      </c>
      <c r="GR46" s="6">
        <v>3.4801920000000002</v>
      </c>
      <c r="GS46" s="6">
        <v>3.4164439999999998</v>
      </c>
      <c r="GT46" s="6">
        <v>3.310343</v>
      </c>
      <c r="GU46" s="6">
        <v>3.3340610000000002</v>
      </c>
      <c r="GV46" s="6">
        <v>3.3526889999999998</v>
      </c>
      <c r="GW46" s="6">
        <v>3.4663740000000001</v>
      </c>
      <c r="GX46" s="6">
        <v>3.5297990000000001</v>
      </c>
      <c r="GY46" s="6">
        <v>3.593448</v>
      </c>
      <c r="GZ46" s="6">
        <v>3.5880160000000001</v>
      </c>
      <c r="HA46" s="6">
        <v>3.5806460000000002</v>
      </c>
      <c r="HB46" s="6">
        <v>3.5415380000000001</v>
      </c>
      <c r="HC46" s="6">
        <v>3.566614</v>
      </c>
      <c r="HD46" s="6">
        <v>3.5184329999999999</v>
      </c>
      <c r="HE46" s="6">
        <v>3.5010210000000002</v>
      </c>
      <c r="HF46" s="6">
        <v>3.46251</v>
      </c>
      <c r="HG46" s="6">
        <v>3.4641579999999998</v>
      </c>
      <c r="HH46" s="6">
        <v>3.5135200000000002</v>
      </c>
      <c r="HI46" s="6">
        <v>3.5300199999999999</v>
      </c>
      <c r="HJ46" s="6">
        <v>3.5413589999999999</v>
      </c>
      <c r="HK46" s="6">
        <v>3.5504229999999999</v>
      </c>
      <c r="HL46" s="6">
        <v>3.552098</v>
      </c>
      <c r="HM46" s="6">
        <v>3.524572</v>
      </c>
      <c r="HN46" s="6">
        <v>3.5189940000000002</v>
      </c>
      <c r="HO46" t="s">
        <v>240</v>
      </c>
      <c r="HP46" t="b">
        <v>1</v>
      </c>
      <c r="HQ46" t="s">
        <v>242</v>
      </c>
      <c r="HR46" t="s">
        <v>242</v>
      </c>
      <c r="HS46">
        <v>2023</v>
      </c>
      <c r="HT46">
        <v>4</v>
      </c>
      <c r="HU46" t="s">
        <v>242</v>
      </c>
      <c r="HV46" t="s">
        <v>326</v>
      </c>
      <c r="HW46" s="4" t="s">
        <v>327</v>
      </c>
      <c r="HX46" t="s">
        <v>245</v>
      </c>
      <c r="HY46" t="s">
        <v>328</v>
      </c>
      <c r="HZ46" t="s">
        <v>337</v>
      </c>
    </row>
    <row r="47" spans="1:234">
      <c r="A47" t="s">
        <v>234</v>
      </c>
      <c r="B47" t="s">
        <v>329</v>
      </c>
      <c r="C47" t="s">
        <v>2</v>
      </c>
      <c r="D47" t="s">
        <v>242</v>
      </c>
      <c r="E47" t="s">
        <v>330</v>
      </c>
      <c r="F47" t="s">
        <v>239</v>
      </c>
      <c r="G47" s="5">
        <v>1558</v>
      </c>
      <c r="H47" s="5">
        <v>1700</v>
      </c>
      <c r="I47" s="5">
        <v>1905</v>
      </c>
      <c r="J47" s="5">
        <v>2169</v>
      </c>
      <c r="K47" s="5">
        <v>2403</v>
      </c>
      <c r="L47" s="5">
        <v>2588</v>
      </c>
      <c r="M47" s="5">
        <v>2684</v>
      </c>
      <c r="N47" s="5">
        <v>2761</v>
      </c>
      <c r="O47" s="5">
        <v>2803</v>
      </c>
      <c r="P47" s="5">
        <v>2841</v>
      </c>
      <c r="Q47" s="5">
        <v>2897</v>
      </c>
      <c r="R47" s="5">
        <v>2960</v>
      </c>
      <c r="S47" s="5">
        <v>2998</v>
      </c>
      <c r="T47" s="5">
        <v>3049</v>
      </c>
      <c r="U47" s="5">
        <v>3109</v>
      </c>
      <c r="V47" s="5">
        <v>3167</v>
      </c>
      <c r="W47" s="5">
        <v>3243</v>
      </c>
      <c r="X47" s="5">
        <v>3265</v>
      </c>
      <c r="Y47" s="5">
        <v>3238</v>
      </c>
      <c r="Z47" s="5">
        <v>3217</v>
      </c>
      <c r="AA47" s="5">
        <v>3180</v>
      </c>
      <c r="AB47" s="5">
        <v>3152</v>
      </c>
      <c r="AC47" s="5">
        <v>3137</v>
      </c>
      <c r="AD47" s="5">
        <v>3135</v>
      </c>
      <c r="AE47" s="5">
        <v>3150</v>
      </c>
      <c r="AF47" s="5">
        <v>3159</v>
      </c>
      <c r="AG47" s="5">
        <v>3177</v>
      </c>
      <c r="AH47" s="5">
        <v>3156</v>
      </c>
      <c r="AI47" s="5">
        <v>3113</v>
      </c>
      <c r="AJ47" s="5">
        <v>3021</v>
      </c>
      <c r="AK47" s="5">
        <v>2885</v>
      </c>
      <c r="AL47" s="5">
        <v>2741</v>
      </c>
      <c r="AM47" s="5">
        <v>2613</v>
      </c>
      <c r="AN47" s="5">
        <v>2490</v>
      </c>
      <c r="AO47" s="5">
        <v>2385</v>
      </c>
      <c r="AP47" s="5">
        <v>2293</v>
      </c>
      <c r="AQ47" s="5">
        <v>2179</v>
      </c>
      <c r="AR47" s="5">
        <v>2083</v>
      </c>
      <c r="AS47" s="5">
        <v>2045</v>
      </c>
      <c r="AT47" s="5">
        <v>2021</v>
      </c>
      <c r="AU47" s="5">
        <v>2004</v>
      </c>
      <c r="AV47" s="5">
        <v>2002</v>
      </c>
      <c r="AW47" s="5">
        <v>2049</v>
      </c>
      <c r="AX47" s="5">
        <v>2158</v>
      </c>
      <c r="AY47" s="5">
        <v>2306</v>
      </c>
      <c r="AZ47" s="5">
        <v>2492</v>
      </c>
      <c r="BA47" s="5">
        <v>2624</v>
      </c>
      <c r="BB47" s="5">
        <v>2697</v>
      </c>
      <c r="BC47" s="5">
        <v>2762</v>
      </c>
      <c r="BD47" s="5">
        <v>2777</v>
      </c>
      <c r="BE47" s="5">
        <v>2815</v>
      </c>
      <c r="BF47" s="5">
        <v>2932</v>
      </c>
      <c r="BG47" s="5">
        <v>3004</v>
      </c>
      <c r="BH47" s="5">
        <v>2931</v>
      </c>
      <c r="BI47" s="5">
        <v>2890</v>
      </c>
      <c r="BJ47" s="5">
        <v>2892</v>
      </c>
      <c r="BK47" s="5">
        <v>2806</v>
      </c>
      <c r="BL47" s="5">
        <v>2736</v>
      </c>
      <c r="BM47" s="5">
        <v>2639</v>
      </c>
      <c r="BN47" s="5">
        <v>2521</v>
      </c>
      <c r="BO47" s="5">
        <v>2497</v>
      </c>
      <c r="BP47" s="5">
        <v>2445</v>
      </c>
      <c r="BQ47" s="5">
        <v>2447</v>
      </c>
      <c r="BR47" s="5">
        <v>2353</v>
      </c>
      <c r="BS47" s="5">
        <v>2330</v>
      </c>
      <c r="BT47" s="5">
        <v>2340</v>
      </c>
      <c r="BU47" s="5">
        <v>2285</v>
      </c>
      <c r="BV47" s="5">
        <v>2229</v>
      </c>
      <c r="BW47" s="5">
        <v>2085</v>
      </c>
      <c r="BX47" s="5">
        <v>2051</v>
      </c>
      <c r="BY47" s="5">
        <v>1951</v>
      </c>
      <c r="BZ47" s="5">
        <v>1864</v>
      </c>
      <c r="CA47" s="5">
        <v>1813</v>
      </c>
      <c r="CB47" s="5">
        <v>1791</v>
      </c>
      <c r="CC47" s="5">
        <v>1786</v>
      </c>
      <c r="CD47" s="5">
        <v>1764</v>
      </c>
      <c r="CE47" s="5">
        <v>1780</v>
      </c>
      <c r="CF47" s="5">
        <v>1743</v>
      </c>
      <c r="CG47" s="5">
        <v>1702</v>
      </c>
      <c r="CH47" s="5">
        <v>1684</v>
      </c>
      <c r="CI47" s="5">
        <v>1682</v>
      </c>
      <c r="CJ47" s="5">
        <v>1599</v>
      </c>
      <c r="CK47" s="5">
        <v>1548</v>
      </c>
      <c r="CL47" s="5">
        <v>1520</v>
      </c>
      <c r="CM47" s="5">
        <v>1481</v>
      </c>
      <c r="CN47" s="5">
        <v>1468</v>
      </c>
      <c r="CO47" s="5">
        <v>1487</v>
      </c>
      <c r="CP47" s="5">
        <v>1520</v>
      </c>
      <c r="CQ47" s="5">
        <v>1515</v>
      </c>
      <c r="CR47" s="5">
        <v>1520</v>
      </c>
      <c r="CS47" s="5">
        <v>1566</v>
      </c>
      <c r="CT47" s="5">
        <v>1516</v>
      </c>
      <c r="CU47" s="5">
        <v>1531</v>
      </c>
      <c r="CV47" s="5">
        <v>1467</v>
      </c>
      <c r="CW47" s="5">
        <v>1502</v>
      </c>
      <c r="CX47" s="5">
        <v>1457</v>
      </c>
      <c r="CY47" s="5">
        <v>1434</v>
      </c>
      <c r="CZ47" s="5">
        <v>1437</v>
      </c>
      <c r="DA47" s="5">
        <v>1401</v>
      </c>
      <c r="DB47" s="5">
        <v>1423</v>
      </c>
      <c r="DC47" s="5">
        <v>1416</v>
      </c>
      <c r="DD47" s="5">
        <v>1437</v>
      </c>
      <c r="DE47" s="5">
        <v>1437</v>
      </c>
      <c r="DF47" s="5">
        <v>1567</v>
      </c>
      <c r="DG47" s="5">
        <v>1604</v>
      </c>
      <c r="DH47" s="5">
        <v>1685</v>
      </c>
      <c r="DI47" s="5">
        <v>1693</v>
      </c>
      <c r="DJ47" s="5">
        <v>1701</v>
      </c>
      <c r="DK47" s="5">
        <v>1704</v>
      </c>
      <c r="DL47" s="5">
        <v>1658</v>
      </c>
      <c r="DM47" s="5">
        <v>1650</v>
      </c>
      <c r="DN47" s="5">
        <v>1608</v>
      </c>
      <c r="DO47" s="5">
        <v>1622</v>
      </c>
      <c r="DP47" s="5">
        <v>1680</v>
      </c>
      <c r="DQ47" s="5">
        <v>1840</v>
      </c>
      <c r="DR47" s="5">
        <v>2003</v>
      </c>
      <c r="DS47" s="5">
        <v>2235</v>
      </c>
      <c r="DT47" s="5">
        <v>2448</v>
      </c>
      <c r="DU47" s="5">
        <v>2475</v>
      </c>
      <c r="DV47" s="5">
        <v>2453</v>
      </c>
      <c r="DW47" s="5">
        <v>2526</v>
      </c>
      <c r="DX47" s="5">
        <v>2488</v>
      </c>
      <c r="DY47" s="5">
        <v>2470</v>
      </c>
      <c r="DZ47" s="5">
        <v>2503</v>
      </c>
      <c r="EA47" s="5">
        <v>2483</v>
      </c>
      <c r="EB47" s="5">
        <v>2540</v>
      </c>
      <c r="EC47" s="5">
        <v>2662</v>
      </c>
      <c r="ED47" s="5">
        <v>2690</v>
      </c>
      <c r="EE47" s="5">
        <v>2636</v>
      </c>
      <c r="EF47" s="5">
        <v>2579</v>
      </c>
      <c r="EG47" s="5">
        <v>2542</v>
      </c>
      <c r="EH47" s="5">
        <v>2540</v>
      </c>
      <c r="EI47" s="5">
        <v>2547</v>
      </c>
      <c r="EJ47" s="5">
        <v>2523</v>
      </c>
      <c r="EK47" s="5">
        <v>2492</v>
      </c>
      <c r="EL47" s="5">
        <v>2368</v>
      </c>
      <c r="EM47" s="5">
        <v>2223</v>
      </c>
      <c r="EN47" s="5">
        <v>2073</v>
      </c>
      <c r="EO47" s="5">
        <v>1974</v>
      </c>
      <c r="EP47" s="5">
        <v>1883</v>
      </c>
      <c r="EQ47" s="5">
        <v>1840</v>
      </c>
      <c r="ER47" s="5">
        <v>1863</v>
      </c>
      <c r="ES47" s="5">
        <v>1776</v>
      </c>
      <c r="ET47" s="5">
        <v>1705</v>
      </c>
      <c r="EU47" s="5">
        <v>1705</v>
      </c>
      <c r="EV47" s="5">
        <v>1663</v>
      </c>
      <c r="EW47" s="5">
        <v>1638</v>
      </c>
      <c r="EX47" s="5">
        <v>1607</v>
      </c>
      <c r="EY47" s="5">
        <v>1551</v>
      </c>
      <c r="EZ47" s="5">
        <v>1509</v>
      </c>
      <c r="FA47" s="5">
        <v>1454</v>
      </c>
      <c r="FB47" s="5">
        <v>1490</v>
      </c>
      <c r="FC47" s="5">
        <v>1445</v>
      </c>
      <c r="FD47" s="5">
        <v>1391</v>
      </c>
      <c r="FE47" s="5">
        <v>1407</v>
      </c>
      <c r="FF47" s="5">
        <v>1395</v>
      </c>
      <c r="FG47" s="5">
        <v>1331</v>
      </c>
      <c r="FH47" s="5">
        <v>1364</v>
      </c>
      <c r="FI47" s="5">
        <v>1341</v>
      </c>
      <c r="FJ47" s="5">
        <v>1326</v>
      </c>
      <c r="FK47" s="5">
        <v>1412</v>
      </c>
      <c r="FL47" s="5">
        <v>1435</v>
      </c>
      <c r="FM47" s="5">
        <v>1698</v>
      </c>
      <c r="FN47" s="5">
        <v>1815</v>
      </c>
      <c r="FO47" s="5">
        <v>1718</v>
      </c>
      <c r="FP47" s="5">
        <v>1647</v>
      </c>
      <c r="FQ47" s="5">
        <v>1501</v>
      </c>
      <c r="FR47" s="5">
        <v>1425</v>
      </c>
      <c r="FS47" s="5">
        <v>1313</v>
      </c>
      <c r="FT47" s="5">
        <v>1351</v>
      </c>
      <c r="FU47" s="5">
        <v>1283</v>
      </c>
      <c r="FV47" s="5">
        <v>1333</v>
      </c>
      <c r="FW47" s="5">
        <v>1383</v>
      </c>
      <c r="FX47" s="5">
        <v>1460</v>
      </c>
      <c r="FY47" s="5">
        <v>1407</v>
      </c>
      <c r="FZ47" s="5">
        <v>1320</v>
      </c>
      <c r="GA47" s="6">
        <v>1359.66</v>
      </c>
      <c r="GB47" s="6">
        <v>1388.6679999999999</v>
      </c>
      <c r="GC47" s="6">
        <v>1400.961</v>
      </c>
      <c r="GD47" s="6">
        <v>1406.4179999999999</v>
      </c>
      <c r="GE47" s="6">
        <v>1400.6089999999999</v>
      </c>
      <c r="GF47" s="6">
        <v>1293.4179999999999</v>
      </c>
      <c r="GG47" s="6">
        <v>1264.797</v>
      </c>
      <c r="GH47" s="6">
        <v>1241.8009999999999</v>
      </c>
      <c r="GI47" s="6">
        <v>1258.527</v>
      </c>
      <c r="GJ47" s="6">
        <v>1243.816</v>
      </c>
      <c r="GK47" s="6">
        <v>1271.6880000000001</v>
      </c>
      <c r="GL47" s="6">
        <v>1281.3789999999999</v>
      </c>
      <c r="GM47" s="6">
        <v>1301.68</v>
      </c>
      <c r="GN47" s="6">
        <v>1342.309</v>
      </c>
      <c r="GO47" s="6">
        <v>1345.3050000000001</v>
      </c>
      <c r="GP47" s="6">
        <v>1328.258</v>
      </c>
      <c r="GQ47" s="6">
        <v>1325.7149999999999</v>
      </c>
      <c r="GR47" s="6">
        <v>1263.3399999999999</v>
      </c>
      <c r="GS47" s="6">
        <v>1242.8009999999999</v>
      </c>
      <c r="GT47" s="6">
        <v>1206.73</v>
      </c>
      <c r="GU47" s="6">
        <v>1217.8050000000001</v>
      </c>
      <c r="GV47" s="6">
        <v>1226.934</v>
      </c>
      <c r="GW47" s="6">
        <v>1270.9449999999999</v>
      </c>
      <c r="GX47" s="6">
        <v>1296.6559999999999</v>
      </c>
      <c r="GY47" s="6">
        <v>1322.5429999999999</v>
      </c>
      <c r="GZ47" s="6">
        <v>1322.9839999999999</v>
      </c>
      <c r="HA47" s="6">
        <v>1322.6410000000001</v>
      </c>
      <c r="HB47" s="6">
        <v>1310.547</v>
      </c>
      <c r="HC47" s="6">
        <v>1322.1990000000001</v>
      </c>
      <c r="HD47" s="6">
        <v>1306.684</v>
      </c>
      <c r="HE47" s="6">
        <v>1302.5550000000001</v>
      </c>
      <c r="HF47" s="6">
        <v>1290.5429999999999</v>
      </c>
      <c r="HG47" s="6">
        <v>1293.2850000000001</v>
      </c>
      <c r="HH47" s="6">
        <v>1313.941</v>
      </c>
      <c r="HI47" s="6">
        <v>1322.09</v>
      </c>
      <c r="HJ47" s="6">
        <v>1328.191</v>
      </c>
      <c r="HK47" s="6">
        <v>1333.5350000000001</v>
      </c>
      <c r="HL47" s="6">
        <v>1335.855</v>
      </c>
      <c r="HM47" s="6">
        <v>1327.1410000000001</v>
      </c>
      <c r="HN47" s="6">
        <v>1326.5820000000001</v>
      </c>
      <c r="HO47" t="s">
        <v>240</v>
      </c>
      <c r="HP47" t="b">
        <v>1</v>
      </c>
      <c r="HQ47" t="s">
        <v>242</v>
      </c>
      <c r="HR47" t="s">
        <v>242</v>
      </c>
      <c r="HS47">
        <v>2023</v>
      </c>
      <c r="HT47">
        <v>4</v>
      </c>
      <c r="HU47" t="s">
        <v>242</v>
      </c>
      <c r="HV47" t="s">
        <v>331</v>
      </c>
      <c r="HW47" s="4" t="s">
        <v>332</v>
      </c>
      <c r="HX47" t="s">
        <v>245</v>
      </c>
      <c r="HY47" t="s">
        <v>333</v>
      </c>
      <c r="HZ47" t="s">
        <v>337</v>
      </c>
    </row>
    <row r="48" spans="1:234">
      <c r="A48" t="s">
        <v>234</v>
      </c>
      <c r="B48" t="s">
        <v>334</v>
      </c>
      <c r="C48" t="s">
        <v>2</v>
      </c>
      <c r="D48" t="s">
        <v>308</v>
      </c>
      <c r="E48" t="s">
        <v>242</v>
      </c>
      <c r="F48" t="s">
        <v>239</v>
      </c>
      <c r="G48" s="6">
        <v>0.57535170000000002</v>
      </c>
      <c r="H48" s="6">
        <v>-1.929665</v>
      </c>
      <c r="I48" s="6">
        <v>-2.5279050000000001</v>
      </c>
      <c r="J48" s="6">
        <v>-4.0995600000000003</v>
      </c>
      <c r="K48" s="6">
        <v>-4.5827869999999997</v>
      </c>
      <c r="L48" s="6">
        <v>-4.6421999999999999</v>
      </c>
      <c r="M48" s="6">
        <v>-3.6931039999999999</v>
      </c>
      <c r="N48" s="6">
        <v>-3.6481859999999999</v>
      </c>
      <c r="O48" s="6">
        <v>-3.5859109999999998</v>
      </c>
      <c r="P48" s="6">
        <v>-2.735233</v>
      </c>
      <c r="Q48" s="6">
        <v>-2.6642800000000002</v>
      </c>
      <c r="R48" s="6">
        <v>-2.1719930000000001</v>
      </c>
      <c r="S48" s="6">
        <v>-0.49467090000000002</v>
      </c>
      <c r="T48" s="6">
        <v>-0.32482149999999999</v>
      </c>
      <c r="U48" s="6">
        <v>-0.13475419999999999</v>
      </c>
      <c r="V48" s="6">
        <v>-0.40683750000000002</v>
      </c>
      <c r="W48" s="6">
        <v>-0.48332209999999998</v>
      </c>
      <c r="X48" s="6">
        <v>-2.3194309999999998</v>
      </c>
      <c r="Y48" s="6">
        <v>-2.2900580000000001</v>
      </c>
      <c r="Z48" s="6">
        <v>-1.244831</v>
      </c>
      <c r="AA48" s="6">
        <v>-0.95043180000000005</v>
      </c>
      <c r="AB48" s="6">
        <v>0.54407119999999998</v>
      </c>
      <c r="AC48" s="6">
        <v>-0.1364708</v>
      </c>
      <c r="AD48" s="6">
        <v>-0.73614120000000005</v>
      </c>
      <c r="AE48" s="6">
        <v>-0.32854080000000002</v>
      </c>
      <c r="AF48" s="6">
        <v>0</v>
      </c>
      <c r="AG48" s="6">
        <v>-4.9018859999999997E-2</v>
      </c>
      <c r="AH48" s="6">
        <v>1.2311939999999999</v>
      </c>
      <c r="AI48" s="6">
        <v>1.349545</v>
      </c>
      <c r="AJ48" s="6">
        <v>2.0267490000000001</v>
      </c>
      <c r="AK48" s="6">
        <v>3.6248209999999998</v>
      </c>
      <c r="AL48" s="6">
        <v>3.9261819999999998</v>
      </c>
      <c r="AM48" s="6">
        <v>4.5965189999999998</v>
      </c>
      <c r="AN48" s="6">
        <v>4.2772290000000002</v>
      </c>
      <c r="AO48" s="6">
        <v>4.6118740000000003</v>
      </c>
      <c r="AP48" s="6">
        <v>4.4764520000000001</v>
      </c>
      <c r="AQ48" s="6">
        <v>3.945732</v>
      </c>
      <c r="AR48" s="6">
        <v>3.7604329999999999</v>
      </c>
      <c r="AS48" s="6">
        <v>3.19767</v>
      </c>
      <c r="AT48" s="6">
        <v>2.4243350000000001</v>
      </c>
      <c r="AU48" s="6">
        <v>2.3304939999999998</v>
      </c>
      <c r="AV48" s="6">
        <v>2.3231510000000002</v>
      </c>
      <c r="AW48" s="6">
        <v>0.62856670000000003</v>
      </c>
      <c r="AX48" s="6">
        <v>-0.30984879999999998</v>
      </c>
      <c r="AY48" s="6">
        <v>-0.93164440000000004</v>
      </c>
      <c r="AZ48" s="6">
        <v>-1.383305</v>
      </c>
      <c r="BA48" s="6">
        <v>-1.849461</v>
      </c>
      <c r="BB48" s="6">
        <v>-2.0081519999999999</v>
      </c>
      <c r="BC48" s="6">
        <v>-2.7214999999999998</v>
      </c>
      <c r="BD48" s="6">
        <v>-3.1823160000000001</v>
      </c>
      <c r="BE48" s="6">
        <v>-2.6910780000000001</v>
      </c>
      <c r="BF48" s="6">
        <v>-2.1010399999999998</v>
      </c>
      <c r="BG48" s="6">
        <v>-2.3445130000000001</v>
      </c>
      <c r="BH48" s="6">
        <v>-2.260208</v>
      </c>
      <c r="BI48" s="6">
        <v>-1.865578</v>
      </c>
      <c r="BJ48" s="6">
        <v>-1.757145</v>
      </c>
      <c r="BK48" s="6">
        <v>-1.5326500000000001</v>
      </c>
      <c r="BL48" s="6">
        <v>-1.140881</v>
      </c>
      <c r="BM48" s="6">
        <v>-0.93297960000000002</v>
      </c>
      <c r="BN48" s="6">
        <v>-1.4764790000000001</v>
      </c>
      <c r="BO48" s="6">
        <v>-1.254845</v>
      </c>
      <c r="BP48" s="6">
        <v>-1.7594339999999999</v>
      </c>
      <c r="BQ48" s="6">
        <v>-1.2297629999999999</v>
      </c>
      <c r="BR48" s="6">
        <v>-1.5646929999999999</v>
      </c>
      <c r="BS48" s="6">
        <v>-1.464558</v>
      </c>
      <c r="BT48" s="6">
        <v>-2.0957949999999999</v>
      </c>
      <c r="BU48" s="6">
        <v>-1.607132</v>
      </c>
      <c r="BV48" s="6">
        <v>-1.063442</v>
      </c>
      <c r="BW48" s="6">
        <v>-0.18596650000000001</v>
      </c>
      <c r="BX48" s="6">
        <v>0</v>
      </c>
      <c r="BY48" s="6">
        <v>0.49390790000000001</v>
      </c>
      <c r="BZ48" s="6">
        <v>1.6778949999999999</v>
      </c>
      <c r="CA48" s="6">
        <v>1.7119409999999999</v>
      </c>
      <c r="CB48" s="6">
        <v>1.797104</v>
      </c>
      <c r="CC48" s="6">
        <v>1.5163420000000001</v>
      </c>
      <c r="CD48" s="6">
        <v>1.9802090000000001</v>
      </c>
      <c r="CE48" s="6">
        <v>1.710224</v>
      </c>
      <c r="CF48" s="6">
        <v>1.491547</v>
      </c>
      <c r="CG48" s="6">
        <v>2.2108080000000001</v>
      </c>
      <c r="CH48" s="6">
        <v>2.7162549999999999</v>
      </c>
      <c r="CI48" s="6">
        <v>4.1594509999999998</v>
      </c>
      <c r="CJ48" s="6">
        <v>3.8351060000000001</v>
      </c>
      <c r="CK48" s="6">
        <v>3.726864</v>
      </c>
      <c r="CL48" s="6">
        <v>3.3164020000000001</v>
      </c>
      <c r="CM48" s="6">
        <v>3.6178590000000002</v>
      </c>
      <c r="CN48" s="6">
        <v>3.0549050000000002</v>
      </c>
      <c r="CO48" s="6">
        <v>3.0984880000000001</v>
      </c>
      <c r="CP48" s="6">
        <v>2.8823850000000002</v>
      </c>
      <c r="CQ48" s="6">
        <v>2.5081630000000001</v>
      </c>
      <c r="CR48" s="6">
        <v>2.706718</v>
      </c>
      <c r="CS48" s="6">
        <v>2.271271</v>
      </c>
      <c r="CT48" s="6">
        <v>2.5585170000000002</v>
      </c>
      <c r="CU48" s="6">
        <v>2.6595119999999999</v>
      </c>
      <c r="CV48" s="6">
        <v>2.8841019999999999</v>
      </c>
      <c r="CW48" s="6">
        <v>3.0766490000000002</v>
      </c>
      <c r="CX48" s="6">
        <v>3.7189480000000001</v>
      </c>
      <c r="CY48" s="6">
        <v>3.0554770000000002</v>
      </c>
      <c r="CZ48" s="6">
        <v>3.2409669999999999</v>
      </c>
      <c r="DA48" s="6">
        <v>3.0693049999999999</v>
      </c>
      <c r="DB48" s="6">
        <v>2.2950170000000001</v>
      </c>
      <c r="DC48" s="6">
        <v>2.2883420000000001</v>
      </c>
      <c r="DD48" s="6">
        <v>2.712631</v>
      </c>
      <c r="DE48" s="6">
        <v>2.5198939999999999</v>
      </c>
      <c r="DF48" s="6">
        <v>2.8101919999999998</v>
      </c>
      <c r="DG48" s="6">
        <v>2.6190760000000002</v>
      </c>
      <c r="DH48" s="6">
        <v>2.4077419999999998</v>
      </c>
      <c r="DI48" s="6">
        <v>2.0059589999999998</v>
      </c>
      <c r="DJ48" s="6">
        <v>1.765442</v>
      </c>
      <c r="DK48" s="6">
        <v>2.3413659999999998</v>
      </c>
      <c r="DL48" s="6">
        <v>2.2455219999999998</v>
      </c>
      <c r="DM48" s="6">
        <v>2.4971009999999998</v>
      </c>
      <c r="DN48" s="6">
        <v>2.8430939999999998</v>
      </c>
      <c r="DO48" s="6">
        <v>2.0665170000000002</v>
      </c>
      <c r="DP48" s="6">
        <v>1.860714</v>
      </c>
      <c r="DQ48" s="6">
        <v>-0.42963030000000002</v>
      </c>
      <c r="DR48" s="6">
        <v>-2.8721809999999999</v>
      </c>
      <c r="DS48" s="6">
        <v>-4.5463560000000003</v>
      </c>
      <c r="DT48" s="6">
        <v>-5.3115839999999999</v>
      </c>
      <c r="DU48" s="6">
        <v>-5.0133710000000002</v>
      </c>
      <c r="DV48" s="6">
        <v>-4.8790930000000001</v>
      </c>
      <c r="DW48" s="6">
        <v>-4.21896</v>
      </c>
      <c r="DX48" s="6">
        <v>-3.555679</v>
      </c>
      <c r="DY48" s="6">
        <v>-3.4939770000000001</v>
      </c>
      <c r="DZ48" s="6">
        <v>-3.8903240000000001</v>
      </c>
      <c r="EA48" s="6">
        <v>-3.7584300000000002</v>
      </c>
      <c r="EB48" s="6">
        <v>-3.0679699999999999</v>
      </c>
      <c r="EC48" s="6">
        <v>-3.6585809999999999</v>
      </c>
      <c r="ED48" s="6">
        <v>-3.6589619999999998</v>
      </c>
      <c r="EE48" s="6">
        <v>-3.2737729999999998</v>
      </c>
      <c r="EF48" s="6">
        <v>-3.8822169999999998</v>
      </c>
      <c r="EG48" s="6">
        <v>-3.8098339999999999</v>
      </c>
      <c r="EH48" s="6">
        <v>-4.1705129999999997</v>
      </c>
      <c r="EI48" s="6">
        <v>-4.1260719999999997</v>
      </c>
      <c r="EJ48" s="6">
        <v>-3.7539479999999998</v>
      </c>
      <c r="EK48" s="6">
        <v>-3.7944789999999999</v>
      </c>
      <c r="EL48" s="6">
        <v>-2.9991150000000002</v>
      </c>
      <c r="EM48" s="6">
        <v>-2.762413</v>
      </c>
      <c r="EN48" s="6">
        <v>-2.3518560000000002</v>
      </c>
      <c r="EO48" s="6">
        <v>-1.9005780000000001</v>
      </c>
      <c r="EP48" s="6">
        <v>-1.4745710000000001</v>
      </c>
      <c r="EQ48" s="6">
        <v>-1.5777589999999999</v>
      </c>
      <c r="ER48" s="6">
        <v>-1.261711</v>
      </c>
      <c r="ES48" s="6">
        <v>-1.009655</v>
      </c>
      <c r="ET48" s="6">
        <v>-1.7932889999999999</v>
      </c>
      <c r="EU48" s="6">
        <v>-1.375389</v>
      </c>
      <c r="EV48" s="6">
        <v>-1.179028</v>
      </c>
      <c r="EW48" s="6">
        <v>-1.1898040000000001</v>
      </c>
      <c r="EX48" s="6">
        <v>-1.066017</v>
      </c>
      <c r="EY48" s="6">
        <v>-0.81768039999999997</v>
      </c>
      <c r="EZ48" s="6">
        <v>-0.82168580000000002</v>
      </c>
      <c r="FA48" s="6">
        <v>0.2429962</v>
      </c>
      <c r="FB48" s="6">
        <v>0.64020160000000004</v>
      </c>
      <c r="FC48" s="6">
        <v>0.13885500000000001</v>
      </c>
      <c r="FD48" s="6">
        <v>8.5353849999999995E-2</v>
      </c>
      <c r="FE48" s="6">
        <v>-0.53882600000000003</v>
      </c>
      <c r="FF48" s="6">
        <v>-0.53834919999999997</v>
      </c>
      <c r="FG48" s="6">
        <v>-0.52080150000000003</v>
      </c>
      <c r="FH48" s="6">
        <v>-0.51145549999999995</v>
      </c>
      <c r="FI48" s="6">
        <v>0.14553070000000001</v>
      </c>
      <c r="FJ48" s="6">
        <v>-9.536743E-5</v>
      </c>
      <c r="FK48" s="6">
        <v>-1.9015310000000001</v>
      </c>
      <c r="FL48" s="6">
        <v>-11.70998</v>
      </c>
      <c r="FM48" s="6">
        <v>-1.395035</v>
      </c>
      <c r="FN48" s="6">
        <v>-3.9134030000000002</v>
      </c>
      <c r="FO48" s="6">
        <v>-3.688431</v>
      </c>
      <c r="FP48" s="6">
        <v>-6.3991549999999994E-2</v>
      </c>
      <c r="FQ48" s="6">
        <v>0.13532640000000001</v>
      </c>
      <c r="FR48" s="6">
        <v>1.6385080000000001</v>
      </c>
      <c r="FS48" s="6">
        <v>1.2750630000000001</v>
      </c>
      <c r="FT48" s="6">
        <v>1.171875</v>
      </c>
      <c r="FU48" s="6">
        <v>1.3302799999999999</v>
      </c>
      <c r="FV48" s="6">
        <v>0.87709429999999999</v>
      </c>
      <c r="FW48" s="6">
        <v>0.37918089999999999</v>
      </c>
      <c r="FX48" s="6">
        <v>0.50849909999999998</v>
      </c>
      <c r="FY48" s="6">
        <v>0.80633160000000004</v>
      </c>
      <c r="FZ48" s="6">
        <v>9.5367430000000003E-2</v>
      </c>
      <c r="GA48" s="6">
        <v>5.0544739999999998E-2</v>
      </c>
      <c r="GB48" s="6">
        <v>-7.953644E-2</v>
      </c>
      <c r="GC48" s="6">
        <v>-0.11434560000000001</v>
      </c>
      <c r="GD48" s="6">
        <v>-9.7560880000000003E-2</v>
      </c>
      <c r="GE48" s="6">
        <v>-7.3528289999999996E-2</v>
      </c>
      <c r="GF48" s="6">
        <v>0.36277769999999998</v>
      </c>
      <c r="GG48" s="6">
        <v>0.3804207</v>
      </c>
      <c r="GH48" s="6">
        <v>0.39596559999999997</v>
      </c>
      <c r="GI48" s="6">
        <v>0.27732849999999998</v>
      </c>
      <c r="GJ48" s="6">
        <v>0.1422882</v>
      </c>
      <c r="GK48" s="6">
        <v>5.3405759999999997E-3</v>
      </c>
      <c r="GL48" s="6">
        <v>-7.9059599999999994E-2</v>
      </c>
      <c r="GM48" s="6">
        <v>-6.1893459999999997E-2</v>
      </c>
      <c r="GN48" s="6">
        <v>-0.1009941</v>
      </c>
      <c r="GO48" s="6">
        <v>-3.3187870000000001E-2</v>
      </c>
      <c r="GP48" s="6">
        <v>5.7506559999999998E-2</v>
      </c>
      <c r="GQ48" s="6">
        <v>0.1163483</v>
      </c>
      <c r="GR48" s="6">
        <v>0.63390729999999995</v>
      </c>
      <c r="GS48" s="6">
        <v>0.76017380000000001</v>
      </c>
      <c r="GT48" s="6">
        <v>0.76322559999999995</v>
      </c>
      <c r="GU48" s="6">
        <v>0.55932999999999999</v>
      </c>
      <c r="GV48" s="6">
        <v>0.2259254</v>
      </c>
      <c r="GW48" s="6">
        <v>3.8814540000000002E-2</v>
      </c>
      <c r="GX48" s="6">
        <v>-5.9795380000000002E-2</v>
      </c>
      <c r="GY48" s="6">
        <v>-0.17375950000000001</v>
      </c>
      <c r="GZ48" s="6">
        <v>-8.0871579999999998E-2</v>
      </c>
      <c r="HA48" s="6">
        <v>-8.8596339999999996E-2</v>
      </c>
      <c r="HB48" s="6">
        <v>-0.1170158</v>
      </c>
      <c r="HC48" s="6">
        <v>-5.5885310000000001E-2</v>
      </c>
      <c r="HD48" s="6">
        <v>-3.6621090000000002E-2</v>
      </c>
      <c r="HE48" s="6">
        <v>-2.479553E-2</v>
      </c>
      <c r="HF48" s="6">
        <v>8.4877010000000003E-3</v>
      </c>
      <c r="HG48" s="6">
        <v>7.4386599999999997E-3</v>
      </c>
      <c r="HH48" s="6">
        <v>-8.8787080000000004E-2</v>
      </c>
      <c r="HI48" s="6">
        <v>-0.1262665</v>
      </c>
      <c r="HJ48" s="6">
        <v>-0.13580320000000001</v>
      </c>
      <c r="HK48" s="6">
        <v>-0.10747909999999999</v>
      </c>
      <c r="HL48" s="6">
        <v>-8.7738040000000003E-2</v>
      </c>
      <c r="HM48" s="6">
        <v>-5.4359440000000002E-2</v>
      </c>
      <c r="HN48" s="6">
        <v>-5.1498410000000001E-2</v>
      </c>
      <c r="HO48" t="s">
        <v>335</v>
      </c>
      <c r="HP48" t="b">
        <v>0</v>
      </c>
      <c r="HQ48" t="s">
        <v>242</v>
      </c>
      <c r="HR48" t="s">
        <v>242</v>
      </c>
      <c r="HS48" t="s">
        <v>242</v>
      </c>
      <c r="HT48" t="s">
        <v>242</v>
      </c>
      <c r="HU48" t="s">
        <v>242</v>
      </c>
      <c r="HV48" t="s">
        <v>335</v>
      </c>
      <c r="HW48" t="s">
        <v>242</v>
      </c>
      <c r="HX48" t="s">
        <v>245</v>
      </c>
      <c r="HY48" t="s">
        <v>336</v>
      </c>
      <c r="HZ48" t="s">
        <v>337</v>
      </c>
    </row>
    <row r="49" spans="1:234">
      <c r="A49" t="s">
        <v>234</v>
      </c>
      <c r="B49" t="s">
        <v>1134</v>
      </c>
      <c r="C49" t="s">
        <v>2</v>
      </c>
      <c r="D49" t="s">
        <v>242</v>
      </c>
      <c r="E49" t="s">
        <v>330</v>
      </c>
      <c r="F49" t="s">
        <v>239</v>
      </c>
      <c r="G49" s="5">
        <v>56307.5</v>
      </c>
      <c r="H49" s="5">
        <v>56330</v>
      </c>
      <c r="I49" s="5">
        <v>56337</v>
      </c>
      <c r="J49" s="5">
        <v>56344</v>
      </c>
      <c r="K49" s="5">
        <v>56351</v>
      </c>
      <c r="L49" s="5">
        <v>56358</v>
      </c>
      <c r="M49" s="5">
        <v>56341.25</v>
      </c>
      <c r="N49" s="5">
        <v>56324.5</v>
      </c>
      <c r="O49" s="5">
        <v>56307.75</v>
      </c>
      <c r="P49" s="5">
        <v>56291</v>
      </c>
      <c r="Q49" s="5">
        <v>56297.25</v>
      </c>
      <c r="R49" s="5">
        <v>56303.5</v>
      </c>
      <c r="S49" s="5">
        <v>56309.75</v>
      </c>
      <c r="T49" s="5">
        <v>56316</v>
      </c>
      <c r="U49" s="5">
        <v>56339.25</v>
      </c>
      <c r="V49" s="5">
        <v>56362.5</v>
      </c>
      <c r="W49" s="5">
        <v>56385.75</v>
      </c>
      <c r="X49" s="5">
        <v>56409</v>
      </c>
      <c r="Y49" s="5">
        <v>56445.25</v>
      </c>
      <c r="Z49" s="5">
        <v>56481.5</v>
      </c>
      <c r="AA49" s="5">
        <v>56517.75</v>
      </c>
      <c r="AB49" s="5">
        <v>56554</v>
      </c>
      <c r="AC49" s="5">
        <v>56586.5</v>
      </c>
      <c r="AD49" s="5">
        <v>56619</v>
      </c>
      <c r="AE49" s="5">
        <v>56651.5</v>
      </c>
      <c r="AF49" s="5">
        <v>56684</v>
      </c>
      <c r="AG49" s="5">
        <v>56714</v>
      </c>
      <c r="AH49" s="5">
        <v>56744</v>
      </c>
      <c r="AI49" s="5">
        <v>56774</v>
      </c>
      <c r="AJ49" s="5">
        <v>56804</v>
      </c>
      <c r="AK49" s="5">
        <v>56832</v>
      </c>
      <c r="AL49" s="5">
        <v>56860</v>
      </c>
      <c r="AM49" s="5">
        <v>56888</v>
      </c>
      <c r="AN49" s="5">
        <v>56916</v>
      </c>
      <c r="AO49" s="5">
        <v>56956.25</v>
      </c>
      <c r="AP49" s="5">
        <v>56996.5</v>
      </c>
      <c r="AQ49" s="5">
        <v>57036.75</v>
      </c>
      <c r="AR49" s="5">
        <v>57077</v>
      </c>
      <c r="AS49" s="5">
        <v>57117.25</v>
      </c>
      <c r="AT49" s="5">
        <v>57157.5</v>
      </c>
      <c r="AU49" s="5">
        <v>57197.75</v>
      </c>
      <c r="AV49" s="5">
        <v>57238</v>
      </c>
      <c r="AW49" s="5">
        <v>57288.25</v>
      </c>
      <c r="AX49" s="5">
        <v>57338.5</v>
      </c>
      <c r="AY49" s="5">
        <v>57388.75</v>
      </c>
      <c r="AZ49" s="5">
        <v>57439</v>
      </c>
      <c r="BA49" s="5">
        <v>57475.5</v>
      </c>
      <c r="BB49" s="5">
        <v>57512</v>
      </c>
      <c r="BC49" s="5">
        <v>57548.5</v>
      </c>
      <c r="BD49" s="5">
        <v>57585</v>
      </c>
      <c r="BE49" s="5">
        <v>57617.25</v>
      </c>
      <c r="BF49" s="5">
        <v>57649.5</v>
      </c>
      <c r="BG49" s="5">
        <v>57681.75</v>
      </c>
      <c r="BH49" s="5">
        <v>57714</v>
      </c>
      <c r="BI49" s="5">
        <v>57751</v>
      </c>
      <c r="BJ49" s="5">
        <v>57788</v>
      </c>
      <c r="BK49" s="5">
        <v>57825</v>
      </c>
      <c r="BL49" s="5">
        <v>57862</v>
      </c>
      <c r="BM49" s="5">
        <v>57902.75</v>
      </c>
      <c r="BN49" s="5">
        <v>57943.5</v>
      </c>
      <c r="BO49" s="5">
        <v>57984.25</v>
      </c>
      <c r="BP49" s="5">
        <v>58025</v>
      </c>
      <c r="BQ49" s="5">
        <v>58059.75</v>
      </c>
      <c r="BR49" s="5">
        <v>58094.5</v>
      </c>
      <c r="BS49" s="5">
        <v>58129.25</v>
      </c>
      <c r="BT49" s="5">
        <v>58164</v>
      </c>
      <c r="BU49" s="5">
        <v>58201.5</v>
      </c>
      <c r="BV49" s="5">
        <v>58239</v>
      </c>
      <c r="BW49" s="5">
        <v>58276.5</v>
      </c>
      <c r="BX49" s="5">
        <v>58314</v>
      </c>
      <c r="BY49" s="5">
        <v>58354.25</v>
      </c>
      <c r="BZ49" s="5">
        <v>58394.5</v>
      </c>
      <c r="CA49" s="5">
        <v>58434.75</v>
      </c>
      <c r="CB49" s="5">
        <v>58475</v>
      </c>
      <c r="CC49" s="5">
        <v>58527.25</v>
      </c>
      <c r="CD49" s="5">
        <v>58579.5</v>
      </c>
      <c r="CE49" s="5">
        <v>58631.75</v>
      </c>
      <c r="CF49" s="5">
        <v>58684</v>
      </c>
      <c r="CG49" s="5">
        <v>58734.5</v>
      </c>
      <c r="CH49" s="5">
        <v>58785</v>
      </c>
      <c r="CI49" s="5">
        <v>58835.5</v>
      </c>
      <c r="CJ49" s="5">
        <v>58886</v>
      </c>
      <c r="CK49" s="5">
        <v>58942.75</v>
      </c>
      <c r="CL49" s="5">
        <v>58999.5</v>
      </c>
      <c r="CM49" s="5">
        <v>59056.25</v>
      </c>
      <c r="CN49" s="5">
        <v>59113</v>
      </c>
      <c r="CO49" s="5">
        <v>59176.25</v>
      </c>
      <c r="CP49" s="5">
        <v>59239.5</v>
      </c>
      <c r="CQ49" s="5">
        <v>59302.75</v>
      </c>
      <c r="CR49" s="5">
        <v>59366</v>
      </c>
      <c r="CS49" s="5">
        <v>59433.75</v>
      </c>
      <c r="CT49" s="5">
        <v>59501.5</v>
      </c>
      <c r="CU49" s="5">
        <v>59569.25</v>
      </c>
      <c r="CV49" s="5">
        <v>59637</v>
      </c>
      <c r="CW49" s="5">
        <v>59715.25</v>
      </c>
      <c r="CX49" s="5">
        <v>59793.5</v>
      </c>
      <c r="CY49" s="5">
        <v>59871.75</v>
      </c>
      <c r="CZ49" s="5">
        <v>59950</v>
      </c>
      <c r="DA49" s="5">
        <v>60065.75</v>
      </c>
      <c r="DB49" s="5">
        <v>60181.5</v>
      </c>
      <c r="DC49" s="5">
        <v>60297.25</v>
      </c>
      <c r="DD49" s="5">
        <v>60413</v>
      </c>
      <c r="DE49" s="5">
        <v>60516.5</v>
      </c>
      <c r="DF49" s="5">
        <v>60620</v>
      </c>
      <c r="DG49" s="5">
        <v>60723.5</v>
      </c>
      <c r="DH49" s="5">
        <v>60827</v>
      </c>
      <c r="DI49" s="5">
        <v>60950</v>
      </c>
      <c r="DJ49" s="5">
        <v>61073</v>
      </c>
      <c r="DK49" s="5">
        <v>61196</v>
      </c>
      <c r="DL49" s="5">
        <v>61319</v>
      </c>
      <c r="DM49" s="5">
        <v>61445.25</v>
      </c>
      <c r="DN49" s="5">
        <v>61571.5</v>
      </c>
      <c r="DO49" s="5">
        <v>61697.75</v>
      </c>
      <c r="DP49" s="5">
        <v>61824</v>
      </c>
      <c r="DQ49" s="5">
        <v>61933.25</v>
      </c>
      <c r="DR49" s="5">
        <v>62042.5</v>
      </c>
      <c r="DS49" s="5">
        <v>62151.75</v>
      </c>
      <c r="DT49" s="5">
        <v>62261</v>
      </c>
      <c r="DU49" s="5">
        <v>62385.75</v>
      </c>
      <c r="DV49" s="5">
        <v>62510.5</v>
      </c>
      <c r="DW49" s="5">
        <v>62635.25</v>
      </c>
      <c r="DX49" s="5">
        <v>62760</v>
      </c>
      <c r="DY49" s="5">
        <v>62891.25</v>
      </c>
      <c r="DZ49" s="5">
        <v>63022.5</v>
      </c>
      <c r="EA49" s="5">
        <v>63153.75</v>
      </c>
      <c r="EB49" s="5">
        <v>63285</v>
      </c>
      <c r="EC49" s="5">
        <v>63390</v>
      </c>
      <c r="ED49" s="5">
        <v>63495</v>
      </c>
      <c r="EE49" s="5">
        <v>63600</v>
      </c>
      <c r="EF49" s="5">
        <v>63705</v>
      </c>
      <c r="EG49" s="5">
        <v>63805.25</v>
      </c>
      <c r="EH49" s="5">
        <v>63905.5</v>
      </c>
      <c r="EI49" s="5">
        <v>64005.75</v>
      </c>
      <c r="EJ49" s="5">
        <v>64106</v>
      </c>
      <c r="EK49" s="5">
        <v>64228.75</v>
      </c>
      <c r="EL49" s="5">
        <v>64351.5</v>
      </c>
      <c r="EM49" s="5">
        <v>64474.25</v>
      </c>
      <c r="EN49" s="5">
        <v>64597</v>
      </c>
      <c r="EO49" s="5">
        <v>64725.25</v>
      </c>
      <c r="EP49" s="5">
        <v>64853.5</v>
      </c>
      <c r="EQ49" s="5">
        <v>64981.75</v>
      </c>
      <c r="ER49" s="5">
        <v>65110</v>
      </c>
      <c r="ES49" s="5">
        <v>65244.5</v>
      </c>
      <c r="ET49" s="5">
        <v>65379</v>
      </c>
      <c r="EU49" s="5">
        <v>65513.5</v>
      </c>
      <c r="EV49" s="5">
        <v>65648</v>
      </c>
      <c r="EW49" s="5">
        <v>65746</v>
      </c>
      <c r="EX49" s="5">
        <v>65844</v>
      </c>
      <c r="EY49" s="5">
        <v>65942</v>
      </c>
      <c r="EZ49" s="5">
        <v>66040</v>
      </c>
      <c r="FA49" s="5">
        <v>66139</v>
      </c>
      <c r="FB49" s="5">
        <v>66238</v>
      </c>
      <c r="FC49" s="5">
        <v>66337</v>
      </c>
      <c r="FD49" s="5">
        <v>66436</v>
      </c>
      <c r="FE49" s="5">
        <v>66526.25</v>
      </c>
      <c r="FF49" s="5">
        <v>66616.5</v>
      </c>
      <c r="FG49" s="5">
        <v>66706.75</v>
      </c>
      <c r="FH49" s="5">
        <v>66797</v>
      </c>
      <c r="FI49" s="5">
        <v>66868</v>
      </c>
      <c r="FJ49" s="5">
        <v>66939</v>
      </c>
      <c r="FK49" s="5">
        <v>67010</v>
      </c>
      <c r="FL49" s="5">
        <v>67081</v>
      </c>
      <c r="FM49" s="5">
        <v>67067.25</v>
      </c>
      <c r="FN49" s="5">
        <v>67053.5</v>
      </c>
      <c r="FO49" s="5">
        <v>67039.75</v>
      </c>
      <c r="FP49" s="5">
        <v>67026</v>
      </c>
      <c r="FQ49" s="6">
        <v>67185.16</v>
      </c>
      <c r="FR49" s="6">
        <v>67344.02</v>
      </c>
      <c r="FS49" s="6">
        <v>67502.880000000005</v>
      </c>
      <c r="FT49" s="6">
        <v>67661.75</v>
      </c>
      <c r="FU49" s="6">
        <v>67833.87</v>
      </c>
      <c r="FV49" s="6">
        <v>68005.990000000005</v>
      </c>
      <c r="FW49" s="6">
        <v>68178.12</v>
      </c>
      <c r="FX49" s="6">
        <v>68350.23</v>
      </c>
      <c r="FY49" s="6">
        <v>68515.88</v>
      </c>
      <c r="FZ49" s="6">
        <v>68681.53</v>
      </c>
      <c r="GA49" s="6">
        <v>68847.179999999993</v>
      </c>
      <c r="GB49" s="6">
        <v>69012.83</v>
      </c>
      <c r="GC49" s="6">
        <v>69157.8</v>
      </c>
      <c r="GD49" s="6">
        <v>69302.78</v>
      </c>
      <c r="GE49" s="6">
        <v>69447.77</v>
      </c>
      <c r="GF49" s="6">
        <v>69592.740000000005</v>
      </c>
      <c r="GG49" s="6">
        <v>69715.78</v>
      </c>
      <c r="GH49" s="6">
        <v>69838.820000000007</v>
      </c>
      <c r="GI49" s="6">
        <v>69961.86</v>
      </c>
      <c r="GJ49" s="6">
        <v>70084.899999999994</v>
      </c>
      <c r="GK49" s="6">
        <v>70185.539999999994</v>
      </c>
      <c r="GL49" s="6">
        <v>70286.179999999993</v>
      </c>
      <c r="GM49" s="6">
        <v>70386.820000000007</v>
      </c>
      <c r="GN49" s="6">
        <v>70487.47</v>
      </c>
      <c r="GO49" s="6">
        <v>70565.240000000005</v>
      </c>
      <c r="GP49" s="6">
        <v>70643.02</v>
      </c>
      <c r="GQ49" s="6">
        <v>70720.800000000003</v>
      </c>
      <c r="GR49" s="6">
        <v>70798.59</v>
      </c>
      <c r="GS49" s="6">
        <v>70874.13</v>
      </c>
      <c r="GT49" s="6">
        <v>70949.679999999993</v>
      </c>
      <c r="GU49" s="6">
        <v>71025.23</v>
      </c>
      <c r="GV49" s="6">
        <v>71100.77</v>
      </c>
      <c r="GW49" s="6">
        <v>71174.05</v>
      </c>
      <c r="GX49" s="6">
        <v>71247.34</v>
      </c>
      <c r="GY49" s="6">
        <v>71320.62</v>
      </c>
      <c r="GZ49" s="6">
        <v>71393.899999999994</v>
      </c>
      <c r="HA49" s="6">
        <v>71464.95</v>
      </c>
      <c r="HB49" s="6">
        <v>71535.98</v>
      </c>
      <c r="HC49" s="6">
        <v>71607.02</v>
      </c>
      <c r="HD49" s="6">
        <v>71678.070000000007</v>
      </c>
      <c r="HE49" s="6">
        <v>71746.95</v>
      </c>
      <c r="HF49" s="6">
        <v>71815.839999999997</v>
      </c>
      <c r="HG49" s="6">
        <v>71884.710000000006</v>
      </c>
      <c r="HH49" s="6">
        <v>71953.59</v>
      </c>
      <c r="HI49" s="6">
        <v>72020.33</v>
      </c>
      <c r="HJ49" s="6">
        <v>72087.070000000007</v>
      </c>
      <c r="HK49" s="6">
        <v>72153.8</v>
      </c>
      <c r="HL49" s="6">
        <v>72220.539999999994</v>
      </c>
      <c r="HM49" s="6">
        <v>72285.2</v>
      </c>
      <c r="HN49" s="6">
        <v>72349.88</v>
      </c>
      <c r="HO49" t="s">
        <v>240</v>
      </c>
      <c r="HP49" t="b">
        <v>0</v>
      </c>
      <c r="HQ49" t="s">
        <v>242</v>
      </c>
      <c r="HR49" t="s">
        <v>242</v>
      </c>
      <c r="HS49">
        <v>2021</v>
      </c>
      <c r="HT49">
        <v>2</v>
      </c>
      <c r="HU49" t="s">
        <v>242</v>
      </c>
      <c r="HV49" t="s">
        <v>1135</v>
      </c>
      <c r="HW49" t="s">
        <v>1136</v>
      </c>
      <c r="HX49" t="s">
        <v>245</v>
      </c>
      <c r="HY49" t="s">
        <v>1137</v>
      </c>
      <c r="HZ49" t="s">
        <v>337</v>
      </c>
    </row>
    <row r="50" spans="1:234">
      <c r="A50" t="s">
        <v>234</v>
      </c>
      <c r="B50" t="s">
        <v>235</v>
      </c>
      <c r="C50" t="s">
        <v>1198</v>
      </c>
      <c r="D50" t="s">
        <v>237</v>
      </c>
      <c r="E50" t="s">
        <v>238</v>
      </c>
      <c r="F50" t="s">
        <v>239</v>
      </c>
      <c r="G50" s="5">
        <v>243513</v>
      </c>
      <c r="H50" s="5">
        <v>238722</v>
      </c>
      <c r="I50" s="5">
        <v>238432</v>
      </c>
      <c r="J50" s="5">
        <v>235866</v>
      </c>
      <c r="K50" s="5">
        <v>235712</v>
      </c>
      <c r="L50" s="5">
        <v>236272</v>
      </c>
      <c r="M50" s="5">
        <v>238846</v>
      </c>
      <c r="N50" s="5">
        <v>239131</v>
      </c>
      <c r="O50" s="5">
        <v>239578</v>
      </c>
      <c r="P50" s="5">
        <v>242095</v>
      </c>
      <c r="Q50" s="5">
        <v>242639</v>
      </c>
      <c r="R50" s="5">
        <v>244317</v>
      </c>
      <c r="S50" s="5">
        <v>249032</v>
      </c>
      <c r="T50" s="5">
        <v>250761</v>
      </c>
      <c r="U50" s="5">
        <v>253655</v>
      </c>
      <c r="V50" s="5">
        <v>255533</v>
      </c>
      <c r="W50" s="5">
        <v>257683</v>
      </c>
      <c r="X50" s="5">
        <v>255100</v>
      </c>
      <c r="Y50" s="5">
        <v>256975</v>
      </c>
      <c r="Z50" s="5">
        <v>261627</v>
      </c>
      <c r="AA50" s="5">
        <v>264127</v>
      </c>
      <c r="AB50" s="5">
        <v>269787</v>
      </c>
      <c r="AC50" s="5">
        <v>269737</v>
      </c>
      <c r="AD50" s="5">
        <v>269896</v>
      </c>
      <c r="AE50" s="5">
        <v>272720</v>
      </c>
      <c r="AF50" s="5">
        <v>275136</v>
      </c>
      <c r="AG50" s="5">
        <v>276863</v>
      </c>
      <c r="AH50" s="5">
        <v>282193</v>
      </c>
      <c r="AI50" s="5">
        <v>284172</v>
      </c>
      <c r="AJ50" s="5">
        <v>288385</v>
      </c>
      <c r="AK50" s="5">
        <v>295493</v>
      </c>
      <c r="AL50" s="5">
        <v>298855</v>
      </c>
      <c r="AM50" s="5">
        <v>303698</v>
      </c>
      <c r="AN50" s="5">
        <v>305281</v>
      </c>
      <c r="AO50" s="5">
        <v>309097</v>
      </c>
      <c r="AP50" s="5">
        <v>311574</v>
      </c>
      <c r="AQ50" s="5">
        <v>313083</v>
      </c>
      <c r="AR50" s="5">
        <v>315039</v>
      </c>
      <c r="AS50" s="5">
        <v>315554</v>
      </c>
      <c r="AT50" s="5">
        <v>315515</v>
      </c>
      <c r="AU50" s="5">
        <v>317117</v>
      </c>
      <c r="AV50" s="5">
        <v>319239</v>
      </c>
      <c r="AW50" s="5">
        <v>315744</v>
      </c>
      <c r="AX50" s="5">
        <v>314148</v>
      </c>
      <c r="AY50" s="5">
        <v>312596</v>
      </c>
      <c r="AZ50" s="5">
        <v>312235</v>
      </c>
      <c r="BA50" s="5">
        <v>311624</v>
      </c>
      <c r="BB50" s="5">
        <v>312006</v>
      </c>
      <c r="BC50" s="5">
        <v>311904</v>
      </c>
      <c r="BD50" s="5">
        <v>311418</v>
      </c>
      <c r="BE50" s="5">
        <v>312896</v>
      </c>
      <c r="BF50" s="5">
        <v>315307</v>
      </c>
      <c r="BG50" s="5">
        <v>316882</v>
      </c>
      <c r="BH50" s="5">
        <v>318302</v>
      </c>
      <c r="BI50" s="5">
        <v>321218</v>
      </c>
      <c r="BJ50" s="5">
        <v>323400</v>
      </c>
      <c r="BK50" s="5">
        <v>326585</v>
      </c>
      <c r="BL50" s="5">
        <v>329584</v>
      </c>
      <c r="BM50" s="5">
        <v>332911</v>
      </c>
      <c r="BN50" s="5">
        <v>334363</v>
      </c>
      <c r="BO50" s="5">
        <v>336090</v>
      </c>
      <c r="BP50" s="5">
        <v>336789</v>
      </c>
      <c r="BQ50" s="5">
        <v>340542</v>
      </c>
      <c r="BR50" s="5">
        <v>341602</v>
      </c>
      <c r="BS50" s="5">
        <v>343859</v>
      </c>
      <c r="BT50" s="5">
        <v>344979</v>
      </c>
      <c r="BU50" s="5">
        <v>348214</v>
      </c>
      <c r="BV50" s="5">
        <v>352958</v>
      </c>
      <c r="BW50" s="5">
        <v>358611</v>
      </c>
      <c r="BX50" s="5">
        <v>362573</v>
      </c>
      <c r="BY50" s="5">
        <v>365942</v>
      </c>
      <c r="BZ50" s="5">
        <v>371341</v>
      </c>
      <c r="CA50" s="5">
        <v>374037</v>
      </c>
      <c r="CB50" s="5">
        <v>376421</v>
      </c>
      <c r="CC50" s="5">
        <v>377650</v>
      </c>
      <c r="CD50" s="5">
        <v>380155</v>
      </c>
      <c r="CE50" s="5">
        <v>382789</v>
      </c>
      <c r="CF50" s="5">
        <v>384605</v>
      </c>
      <c r="CG50" s="5">
        <v>390758</v>
      </c>
      <c r="CH50" s="5">
        <v>396357</v>
      </c>
      <c r="CI50" s="5">
        <v>401242</v>
      </c>
      <c r="CJ50" s="5">
        <v>404196</v>
      </c>
      <c r="CK50" s="5">
        <v>406795</v>
      </c>
      <c r="CL50" s="5">
        <v>409411</v>
      </c>
      <c r="CM50" s="5">
        <v>413054</v>
      </c>
      <c r="CN50" s="5">
        <v>414878</v>
      </c>
      <c r="CO50" s="5">
        <v>417085</v>
      </c>
      <c r="CP50" s="5">
        <v>418445</v>
      </c>
      <c r="CQ50" s="5">
        <v>419534</v>
      </c>
      <c r="CR50" s="5">
        <v>421587</v>
      </c>
      <c r="CS50" s="5">
        <v>424425</v>
      </c>
      <c r="CT50" s="5">
        <v>427725</v>
      </c>
      <c r="CU50" s="5">
        <v>430832</v>
      </c>
      <c r="CV50" s="5">
        <v>434837</v>
      </c>
      <c r="CW50" s="5">
        <v>438710</v>
      </c>
      <c r="CX50" s="5">
        <v>442172</v>
      </c>
      <c r="CY50" s="5">
        <v>443853</v>
      </c>
      <c r="CZ50" s="5">
        <v>446443</v>
      </c>
      <c r="DA50" s="5">
        <v>448171</v>
      </c>
      <c r="DB50" s="5">
        <v>450464</v>
      </c>
      <c r="DC50" s="5">
        <v>453784</v>
      </c>
      <c r="DD50" s="5">
        <v>457557</v>
      </c>
      <c r="DE50" s="5">
        <v>461135</v>
      </c>
      <c r="DF50" s="5">
        <v>465451</v>
      </c>
      <c r="DG50" s="5">
        <v>467840</v>
      </c>
      <c r="DH50" s="5">
        <v>469655</v>
      </c>
      <c r="DI50" s="5">
        <v>470918</v>
      </c>
      <c r="DJ50" s="5">
        <v>473372</v>
      </c>
      <c r="DK50" s="5">
        <v>477823</v>
      </c>
      <c r="DL50" s="5">
        <v>481314</v>
      </c>
      <c r="DM50" s="5">
        <v>484544</v>
      </c>
      <c r="DN50" s="5">
        <v>487413</v>
      </c>
      <c r="DO50" s="5">
        <v>489783</v>
      </c>
      <c r="DP50" s="5">
        <v>487386</v>
      </c>
      <c r="DQ50" s="5">
        <v>479872</v>
      </c>
      <c r="DR50" s="5">
        <v>469694</v>
      </c>
      <c r="DS50" s="5">
        <v>460105</v>
      </c>
      <c r="DT50" s="5">
        <v>458599</v>
      </c>
      <c r="DU50" s="5">
        <v>458875</v>
      </c>
      <c r="DV50" s="5">
        <v>460238</v>
      </c>
      <c r="DW50" s="5">
        <v>464543</v>
      </c>
      <c r="DX50" s="5">
        <v>469606</v>
      </c>
      <c r="DY50" s="5">
        <v>472199</v>
      </c>
      <c r="DZ50" s="5">
        <v>472612</v>
      </c>
      <c r="EA50" s="5">
        <v>473819</v>
      </c>
      <c r="EB50" s="5">
        <v>474365</v>
      </c>
      <c r="EC50" s="5">
        <v>475813</v>
      </c>
      <c r="ED50" s="5">
        <v>476479</v>
      </c>
      <c r="EE50" s="5">
        <v>480632</v>
      </c>
      <c r="EF50" s="5">
        <v>479979</v>
      </c>
      <c r="EG50" s="5">
        <v>484579</v>
      </c>
      <c r="EH50" s="5">
        <v>484039</v>
      </c>
      <c r="EI50" s="5">
        <v>485409</v>
      </c>
      <c r="EJ50" s="5">
        <v>488930</v>
      </c>
      <c r="EK50" s="5">
        <v>493002</v>
      </c>
      <c r="EL50" s="5">
        <v>496466</v>
      </c>
      <c r="EM50" s="5">
        <v>500552</v>
      </c>
      <c r="EN50" s="5">
        <v>504939</v>
      </c>
      <c r="EO50" s="5">
        <v>508741</v>
      </c>
      <c r="EP50" s="5">
        <v>512334</v>
      </c>
      <c r="EQ50" s="5">
        <v>513850</v>
      </c>
      <c r="ER50" s="5">
        <v>516876</v>
      </c>
      <c r="ES50" s="5">
        <v>518915</v>
      </c>
      <c r="ET50" s="5">
        <v>521920</v>
      </c>
      <c r="EU50" s="5">
        <v>523813</v>
      </c>
      <c r="EV50" s="5">
        <v>526750</v>
      </c>
      <c r="EW50" s="5">
        <v>528712</v>
      </c>
      <c r="EX50" s="5">
        <v>532082</v>
      </c>
      <c r="EY50" s="5">
        <v>536566</v>
      </c>
      <c r="EZ50" s="5">
        <v>540020</v>
      </c>
      <c r="FA50" s="5">
        <v>543452</v>
      </c>
      <c r="FB50" s="5">
        <v>547377</v>
      </c>
      <c r="FC50" s="5">
        <v>547688</v>
      </c>
      <c r="FD50" s="5">
        <v>548600</v>
      </c>
      <c r="FE50" s="5">
        <v>550425</v>
      </c>
      <c r="FF50" s="5">
        <v>551128</v>
      </c>
      <c r="FG50" s="5">
        <v>555141</v>
      </c>
      <c r="FH50" s="5">
        <v>556932</v>
      </c>
      <c r="FI50" s="5">
        <v>560987</v>
      </c>
      <c r="FJ50" s="5">
        <v>560861</v>
      </c>
      <c r="FK50" s="5">
        <v>545597</v>
      </c>
      <c r="FL50" s="5">
        <v>434718</v>
      </c>
      <c r="FM50" s="5">
        <v>507643</v>
      </c>
      <c r="FN50" s="5">
        <v>514531</v>
      </c>
      <c r="FO50" s="5">
        <v>509261</v>
      </c>
      <c r="FP50" s="5">
        <v>546579</v>
      </c>
      <c r="FQ50" s="5">
        <v>555956</v>
      </c>
      <c r="FR50" s="5">
        <v>564407</v>
      </c>
      <c r="FS50" s="5">
        <v>567396</v>
      </c>
      <c r="FT50" s="5">
        <v>567889</v>
      </c>
      <c r="FU50" s="5">
        <v>567445</v>
      </c>
      <c r="FV50" s="5">
        <v>568034</v>
      </c>
      <c r="FW50" s="5">
        <v>569336</v>
      </c>
      <c r="FX50" s="5">
        <v>569364</v>
      </c>
      <c r="FY50" s="5">
        <v>568655</v>
      </c>
      <c r="FZ50" s="5">
        <v>566695</v>
      </c>
      <c r="GA50" s="6">
        <v>568298.4</v>
      </c>
      <c r="GB50" s="6">
        <v>570108.4</v>
      </c>
      <c r="GC50" s="6">
        <v>572322.19999999995</v>
      </c>
      <c r="GD50" s="6">
        <v>575181</v>
      </c>
      <c r="GE50" s="6">
        <v>578211.80000000005</v>
      </c>
      <c r="GF50" s="6">
        <v>583533.5</v>
      </c>
      <c r="GG50" s="6">
        <v>586763.9</v>
      </c>
      <c r="GH50" s="6">
        <v>590059.80000000005</v>
      </c>
      <c r="GI50" s="6">
        <v>592562.69999999995</v>
      </c>
      <c r="GJ50" s="6">
        <v>594821</v>
      </c>
      <c r="GK50" s="6">
        <v>597184</v>
      </c>
      <c r="GL50" s="6">
        <v>599906.69999999995</v>
      </c>
      <c r="GM50" s="6">
        <v>602834.1</v>
      </c>
      <c r="GN50" s="6">
        <v>605950.9</v>
      </c>
      <c r="GO50" s="6">
        <v>609399.6</v>
      </c>
      <c r="GP50" s="6">
        <v>613033.6</v>
      </c>
      <c r="GQ50" s="6">
        <v>616427.69999999995</v>
      </c>
      <c r="GR50" s="6">
        <v>622723.4</v>
      </c>
      <c r="GS50" s="6">
        <v>626907.9</v>
      </c>
      <c r="GT50" s="6">
        <v>630432.19999999995</v>
      </c>
      <c r="GU50" s="6">
        <v>632639.6</v>
      </c>
      <c r="GV50" s="6">
        <v>633939.1</v>
      </c>
      <c r="GW50" s="6">
        <v>636048.9</v>
      </c>
      <c r="GX50" s="6">
        <v>638731.1</v>
      </c>
      <c r="GY50" s="6">
        <v>641253</v>
      </c>
      <c r="GZ50" s="6">
        <v>645029.30000000005</v>
      </c>
      <c r="HA50" s="6">
        <v>648274.6</v>
      </c>
      <c r="HB50" s="6">
        <v>651397</v>
      </c>
      <c r="HC50" s="6">
        <v>655069.19999999995</v>
      </c>
      <c r="HD50" s="6">
        <v>658444.80000000005</v>
      </c>
      <c r="HE50" s="6">
        <v>661866.80000000005</v>
      </c>
      <c r="HF50" s="6">
        <v>665409.1</v>
      </c>
      <c r="HG50" s="6">
        <v>668622.80000000005</v>
      </c>
      <c r="HH50" s="6">
        <v>671193.1</v>
      </c>
      <c r="HI50" s="6">
        <v>674152.8</v>
      </c>
      <c r="HJ50" s="6">
        <v>677242.5</v>
      </c>
      <c r="HK50" s="6">
        <v>680586.6</v>
      </c>
      <c r="HL50" s="6">
        <v>683746.1</v>
      </c>
      <c r="HM50" s="6">
        <v>686957.9</v>
      </c>
      <c r="HN50" s="6">
        <v>689888.4</v>
      </c>
      <c r="HO50" t="s">
        <v>240</v>
      </c>
      <c r="HP50" t="b">
        <v>1</v>
      </c>
      <c r="HQ50" s="4" t="s">
        <v>241</v>
      </c>
      <c r="HR50" t="s">
        <v>242</v>
      </c>
      <c r="HS50">
        <v>2023</v>
      </c>
      <c r="HT50">
        <v>4</v>
      </c>
      <c r="HU50" t="s">
        <v>242</v>
      </c>
      <c r="HV50" t="s">
        <v>243</v>
      </c>
      <c r="HW50" s="4" t="s">
        <v>244</v>
      </c>
      <c r="HX50" t="s">
        <v>245</v>
      </c>
      <c r="HY50" t="s">
        <v>246</v>
      </c>
      <c r="HZ50" t="s">
        <v>1199</v>
      </c>
    </row>
    <row r="51" spans="1:234">
      <c r="A51" t="s">
        <v>234</v>
      </c>
      <c r="B51" t="s">
        <v>248</v>
      </c>
      <c r="C51" t="s">
        <v>1198</v>
      </c>
      <c r="D51" t="s">
        <v>237</v>
      </c>
      <c r="E51" t="s">
        <v>238</v>
      </c>
      <c r="F51" t="s">
        <v>239</v>
      </c>
      <c r="G51" s="5">
        <v>16902.32</v>
      </c>
      <c r="H51" s="5">
        <v>16614.330000000002</v>
      </c>
      <c r="I51" s="5">
        <v>16327.83</v>
      </c>
      <c r="J51" s="5">
        <v>15924.05</v>
      </c>
      <c r="K51" s="5">
        <v>15199.62</v>
      </c>
      <c r="L51" s="5">
        <v>15169.93</v>
      </c>
      <c r="M51" s="5">
        <v>15348.07</v>
      </c>
      <c r="N51" s="5">
        <v>15310.96</v>
      </c>
      <c r="O51" s="5">
        <v>15523.24</v>
      </c>
      <c r="P51" s="5">
        <v>15616.76</v>
      </c>
      <c r="Q51" s="5">
        <v>16225.4</v>
      </c>
      <c r="R51" s="5">
        <v>16090.31</v>
      </c>
      <c r="S51" s="5">
        <v>15748.88</v>
      </c>
      <c r="T51" s="5">
        <v>15854.28</v>
      </c>
      <c r="U51" s="5">
        <v>15805.29</v>
      </c>
      <c r="V51" s="5">
        <v>16939.43</v>
      </c>
      <c r="W51" s="5">
        <v>16934.98</v>
      </c>
      <c r="X51" s="5">
        <v>17746.990000000002</v>
      </c>
      <c r="Y51" s="5">
        <v>18134.439999999999</v>
      </c>
      <c r="Z51" s="5">
        <v>18793.55</v>
      </c>
      <c r="AA51" s="5">
        <v>20852.53</v>
      </c>
      <c r="AB51" s="5">
        <v>18483.29</v>
      </c>
      <c r="AC51" s="5">
        <v>18952.39</v>
      </c>
      <c r="AD51" s="5">
        <v>19072.63</v>
      </c>
      <c r="AE51" s="5">
        <v>19099.36</v>
      </c>
      <c r="AF51" s="5">
        <v>18161.16</v>
      </c>
      <c r="AG51" s="5">
        <v>19244.830000000002</v>
      </c>
      <c r="AH51" s="5">
        <v>19840.11</v>
      </c>
      <c r="AI51" s="5">
        <v>18507.05</v>
      </c>
      <c r="AJ51" s="5">
        <v>19126.080000000002</v>
      </c>
      <c r="AK51" s="5">
        <v>20724.86</v>
      </c>
      <c r="AL51" s="5">
        <v>22057.93</v>
      </c>
      <c r="AM51" s="5">
        <v>23012.45</v>
      </c>
      <c r="AN51" s="5">
        <v>24174.799999999999</v>
      </c>
      <c r="AO51" s="5">
        <v>25481.15</v>
      </c>
      <c r="AP51" s="5">
        <v>26202.61</v>
      </c>
      <c r="AQ51" s="5">
        <v>27256.59</v>
      </c>
      <c r="AR51" s="5">
        <v>27645.52</v>
      </c>
      <c r="AS51" s="5">
        <v>28356.59</v>
      </c>
      <c r="AT51" s="5">
        <v>27636.62</v>
      </c>
      <c r="AU51" s="5">
        <v>27712.32</v>
      </c>
      <c r="AV51" s="5">
        <v>28185.88</v>
      </c>
      <c r="AW51" s="5">
        <v>27636.62</v>
      </c>
      <c r="AX51" s="5">
        <v>27283.31</v>
      </c>
      <c r="AY51" s="5">
        <v>26756.32</v>
      </c>
      <c r="AZ51" s="5">
        <v>25637.02</v>
      </c>
      <c r="BA51" s="5">
        <v>24459.82</v>
      </c>
      <c r="BB51" s="5">
        <v>25089.24</v>
      </c>
      <c r="BC51" s="5">
        <v>25221.360000000001</v>
      </c>
      <c r="BD51" s="5">
        <v>24679.53</v>
      </c>
      <c r="BE51" s="5">
        <v>24639.45</v>
      </c>
      <c r="BF51" s="5">
        <v>23551.32</v>
      </c>
      <c r="BG51" s="5">
        <v>24131.75</v>
      </c>
      <c r="BH51" s="5">
        <v>23295.99</v>
      </c>
      <c r="BI51" s="5">
        <v>23316.77</v>
      </c>
      <c r="BJ51" s="5">
        <v>23784.38</v>
      </c>
      <c r="BK51" s="5">
        <v>24254.959999999999</v>
      </c>
      <c r="BL51" s="5">
        <v>24140.66</v>
      </c>
      <c r="BM51" s="5">
        <v>24977.91</v>
      </c>
      <c r="BN51" s="5">
        <v>25778.04</v>
      </c>
      <c r="BO51" s="5">
        <v>25285.200000000001</v>
      </c>
      <c r="BP51" s="5">
        <v>26178.85</v>
      </c>
      <c r="BQ51" s="5">
        <v>27471.84</v>
      </c>
      <c r="BR51" s="5">
        <v>27903.82</v>
      </c>
      <c r="BS51" s="5">
        <v>28742.55</v>
      </c>
      <c r="BT51" s="5">
        <v>29582.77</v>
      </c>
      <c r="BU51" s="5">
        <v>29891.54</v>
      </c>
      <c r="BV51" s="5">
        <v>29781.69</v>
      </c>
      <c r="BW51" s="5">
        <v>32718</v>
      </c>
      <c r="BX51" s="5">
        <v>34170</v>
      </c>
      <c r="BY51" s="5">
        <v>36256</v>
      </c>
      <c r="BZ51" s="5">
        <v>37199</v>
      </c>
      <c r="CA51" s="5">
        <v>37792</v>
      </c>
      <c r="CB51" s="5">
        <v>37625</v>
      </c>
      <c r="CC51" s="5">
        <v>37276</v>
      </c>
      <c r="CD51" s="5">
        <v>38212</v>
      </c>
      <c r="CE51" s="5">
        <v>37931</v>
      </c>
      <c r="CF51" s="5">
        <v>37959</v>
      </c>
      <c r="CG51" s="5">
        <v>39053</v>
      </c>
      <c r="CH51" s="5">
        <v>38646</v>
      </c>
      <c r="CI51" s="5">
        <v>40191</v>
      </c>
      <c r="CJ51" s="5">
        <v>42527</v>
      </c>
      <c r="CK51" s="5">
        <v>39666</v>
      </c>
      <c r="CL51" s="5">
        <v>41085</v>
      </c>
      <c r="CM51" s="5">
        <v>40854</v>
      </c>
      <c r="CN51" s="5">
        <v>41234</v>
      </c>
      <c r="CO51" s="5">
        <v>41229</v>
      </c>
      <c r="CP51" s="5">
        <v>39486</v>
      </c>
      <c r="CQ51" s="5">
        <v>38765</v>
      </c>
      <c r="CR51" s="5">
        <v>38387</v>
      </c>
      <c r="CS51" s="5">
        <v>40498</v>
      </c>
      <c r="CT51" s="5">
        <v>42138</v>
      </c>
      <c r="CU51" s="5">
        <v>42078</v>
      </c>
      <c r="CV51" s="5">
        <v>38092</v>
      </c>
      <c r="CW51" s="5">
        <v>39039</v>
      </c>
      <c r="CX51" s="5">
        <v>38809</v>
      </c>
      <c r="CY51" s="5">
        <v>39134</v>
      </c>
      <c r="CZ51" s="5">
        <v>36010</v>
      </c>
      <c r="DA51" s="5">
        <v>38148</v>
      </c>
      <c r="DB51" s="5">
        <v>38978</v>
      </c>
      <c r="DC51" s="5">
        <v>38771</v>
      </c>
      <c r="DD51" s="5">
        <v>39825</v>
      </c>
      <c r="DE51" s="5">
        <v>40879</v>
      </c>
      <c r="DF51" s="5">
        <v>40661</v>
      </c>
      <c r="DG51" s="5">
        <v>42723</v>
      </c>
      <c r="DH51" s="5">
        <v>41073</v>
      </c>
      <c r="DI51" s="5">
        <v>44219</v>
      </c>
      <c r="DJ51" s="5">
        <v>44291</v>
      </c>
      <c r="DK51" s="5">
        <v>46420</v>
      </c>
      <c r="DL51" s="5">
        <v>47070</v>
      </c>
      <c r="DM51" s="5">
        <v>44994</v>
      </c>
      <c r="DN51" s="5">
        <v>48770</v>
      </c>
      <c r="DO51" s="5">
        <v>45209</v>
      </c>
      <c r="DP51" s="5">
        <v>46925</v>
      </c>
      <c r="DQ51" s="5">
        <v>45148</v>
      </c>
      <c r="DR51" s="5">
        <v>43617</v>
      </c>
      <c r="DS51" s="5">
        <v>39697</v>
      </c>
      <c r="DT51" s="5">
        <v>37614</v>
      </c>
      <c r="DU51" s="5">
        <v>36801</v>
      </c>
      <c r="DV51" s="5">
        <v>36482</v>
      </c>
      <c r="DW51" s="5">
        <v>38204</v>
      </c>
      <c r="DX51" s="5">
        <v>37630</v>
      </c>
      <c r="DY51" s="5">
        <v>39313</v>
      </c>
      <c r="DZ51" s="5">
        <v>41914</v>
      </c>
      <c r="EA51" s="5">
        <v>39000</v>
      </c>
      <c r="EB51" s="5">
        <v>41219</v>
      </c>
      <c r="EC51" s="5">
        <v>42597</v>
      </c>
      <c r="ED51" s="5">
        <v>43649</v>
      </c>
      <c r="EE51" s="5">
        <v>45274</v>
      </c>
      <c r="EF51" s="5">
        <v>43325</v>
      </c>
      <c r="EG51" s="5">
        <v>43521</v>
      </c>
      <c r="EH51" s="5">
        <v>46059</v>
      </c>
      <c r="EI51" s="5">
        <v>44731</v>
      </c>
      <c r="EJ51" s="5">
        <v>45627</v>
      </c>
      <c r="EK51" s="5">
        <v>47234</v>
      </c>
      <c r="EL51" s="5">
        <v>47059</v>
      </c>
      <c r="EM51" s="5">
        <v>47997</v>
      </c>
      <c r="EN51" s="5">
        <v>48160</v>
      </c>
      <c r="EO51" s="5">
        <v>48500</v>
      </c>
      <c r="EP51" s="5">
        <v>50226</v>
      </c>
      <c r="EQ51" s="5">
        <v>53460</v>
      </c>
      <c r="ER51" s="5">
        <v>52038</v>
      </c>
      <c r="ES51" s="5">
        <v>52163</v>
      </c>
      <c r="ET51" s="5">
        <v>55620</v>
      </c>
      <c r="EU51" s="5">
        <v>56947</v>
      </c>
      <c r="EV51" s="5">
        <v>56796</v>
      </c>
      <c r="EW51" s="5">
        <v>58177</v>
      </c>
      <c r="EX51" s="5">
        <v>56045</v>
      </c>
      <c r="EY51" s="5">
        <v>57345</v>
      </c>
      <c r="EZ51" s="5">
        <v>57030</v>
      </c>
      <c r="FA51" s="5">
        <v>56048</v>
      </c>
      <c r="FB51" s="5">
        <v>57022</v>
      </c>
      <c r="FC51" s="5">
        <v>56689</v>
      </c>
      <c r="FD51" s="5">
        <v>55519</v>
      </c>
      <c r="FE51" s="5">
        <v>55578</v>
      </c>
      <c r="FF51" s="5">
        <v>55984</v>
      </c>
      <c r="FG51" s="5">
        <v>56579</v>
      </c>
      <c r="FH51" s="5">
        <v>57469</v>
      </c>
      <c r="FI51" s="5">
        <v>57240</v>
      </c>
      <c r="FJ51" s="5">
        <v>57293</v>
      </c>
      <c r="FK51" s="5">
        <v>55992</v>
      </c>
      <c r="FL51" s="5">
        <v>45262</v>
      </c>
      <c r="FM51" s="5">
        <v>50140</v>
      </c>
      <c r="FN51" s="5">
        <v>52906</v>
      </c>
      <c r="FO51" s="5">
        <v>48113</v>
      </c>
      <c r="FP51" s="5">
        <v>53705</v>
      </c>
      <c r="FQ51" s="5">
        <v>53035</v>
      </c>
      <c r="FR51" s="5">
        <v>53441</v>
      </c>
      <c r="FS51" s="5">
        <v>55098</v>
      </c>
      <c r="FT51" s="5">
        <v>56823</v>
      </c>
      <c r="FU51" s="5">
        <v>58076</v>
      </c>
      <c r="FV51" s="5">
        <v>58320</v>
      </c>
      <c r="FW51" s="5">
        <v>60776</v>
      </c>
      <c r="FX51" s="5">
        <v>61298</v>
      </c>
      <c r="FY51" s="5">
        <v>59581</v>
      </c>
      <c r="FZ51" s="5">
        <v>60498</v>
      </c>
      <c r="GA51" s="6">
        <v>59590.53</v>
      </c>
      <c r="GB51" s="6">
        <v>58905.25</v>
      </c>
      <c r="GC51" s="6">
        <v>58699.09</v>
      </c>
      <c r="GD51" s="6">
        <v>58858.98</v>
      </c>
      <c r="GE51" s="6">
        <v>59212.2</v>
      </c>
      <c r="GF51" s="6">
        <v>60016.72</v>
      </c>
      <c r="GG51" s="6">
        <v>60743.33</v>
      </c>
      <c r="GH51" s="6">
        <v>61577.98</v>
      </c>
      <c r="GI51" s="6">
        <v>62116.23</v>
      </c>
      <c r="GJ51" s="6">
        <v>62595.19</v>
      </c>
      <c r="GK51" s="6">
        <v>63020.88</v>
      </c>
      <c r="GL51" s="6">
        <v>63504.160000000003</v>
      </c>
      <c r="GM51" s="6">
        <v>64021.5</v>
      </c>
      <c r="GN51" s="6">
        <v>64574.71</v>
      </c>
      <c r="GO51" s="6">
        <v>65215.09</v>
      </c>
      <c r="GP51" s="6">
        <v>65902.62</v>
      </c>
      <c r="GQ51" s="6">
        <v>66579.03</v>
      </c>
      <c r="GR51" s="6">
        <v>67696.73</v>
      </c>
      <c r="GS51" s="6">
        <v>68682.48</v>
      </c>
      <c r="GT51" s="6">
        <v>69562.62</v>
      </c>
      <c r="GU51" s="6">
        <v>70055.179999999993</v>
      </c>
      <c r="GV51" s="6">
        <v>70268.539999999994</v>
      </c>
      <c r="GW51" s="6">
        <v>70499.899999999994</v>
      </c>
      <c r="GX51" s="6">
        <v>70831.490000000005</v>
      </c>
      <c r="GY51" s="6">
        <v>71240</v>
      </c>
      <c r="GZ51" s="6">
        <v>71868.69</v>
      </c>
      <c r="HA51" s="6">
        <v>72503.17</v>
      </c>
      <c r="HB51" s="6">
        <v>73144.47</v>
      </c>
      <c r="HC51" s="6">
        <v>73830.64</v>
      </c>
      <c r="HD51" s="6">
        <v>74492.12</v>
      </c>
      <c r="HE51" s="6">
        <v>75176.53</v>
      </c>
      <c r="HF51" s="6">
        <v>75858.100000000006</v>
      </c>
      <c r="HG51" s="6">
        <v>76494.92</v>
      </c>
      <c r="HH51" s="6">
        <v>76997.070000000007</v>
      </c>
      <c r="HI51" s="6">
        <v>77514.13</v>
      </c>
      <c r="HJ51" s="6">
        <v>78054.149999999994</v>
      </c>
      <c r="HK51" s="6">
        <v>78674.05</v>
      </c>
      <c r="HL51" s="6">
        <v>79287.990000000005</v>
      </c>
      <c r="HM51" s="6">
        <v>79905.25</v>
      </c>
      <c r="HN51" s="6">
        <v>80468.460000000006</v>
      </c>
      <c r="HO51" t="s">
        <v>240</v>
      </c>
      <c r="HP51" t="b">
        <v>1</v>
      </c>
      <c r="HQ51" s="4" t="s">
        <v>241</v>
      </c>
      <c r="HR51" t="s">
        <v>242</v>
      </c>
      <c r="HS51">
        <v>2023</v>
      </c>
      <c r="HT51">
        <v>4</v>
      </c>
      <c r="HU51" t="s">
        <v>242</v>
      </c>
      <c r="HV51" t="s">
        <v>249</v>
      </c>
      <c r="HW51" s="4" t="s">
        <v>250</v>
      </c>
      <c r="HX51" t="s">
        <v>245</v>
      </c>
      <c r="HY51" t="s">
        <v>251</v>
      </c>
      <c r="HZ51" t="s">
        <v>1199</v>
      </c>
    </row>
    <row r="52" spans="1:234">
      <c r="A52" t="s">
        <v>234</v>
      </c>
      <c r="B52" t="s">
        <v>252</v>
      </c>
      <c r="C52" t="s">
        <v>1198</v>
      </c>
      <c r="D52" t="s">
        <v>237</v>
      </c>
      <c r="E52" t="s">
        <v>238</v>
      </c>
      <c r="F52" t="s">
        <v>239</v>
      </c>
      <c r="G52" s="5">
        <v>128541</v>
      </c>
      <c r="H52" s="5">
        <v>125194</v>
      </c>
      <c r="I52" s="5">
        <v>126835</v>
      </c>
      <c r="J52" s="5">
        <v>124422</v>
      </c>
      <c r="K52" s="5">
        <v>126694</v>
      </c>
      <c r="L52" s="5">
        <v>126635</v>
      </c>
      <c r="M52" s="5">
        <v>126723</v>
      </c>
      <c r="N52" s="5">
        <v>126374</v>
      </c>
      <c r="O52" s="5">
        <v>126800</v>
      </c>
      <c r="P52" s="5">
        <v>126707</v>
      </c>
      <c r="Q52" s="5">
        <v>128840</v>
      </c>
      <c r="R52" s="5">
        <v>129938</v>
      </c>
      <c r="S52" s="5">
        <v>131895</v>
      </c>
      <c r="T52" s="5">
        <v>132737</v>
      </c>
      <c r="U52" s="5">
        <v>134897</v>
      </c>
      <c r="V52" s="5">
        <v>134949</v>
      </c>
      <c r="W52" s="5">
        <v>135773</v>
      </c>
      <c r="X52" s="5">
        <v>136860</v>
      </c>
      <c r="Y52" s="5">
        <v>136138</v>
      </c>
      <c r="Z52" s="5">
        <v>138708</v>
      </c>
      <c r="AA52" s="5">
        <v>141904</v>
      </c>
      <c r="AB52" s="5">
        <v>142653</v>
      </c>
      <c r="AC52" s="5">
        <v>144683</v>
      </c>
      <c r="AD52" s="5">
        <v>145821</v>
      </c>
      <c r="AE52" s="5">
        <v>149830</v>
      </c>
      <c r="AF52" s="5">
        <v>152193</v>
      </c>
      <c r="AG52" s="5">
        <v>153185</v>
      </c>
      <c r="AH52" s="5">
        <v>153935</v>
      </c>
      <c r="AI52" s="5">
        <v>155770</v>
      </c>
      <c r="AJ52" s="5">
        <v>158407</v>
      </c>
      <c r="AK52" s="5">
        <v>161697</v>
      </c>
      <c r="AL52" s="5">
        <v>165212</v>
      </c>
      <c r="AM52" s="5">
        <v>167485</v>
      </c>
      <c r="AN52" s="5">
        <v>169883</v>
      </c>
      <c r="AO52" s="5">
        <v>173832</v>
      </c>
      <c r="AP52" s="5">
        <v>175394</v>
      </c>
      <c r="AQ52" s="5">
        <v>176901</v>
      </c>
      <c r="AR52" s="5">
        <v>178428</v>
      </c>
      <c r="AS52" s="5">
        <v>178277</v>
      </c>
      <c r="AT52" s="5">
        <v>179012</v>
      </c>
      <c r="AU52" s="5">
        <v>180832</v>
      </c>
      <c r="AV52" s="5">
        <v>181430</v>
      </c>
      <c r="AW52" s="5">
        <v>180289</v>
      </c>
      <c r="AX52" s="5">
        <v>180119</v>
      </c>
      <c r="AY52" s="5">
        <v>179890</v>
      </c>
      <c r="AZ52" s="5">
        <v>178700</v>
      </c>
      <c r="BA52" s="5">
        <v>178893</v>
      </c>
      <c r="BB52" s="5">
        <v>178921</v>
      </c>
      <c r="BC52" s="5">
        <v>178429</v>
      </c>
      <c r="BD52" s="5">
        <v>180788</v>
      </c>
      <c r="BE52" s="5">
        <v>181852</v>
      </c>
      <c r="BF52" s="5">
        <v>182192</v>
      </c>
      <c r="BG52" s="5">
        <v>183675</v>
      </c>
      <c r="BH52" s="5">
        <v>184042</v>
      </c>
      <c r="BI52" s="5">
        <v>187247</v>
      </c>
      <c r="BJ52" s="5">
        <v>188701</v>
      </c>
      <c r="BK52" s="5">
        <v>190541</v>
      </c>
      <c r="BL52" s="5">
        <v>190875</v>
      </c>
      <c r="BM52" s="5">
        <v>192532</v>
      </c>
      <c r="BN52" s="5">
        <v>193881</v>
      </c>
      <c r="BO52" s="5">
        <v>193944</v>
      </c>
      <c r="BP52" s="5">
        <v>195340</v>
      </c>
      <c r="BQ52" s="5">
        <v>196170</v>
      </c>
      <c r="BR52" s="5">
        <v>198500</v>
      </c>
      <c r="BS52" s="5">
        <v>200470</v>
      </c>
      <c r="BT52" s="5">
        <v>202153</v>
      </c>
      <c r="BU52" s="5">
        <v>203928</v>
      </c>
      <c r="BV52" s="5">
        <v>206622</v>
      </c>
      <c r="BW52" s="5">
        <v>209529</v>
      </c>
      <c r="BX52" s="5">
        <v>212013</v>
      </c>
      <c r="BY52" s="5">
        <v>214715</v>
      </c>
      <c r="BZ52" s="5">
        <v>217084</v>
      </c>
      <c r="CA52" s="5">
        <v>218798</v>
      </c>
      <c r="CB52" s="5">
        <v>220955</v>
      </c>
      <c r="CC52" s="5">
        <v>224753</v>
      </c>
      <c r="CD52" s="5">
        <v>224748</v>
      </c>
      <c r="CE52" s="5">
        <v>227015</v>
      </c>
      <c r="CF52" s="5">
        <v>231313</v>
      </c>
      <c r="CG52" s="5">
        <v>233739</v>
      </c>
      <c r="CH52" s="5">
        <v>235387</v>
      </c>
      <c r="CI52" s="5">
        <v>238774</v>
      </c>
      <c r="CJ52" s="5">
        <v>241351</v>
      </c>
      <c r="CK52" s="5">
        <v>244248</v>
      </c>
      <c r="CL52" s="5">
        <v>246677</v>
      </c>
      <c r="CM52" s="5">
        <v>247061</v>
      </c>
      <c r="CN52" s="5">
        <v>248659</v>
      </c>
      <c r="CO52" s="5">
        <v>252380</v>
      </c>
      <c r="CP52" s="5">
        <v>254436</v>
      </c>
      <c r="CQ52" s="5">
        <v>254651</v>
      </c>
      <c r="CR52" s="5">
        <v>255669</v>
      </c>
      <c r="CS52" s="5">
        <v>258164</v>
      </c>
      <c r="CT52" s="5">
        <v>260499</v>
      </c>
      <c r="CU52" s="5">
        <v>262204</v>
      </c>
      <c r="CV52" s="5">
        <v>265387</v>
      </c>
      <c r="CW52" s="5">
        <v>267161</v>
      </c>
      <c r="CX52" s="5">
        <v>268672</v>
      </c>
      <c r="CY52" s="5">
        <v>270161</v>
      </c>
      <c r="CZ52" s="5">
        <v>272609</v>
      </c>
      <c r="DA52" s="5">
        <v>273932</v>
      </c>
      <c r="DB52" s="5">
        <v>276132</v>
      </c>
      <c r="DC52" s="5">
        <v>279030</v>
      </c>
      <c r="DD52" s="5">
        <v>278914</v>
      </c>
      <c r="DE52" s="5">
        <v>282162</v>
      </c>
      <c r="DF52" s="5">
        <v>283724</v>
      </c>
      <c r="DG52" s="5">
        <v>282222</v>
      </c>
      <c r="DH52" s="5">
        <v>282292</v>
      </c>
      <c r="DI52" s="5">
        <v>284098</v>
      </c>
      <c r="DJ52" s="5">
        <v>284633</v>
      </c>
      <c r="DK52" s="5">
        <v>287775</v>
      </c>
      <c r="DL52" s="5">
        <v>290946</v>
      </c>
      <c r="DM52" s="5">
        <v>296705</v>
      </c>
      <c r="DN52" s="5">
        <v>296380</v>
      </c>
      <c r="DO52" s="5">
        <v>297826</v>
      </c>
      <c r="DP52" s="5">
        <v>293976</v>
      </c>
      <c r="DQ52" s="5">
        <v>288865</v>
      </c>
      <c r="DR52" s="5">
        <v>281423</v>
      </c>
      <c r="DS52" s="5">
        <v>280177</v>
      </c>
      <c r="DT52" s="5">
        <v>279808</v>
      </c>
      <c r="DU52" s="5">
        <v>281090</v>
      </c>
      <c r="DV52" s="5">
        <v>283264</v>
      </c>
      <c r="DW52" s="5">
        <v>281913</v>
      </c>
      <c r="DX52" s="5">
        <v>288944</v>
      </c>
      <c r="DY52" s="5">
        <v>289154</v>
      </c>
      <c r="DZ52" s="5">
        <v>288797</v>
      </c>
      <c r="EA52" s="5">
        <v>286374</v>
      </c>
      <c r="EB52" s="5">
        <v>285213</v>
      </c>
      <c r="EC52" s="5">
        <v>286175</v>
      </c>
      <c r="ED52" s="5">
        <v>286843</v>
      </c>
      <c r="EE52" s="5">
        <v>286941</v>
      </c>
      <c r="EF52" s="5">
        <v>289044</v>
      </c>
      <c r="EG52" s="5">
        <v>292268</v>
      </c>
      <c r="EH52" s="5">
        <v>296561</v>
      </c>
      <c r="EI52" s="5">
        <v>294987</v>
      </c>
      <c r="EJ52" s="5">
        <v>298001</v>
      </c>
      <c r="EK52" s="5">
        <v>301680</v>
      </c>
      <c r="EL52" s="5">
        <v>303093</v>
      </c>
      <c r="EM52" s="5">
        <v>304099</v>
      </c>
      <c r="EN52" s="5">
        <v>305922</v>
      </c>
      <c r="EO52" s="5">
        <v>310968</v>
      </c>
      <c r="EP52" s="5">
        <v>312961</v>
      </c>
      <c r="EQ52" s="5">
        <v>314551</v>
      </c>
      <c r="ER52" s="5">
        <v>315885</v>
      </c>
      <c r="ES52" s="5">
        <v>319953</v>
      </c>
      <c r="ET52" s="5">
        <v>319170</v>
      </c>
      <c r="EU52" s="5">
        <v>326059</v>
      </c>
      <c r="EV52" s="5">
        <v>328832</v>
      </c>
      <c r="EW52" s="5">
        <v>331735</v>
      </c>
      <c r="EX52" s="5">
        <v>331732</v>
      </c>
      <c r="EY52" s="5">
        <v>333975</v>
      </c>
      <c r="EZ52" s="5">
        <v>333794</v>
      </c>
      <c r="FA52" s="5">
        <v>335915</v>
      </c>
      <c r="FB52" s="5">
        <v>337535</v>
      </c>
      <c r="FC52" s="5">
        <v>339497</v>
      </c>
      <c r="FD52" s="5">
        <v>338566</v>
      </c>
      <c r="FE52" s="5">
        <v>340965</v>
      </c>
      <c r="FF52" s="5">
        <v>344408</v>
      </c>
      <c r="FG52" s="5">
        <v>344046</v>
      </c>
      <c r="FH52" s="5">
        <v>345335</v>
      </c>
      <c r="FI52" s="5">
        <v>345013</v>
      </c>
      <c r="FJ52" s="5">
        <v>344255</v>
      </c>
      <c r="FK52" s="5">
        <v>334308</v>
      </c>
      <c r="FL52" s="5">
        <v>256744</v>
      </c>
      <c r="FM52" s="5">
        <v>307192</v>
      </c>
      <c r="FN52" s="5">
        <v>301652</v>
      </c>
      <c r="FO52" s="5">
        <v>291628</v>
      </c>
      <c r="FP52" s="5">
        <v>325915</v>
      </c>
      <c r="FQ52" s="5">
        <v>335438</v>
      </c>
      <c r="FR52" s="5">
        <v>336309</v>
      </c>
      <c r="FS52" s="5">
        <v>338499</v>
      </c>
      <c r="FT52" s="5">
        <v>339607</v>
      </c>
      <c r="FU52" s="5">
        <v>336390</v>
      </c>
      <c r="FV52" s="5">
        <v>336043</v>
      </c>
      <c r="FW52" s="5">
        <v>339048</v>
      </c>
      <c r="FX52" s="5">
        <v>340721</v>
      </c>
      <c r="FY52" s="5">
        <v>337788</v>
      </c>
      <c r="FZ52" s="5">
        <v>337315</v>
      </c>
      <c r="GA52" s="6">
        <v>338664.3</v>
      </c>
      <c r="GB52" s="6">
        <v>340735.7</v>
      </c>
      <c r="GC52" s="6">
        <v>342790.8</v>
      </c>
      <c r="GD52" s="6">
        <v>344888.3</v>
      </c>
      <c r="GE52" s="6">
        <v>347125.7</v>
      </c>
      <c r="GF52" s="6">
        <v>349549.2</v>
      </c>
      <c r="GG52" s="6">
        <v>351669.7</v>
      </c>
      <c r="GH52" s="6">
        <v>353990.7</v>
      </c>
      <c r="GI52" s="6">
        <v>355757</v>
      </c>
      <c r="GJ52" s="6">
        <v>357530.8</v>
      </c>
      <c r="GK52" s="6">
        <v>358812.3</v>
      </c>
      <c r="GL52" s="6">
        <v>360282.3</v>
      </c>
      <c r="GM52" s="6">
        <v>361739.6</v>
      </c>
      <c r="GN52" s="6">
        <v>363222.1</v>
      </c>
      <c r="GO52" s="6">
        <v>365008.8</v>
      </c>
      <c r="GP52" s="6">
        <v>366990.3</v>
      </c>
      <c r="GQ52" s="6">
        <v>368874.4</v>
      </c>
      <c r="GR52" s="6">
        <v>371422.7</v>
      </c>
      <c r="GS52" s="6">
        <v>373697.2</v>
      </c>
      <c r="GT52" s="6">
        <v>375998.1</v>
      </c>
      <c r="GU52" s="6">
        <v>377836</v>
      </c>
      <c r="GV52" s="6">
        <v>379536.3</v>
      </c>
      <c r="GW52" s="6">
        <v>380935.6</v>
      </c>
      <c r="GX52" s="6">
        <v>382492.1</v>
      </c>
      <c r="GY52" s="6">
        <v>384073.6</v>
      </c>
      <c r="GZ52" s="6">
        <v>385933.6</v>
      </c>
      <c r="HA52" s="6">
        <v>387850.9</v>
      </c>
      <c r="HB52" s="6">
        <v>389866.9</v>
      </c>
      <c r="HC52" s="6">
        <v>392688.4</v>
      </c>
      <c r="HD52" s="6">
        <v>395570.3</v>
      </c>
      <c r="HE52" s="6">
        <v>398227.4</v>
      </c>
      <c r="HF52" s="6">
        <v>400824.2</v>
      </c>
      <c r="HG52" s="6">
        <v>403193.1</v>
      </c>
      <c r="HH52" s="6">
        <v>405275.8</v>
      </c>
      <c r="HI52" s="6">
        <v>407348.3</v>
      </c>
      <c r="HJ52" s="6">
        <v>409399.3</v>
      </c>
      <c r="HK52" s="6">
        <v>411418.3</v>
      </c>
      <c r="HL52" s="6">
        <v>413384</v>
      </c>
      <c r="HM52" s="6">
        <v>415411</v>
      </c>
      <c r="HN52" s="6">
        <v>417304</v>
      </c>
      <c r="HO52" t="s">
        <v>240</v>
      </c>
      <c r="HP52" t="b">
        <v>1</v>
      </c>
      <c r="HQ52" s="4" t="s">
        <v>241</v>
      </c>
      <c r="HR52" t="s">
        <v>242</v>
      </c>
      <c r="HS52">
        <v>2023</v>
      </c>
      <c r="HT52">
        <v>4</v>
      </c>
      <c r="HU52" t="s">
        <v>242</v>
      </c>
      <c r="HV52" t="s">
        <v>253</v>
      </c>
      <c r="HW52" s="4" t="s">
        <v>254</v>
      </c>
      <c r="HX52" t="s">
        <v>245</v>
      </c>
      <c r="HY52" t="s">
        <v>255</v>
      </c>
      <c r="HZ52" t="s">
        <v>1199</v>
      </c>
    </row>
    <row r="53" spans="1:234">
      <c r="A53" t="s">
        <v>234</v>
      </c>
      <c r="B53" t="s">
        <v>256</v>
      </c>
      <c r="C53" t="s">
        <v>1198</v>
      </c>
      <c r="D53" t="s">
        <v>237</v>
      </c>
      <c r="E53" t="s">
        <v>238</v>
      </c>
      <c r="F53" t="s">
        <v>239</v>
      </c>
      <c r="G53" s="5">
        <v>141669</v>
      </c>
      <c r="H53" s="5">
        <v>141955</v>
      </c>
      <c r="I53" s="5">
        <v>144073</v>
      </c>
      <c r="J53" s="5">
        <v>142716</v>
      </c>
      <c r="K53" s="5">
        <v>144110</v>
      </c>
      <c r="L53" s="5">
        <v>141992</v>
      </c>
      <c r="M53" s="5">
        <v>141511</v>
      </c>
      <c r="N53" s="5">
        <v>142399</v>
      </c>
      <c r="O53" s="5">
        <v>141625</v>
      </c>
      <c r="P53" s="5">
        <v>144108</v>
      </c>
      <c r="Q53" s="5">
        <v>143101</v>
      </c>
      <c r="R53" s="5">
        <v>143569</v>
      </c>
      <c r="S53" s="5">
        <v>142649</v>
      </c>
      <c r="T53" s="5">
        <v>148264</v>
      </c>
      <c r="U53" s="5">
        <v>146835</v>
      </c>
      <c r="V53" s="5">
        <v>147440</v>
      </c>
      <c r="W53" s="5">
        <v>150039</v>
      </c>
      <c r="X53" s="5">
        <v>148263</v>
      </c>
      <c r="Y53" s="5">
        <v>152446</v>
      </c>
      <c r="Z53" s="5">
        <v>155816</v>
      </c>
      <c r="AA53" s="5">
        <v>157330</v>
      </c>
      <c r="AB53" s="5">
        <v>157696</v>
      </c>
      <c r="AC53" s="5">
        <v>157997</v>
      </c>
      <c r="AD53" s="5">
        <v>159085</v>
      </c>
      <c r="AE53" s="5">
        <v>161393</v>
      </c>
      <c r="AF53" s="5">
        <v>167611</v>
      </c>
      <c r="AG53" s="5">
        <v>164430</v>
      </c>
      <c r="AH53" s="5">
        <v>164675</v>
      </c>
      <c r="AI53" s="5">
        <v>162448</v>
      </c>
      <c r="AJ53" s="5">
        <v>166144</v>
      </c>
      <c r="AK53" s="5">
        <v>168411</v>
      </c>
      <c r="AL53" s="5">
        <v>169575</v>
      </c>
      <c r="AM53" s="5">
        <v>172149</v>
      </c>
      <c r="AN53" s="5">
        <v>175050</v>
      </c>
      <c r="AO53" s="5">
        <v>177054</v>
      </c>
      <c r="AP53" s="5">
        <v>178454</v>
      </c>
      <c r="AQ53" s="5">
        <v>180728</v>
      </c>
      <c r="AR53" s="5">
        <v>183345</v>
      </c>
      <c r="AS53" s="5">
        <v>188456</v>
      </c>
      <c r="AT53" s="5">
        <v>186727</v>
      </c>
      <c r="AU53" s="5">
        <v>192047</v>
      </c>
      <c r="AV53" s="5">
        <v>189815</v>
      </c>
      <c r="AW53" s="5">
        <v>191679</v>
      </c>
      <c r="AX53" s="5">
        <v>194700</v>
      </c>
      <c r="AY53" s="5">
        <v>195867</v>
      </c>
      <c r="AZ53" s="5">
        <v>192321</v>
      </c>
      <c r="BA53" s="5">
        <v>198060</v>
      </c>
      <c r="BB53" s="5">
        <v>197687</v>
      </c>
      <c r="BC53" s="5">
        <v>198982</v>
      </c>
      <c r="BD53" s="5">
        <v>200949</v>
      </c>
      <c r="BE53" s="5">
        <v>202605</v>
      </c>
      <c r="BF53" s="5">
        <v>202543</v>
      </c>
      <c r="BG53" s="5">
        <v>201155</v>
      </c>
      <c r="BH53" s="5">
        <v>206784</v>
      </c>
      <c r="BI53" s="5">
        <v>208744</v>
      </c>
      <c r="BJ53" s="5">
        <v>209586</v>
      </c>
      <c r="BK53" s="5">
        <v>208814</v>
      </c>
      <c r="BL53" s="5">
        <v>208484</v>
      </c>
      <c r="BM53" s="5">
        <v>212698</v>
      </c>
      <c r="BN53" s="5">
        <v>211516</v>
      </c>
      <c r="BO53" s="5">
        <v>215218</v>
      </c>
      <c r="BP53" s="5">
        <v>215459</v>
      </c>
      <c r="BQ53" s="5">
        <v>217415</v>
      </c>
      <c r="BR53" s="5">
        <v>218578</v>
      </c>
      <c r="BS53" s="5">
        <v>222327</v>
      </c>
      <c r="BT53" s="5">
        <v>222188</v>
      </c>
      <c r="BU53" s="5">
        <v>224546</v>
      </c>
      <c r="BV53" s="5">
        <v>220727</v>
      </c>
      <c r="BW53" s="5">
        <v>224117</v>
      </c>
      <c r="BX53" s="5">
        <v>226091</v>
      </c>
      <c r="BY53" s="5">
        <v>228369</v>
      </c>
      <c r="BZ53" s="5">
        <v>227608</v>
      </c>
      <c r="CA53" s="5">
        <v>227861</v>
      </c>
      <c r="CB53" s="5">
        <v>228880</v>
      </c>
      <c r="CC53" s="5">
        <v>227370</v>
      </c>
      <c r="CD53" s="5">
        <v>230430</v>
      </c>
      <c r="CE53" s="5">
        <v>228499</v>
      </c>
      <c r="CF53" s="5">
        <v>239457</v>
      </c>
      <c r="CG53" s="5">
        <v>240266</v>
      </c>
      <c r="CH53" s="5">
        <v>246151</v>
      </c>
      <c r="CI53" s="5">
        <v>246676</v>
      </c>
      <c r="CJ53" s="5">
        <v>249186</v>
      </c>
      <c r="CK53" s="5">
        <v>253929</v>
      </c>
      <c r="CL53" s="5">
        <v>258132</v>
      </c>
      <c r="CM53" s="5">
        <v>260021</v>
      </c>
      <c r="CN53" s="5">
        <v>258701</v>
      </c>
      <c r="CO53" s="5">
        <v>259878</v>
      </c>
      <c r="CP53" s="5">
        <v>264858</v>
      </c>
      <c r="CQ53" s="5">
        <v>265809</v>
      </c>
      <c r="CR53" s="5">
        <v>267970</v>
      </c>
      <c r="CS53" s="5">
        <v>267210</v>
      </c>
      <c r="CT53" s="5">
        <v>268404</v>
      </c>
      <c r="CU53" s="5">
        <v>270414</v>
      </c>
      <c r="CV53" s="5">
        <v>272016</v>
      </c>
      <c r="CW53" s="5">
        <v>273401</v>
      </c>
      <c r="CX53" s="5">
        <v>277062</v>
      </c>
      <c r="CY53" s="5">
        <v>277926</v>
      </c>
      <c r="CZ53" s="5">
        <v>280489</v>
      </c>
      <c r="DA53" s="5">
        <v>282458</v>
      </c>
      <c r="DB53" s="5">
        <v>282979</v>
      </c>
      <c r="DC53" s="5">
        <v>284680</v>
      </c>
      <c r="DD53" s="5">
        <v>287881</v>
      </c>
      <c r="DE53" s="5">
        <v>289515</v>
      </c>
      <c r="DF53" s="5">
        <v>289662</v>
      </c>
      <c r="DG53" s="5">
        <v>291876</v>
      </c>
      <c r="DH53" s="5">
        <v>290889</v>
      </c>
      <c r="DI53" s="5">
        <v>294125</v>
      </c>
      <c r="DJ53" s="5">
        <v>295208</v>
      </c>
      <c r="DK53" s="5">
        <v>304480</v>
      </c>
      <c r="DL53" s="5">
        <v>301584</v>
      </c>
      <c r="DM53" s="5">
        <v>305911</v>
      </c>
      <c r="DN53" s="5">
        <v>305617</v>
      </c>
      <c r="DO53" s="5">
        <v>301633</v>
      </c>
      <c r="DP53" s="5">
        <v>304787</v>
      </c>
      <c r="DQ53" s="5">
        <v>299747</v>
      </c>
      <c r="DR53" s="5">
        <v>305312</v>
      </c>
      <c r="DS53" s="5">
        <v>301465</v>
      </c>
      <c r="DT53" s="5">
        <v>309725</v>
      </c>
      <c r="DU53" s="5">
        <v>308388</v>
      </c>
      <c r="DV53" s="5">
        <v>310902</v>
      </c>
      <c r="DW53" s="5">
        <v>311141</v>
      </c>
      <c r="DX53" s="5">
        <v>312019</v>
      </c>
      <c r="DY53" s="5">
        <v>310699</v>
      </c>
      <c r="DZ53" s="5">
        <v>308430</v>
      </c>
      <c r="EA53" s="5">
        <v>300149</v>
      </c>
      <c r="EB53" s="5">
        <v>305414</v>
      </c>
      <c r="EC53" s="5">
        <v>305242</v>
      </c>
      <c r="ED53" s="5">
        <v>303004</v>
      </c>
      <c r="EE53" s="5">
        <v>309413</v>
      </c>
      <c r="EF53" s="5">
        <v>312490</v>
      </c>
      <c r="EG53" s="5">
        <v>311276</v>
      </c>
      <c r="EH53" s="5">
        <v>310363</v>
      </c>
      <c r="EI53" s="5">
        <v>307903</v>
      </c>
      <c r="EJ53" s="5">
        <v>314957</v>
      </c>
      <c r="EK53" s="5">
        <v>320838</v>
      </c>
      <c r="EL53" s="5">
        <v>323203</v>
      </c>
      <c r="EM53" s="5">
        <v>322407</v>
      </c>
      <c r="EN53" s="5">
        <v>322681</v>
      </c>
      <c r="EO53" s="5">
        <v>323040</v>
      </c>
      <c r="EP53" s="5">
        <v>327453</v>
      </c>
      <c r="EQ53" s="5">
        <v>334121</v>
      </c>
      <c r="ER53" s="5">
        <v>342067</v>
      </c>
      <c r="ES53" s="5">
        <v>349084</v>
      </c>
      <c r="ET53" s="5">
        <v>348817</v>
      </c>
      <c r="EU53" s="5">
        <v>347340</v>
      </c>
      <c r="EV53" s="5">
        <v>347893</v>
      </c>
      <c r="EW53" s="5">
        <v>345457</v>
      </c>
      <c r="EX53" s="5">
        <v>342959</v>
      </c>
      <c r="EY53" s="5">
        <v>343071</v>
      </c>
      <c r="EZ53" s="5">
        <v>350444</v>
      </c>
      <c r="FA53" s="5">
        <v>351162</v>
      </c>
      <c r="FB53" s="5">
        <v>351244</v>
      </c>
      <c r="FC53" s="5">
        <v>355312</v>
      </c>
      <c r="FD53" s="5">
        <v>353912</v>
      </c>
      <c r="FE53" s="5">
        <v>355143</v>
      </c>
      <c r="FF53" s="5">
        <v>359158</v>
      </c>
      <c r="FG53" s="5">
        <v>358490</v>
      </c>
      <c r="FH53" s="5">
        <v>364023</v>
      </c>
      <c r="FI53" s="5">
        <v>364207</v>
      </c>
      <c r="FJ53" s="5">
        <v>366242</v>
      </c>
      <c r="FK53" s="5">
        <v>361792</v>
      </c>
      <c r="FL53" s="5">
        <v>353366</v>
      </c>
      <c r="FM53" s="5">
        <v>364743</v>
      </c>
      <c r="FN53" s="5">
        <v>365643</v>
      </c>
      <c r="FO53" s="5">
        <v>366851</v>
      </c>
      <c r="FP53" s="5">
        <v>368506</v>
      </c>
      <c r="FQ53" s="5">
        <v>366601</v>
      </c>
      <c r="FR53" s="5">
        <v>364151</v>
      </c>
      <c r="FS53" s="5">
        <v>363913</v>
      </c>
      <c r="FT53" s="5">
        <v>359723</v>
      </c>
      <c r="FU53" s="5">
        <v>358206</v>
      </c>
      <c r="FV53" s="5">
        <v>364138</v>
      </c>
      <c r="FW53" s="5">
        <v>362128</v>
      </c>
      <c r="FX53" s="5">
        <v>370084</v>
      </c>
      <c r="FY53" s="5">
        <v>371448</v>
      </c>
      <c r="FZ53" s="6">
        <v>367306.6</v>
      </c>
      <c r="GA53" s="6">
        <v>367150.7</v>
      </c>
      <c r="GB53" s="6">
        <v>374255.2</v>
      </c>
      <c r="GC53" s="6">
        <v>375151.3</v>
      </c>
      <c r="GD53" s="6">
        <v>377294.8</v>
      </c>
      <c r="GE53" s="6">
        <v>379682.3</v>
      </c>
      <c r="GF53" s="6">
        <v>380347.9</v>
      </c>
      <c r="GG53" s="6">
        <v>382550</v>
      </c>
      <c r="GH53" s="6">
        <v>384897.7</v>
      </c>
      <c r="GI53" s="6">
        <v>386926</v>
      </c>
      <c r="GJ53" s="6">
        <v>388290.7</v>
      </c>
      <c r="GK53" s="6">
        <v>389472.1</v>
      </c>
      <c r="GL53" s="6">
        <v>390927.2</v>
      </c>
      <c r="GM53" s="6">
        <v>392677.8</v>
      </c>
      <c r="GN53" s="6">
        <v>394071.4</v>
      </c>
      <c r="GO53" s="6">
        <v>396097.5</v>
      </c>
      <c r="GP53" s="6">
        <v>398437.7</v>
      </c>
      <c r="GQ53" s="6">
        <v>400654.4</v>
      </c>
      <c r="GR53" s="6">
        <v>403763.1</v>
      </c>
      <c r="GS53" s="6">
        <v>406233.4</v>
      </c>
      <c r="GT53" s="6">
        <v>408865.4</v>
      </c>
      <c r="GU53" s="6">
        <v>410702</v>
      </c>
      <c r="GV53" s="6">
        <v>412251.2</v>
      </c>
      <c r="GW53" s="6">
        <v>413709.1</v>
      </c>
      <c r="GX53" s="6">
        <v>415464.8</v>
      </c>
      <c r="GY53" s="6">
        <v>417238.2</v>
      </c>
      <c r="GZ53" s="6">
        <v>419096.9</v>
      </c>
      <c r="HA53" s="6">
        <v>421037.2</v>
      </c>
      <c r="HB53" s="6">
        <v>423106.1</v>
      </c>
      <c r="HC53" s="6">
        <v>425263.1</v>
      </c>
      <c r="HD53" s="6">
        <v>427395.9</v>
      </c>
      <c r="HE53" s="6">
        <v>429567.3</v>
      </c>
      <c r="HF53" s="6">
        <v>431876.9</v>
      </c>
      <c r="HG53" s="6">
        <v>434103.5</v>
      </c>
      <c r="HH53" s="6">
        <v>435709.8</v>
      </c>
      <c r="HI53" s="6">
        <v>437726.2</v>
      </c>
      <c r="HJ53" s="6">
        <v>439663.5</v>
      </c>
      <c r="HK53" s="6">
        <v>441882.6</v>
      </c>
      <c r="HL53" s="6">
        <v>443592.5</v>
      </c>
      <c r="HM53" s="6">
        <v>445690.8</v>
      </c>
      <c r="HN53" s="6">
        <v>447565</v>
      </c>
      <c r="HO53" t="s">
        <v>240</v>
      </c>
      <c r="HP53" t="b">
        <v>1</v>
      </c>
      <c r="HQ53" s="4" t="s">
        <v>241</v>
      </c>
      <c r="HR53" t="s">
        <v>242</v>
      </c>
      <c r="HS53">
        <v>2023</v>
      </c>
      <c r="HT53">
        <v>3</v>
      </c>
      <c r="HU53" t="s">
        <v>242</v>
      </c>
      <c r="HV53" t="s">
        <v>257</v>
      </c>
      <c r="HW53" s="4" t="s">
        <v>258</v>
      </c>
      <c r="HX53" t="s">
        <v>245</v>
      </c>
      <c r="HY53" t="s">
        <v>259</v>
      </c>
      <c r="HZ53" t="s">
        <v>1199</v>
      </c>
    </row>
    <row r="54" spans="1:234">
      <c r="A54" t="s">
        <v>234</v>
      </c>
      <c r="B54" t="s">
        <v>260</v>
      </c>
      <c r="C54" t="s">
        <v>1198</v>
      </c>
      <c r="D54" t="s">
        <v>237</v>
      </c>
      <c r="E54" t="s">
        <v>238</v>
      </c>
      <c r="F54" t="s">
        <v>239</v>
      </c>
      <c r="G54" s="5">
        <v>40290</v>
      </c>
      <c r="H54" s="5">
        <v>41818</v>
      </c>
      <c r="I54" s="5">
        <v>43433</v>
      </c>
      <c r="J54" s="5">
        <v>44864</v>
      </c>
      <c r="K54" s="5">
        <v>46552</v>
      </c>
      <c r="L54" s="5">
        <v>47036</v>
      </c>
      <c r="M54" s="5">
        <v>47924</v>
      </c>
      <c r="N54" s="5">
        <v>49843</v>
      </c>
      <c r="O54" s="5">
        <v>50837</v>
      </c>
      <c r="P54" s="5">
        <v>52380</v>
      </c>
      <c r="Q54" s="5">
        <v>52615</v>
      </c>
      <c r="R54" s="5">
        <v>53960</v>
      </c>
      <c r="S54" s="5">
        <v>54514</v>
      </c>
      <c r="T54" s="5">
        <v>57136</v>
      </c>
      <c r="U54" s="5">
        <v>57119</v>
      </c>
      <c r="V54" s="5">
        <v>58206</v>
      </c>
      <c r="W54" s="5">
        <v>59961</v>
      </c>
      <c r="X54" s="5">
        <v>60260</v>
      </c>
      <c r="Y54" s="5">
        <v>62678</v>
      </c>
      <c r="Z54" s="5">
        <v>64883</v>
      </c>
      <c r="AA54" s="5">
        <v>65471</v>
      </c>
      <c r="AB54" s="5">
        <v>66622</v>
      </c>
      <c r="AC54" s="5">
        <v>67715</v>
      </c>
      <c r="AD54" s="5">
        <v>69185</v>
      </c>
      <c r="AE54" s="5">
        <v>70501</v>
      </c>
      <c r="AF54" s="5">
        <v>73909</v>
      </c>
      <c r="AG54" s="5">
        <v>73297</v>
      </c>
      <c r="AH54" s="5">
        <v>74329</v>
      </c>
      <c r="AI54" s="5">
        <v>74158</v>
      </c>
      <c r="AJ54" s="5">
        <v>76563</v>
      </c>
      <c r="AK54" s="5">
        <v>78295</v>
      </c>
      <c r="AL54" s="5">
        <v>79796</v>
      </c>
      <c r="AM54" s="5">
        <v>82285</v>
      </c>
      <c r="AN54" s="5">
        <v>84810</v>
      </c>
      <c r="AO54" s="5">
        <v>86563</v>
      </c>
      <c r="AP54" s="5">
        <v>88240</v>
      </c>
      <c r="AQ54" s="5">
        <v>90548</v>
      </c>
      <c r="AR54" s="5">
        <v>93363</v>
      </c>
      <c r="AS54" s="5">
        <v>97490</v>
      </c>
      <c r="AT54" s="5">
        <v>98361</v>
      </c>
      <c r="AU54" s="5">
        <v>102928</v>
      </c>
      <c r="AV54" s="5">
        <v>103890</v>
      </c>
      <c r="AW54" s="5">
        <v>107142</v>
      </c>
      <c r="AX54" s="5">
        <v>110535</v>
      </c>
      <c r="AY54" s="5">
        <v>113229</v>
      </c>
      <c r="AZ54" s="5">
        <v>113790</v>
      </c>
      <c r="BA54" s="5">
        <v>118607</v>
      </c>
      <c r="BB54" s="5">
        <v>119800</v>
      </c>
      <c r="BC54" s="5">
        <v>121876</v>
      </c>
      <c r="BD54" s="5">
        <v>123668</v>
      </c>
      <c r="BE54" s="5">
        <v>125292</v>
      </c>
      <c r="BF54" s="5">
        <v>126339</v>
      </c>
      <c r="BG54" s="5">
        <v>127313</v>
      </c>
      <c r="BH54" s="5">
        <v>131724</v>
      </c>
      <c r="BI54" s="5">
        <v>133457</v>
      </c>
      <c r="BJ54" s="5">
        <v>135003</v>
      </c>
      <c r="BK54" s="5">
        <v>134597</v>
      </c>
      <c r="BL54" s="5">
        <v>135173</v>
      </c>
      <c r="BM54" s="5">
        <v>138183</v>
      </c>
      <c r="BN54" s="5">
        <v>138391</v>
      </c>
      <c r="BO54" s="5">
        <v>141861</v>
      </c>
      <c r="BP54" s="5">
        <v>143287</v>
      </c>
      <c r="BQ54" s="5">
        <v>146426</v>
      </c>
      <c r="BR54" s="5">
        <v>147725</v>
      </c>
      <c r="BS54" s="5">
        <v>151630</v>
      </c>
      <c r="BT54" s="5">
        <v>153565</v>
      </c>
      <c r="BU54" s="5">
        <v>156382</v>
      </c>
      <c r="BV54" s="5">
        <v>154146</v>
      </c>
      <c r="BW54" s="5">
        <v>156649</v>
      </c>
      <c r="BX54" s="5">
        <v>159714</v>
      </c>
      <c r="BY54" s="5">
        <v>162073</v>
      </c>
      <c r="BZ54" s="5">
        <v>160535</v>
      </c>
      <c r="CA54" s="5">
        <v>161552</v>
      </c>
      <c r="CB54" s="5">
        <v>163217</v>
      </c>
      <c r="CC54" s="5">
        <v>163185</v>
      </c>
      <c r="CD54" s="5">
        <v>165831</v>
      </c>
      <c r="CE54" s="5">
        <v>165059</v>
      </c>
      <c r="CF54" s="5">
        <v>172659</v>
      </c>
      <c r="CG54" s="5">
        <v>172290</v>
      </c>
      <c r="CH54" s="5">
        <v>177169</v>
      </c>
      <c r="CI54" s="5">
        <v>178188</v>
      </c>
      <c r="CJ54" s="5">
        <v>179736</v>
      </c>
      <c r="CK54" s="5">
        <v>183422</v>
      </c>
      <c r="CL54" s="5">
        <v>186264</v>
      </c>
      <c r="CM54" s="5">
        <v>189728</v>
      </c>
      <c r="CN54" s="5">
        <v>188958</v>
      </c>
      <c r="CO54" s="5">
        <v>190041</v>
      </c>
      <c r="CP54" s="5">
        <v>191387</v>
      </c>
      <c r="CQ54" s="5">
        <v>194407</v>
      </c>
      <c r="CR54" s="5">
        <v>196471</v>
      </c>
      <c r="CS54" s="5">
        <v>196135</v>
      </c>
      <c r="CT54" s="5">
        <v>198285</v>
      </c>
      <c r="CU54" s="5">
        <v>200308</v>
      </c>
      <c r="CV54" s="5">
        <v>201618</v>
      </c>
      <c r="CW54" s="5">
        <v>204036</v>
      </c>
      <c r="CX54" s="5">
        <v>207651</v>
      </c>
      <c r="CY54" s="5">
        <v>209034</v>
      </c>
      <c r="CZ54" s="5">
        <v>212233</v>
      </c>
      <c r="DA54" s="5">
        <v>214761</v>
      </c>
      <c r="DB54" s="5">
        <v>216772</v>
      </c>
      <c r="DC54" s="5">
        <v>218821</v>
      </c>
      <c r="DD54" s="5">
        <v>221457</v>
      </c>
      <c r="DE54" s="5">
        <v>224293</v>
      </c>
      <c r="DF54" s="5">
        <v>226453</v>
      </c>
      <c r="DG54" s="5">
        <v>229762</v>
      </c>
      <c r="DH54" s="5">
        <v>231843</v>
      </c>
      <c r="DI54" s="5">
        <v>236024</v>
      </c>
      <c r="DJ54" s="5">
        <v>237530</v>
      </c>
      <c r="DK54" s="5">
        <v>243130</v>
      </c>
      <c r="DL54" s="5">
        <v>244499</v>
      </c>
      <c r="DM54" s="5">
        <v>249052</v>
      </c>
      <c r="DN54" s="5">
        <v>249682</v>
      </c>
      <c r="DO54" s="5">
        <v>249993</v>
      </c>
      <c r="DP54" s="5">
        <v>256308</v>
      </c>
      <c r="DQ54" s="5">
        <v>255855</v>
      </c>
      <c r="DR54" s="5">
        <v>258864</v>
      </c>
      <c r="DS54" s="5">
        <v>256359</v>
      </c>
      <c r="DT54" s="5">
        <v>264017</v>
      </c>
      <c r="DU54" s="5">
        <v>262855</v>
      </c>
      <c r="DV54" s="5">
        <v>263951</v>
      </c>
      <c r="DW54" s="5">
        <v>264214</v>
      </c>
      <c r="DX54" s="5">
        <v>267286</v>
      </c>
      <c r="DY54" s="5">
        <v>267899</v>
      </c>
      <c r="DZ54" s="5">
        <v>268231</v>
      </c>
      <c r="EA54" s="5">
        <v>265775</v>
      </c>
      <c r="EB54" s="5">
        <v>271291</v>
      </c>
      <c r="EC54" s="5">
        <v>273259</v>
      </c>
      <c r="ED54" s="5">
        <v>273345</v>
      </c>
      <c r="EE54" s="5">
        <v>279363</v>
      </c>
      <c r="EF54" s="5">
        <v>283663</v>
      </c>
      <c r="EG54" s="5">
        <v>282088</v>
      </c>
      <c r="EH54" s="5">
        <v>283822</v>
      </c>
      <c r="EI54" s="5">
        <v>284174</v>
      </c>
      <c r="EJ54" s="5">
        <v>292340</v>
      </c>
      <c r="EK54" s="5">
        <v>298413</v>
      </c>
      <c r="EL54" s="5">
        <v>300879</v>
      </c>
      <c r="EM54" s="5">
        <v>301521</v>
      </c>
      <c r="EN54" s="5">
        <v>304324</v>
      </c>
      <c r="EO54" s="5">
        <v>303832</v>
      </c>
      <c r="EP54" s="5">
        <v>307276</v>
      </c>
      <c r="EQ54" s="5">
        <v>311837</v>
      </c>
      <c r="ER54" s="5">
        <v>319722</v>
      </c>
      <c r="ES54" s="5">
        <v>327229</v>
      </c>
      <c r="ET54" s="5">
        <v>327422</v>
      </c>
      <c r="EU54" s="5">
        <v>326430</v>
      </c>
      <c r="EV54" s="5">
        <v>328384</v>
      </c>
      <c r="EW54" s="5">
        <v>328661</v>
      </c>
      <c r="EX54" s="5">
        <v>327892</v>
      </c>
      <c r="EY54" s="5">
        <v>328000</v>
      </c>
      <c r="EZ54" s="5">
        <v>337442</v>
      </c>
      <c r="FA54" s="5">
        <v>339739</v>
      </c>
      <c r="FB54" s="5">
        <v>341892</v>
      </c>
      <c r="FC54" s="5">
        <v>347741</v>
      </c>
      <c r="FD54" s="5">
        <v>347414</v>
      </c>
      <c r="FE54" s="5">
        <v>350680</v>
      </c>
      <c r="FF54" s="5">
        <v>356604</v>
      </c>
      <c r="FG54" s="5">
        <v>356179</v>
      </c>
      <c r="FH54" s="5">
        <v>363586</v>
      </c>
      <c r="FI54" s="5">
        <v>365234</v>
      </c>
      <c r="FJ54" s="5">
        <v>367963</v>
      </c>
      <c r="FK54" s="5">
        <v>362113</v>
      </c>
      <c r="FL54" s="5">
        <v>356204</v>
      </c>
      <c r="FM54" s="5">
        <v>367296</v>
      </c>
      <c r="FN54" s="5">
        <v>368253</v>
      </c>
      <c r="FO54" s="5">
        <v>373719</v>
      </c>
      <c r="FP54" s="5">
        <v>375577</v>
      </c>
      <c r="FQ54" s="5">
        <v>378192</v>
      </c>
      <c r="FR54" s="5">
        <v>380731</v>
      </c>
      <c r="FS54" s="5">
        <v>388396</v>
      </c>
      <c r="FT54" s="5">
        <v>394881</v>
      </c>
      <c r="FU54" s="5">
        <v>402360</v>
      </c>
      <c r="FV54" s="5">
        <v>418440</v>
      </c>
      <c r="FW54" s="5">
        <v>423908</v>
      </c>
      <c r="FX54" s="5">
        <v>438392</v>
      </c>
      <c r="FY54" s="5">
        <v>443068</v>
      </c>
      <c r="FZ54" s="6">
        <v>440556.7</v>
      </c>
      <c r="GA54" s="6">
        <v>442305.4</v>
      </c>
      <c r="GB54" s="6">
        <v>452905.4</v>
      </c>
      <c r="GC54" s="6">
        <v>456054.6</v>
      </c>
      <c r="GD54" s="6">
        <v>460972</v>
      </c>
      <c r="GE54" s="6">
        <v>466443.6</v>
      </c>
      <c r="GF54" s="6">
        <v>470052.7</v>
      </c>
      <c r="GG54" s="6">
        <v>475555.3</v>
      </c>
      <c r="GH54" s="6">
        <v>481295.6</v>
      </c>
      <c r="GI54" s="6">
        <v>486629.8</v>
      </c>
      <c r="GJ54" s="6">
        <v>491057.4</v>
      </c>
      <c r="GK54" s="6">
        <v>495351.6</v>
      </c>
      <c r="GL54" s="6">
        <v>500064.6</v>
      </c>
      <c r="GM54" s="6">
        <v>505093.8</v>
      </c>
      <c r="GN54" s="6">
        <v>509565.7</v>
      </c>
      <c r="GO54" s="6">
        <v>514849.2</v>
      </c>
      <c r="GP54" s="6">
        <v>520643.3</v>
      </c>
      <c r="GQ54" s="6">
        <v>526188.69999999995</v>
      </c>
      <c r="GR54" s="6">
        <v>532890.69999999995</v>
      </c>
      <c r="GS54" s="6">
        <v>538941.30000000005</v>
      </c>
      <c r="GT54" s="6">
        <v>545328.6</v>
      </c>
      <c r="GU54" s="6">
        <v>550649.19999999995</v>
      </c>
      <c r="GV54" s="6">
        <v>555448.30000000005</v>
      </c>
      <c r="GW54" s="6">
        <v>560191.80000000005</v>
      </c>
      <c r="GX54" s="6">
        <v>565367</v>
      </c>
      <c r="GY54" s="6">
        <v>570611.30000000005</v>
      </c>
      <c r="GZ54" s="6">
        <v>575890</v>
      </c>
      <c r="HA54" s="6">
        <v>581442.6</v>
      </c>
      <c r="HB54" s="6">
        <v>587274.80000000005</v>
      </c>
      <c r="HC54" s="6">
        <v>593294.1</v>
      </c>
      <c r="HD54" s="6">
        <v>599210.80000000005</v>
      </c>
      <c r="HE54" s="6">
        <v>605345.9</v>
      </c>
      <c r="HF54" s="6">
        <v>611771.80000000005</v>
      </c>
      <c r="HG54" s="6">
        <v>618129.9</v>
      </c>
      <c r="HH54" s="6">
        <v>623465.30000000005</v>
      </c>
      <c r="HI54" s="6">
        <v>629529.30000000005</v>
      </c>
      <c r="HJ54" s="6">
        <v>635550.69999999995</v>
      </c>
      <c r="HK54" s="6">
        <v>642032.9</v>
      </c>
      <c r="HL54" s="6">
        <v>647830.30000000005</v>
      </c>
      <c r="HM54" s="6">
        <v>654251.80000000005</v>
      </c>
      <c r="HN54" s="6">
        <v>660379.5</v>
      </c>
      <c r="HO54" t="s">
        <v>240</v>
      </c>
      <c r="HP54" t="b">
        <v>1</v>
      </c>
      <c r="HQ54" t="s">
        <v>242</v>
      </c>
      <c r="HR54" t="s">
        <v>242</v>
      </c>
      <c r="HS54">
        <v>2023</v>
      </c>
      <c r="HT54">
        <v>3</v>
      </c>
      <c r="HU54" t="s">
        <v>242</v>
      </c>
      <c r="HV54" t="s">
        <v>261</v>
      </c>
      <c r="HW54" t="s">
        <v>262</v>
      </c>
      <c r="HX54" t="s">
        <v>245</v>
      </c>
      <c r="HY54" t="s">
        <v>263</v>
      </c>
      <c r="HZ54" t="s">
        <v>1199</v>
      </c>
    </row>
    <row r="55" spans="1:234">
      <c r="A55" t="s">
        <v>234</v>
      </c>
      <c r="B55" t="s">
        <v>264</v>
      </c>
      <c r="C55" t="s">
        <v>1198</v>
      </c>
      <c r="D55" t="s">
        <v>242</v>
      </c>
      <c r="E55" t="s">
        <v>242</v>
      </c>
      <c r="F55" t="s">
        <v>239</v>
      </c>
      <c r="G55" s="5">
        <v>30.605080000000001</v>
      </c>
      <c r="H55" s="5">
        <v>32.247430000000001</v>
      </c>
      <c r="I55" s="5">
        <v>32.951300000000003</v>
      </c>
      <c r="J55" s="5">
        <v>33.550879999999999</v>
      </c>
      <c r="K55" s="5">
        <v>34.385100000000001</v>
      </c>
      <c r="L55" s="5">
        <v>36.079590000000003</v>
      </c>
      <c r="M55" s="5">
        <v>36.731310000000001</v>
      </c>
      <c r="N55" s="5">
        <v>37.435180000000003</v>
      </c>
      <c r="O55" s="5">
        <v>37.878349999999998</v>
      </c>
      <c r="P55" s="5">
        <v>39.181800000000003</v>
      </c>
      <c r="Q55" s="5">
        <v>39.416420000000002</v>
      </c>
      <c r="R55" s="5">
        <v>39.885669999999998</v>
      </c>
      <c r="S55" s="5">
        <v>40.172429999999999</v>
      </c>
      <c r="T55" s="5">
        <v>40.85022</v>
      </c>
      <c r="U55" s="5">
        <v>41.293399999999998</v>
      </c>
      <c r="V55" s="5">
        <v>41.762639999999998</v>
      </c>
      <c r="W55" s="5">
        <v>41.86692</v>
      </c>
      <c r="X55" s="5">
        <v>42.779339999999998</v>
      </c>
      <c r="Y55" s="5">
        <v>42.98789</v>
      </c>
      <c r="Z55" s="5">
        <v>43.431060000000002</v>
      </c>
      <c r="AA55" s="5">
        <v>43.874229999999997</v>
      </c>
      <c r="AB55" s="5">
        <v>44.995199999999997</v>
      </c>
      <c r="AC55" s="5">
        <v>45.125549999999997</v>
      </c>
      <c r="AD55" s="5">
        <v>45.490519999999997</v>
      </c>
      <c r="AE55" s="5">
        <v>45.646929999999998</v>
      </c>
      <c r="AF55" s="5">
        <v>46.3508</v>
      </c>
      <c r="AG55" s="5">
        <v>46.533279999999998</v>
      </c>
      <c r="AH55" s="5">
        <v>46.924320000000002</v>
      </c>
      <c r="AI55" s="5">
        <v>47.237139999999997</v>
      </c>
      <c r="AJ55" s="5">
        <v>47.836730000000003</v>
      </c>
      <c r="AK55" s="5">
        <v>47.888869999999997</v>
      </c>
      <c r="AL55" s="5">
        <v>48.436320000000002</v>
      </c>
      <c r="AM55" s="5">
        <v>48.566670000000002</v>
      </c>
      <c r="AN55" s="5">
        <v>49.5</v>
      </c>
      <c r="AO55" s="5">
        <v>49.9</v>
      </c>
      <c r="AP55" s="5">
        <v>50.466670000000001</v>
      </c>
      <c r="AQ55" s="5">
        <v>51</v>
      </c>
      <c r="AR55" s="5">
        <v>52.133339999999997</v>
      </c>
      <c r="AS55" s="5">
        <v>52.466670000000001</v>
      </c>
      <c r="AT55" s="5">
        <v>53.266669999999998</v>
      </c>
      <c r="AU55" s="5">
        <v>53.933329999999998</v>
      </c>
      <c r="AV55" s="5">
        <v>55.6</v>
      </c>
      <c r="AW55" s="5">
        <v>56.4</v>
      </c>
      <c r="AX55" s="5">
        <v>57.466670000000001</v>
      </c>
      <c r="AY55" s="5">
        <v>57.666670000000003</v>
      </c>
      <c r="AZ55" s="5">
        <v>60.266669999999998</v>
      </c>
      <c r="BA55" s="5">
        <v>60.833329999999997</v>
      </c>
      <c r="BB55" s="5">
        <v>61.466670000000001</v>
      </c>
      <c r="BC55" s="5">
        <v>61.7</v>
      </c>
      <c r="BD55" s="5">
        <v>62.833329999999997</v>
      </c>
      <c r="BE55" s="5">
        <v>62.733330000000002</v>
      </c>
      <c r="BF55" s="5">
        <v>63.133339999999997</v>
      </c>
      <c r="BG55" s="5">
        <v>63.2</v>
      </c>
      <c r="BH55" s="5">
        <v>64.433329999999998</v>
      </c>
      <c r="BI55" s="5">
        <v>64.5</v>
      </c>
      <c r="BJ55" s="5">
        <v>64.666659999999993</v>
      </c>
      <c r="BK55" s="5">
        <v>64.766670000000005</v>
      </c>
      <c r="BL55" s="5">
        <v>65.7</v>
      </c>
      <c r="BM55" s="5">
        <v>65.633330000000001</v>
      </c>
      <c r="BN55" s="5">
        <v>65.8</v>
      </c>
      <c r="BO55" s="5">
        <v>66.333340000000007</v>
      </c>
      <c r="BP55" s="5">
        <v>67.266670000000005</v>
      </c>
      <c r="BQ55" s="5">
        <v>67.400000000000006</v>
      </c>
      <c r="BR55" s="5">
        <v>67.733329999999995</v>
      </c>
      <c r="BS55" s="5">
        <v>68.099999999999994</v>
      </c>
      <c r="BT55" s="5">
        <v>68.866669999999999</v>
      </c>
      <c r="BU55" s="5">
        <v>68.933329999999998</v>
      </c>
      <c r="BV55" s="5">
        <v>69.366669999999999</v>
      </c>
      <c r="BW55" s="5">
        <v>69.366669999999999</v>
      </c>
      <c r="BX55" s="5">
        <v>70</v>
      </c>
      <c r="BY55" s="5">
        <v>70.266670000000005</v>
      </c>
      <c r="BZ55" s="5">
        <v>70.633330000000001</v>
      </c>
      <c r="CA55" s="5">
        <v>70.5</v>
      </c>
      <c r="CB55" s="5">
        <v>71.266670000000005</v>
      </c>
      <c r="CC55" s="5">
        <v>71.233329999999995</v>
      </c>
      <c r="CD55" s="5">
        <v>71.633330000000001</v>
      </c>
      <c r="CE55" s="5">
        <v>71.599999999999994</v>
      </c>
      <c r="CF55" s="5">
        <v>72.3</v>
      </c>
      <c r="CG55" s="5">
        <v>72.133330000000001</v>
      </c>
      <c r="CH55" s="5">
        <v>72.433329999999998</v>
      </c>
      <c r="CI55" s="5">
        <v>72.133330000000001</v>
      </c>
      <c r="CJ55" s="5">
        <v>72.766670000000005</v>
      </c>
      <c r="CK55" s="5">
        <v>72.7</v>
      </c>
      <c r="CL55" s="5">
        <v>73.166659999999993</v>
      </c>
      <c r="CM55" s="5">
        <v>72.766670000000005</v>
      </c>
      <c r="CN55" s="5">
        <v>73.833340000000007</v>
      </c>
      <c r="CO55" s="5">
        <v>73.866669999999999</v>
      </c>
      <c r="CP55" s="5">
        <v>73.900000000000006</v>
      </c>
      <c r="CQ55" s="5">
        <v>73.866669999999999</v>
      </c>
      <c r="CR55" s="5">
        <v>74.533330000000007</v>
      </c>
      <c r="CS55" s="5">
        <v>74.599999999999994</v>
      </c>
      <c r="CT55" s="5">
        <v>75</v>
      </c>
      <c r="CU55" s="5">
        <v>75</v>
      </c>
      <c r="CV55" s="5">
        <v>75.466669999999993</v>
      </c>
      <c r="CW55" s="5">
        <v>75.599999999999994</v>
      </c>
      <c r="CX55" s="5">
        <v>76.033330000000007</v>
      </c>
      <c r="CY55" s="5">
        <v>75.966669999999993</v>
      </c>
      <c r="CZ55" s="5">
        <v>76.533330000000007</v>
      </c>
      <c r="DA55" s="5">
        <v>76.566670000000002</v>
      </c>
      <c r="DB55" s="5">
        <v>77.099999999999994</v>
      </c>
      <c r="DC55" s="5">
        <v>77.233329999999995</v>
      </c>
      <c r="DD55" s="5">
        <v>78</v>
      </c>
      <c r="DE55" s="5">
        <v>78.400000000000006</v>
      </c>
      <c r="DF55" s="5">
        <v>78.766670000000005</v>
      </c>
      <c r="DG55" s="5">
        <v>78.733329999999995</v>
      </c>
      <c r="DH55" s="5">
        <v>79.8</v>
      </c>
      <c r="DI55" s="5">
        <v>80.3</v>
      </c>
      <c r="DJ55" s="5">
        <v>80.900000000000006</v>
      </c>
      <c r="DK55" s="5">
        <v>81</v>
      </c>
      <c r="DL55" s="5">
        <v>81.8</v>
      </c>
      <c r="DM55" s="5">
        <v>81.733329999999995</v>
      </c>
      <c r="DN55" s="5">
        <v>82.6</v>
      </c>
      <c r="DO55" s="5">
        <v>82.933329999999998</v>
      </c>
      <c r="DP55" s="5">
        <v>84.6</v>
      </c>
      <c r="DQ55" s="5">
        <v>85.633330000000001</v>
      </c>
      <c r="DR55" s="5">
        <v>85.733329999999995</v>
      </c>
      <c r="DS55" s="5">
        <v>85.433329999999998</v>
      </c>
      <c r="DT55" s="5">
        <v>86.366669999999999</v>
      </c>
      <c r="DU55" s="5">
        <v>86.933329999999998</v>
      </c>
      <c r="DV55" s="5">
        <v>87.566670000000002</v>
      </c>
      <c r="DW55" s="5">
        <v>88.233329999999995</v>
      </c>
      <c r="DX55" s="5">
        <v>89.366669999999999</v>
      </c>
      <c r="DY55" s="5">
        <v>89.633330000000001</v>
      </c>
      <c r="DZ55" s="5">
        <v>90.5</v>
      </c>
      <c r="EA55" s="5">
        <v>91.833340000000007</v>
      </c>
      <c r="EB55" s="5">
        <v>93.3</v>
      </c>
      <c r="EC55" s="5">
        <v>93.833340000000007</v>
      </c>
      <c r="ED55" s="5">
        <v>94.733329999999995</v>
      </c>
      <c r="EE55" s="5">
        <v>95.033330000000007</v>
      </c>
      <c r="EF55" s="5">
        <v>95.8</v>
      </c>
      <c r="EG55" s="5">
        <v>96.066670000000002</v>
      </c>
      <c r="EH55" s="5">
        <v>97.266670000000005</v>
      </c>
      <c r="EI55" s="5">
        <v>97.666659999999993</v>
      </c>
      <c r="EJ55" s="5">
        <v>98.366669999999999</v>
      </c>
      <c r="EK55" s="5">
        <v>98.7</v>
      </c>
      <c r="EL55" s="5">
        <v>99.3</v>
      </c>
      <c r="EM55" s="5">
        <v>99.4</v>
      </c>
      <c r="EN55" s="5">
        <v>100.1</v>
      </c>
      <c r="EO55" s="5">
        <v>100.13330000000001</v>
      </c>
      <c r="EP55" s="5">
        <v>100.2</v>
      </c>
      <c r="EQ55" s="5">
        <v>99.5</v>
      </c>
      <c r="ER55" s="5">
        <v>100.0667</v>
      </c>
      <c r="ES55" s="5">
        <v>100.16670000000001</v>
      </c>
      <c r="ET55" s="5">
        <v>100.3</v>
      </c>
      <c r="EU55" s="5">
        <v>99.833340000000007</v>
      </c>
      <c r="EV55" s="5">
        <v>100.4</v>
      </c>
      <c r="EW55" s="5">
        <v>100.86669999999999</v>
      </c>
      <c r="EX55" s="5">
        <v>101.5</v>
      </c>
      <c r="EY55" s="5">
        <v>102</v>
      </c>
      <c r="EZ55" s="5">
        <v>103.16670000000001</v>
      </c>
      <c r="FA55" s="5">
        <v>103.7</v>
      </c>
      <c r="FB55" s="5">
        <v>104.5667</v>
      </c>
      <c r="FC55" s="5">
        <v>104.7667</v>
      </c>
      <c r="FD55" s="5">
        <v>105.66670000000001</v>
      </c>
      <c r="FE55" s="5">
        <v>106.3</v>
      </c>
      <c r="FF55" s="5">
        <v>106.9333</v>
      </c>
      <c r="FG55" s="5">
        <v>106.7</v>
      </c>
      <c r="FH55" s="5">
        <v>107.8</v>
      </c>
      <c r="FI55" s="5">
        <v>108.2667</v>
      </c>
      <c r="FJ55" s="5">
        <v>108.4333</v>
      </c>
      <c r="FK55" s="5">
        <v>108.4667</v>
      </c>
      <c r="FL55" s="5">
        <v>108.5333</v>
      </c>
      <c r="FM55" s="5">
        <v>108.9333</v>
      </c>
      <c r="FN55" s="5">
        <v>109.0667</v>
      </c>
      <c r="FO55" s="5">
        <v>109.16670000000001</v>
      </c>
      <c r="FP55" s="5">
        <v>110.7333</v>
      </c>
      <c r="FQ55" s="5">
        <v>111.9333</v>
      </c>
      <c r="FR55" s="5">
        <v>114.4</v>
      </c>
      <c r="FS55" s="5">
        <v>115.9333</v>
      </c>
      <c r="FT55" s="5">
        <v>120.86669999999999</v>
      </c>
      <c r="FU55" s="5">
        <v>123.13330000000001</v>
      </c>
      <c r="FV55" s="5">
        <v>126.7</v>
      </c>
      <c r="FW55" s="5">
        <v>127.7333</v>
      </c>
      <c r="FX55" s="5">
        <v>131.0667</v>
      </c>
      <c r="FY55" s="5">
        <v>131.4</v>
      </c>
      <c r="FZ55" s="5">
        <v>131.9667</v>
      </c>
      <c r="GA55" s="6">
        <v>132.1575</v>
      </c>
      <c r="GB55" s="6">
        <v>133.37219999999999</v>
      </c>
      <c r="GC55" s="6">
        <v>133.60769999999999</v>
      </c>
      <c r="GD55" s="6">
        <v>134.33349999999999</v>
      </c>
      <c r="GE55" s="6">
        <v>134.58430000000001</v>
      </c>
      <c r="GF55" s="6">
        <v>136.0324</v>
      </c>
      <c r="GG55" s="6">
        <v>136.85120000000001</v>
      </c>
      <c r="GH55" s="6">
        <v>137.6619</v>
      </c>
      <c r="GI55" s="6">
        <v>137.93100000000001</v>
      </c>
      <c r="GJ55" s="6">
        <v>139.2448</v>
      </c>
      <c r="GK55" s="6">
        <v>140.02449999999999</v>
      </c>
      <c r="GL55" s="6">
        <v>140.74299999999999</v>
      </c>
      <c r="GM55" s="6">
        <v>140.9496</v>
      </c>
      <c r="GN55" s="6">
        <v>142.26310000000001</v>
      </c>
      <c r="GO55" s="6">
        <v>143.04679999999999</v>
      </c>
      <c r="GP55" s="6">
        <v>143.72669999999999</v>
      </c>
      <c r="GQ55" s="6">
        <v>143.90379999999999</v>
      </c>
      <c r="GR55" s="6">
        <v>145.21610000000001</v>
      </c>
      <c r="GS55" s="6">
        <v>146.0163</v>
      </c>
      <c r="GT55" s="6">
        <v>146.68350000000001</v>
      </c>
      <c r="GU55" s="6">
        <v>146.84379999999999</v>
      </c>
      <c r="GV55" s="6">
        <v>148.15309999999999</v>
      </c>
      <c r="GW55" s="6">
        <v>148.9288</v>
      </c>
      <c r="GX55" s="6">
        <v>149.52289999999999</v>
      </c>
      <c r="GY55" s="6">
        <v>149.62989999999999</v>
      </c>
      <c r="GZ55" s="6">
        <v>150.9897</v>
      </c>
      <c r="HA55" s="6">
        <v>151.84630000000001</v>
      </c>
      <c r="HB55" s="6">
        <v>152.50239999999999</v>
      </c>
      <c r="HC55" s="6">
        <v>152.6318</v>
      </c>
      <c r="HD55" s="6">
        <v>154.04259999999999</v>
      </c>
      <c r="HE55" s="6">
        <v>154.9383</v>
      </c>
      <c r="HF55" s="6">
        <v>155.62370000000001</v>
      </c>
      <c r="HG55" s="6">
        <v>155.7704</v>
      </c>
      <c r="HH55" s="6">
        <v>157.2073</v>
      </c>
      <c r="HI55" s="6">
        <v>158.1129</v>
      </c>
      <c r="HJ55" s="6">
        <v>158.79849999999999</v>
      </c>
      <c r="HK55" s="6">
        <v>158.93610000000001</v>
      </c>
      <c r="HL55" s="6">
        <v>160.43809999999999</v>
      </c>
      <c r="HM55" s="6">
        <v>161.37379999999999</v>
      </c>
      <c r="HN55" s="6">
        <v>162.07660000000001</v>
      </c>
      <c r="HO55" t="s">
        <v>240</v>
      </c>
      <c r="HP55" t="b">
        <v>0</v>
      </c>
      <c r="HQ55" t="s">
        <v>242</v>
      </c>
      <c r="HR55">
        <v>2015</v>
      </c>
      <c r="HS55">
        <v>2023</v>
      </c>
      <c r="HT55">
        <v>4</v>
      </c>
      <c r="HU55" t="s">
        <v>242</v>
      </c>
      <c r="HV55" s="4" t="s">
        <v>265</v>
      </c>
      <c r="HW55" s="4" t="s">
        <v>266</v>
      </c>
      <c r="HX55" t="s">
        <v>245</v>
      </c>
      <c r="HY55" t="s">
        <v>267</v>
      </c>
      <c r="HZ55" t="s">
        <v>1199</v>
      </c>
    </row>
    <row r="56" spans="1:234">
      <c r="A56" t="s">
        <v>234</v>
      </c>
      <c r="B56" t="s">
        <v>268</v>
      </c>
      <c r="C56" t="s">
        <v>1198</v>
      </c>
      <c r="D56" t="s">
        <v>237</v>
      </c>
      <c r="E56" t="s">
        <v>238</v>
      </c>
      <c r="F56" t="s">
        <v>239</v>
      </c>
      <c r="G56" s="5">
        <v>1674</v>
      </c>
      <c r="H56" s="5">
        <v>3351</v>
      </c>
      <c r="I56" s="5">
        <v>3213</v>
      </c>
      <c r="J56" s="5">
        <v>1803</v>
      </c>
      <c r="K56" s="5">
        <v>3170</v>
      </c>
      <c r="L56" s="5">
        <v>3679</v>
      </c>
      <c r="M56" s="5">
        <v>2967</v>
      </c>
      <c r="N56" s="5">
        <v>-990.99990000000003</v>
      </c>
      <c r="O56" s="5">
        <v>344</v>
      </c>
      <c r="P56" s="5">
        <v>2938</v>
      </c>
      <c r="Q56" s="5">
        <v>2421</v>
      </c>
      <c r="R56" s="5">
        <v>1656</v>
      </c>
      <c r="S56" s="5">
        <v>1527</v>
      </c>
      <c r="T56" s="5">
        <v>4050</v>
      </c>
      <c r="U56" s="5">
        <v>4112</v>
      </c>
      <c r="V56" s="5">
        <v>893</v>
      </c>
      <c r="W56" s="5">
        <v>2747</v>
      </c>
      <c r="X56" s="5">
        <v>4927</v>
      </c>
      <c r="Y56" s="5">
        <v>2934</v>
      </c>
      <c r="Z56" s="5">
        <v>1815</v>
      </c>
      <c r="AA56" s="5">
        <v>2859</v>
      </c>
      <c r="AB56" s="5">
        <v>4910</v>
      </c>
      <c r="AC56" s="5">
        <v>1575</v>
      </c>
      <c r="AD56" s="5">
        <v>1219</v>
      </c>
      <c r="AE56" s="5">
        <v>1330</v>
      </c>
      <c r="AF56" s="5">
        <v>3563</v>
      </c>
      <c r="AG56" s="5">
        <v>3984</v>
      </c>
      <c r="AH56" s="5">
        <v>338</v>
      </c>
      <c r="AI56" s="5">
        <v>855</v>
      </c>
      <c r="AJ56" s="5">
        <v>4353</v>
      </c>
      <c r="AK56" s="5">
        <v>1823</v>
      </c>
      <c r="AL56" s="5">
        <v>-101</v>
      </c>
      <c r="AM56" s="5">
        <v>-1001</v>
      </c>
      <c r="AN56" s="5">
        <v>1693</v>
      </c>
      <c r="AO56" s="5">
        <v>-1095</v>
      </c>
      <c r="AP56" s="5">
        <v>-2730</v>
      </c>
      <c r="AQ56" s="5">
        <v>-3398</v>
      </c>
      <c r="AR56" s="5">
        <v>2035</v>
      </c>
      <c r="AS56" s="5">
        <v>784</v>
      </c>
      <c r="AT56" s="5">
        <v>-2538</v>
      </c>
      <c r="AU56" s="5">
        <v>-157</v>
      </c>
      <c r="AV56" s="5">
        <v>3212</v>
      </c>
      <c r="AW56" s="5">
        <v>1084</v>
      </c>
      <c r="AX56" s="5">
        <v>1129</v>
      </c>
      <c r="AY56" s="5">
        <v>1890</v>
      </c>
      <c r="AZ56" s="5">
        <v>7462</v>
      </c>
      <c r="BA56" s="5">
        <v>5732</v>
      </c>
      <c r="BB56" s="5">
        <v>4106</v>
      </c>
      <c r="BC56" s="5">
        <v>6464</v>
      </c>
      <c r="BD56" s="5">
        <v>13625</v>
      </c>
      <c r="BE56" s="5">
        <v>10937</v>
      </c>
      <c r="BF56" s="5">
        <v>9142</v>
      </c>
      <c r="BG56" s="5">
        <v>12643</v>
      </c>
      <c r="BH56" s="5">
        <v>15664</v>
      </c>
      <c r="BI56" s="5">
        <v>12278</v>
      </c>
      <c r="BJ56" s="5">
        <v>10448</v>
      </c>
      <c r="BK56" s="5">
        <v>12952</v>
      </c>
      <c r="BL56" s="5">
        <v>14648</v>
      </c>
      <c r="BM56" s="5">
        <v>10987</v>
      </c>
      <c r="BN56" s="5">
        <v>7921</v>
      </c>
      <c r="BO56" s="5">
        <v>10368</v>
      </c>
      <c r="BP56" s="5">
        <v>12107</v>
      </c>
      <c r="BQ56" s="5">
        <v>10426</v>
      </c>
      <c r="BR56" s="5">
        <v>6456</v>
      </c>
      <c r="BS56" s="5">
        <v>6546</v>
      </c>
      <c r="BT56" s="5">
        <v>14221</v>
      </c>
      <c r="BU56" s="5">
        <v>8575</v>
      </c>
      <c r="BV56" s="5">
        <v>1507</v>
      </c>
      <c r="BW56" s="5">
        <v>4621</v>
      </c>
      <c r="BX56" s="5">
        <v>10861</v>
      </c>
      <c r="BY56" s="5">
        <v>6033</v>
      </c>
      <c r="BZ56" s="5">
        <v>-2265</v>
      </c>
      <c r="CA56" s="5">
        <v>-4124</v>
      </c>
      <c r="CB56" s="5">
        <v>9252</v>
      </c>
      <c r="CC56" s="5">
        <v>1161</v>
      </c>
      <c r="CD56" s="5">
        <v>-2326</v>
      </c>
      <c r="CE56" s="5">
        <v>-7813</v>
      </c>
      <c r="CF56" s="5">
        <v>6321</v>
      </c>
      <c r="CG56" s="5">
        <v>-1744</v>
      </c>
      <c r="CH56" s="5">
        <v>-4059</v>
      </c>
      <c r="CI56" s="5">
        <v>-11558</v>
      </c>
      <c r="CJ56" s="5">
        <v>-3689</v>
      </c>
      <c r="CK56" s="5">
        <v>-4543</v>
      </c>
      <c r="CL56" s="5">
        <v>3683</v>
      </c>
      <c r="CM56" s="5">
        <v>-11500</v>
      </c>
      <c r="CN56" s="5">
        <v>655</v>
      </c>
      <c r="CO56" s="5">
        <v>-1577</v>
      </c>
      <c r="CP56" s="5">
        <v>9596</v>
      </c>
      <c r="CQ56" s="5">
        <v>-2715</v>
      </c>
      <c r="CR56" s="5">
        <v>9361</v>
      </c>
      <c r="CS56" s="5">
        <v>5976</v>
      </c>
      <c r="CT56" s="5">
        <v>14058</v>
      </c>
      <c r="CU56" s="5">
        <v>6191</v>
      </c>
      <c r="CV56" s="5">
        <v>13889</v>
      </c>
      <c r="CW56" s="5">
        <v>11857</v>
      </c>
      <c r="CX56" s="5">
        <v>15162</v>
      </c>
      <c r="CY56" s="5">
        <v>3336</v>
      </c>
      <c r="CZ56" s="5">
        <v>16190</v>
      </c>
      <c r="DA56" s="5">
        <v>13126</v>
      </c>
      <c r="DB56" s="5">
        <v>16710</v>
      </c>
      <c r="DC56" s="5">
        <v>6445</v>
      </c>
      <c r="DD56" s="5">
        <v>13535</v>
      </c>
      <c r="DE56" s="5">
        <v>10899</v>
      </c>
      <c r="DF56" s="5">
        <v>18427</v>
      </c>
      <c r="DG56" s="5">
        <v>3574</v>
      </c>
      <c r="DH56" s="5">
        <v>13432</v>
      </c>
      <c r="DI56" s="5">
        <v>11758</v>
      </c>
      <c r="DJ56" s="5">
        <v>16023</v>
      </c>
      <c r="DK56" s="5">
        <v>761</v>
      </c>
      <c r="DL56" s="5">
        <v>12470</v>
      </c>
      <c r="DM56" s="5">
        <v>11466</v>
      </c>
      <c r="DN56" s="5">
        <v>18046</v>
      </c>
      <c r="DO56" s="5">
        <v>4030</v>
      </c>
      <c r="DP56" s="5">
        <v>21024</v>
      </c>
      <c r="DQ56" s="5">
        <v>25329</v>
      </c>
      <c r="DR56" s="5">
        <v>39003</v>
      </c>
      <c r="DS56" s="5">
        <v>32426</v>
      </c>
      <c r="DT56" s="5">
        <v>41302</v>
      </c>
      <c r="DU56" s="5">
        <v>37936</v>
      </c>
      <c r="DV56" s="5">
        <v>50598</v>
      </c>
      <c r="DW56" s="5">
        <v>31072</v>
      </c>
      <c r="DX56" s="5">
        <v>34643</v>
      </c>
      <c r="DY56" s="5">
        <v>36671</v>
      </c>
      <c r="DZ56" s="5">
        <v>46230</v>
      </c>
      <c r="EA56" s="5">
        <v>24531</v>
      </c>
      <c r="EB56" s="5">
        <v>31423</v>
      </c>
      <c r="EC56" s="5">
        <v>28060</v>
      </c>
      <c r="ED56" s="5">
        <v>37890</v>
      </c>
      <c r="EE56" s="5">
        <v>23904</v>
      </c>
      <c r="EF56" s="5">
        <v>43582</v>
      </c>
      <c r="EG56" s="5">
        <v>25405</v>
      </c>
      <c r="EH56" s="5">
        <v>38152</v>
      </c>
      <c r="EI56" s="5">
        <v>17354</v>
      </c>
      <c r="EJ56" s="5">
        <v>29284</v>
      </c>
      <c r="EK56" s="5">
        <v>24559</v>
      </c>
      <c r="EL56" s="5">
        <v>34035</v>
      </c>
      <c r="EM56" s="5">
        <v>16311</v>
      </c>
      <c r="EN56" s="5">
        <v>31093</v>
      </c>
      <c r="EO56" s="5">
        <v>25393</v>
      </c>
      <c r="EP56" s="5">
        <v>32845</v>
      </c>
      <c r="EQ56" s="5">
        <v>9777</v>
      </c>
      <c r="ER56" s="5">
        <v>27665</v>
      </c>
      <c r="ES56" s="5">
        <v>22458</v>
      </c>
      <c r="ET56" s="5">
        <v>27422</v>
      </c>
      <c r="EU56" s="5">
        <v>4705</v>
      </c>
      <c r="EV56" s="5">
        <v>24783</v>
      </c>
      <c r="EW56" s="5">
        <v>19132</v>
      </c>
      <c r="EX56" s="5">
        <v>20422</v>
      </c>
      <c r="EY56" s="5">
        <v>-6127.0010000000002</v>
      </c>
      <c r="EZ56" s="5">
        <v>26522</v>
      </c>
      <c r="FA56" s="5">
        <v>15803</v>
      </c>
      <c r="FB56" s="5">
        <v>19128</v>
      </c>
      <c r="FC56" s="5">
        <v>-1199</v>
      </c>
      <c r="FD56" s="5">
        <v>19027</v>
      </c>
      <c r="FE56" s="5">
        <v>13709</v>
      </c>
      <c r="FF56" s="5">
        <v>20596</v>
      </c>
      <c r="FG56" s="5">
        <v>-8342</v>
      </c>
      <c r="FH56" s="5">
        <v>23239</v>
      </c>
      <c r="FI56" s="5">
        <v>13370</v>
      </c>
      <c r="FJ56" s="5">
        <v>23826</v>
      </c>
      <c r="FK56" s="5">
        <v>140</v>
      </c>
      <c r="FL56" s="5">
        <v>133355</v>
      </c>
      <c r="FM56" s="5">
        <v>74920</v>
      </c>
      <c r="FN56" s="5">
        <v>64350</v>
      </c>
      <c r="FO56" s="5">
        <v>42111</v>
      </c>
      <c r="FP56" s="5">
        <v>61110</v>
      </c>
      <c r="FQ56" s="5">
        <v>36845</v>
      </c>
      <c r="FR56" s="5">
        <v>26460</v>
      </c>
      <c r="FS56" s="5">
        <v>1860</v>
      </c>
      <c r="FT56" s="5">
        <v>41415</v>
      </c>
      <c r="FU56" s="5">
        <v>24541</v>
      </c>
      <c r="FV56" s="5">
        <v>41317</v>
      </c>
      <c r="FW56" s="5">
        <v>21409</v>
      </c>
      <c r="FX56" s="5">
        <v>51413</v>
      </c>
      <c r="FY56" s="5">
        <v>26157</v>
      </c>
      <c r="FZ56" s="5">
        <v>35725</v>
      </c>
      <c r="GA56" s="6">
        <v>197.42189999999999</v>
      </c>
      <c r="GB56" s="6">
        <v>30582.65</v>
      </c>
      <c r="GC56" s="6">
        <v>21423.53</v>
      </c>
      <c r="GD56" s="6">
        <v>35775.07</v>
      </c>
      <c r="GE56" s="6">
        <v>1911.9690000000001</v>
      </c>
      <c r="GF56" s="6">
        <v>26224.06</v>
      </c>
      <c r="GG56" s="6">
        <v>16263.59</v>
      </c>
      <c r="GH56" s="6">
        <v>30985.68</v>
      </c>
      <c r="GI56" s="6">
        <v>-5501.5020000000004</v>
      </c>
      <c r="GJ56" s="6">
        <v>21249.87</v>
      </c>
      <c r="GK56" s="6">
        <v>10943.57</v>
      </c>
      <c r="GL56" s="6">
        <v>26396.080000000002</v>
      </c>
      <c r="GM56" s="6">
        <v>-12209.05</v>
      </c>
      <c r="GN56" s="6">
        <v>18362.64</v>
      </c>
      <c r="GO56" s="6">
        <v>8019.0780000000004</v>
      </c>
      <c r="GP56" s="6">
        <v>23850.35</v>
      </c>
      <c r="GQ56" s="6">
        <v>-17599.89</v>
      </c>
      <c r="GR56" s="6">
        <v>19777.86</v>
      </c>
      <c r="GS56" s="6">
        <v>8314.902</v>
      </c>
      <c r="GT56" s="6">
        <v>24515.07</v>
      </c>
      <c r="GU56" s="6">
        <v>-20424.37</v>
      </c>
      <c r="GV56" s="6">
        <v>18487.099999999999</v>
      </c>
      <c r="GW56" s="6">
        <v>6774.2659999999996</v>
      </c>
      <c r="GX56" s="6">
        <v>24191.919999999998</v>
      </c>
      <c r="GY56" s="6">
        <v>-21855.67</v>
      </c>
      <c r="GZ56" s="6">
        <v>19669.89</v>
      </c>
      <c r="HA56" s="6">
        <v>7027.4669999999996</v>
      </c>
      <c r="HB56" s="6">
        <v>24049.200000000001</v>
      </c>
      <c r="HC56" s="6">
        <v>-24802.94</v>
      </c>
      <c r="HD56" s="6">
        <v>16575.990000000002</v>
      </c>
      <c r="HE56" s="6">
        <v>2774.9160000000002</v>
      </c>
      <c r="HF56" s="6">
        <v>19656.7</v>
      </c>
      <c r="HG56" s="6">
        <v>-29698.34</v>
      </c>
      <c r="HH56" s="6">
        <v>13162.68</v>
      </c>
      <c r="HI56" s="6">
        <v>-26.13477</v>
      </c>
      <c r="HJ56" s="6">
        <v>17658.259999999998</v>
      </c>
      <c r="HK56" s="6">
        <v>-31725.31</v>
      </c>
      <c r="HL56" s="6">
        <v>11835.63</v>
      </c>
      <c r="HM56" s="6">
        <v>-1313.326</v>
      </c>
      <c r="HN56" s="6">
        <v>16660.23</v>
      </c>
      <c r="HO56" t="s">
        <v>240</v>
      </c>
      <c r="HP56" t="b">
        <v>0</v>
      </c>
      <c r="HQ56" t="s">
        <v>242</v>
      </c>
      <c r="HR56" t="s">
        <v>242</v>
      </c>
      <c r="HS56">
        <v>2023</v>
      </c>
      <c r="HT56">
        <v>4</v>
      </c>
      <c r="HU56" t="s">
        <v>242</v>
      </c>
      <c r="HV56" s="4" t="s">
        <v>269</v>
      </c>
      <c r="HW56" t="s">
        <v>270</v>
      </c>
      <c r="HX56" t="s">
        <v>245</v>
      </c>
      <c r="HY56" t="s">
        <v>271</v>
      </c>
      <c r="HZ56" t="s">
        <v>1199</v>
      </c>
    </row>
    <row r="57" spans="1:234">
      <c r="A57" t="s">
        <v>234</v>
      </c>
      <c r="B57" t="s">
        <v>272</v>
      </c>
      <c r="C57" t="s">
        <v>1198</v>
      </c>
      <c r="D57" t="s">
        <v>237</v>
      </c>
      <c r="E57" t="s">
        <v>238</v>
      </c>
      <c r="F57" t="s">
        <v>239</v>
      </c>
      <c r="G57" s="5">
        <v>62107</v>
      </c>
      <c r="H57" s="5">
        <v>63704</v>
      </c>
      <c r="I57" s="5">
        <v>66021</v>
      </c>
      <c r="J57" s="5">
        <v>68138</v>
      </c>
      <c r="K57" s="5">
        <v>69939</v>
      </c>
      <c r="L57" s="5">
        <v>71334</v>
      </c>
      <c r="M57" s="5">
        <v>73310</v>
      </c>
      <c r="N57" s="5">
        <v>75597</v>
      </c>
      <c r="O57" s="5">
        <v>77468</v>
      </c>
      <c r="P57" s="5">
        <v>78993</v>
      </c>
      <c r="Q57" s="5">
        <v>80430</v>
      </c>
      <c r="R57" s="5">
        <v>82667</v>
      </c>
      <c r="S57" s="5">
        <v>85727</v>
      </c>
      <c r="T57" s="5">
        <v>86288</v>
      </c>
      <c r="U57" s="5">
        <v>88637</v>
      </c>
      <c r="V57" s="5">
        <v>90695</v>
      </c>
      <c r="W57" s="5">
        <v>91663</v>
      </c>
      <c r="X57" s="5">
        <v>93433</v>
      </c>
      <c r="Y57" s="5">
        <v>94862</v>
      </c>
      <c r="Z57" s="5">
        <v>97962</v>
      </c>
      <c r="AA57" s="5">
        <v>99412</v>
      </c>
      <c r="AB57" s="5">
        <v>103208</v>
      </c>
      <c r="AC57" s="5">
        <v>105169</v>
      </c>
      <c r="AD57" s="5">
        <v>106841</v>
      </c>
      <c r="AE57" s="5">
        <v>108753</v>
      </c>
      <c r="AF57" s="5">
        <v>110079</v>
      </c>
      <c r="AG57" s="5">
        <v>111989</v>
      </c>
      <c r="AH57" s="5">
        <v>115779</v>
      </c>
      <c r="AI57" s="5">
        <v>118136</v>
      </c>
      <c r="AJ57" s="5">
        <v>121739</v>
      </c>
      <c r="AK57" s="5">
        <v>127119</v>
      </c>
      <c r="AL57" s="5">
        <v>129815</v>
      </c>
      <c r="AM57" s="5">
        <v>133283</v>
      </c>
      <c r="AN57" s="5">
        <v>136629</v>
      </c>
      <c r="AO57" s="5">
        <v>140802</v>
      </c>
      <c r="AP57" s="5">
        <v>144969</v>
      </c>
      <c r="AQ57" s="5">
        <v>148623</v>
      </c>
      <c r="AR57" s="5">
        <v>151262</v>
      </c>
      <c r="AS57" s="5">
        <v>155370</v>
      </c>
      <c r="AT57" s="5">
        <v>159376</v>
      </c>
      <c r="AU57" s="5">
        <v>163056</v>
      </c>
      <c r="AV57" s="5">
        <v>166719</v>
      </c>
      <c r="AW57" s="5">
        <v>170068</v>
      </c>
      <c r="AX57" s="5">
        <v>170954</v>
      </c>
      <c r="AY57" s="5">
        <v>173192</v>
      </c>
      <c r="AZ57" s="5">
        <v>175821</v>
      </c>
      <c r="BA57" s="5">
        <v>177281</v>
      </c>
      <c r="BB57" s="5">
        <v>179590</v>
      </c>
      <c r="BC57" s="5">
        <v>181438</v>
      </c>
      <c r="BD57" s="5">
        <v>181889</v>
      </c>
      <c r="BE57" s="5">
        <v>182558</v>
      </c>
      <c r="BF57" s="5">
        <v>184989</v>
      </c>
      <c r="BG57" s="5">
        <v>189579</v>
      </c>
      <c r="BH57" s="5">
        <v>189803</v>
      </c>
      <c r="BI57" s="5">
        <v>193552</v>
      </c>
      <c r="BJ57" s="5">
        <v>196921</v>
      </c>
      <c r="BK57" s="5">
        <v>199797</v>
      </c>
      <c r="BL57" s="5">
        <v>200690</v>
      </c>
      <c r="BM57" s="5">
        <v>203292</v>
      </c>
      <c r="BN57" s="5">
        <v>207015</v>
      </c>
      <c r="BO57" s="5">
        <v>208657</v>
      </c>
      <c r="BP57" s="5">
        <v>210748</v>
      </c>
      <c r="BQ57" s="5">
        <v>214616</v>
      </c>
      <c r="BR57" s="5">
        <v>217824</v>
      </c>
      <c r="BS57" s="5">
        <v>221433</v>
      </c>
      <c r="BT57" s="5">
        <v>226187</v>
      </c>
      <c r="BU57" s="5">
        <v>229913</v>
      </c>
      <c r="BV57" s="5">
        <v>232460</v>
      </c>
      <c r="BW57" s="5">
        <v>232729</v>
      </c>
      <c r="BX57" s="5">
        <v>235976</v>
      </c>
      <c r="BY57" s="5">
        <v>243443</v>
      </c>
      <c r="BZ57" s="5">
        <v>241257</v>
      </c>
      <c r="CA57" s="5">
        <v>245844</v>
      </c>
      <c r="CB57" s="5">
        <v>248055</v>
      </c>
      <c r="CC57" s="5">
        <v>250789</v>
      </c>
      <c r="CD57" s="5">
        <v>253813</v>
      </c>
      <c r="CE57" s="5">
        <v>255773</v>
      </c>
      <c r="CF57" s="5">
        <v>258286</v>
      </c>
      <c r="CG57" s="5">
        <v>261502</v>
      </c>
      <c r="CH57" s="5">
        <v>267687</v>
      </c>
      <c r="CI57" s="5">
        <v>272133</v>
      </c>
      <c r="CJ57" s="5">
        <v>273951</v>
      </c>
      <c r="CK57" s="5">
        <v>276266</v>
      </c>
      <c r="CL57" s="5">
        <v>278402</v>
      </c>
      <c r="CM57" s="5">
        <v>282928</v>
      </c>
      <c r="CN57" s="5">
        <v>286649</v>
      </c>
      <c r="CO57" s="5">
        <v>288266</v>
      </c>
      <c r="CP57" s="5">
        <v>288292</v>
      </c>
      <c r="CQ57" s="5">
        <v>292432</v>
      </c>
      <c r="CR57" s="5">
        <v>295747</v>
      </c>
      <c r="CS57" s="5">
        <v>299185</v>
      </c>
      <c r="CT57" s="5">
        <v>304075</v>
      </c>
      <c r="CU57" s="5">
        <v>307455</v>
      </c>
      <c r="CV57" s="5">
        <v>313102</v>
      </c>
      <c r="CW57" s="5">
        <v>317491</v>
      </c>
      <c r="CX57" s="5">
        <v>320286</v>
      </c>
      <c r="CY57" s="5">
        <v>322790</v>
      </c>
      <c r="CZ57" s="5">
        <v>329664</v>
      </c>
      <c r="DA57" s="5">
        <v>331528</v>
      </c>
      <c r="DB57" s="5">
        <v>338655</v>
      </c>
      <c r="DC57" s="5">
        <v>341391</v>
      </c>
      <c r="DD57" s="5">
        <v>348632</v>
      </c>
      <c r="DE57" s="5">
        <v>351940</v>
      </c>
      <c r="DF57" s="5">
        <v>356786</v>
      </c>
      <c r="DG57" s="5">
        <v>361268</v>
      </c>
      <c r="DH57" s="5">
        <v>367040</v>
      </c>
      <c r="DI57" s="5">
        <v>370883</v>
      </c>
      <c r="DJ57" s="5">
        <v>372847</v>
      </c>
      <c r="DK57" s="5">
        <v>377049</v>
      </c>
      <c r="DL57" s="5">
        <v>386313</v>
      </c>
      <c r="DM57" s="5">
        <v>389228</v>
      </c>
      <c r="DN57" s="5">
        <v>392047</v>
      </c>
      <c r="DO57" s="5">
        <v>397548</v>
      </c>
      <c r="DP57" s="5">
        <v>400881</v>
      </c>
      <c r="DQ57" s="5">
        <v>399970</v>
      </c>
      <c r="DR57" s="5">
        <v>395201</v>
      </c>
      <c r="DS57" s="5">
        <v>386739</v>
      </c>
      <c r="DT57" s="5">
        <v>386564</v>
      </c>
      <c r="DU57" s="5">
        <v>388624</v>
      </c>
      <c r="DV57" s="5">
        <v>386875</v>
      </c>
      <c r="DW57" s="5">
        <v>396113</v>
      </c>
      <c r="DX57" s="5">
        <v>401311</v>
      </c>
      <c r="DY57" s="5">
        <v>404199</v>
      </c>
      <c r="DZ57" s="5">
        <v>406930</v>
      </c>
      <c r="EA57" s="5">
        <v>414732</v>
      </c>
      <c r="EB57" s="5">
        <v>412366</v>
      </c>
      <c r="EC57" s="5">
        <v>416049</v>
      </c>
      <c r="ED57" s="5">
        <v>419443</v>
      </c>
      <c r="EE57" s="5">
        <v>424704</v>
      </c>
      <c r="EF57" s="5">
        <v>425007</v>
      </c>
      <c r="EG57" s="5">
        <v>430937</v>
      </c>
      <c r="EH57" s="5">
        <v>433067</v>
      </c>
      <c r="EI57" s="5">
        <v>438103</v>
      </c>
      <c r="EJ57" s="5">
        <v>442283</v>
      </c>
      <c r="EK57" s="5">
        <v>448727</v>
      </c>
      <c r="EL57" s="5">
        <v>452248</v>
      </c>
      <c r="EM57" s="5">
        <v>457992</v>
      </c>
      <c r="EN57" s="5">
        <v>461616</v>
      </c>
      <c r="EO57" s="5">
        <v>470454</v>
      </c>
      <c r="EP57" s="5">
        <v>472452</v>
      </c>
      <c r="EQ57" s="5">
        <v>474738</v>
      </c>
      <c r="ER57" s="5">
        <v>476582</v>
      </c>
      <c r="ES57" s="5">
        <v>479885</v>
      </c>
      <c r="ET57" s="5">
        <v>485246</v>
      </c>
      <c r="EU57" s="5">
        <v>489730</v>
      </c>
      <c r="EV57" s="5">
        <v>493941</v>
      </c>
      <c r="EW57" s="5">
        <v>500650</v>
      </c>
      <c r="EX57" s="5">
        <v>507324</v>
      </c>
      <c r="EY57" s="5">
        <v>513926</v>
      </c>
      <c r="EZ57" s="5">
        <v>517565</v>
      </c>
      <c r="FA57" s="5">
        <v>521219</v>
      </c>
      <c r="FB57" s="5">
        <v>529772</v>
      </c>
      <c r="FC57" s="5">
        <v>531266</v>
      </c>
      <c r="FD57" s="5">
        <v>535608</v>
      </c>
      <c r="FE57" s="5">
        <v>540123</v>
      </c>
      <c r="FF57" s="5">
        <v>545307</v>
      </c>
      <c r="FG57" s="5">
        <v>549394</v>
      </c>
      <c r="FH57" s="5">
        <v>555948</v>
      </c>
      <c r="FI57" s="5">
        <v>562790</v>
      </c>
      <c r="FJ57" s="5">
        <v>565789</v>
      </c>
      <c r="FK57" s="5">
        <v>556179</v>
      </c>
      <c r="FL57" s="5">
        <v>475747</v>
      </c>
      <c r="FM57" s="5">
        <v>533668</v>
      </c>
      <c r="FN57" s="5">
        <v>538694</v>
      </c>
      <c r="FO57" s="5">
        <v>538012</v>
      </c>
      <c r="FP57" s="5">
        <v>567887</v>
      </c>
      <c r="FQ57" s="5">
        <v>581506</v>
      </c>
      <c r="FR57" s="5">
        <v>596674</v>
      </c>
      <c r="FS57" s="5">
        <v>608329</v>
      </c>
      <c r="FT57" s="5">
        <v>621272</v>
      </c>
      <c r="FU57" s="5">
        <v>630575</v>
      </c>
      <c r="FV57" s="5">
        <v>645805</v>
      </c>
      <c r="FW57" s="5">
        <v>658554</v>
      </c>
      <c r="FX57" s="5">
        <v>674271</v>
      </c>
      <c r="FY57" s="5">
        <v>679198</v>
      </c>
      <c r="FZ57" s="5">
        <v>677951</v>
      </c>
      <c r="GA57" s="6">
        <v>684695.9</v>
      </c>
      <c r="GB57" s="6">
        <v>689349.6</v>
      </c>
      <c r="GC57" s="6">
        <v>694656.1</v>
      </c>
      <c r="GD57" s="6">
        <v>701267.5</v>
      </c>
      <c r="GE57" s="6">
        <v>707782.3</v>
      </c>
      <c r="GF57" s="6">
        <v>718343.3</v>
      </c>
      <c r="GG57" s="6">
        <v>725964.9</v>
      </c>
      <c r="GH57" s="6">
        <v>734120</v>
      </c>
      <c r="GI57" s="6">
        <v>741145.9</v>
      </c>
      <c r="GJ57" s="6">
        <v>748285.8</v>
      </c>
      <c r="GK57" s="6">
        <v>755043.1</v>
      </c>
      <c r="GL57" s="6">
        <v>762667.3</v>
      </c>
      <c r="GM57" s="6">
        <v>770287.3</v>
      </c>
      <c r="GN57" s="6">
        <v>778223.9</v>
      </c>
      <c r="GO57" s="6">
        <v>786596.9</v>
      </c>
      <c r="GP57" s="6">
        <v>795383.6</v>
      </c>
      <c r="GQ57" s="6">
        <v>803825.3</v>
      </c>
      <c r="GR57" s="6">
        <v>816597.7</v>
      </c>
      <c r="GS57" s="6">
        <v>826126.2</v>
      </c>
      <c r="GT57" s="6">
        <v>835367.9</v>
      </c>
      <c r="GU57" s="6">
        <v>842727.4</v>
      </c>
      <c r="GV57" s="6">
        <v>848988.3</v>
      </c>
      <c r="GW57" s="6">
        <v>856187</v>
      </c>
      <c r="GX57" s="6">
        <v>864293.7</v>
      </c>
      <c r="GY57" s="6">
        <v>872178.3</v>
      </c>
      <c r="GZ57" s="6">
        <v>881881</v>
      </c>
      <c r="HA57" s="6">
        <v>891023.6</v>
      </c>
      <c r="HB57" s="6">
        <v>900355.9</v>
      </c>
      <c r="HC57" s="6">
        <v>910414.2</v>
      </c>
      <c r="HD57" s="6">
        <v>920259.8</v>
      </c>
      <c r="HE57" s="6">
        <v>930252.80000000005</v>
      </c>
      <c r="HF57" s="6">
        <v>940693.6</v>
      </c>
      <c r="HG57" s="6">
        <v>950623.1</v>
      </c>
      <c r="HH57" s="6">
        <v>959288.4</v>
      </c>
      <c r="HI57" s="6">
        <v>968883.3</v>
      </c>
      <c r="HJ57" s="6">
        <v>978747.1</v>
      </c>
      <c r="HK57" s="6">
        <v>989045.5</v>
      </c>
      <c r="HL57" s="6">
        <v>999158.6</v>
      </c>
      <c r="HM57" s="6">
        <v>1009601</v>
      </c>
      <c r="HN57" s="6">
        <v>1019594</v>
      </c>
      <c r="HO57" t="s">
        <v>240</v>
      </c>
      <c r="HP57" t="b">
        <v>1</v>
      </c>
      <c r="HQ57" t="s">
        <v>242</v>
      </c>
      <c r="HR57" t="s">
        <v>242</v>
      </c>
      <c r="HS57">
        <v>2023</v>
      </c>
      <c r="HT57">
        <v>4</v>
      </c>
      <c r="HU57" t="s">
        <v>242</v>
      </c>
      <c r="HV57" t="s">
        <v>273</v>
      </c>
      <c r="HW57" t="s">
        <v>274</v>
      </c>
      <c r="HX57" t="s">
        <v>245</v>
      </c>
      <c r="HY57" t="s">
        <v>275</v>
      </c>
      <c r="HZ57" t="s">
        <v>1199</v>
      </c>
    </row>
    <row r="58" spans="1:234">
      <c r="A58" t="s">
        <v>234</v>
      </c>
      <c r="B58" t="s">
        <v>276</v>
      </c>
      <c r="C58" t="s">
        <v>1198</v>
      </c>
      <c r="D58" t="s">
        <v>237</v>
      </c>
      <c r="E58" t="s">
        <v>238</v>
      </c>
      <c r="F58" t="s">
        <v>239</v>
      </c>
      <c r="G58" s="5">
        <v>302</v>
      </c>
      <c r="H58" s="5">
        <v>-2364</v>
      </c>
      <c r="I58" s="5">
        <v>-1527</v>
      </c>
      <c r="J58" s="5">
        <v>-296</v>
      </c>
      <c r="K58" s="5">
        <v>-1332</v>
      </c>
      <c r="L58" s="5">
        <v>-2964</v>
      </c>
      <c r="M58" s="5">
        <v>-1973</v>
      </c>
      <c r="N58" s="5">
        <v>1855</v>
      </c>
      <c r="O58" s="5">
        <v>1451</v>
      </c>
      <c r="P58" s="5">
        <v>-2280</v>
      </c>
      <c r="Q58" s="5">
        <v>-1135</v>
      </c>
      <c r="R58" s="5">
        <v>-255</v>
      </c>
      <c r="S58" s="5">
        <v>1465</v>
      </c>
      <c r="T58" s="5">
        <v>-2799</v>
      </c>
      <c r="U58" s="5">
        <v>-2262</v>
      </c>
      <c r="V58" s="5">
        <v>1020</v>
      </c>
      <c r="W58" s="5">
        <v>69</v>
      </c>
      <c r="X58" s="5">
        <v>-4056</v>
      </c>
      <c r="Y58" s="5">
        <v>-1335</v>
      </c>
      <c r="Z58" s="5">
        <v>174</v>
      </c>
      <c r="AA58" s="5">
        <v>150</v>
      </c>
      <c r="AB58" s="5">
        <v>-4184</v>
      </c>
      <c r="AC58" s="5">
        <v>104</v>
      </c>
      <c r="AD58" s="5">
        <v>183</v>
      </c>
      <c r="AE58" s="5">
        <v>1194</v>
      </c>
      <c r="AF58" s="5">
        <v>-2874</v>
      </c>
      <c r="AG58" s="5">
        <v>-2900</v>
      </c>
      <c r="AH58" s="5">
        <v>518</v>
      </c>
      <c r="AI58" s="5">
        <v>763</v>
      </c>
      <c r="AJ58" s="5">
        <v>-5113</v>
      </c>
      <c r="AK58" s="5">
        <v>-1674</v>
      </c>
      <c r="AL58" s="5">
        <v>86</v>
      </c>
      <c r="AM58" s="5">
        <v>3124</v>
      </c>
      <c r="AN58" s="5">
        <v>-2535</v>
      </c>
      <c r="AO58" s="5">
        <v>694</v>
      </c>
      <c r="AP58" s="5">
        <v>2058</v>
      </c>
      <c r="AQ58" s="5">
        <v>5628</v>
      </c>
      <c r="AR58" s="5">
        <v>-2543</v>
      </c>
      <c r="AS58" s="5">
        <v>-397</v>
      </c>
      <c r="AT58" s="5">
        <v>3753</v>
      </c>
      <c r="AU58" s="5">
        <v>3972</v>
      </c>
      <c r="AV58" s="5">
        <v>-3236</v>
      </c>
      <c r="AW58" s="5">
        <v>-143</v>
      </c>
      <c r="AX58" s="5">
        <v>813</v>
      </c>
      <c r="AY58" s="5">
        <v>1925</v>
      </c>
      <c r="AZ58" s="5">
        <v>-6444</v>
      </c>
      <c r="BA58" s="5">
        <v>-3959</v>
      </c>
      <c r="BB58" s="5">
        <v>-2136</v>
      </c>
      <c r="BC58" s="5">
        <v>-2159</v>
      </c>
      <c r="BD58" s="5">
        <v>-12894</v>
      </c>
      <c r="BE58" s="5">
        <v>-9933</v>
      </c>
      <c r="BF58" s="5">
        <v>-7581</v>
      </c>
      <c r="BG58" s="5">
        <v>-8120</v>
      </c>
      <c r="BH58" s="5">
        <v>-14864</v>
      </c>
      <c r="BI58" s="5">
        <v>-11287</v>
      </c>
      <c r="BJ58" s="5">
        <v>-9777</v>
      </c>
      <c r="BK58" s="5">
        <v>-9260.9989999999998</v>
      </c>
      <c r="BL58" s="5">
        <v>-14303</v>
      </c>
      <c r="BM58" s="5">
        <v>-9929</v>
      </c>
      <c r="BN58" s="5">
        <v>-6402</v>
      </c>
      <c r="BO58" s="5">
        <v>-6570</v>
      </c>
      <c r="BP58" s="5">
        <v>-11575</v>
      </c>
      <c r="BQ58" s="5">
        <v>-9162.9989999999998</v>
      </c>
      <c r="BR58" s="5">
        <v>-5160</v>
      </c>
      <c r="BS58" s="5">
        <v>-3027</v>
      </c>
      <c r="BT58" s="5">
        <v>-14004</v>
      </c>
      <c r="BU58" s="5">
        <v>-8226</v>
      </c>
      <c r="BV58" s="5">
        <v>-1757</v>
      </c>
      <c r="BW58" s="5">
        <v>-1638</v>
      </c>
      <c r="BX58" s="5">
        <v>-11145</v>
      </c>
      <c r="BY58" s="5">
        <v>-5330</v>
      </c>
      <c r="BZ58" s="5">
        <v>3006</v>
      </c>
      <c r="CA58" s="5">
        <v>7769</v>
      </c>
      <c r="CB58" s="5">
        <v>-9328</v>
      </c>
      <c r="CC58" s="5">
        <v>-483</v>
      </c>
      <c r="CD58" s="5">
        <v>3545</v>
      </c>
      <c r="CE58" s="5">
        <v>11165</v>
      </c>
      <c r="CF58" s="5">
        <v>-6455</v>
      </c>
      <c r="CG58" s="5">
        <v>2374</v>
      </c>
      <c r="CH58" s="5">
        <v>4883</v>
      </c>
      <c r="CI58" s="5">
        <v>15150</v>
      </c>
      <c r="CJ58" s="5">
        <v>3216</v>
      </c>
      <c r="CK58" s="5">
        <v>4750</v>
      </c>
      <c r="CL58" s="5">
        <v>-2672</v>
      </c>
      <c r="CM58" s="5">
        <v>15266</v>
      </c>
      <c r="CN58" s="5">
        <v>1003</v>
      </c>
      <c r="CO58" s="5">
        <v>4070</v>
      </c>
      <c r="CP58" s="5">
        <v>-6375</v>
      </c>
      <c r="CQ58" s="5">
        <v>7984</v>
      </c>
      <c r="CR58" s="5">
        <v>-7913</v>
      </c>
      <c r="CS58" s="5">
        <v>-2825</v>
      </c>
      <c r="CT58" s="5">
        <v>-9910</v>
      </c>
      <c r="CU58" s="5">
        <v>2528</v>
      </c>
      <c r="CV58" s="5">
        <v>-10536</v>
      </c>
      <c r="CW58" s="5">
        <v>-7490</v>
      </c>
      <c r="CX58" s="5">
        <v>-10495</v>
      </c>
      <c r="CY58" s="5">
        <v>5812</v>
      </c>
      <c r="CZ58" s="5">
        <v>-11768</v>
      </c>
      <c r="DA58" s="5">
        <v>-8039</v>
      </c>
      <c r="DB58" s="5">
        <v>-10669</v>
      </c>
      <c r="DC58" s="5">
        <v>5465</v>
      </c>
      <c r="DD58" s="5">
        <v>-10334</v>
      </c>
      <c r="DE58" s="5">
        <v>-5709</v>
      </c>
      <c r="DF58" s="5">
        <v>-11423</v>
      </c>
      <c r="DG58" s="5">
        <v>7302</v>
      </c>
      <c r="DH58" s="5">
        <v>-9332</v>
      </c>
      <c r="DI58" s="5">
        <v>-6652</v>
      </c>
      <c r="DJ58" s="5">
        <v>-10557</v>
      </c>
      <c r="DK58" s="5">
        <v>11563</v>
      </c>
      <c r="DL58" s="5">
        <v>-10682</v>
      </c>
      <c r="DM58" s="5">
        <v>-6388</v>
      </c>
      <c r="DN58" s="5">
        <v>-12021</v>
      </c>
      <c r="DO58" s="5">
        <v>11146</v>
      </c>
      <c r="DP58" s="5">
        <v>-16680</v>
      </c>
      <c r="DQ58" s="5">
        <v>-14641</v>
      </c>
      <c r="DR58" s="5">
        <v>-27014</v>
      </c>
      <c r="DS58" s="5">
        <v>-11873</v>
      </c>
      <c r="DT58" s="5">
        <v>-35466</v>
      </c>
      <c r="DU58" s="5">
        <v>-28801</v>
      </c>
      <c r="DV58" s="5">
        <v>-36355</v>
      </c>
      <c r="DW58" s="5">
        <v>-13530</v>
      </c>
      <c r="DX58" s="5">
        <v>-28961</v>
      </c>
      <c r="DY58" s="5">
        <v>-27445</v>
      </c>
      <c r="DZ58" s="5">
        <v>-37187</v>
      </c>
      <c r="EA58" s="5">
        <v>-8688</v>
      </c>
      <c r="EB58" s="5">
        <v>-27021</v>
      </c>
      <c r="EC58" s="5">
        <v>-21697</v>
      </c>
      <c r="ED58" s="5">
        <v>-31211</v>
      </c>
      <c r="EE58" s="5">
        <v>-10525</v>
      </c>
      <c r="EF58" s="5">
        <v>-30630</v>
      </c>
      <c r="EG58" s="5">
        <v>-21041</v>
      </c>
      <c r="EH58" s="5">
        <v>-32599</v>
      </c>
      <c r="EI58" s="5">
        <v>-7789</v>
      </c>
      <c r="EJ58" s="5">
        <v>-25702</v>
      </c>
      <c r="EK58" s="5">
        <v>-19799</v>
      </c>
      <c r="EL58" s="5">
        <v>-28468</v>
      </c>
      <c r="EM58" s="5">
        <v>-4016</v>
      </c>
      <c r="EN58" s="5">
        <v>-25671</v>
      </c>
      <c r="EO58" s="5">
        <v>-18162</v>
      </c>
      <c r="EP58" s="5">
        <v>-24091</v>
      </c>
      <c r="EQ58" s="5">
        <v>4995</v>
      </c>
      <c r="ER58" s="5">
        <v>-20922</v>
      </c>
      <c r="ES58" s="5">
        <v>-15147</v>
      </c>
      <c r="ET58" s="5">
        <v>-21377</v>
      </c>
      <c r="EU58" s="5">
        <v>7446</v>
      </c>
      <c r="EV58" s="5">
        <v>-17734</v>
      </c>
      <c r="EW58" s="5">
        <v>-10631</v>
      </c>
      <c r="EX58" s="5">
        <v>-14025</v>
      </c>
      <c r="EY58" s="5">
        <v>20630</v>
      </c>
      <c r="EZ58" s="5">
        <v>-16509</v>
      </c>
      <c r="FA58" s="5">
        <v>-5166</v>
      </c>
      <c r="FB58" s="5">
        <v>-8977.9989999999998</v>
      </c>
      <c r="FC58" s="5">
        <v>16760</v>
      </c>
      <c r="FD58" s="5">
        <v>-10316</v>
      </c>
      <c r="FE58" s="5">
        <v>-4135</v>
      </c>
      <c r="FF58" s="5">
        <v>-10674</v>
      </c>
      <c r="FG58" s="5">
        <v>25785</v>
      </c>
      <c r="FH58" s="5">
        <v>-15324</v>
      </c>
      <c r="FI58" s="5">
        <v>-3072</v>
      </c>
      <c r="FJ58" s="5">
        <v>-15703</v>
      </c>
      <c r="FK58" s="5">
        <v>16080</v>
      </c>
      <c r="FL58" s="5">
        <v>-111641</v>
      </c>
      <c r="FM58" s="5">
        <v>-58634</v>
      </c>
      <c r="FN58" s="5">
        <v>-51404</v>
      </c>
      <c r="FO58" s="5">
        <v>-21080</v>
      </c>
      <c r="FP58" s="5">
        <v>-48855</v>
      </c>
      <c r="FQ58" s="5">
        <v>-23769</v>
      </c>
      <c r="FR58" s="5">
        <v>-17106</v>
      </c>
      <c r="FS58" s="5">
        <v>17833</v>
      </c>
      <c r="FT58" s="5">
        <v>-34742</v>
      </c>
      <c r="FU58" s="5">
        <v>-14445</v>
      </c>
      <c r="FV58" s="5">
        <v>-41770</v>
      </c>
      <c r="FW58" s="5">
        <v>8211</v>
      </c>
      <c r="FX58" s="5">
        <v>-41295</v>
      </c>
      <c r="FY58" s="5">
        <v>-12446</v>
      </c>
      <c r="FZ58" s="5">
        <v>-22660</v>
      </c>
      <c r="GA58" s="6">
        <v>30047.39</v>
      </c>
      <c r="GB58" s="6">
        <v>-18498.41</v>
      </c>
      <c r="GC58" s="6">
        <v>-7665.625</v>
      </c>
      <c r="GD58" s="6">
        <v>-21097.69</v>
      </c>
      <c r="GE58" s="6">
        <v>24135</v>
      </c>
      <c r="GF58" s="6">
        <v>-14089.94</v>
      </c>
      <c r="GG58" s="6">
        <v>-2209.377</v>
      </c>
      <c r="GH58" s="6">
        <v>-15884.97</v>
      </c>
      <c r="GI58" s="6">
        <v>31047.87</v>
      </c>
      <c r="GJ58" s="6">
        <v>-9195.9959999999992</v>
      </c>
      <c r="GK58" s="6">
        <v>2621.3789999999999</v>
      </c>
      <c r="GL58" s="6">
        <v>-11933.71</v>
      </c>
      <c r="GM58" s="6">
        <v>37162.57</v>
      </c>
      <c r="GN58" s="6">
        <v>-5756.67</v>
      </c>
      <c r="GO58" s="6">
        <v>6640.076</v>
      </c>
      <c r="GP58" s="6">
        <v>-7918.17</v>
      </c>
      <c r="GQ58" s="6">
        <v>43837.17</v>
      </c>
      <c r="GR58" s="6">
        <v>-3422.6950000000002</v>
      </c>
      <c r="GS58" s="6">
        <v>10504.18</v>
      </c>
      <c r="GT58" s="6">
        <v>-4186.4769999999999</v>
      </c>
      <c r="GU58" s="6">
        <v>49845.46</v>
      </c>
      <c r="GV58" s="6">
        <v>-1120.4079999999999</v>
      </c>
      <c r="GW58" s="6">
        <v>12086.99</v>
      </c>
      <c r="GX58" s="6">
        <v>-4475.7209999999995</v>
      </c>
      <c r="GY58" s="6">
        <v>50873.62</v>
      </c>
      <c r="GZ58" s="6">
        <v>-1034.127</v>
      </c>
      <c r="HA58" s="6">
        <v>13224.4</v>
      </c>
      <c r="HB58" s="6">
        <v>-3201.377</v>
      </c>
      <c r="HC58" s="6">
        <v>55054.15</v>
      </c>
      <c r="HD58" s="6">
        <v>1055.627</v>
      </c>
      <c r="HE58" s="6">
        <v>15847.84</v>
      </c>
      <c r="HF58" s="6">
        <v>-597.49800000000005</v>
      </c>
      <c r="HG58" s="6">
        <v>58609.84</v>
      </c>
      <c r="HH58" s="6">
        <v>3275.75</v>
      </c>
      <c r="HI58" s="6">
        <v>17620.37</v>
      </c>
      <c r="HJ58" s="6">
        <v>580.40629999999999</v>
      </c>
      <c r="HK58" s="6">
        <v>60564.84</v>
      </c>
      <c r="HL58" s="6">
        <v>4626.6819999999998</v>
      </c>
      <c r="HM58" s="6">
        <v>19408.71</v>
      </c>
      <c r="HN58" s="6">
        <v>2251.9319999999998</v>
      </c>
      <c r="HO58" t="s">
        <v>240</v>
      </c>
      <c r="HP58" t="b">
        <v>0</v>
      </c>
      <c r="HQ58" t="s">
        <v>242</v>
      </c>
      <c r="HR58" t="s">
        <v>242</v>
      </c>
      <c r="HS58">
        <v>2023</v>
      </c>
      <c r="HT58">
        <v>4</v>
      </c>
      <c r="HU58" t="s">
        <v>242</v>
      </c>
      <c r="HV58" s="4" t="s">
        <v>277</v>
      </c>
      <c r="HW58" t="s">
        <v>278</v>
      </c>
      <c r="HX58" t="s">
        <v>245</v>
      </c>
      <c r="HY58" t="s">
        <v>279</v>
      </c>
      <c r="HZ58" t="s">
        <v>1199</v>
      </c>
    </row>
    <row r="59" spans="1:234">
      <c r="A59" t="s">
        <v>234</v>
      </c>
      <c r="B59" t="s">
        <v>280</v>
      </c>
      <c r="C59" t="s">
        <v>1198</v>
      </c>
      <c r="D59" t="s">
        <v>237</v>
      </c>
      <c r="E59" t="s">
        <v>238</v>
      </c>
      <c r="F59" t="s">
        <v>239</v>
      </c>
      <c r="G59" s="5">
        <v>22229</v>
      </c>
      <c r="H59" s="5">
        <v>22146</v>
      </c>
      <c r="I59" s="5">
        <v>23935</v>
      </c>
      <c r="J59" s="5">
        <v>24175</v>
      </c>
      <c r="K59" s="5">
        <v>26380</v>
      </c>
      <c r="L59" s="5">
        <v>26203</v>
      </c>
      <c r="M59" s="5">
        <v>27949</v>
      </c>
      <c r="N59" s="5">
        <v>26934</v>
      </c>
      <c r="O59" s="5">
        <v>29501</v>
      </c>
      <c r="P59" s="5">
        <v>28856</v>
      </c>
      <c r="Q59" s="5">
        <v>30155</v>
      </c>
      <c r="R59" s="5">
        <v>30212</v>
      </c>
      <c r="S59" s="5">
        <v>32213</v>
      </c>
      <c r="T59" s="5">
        <v>31312</v>
      </c>
      <c r="U59" s="5">
        <v>32277</v>
      </c>
      <c r="V59" s="5">
        <v>32618</v>
      </c>
      <c r="W59" s="5">
        <v>34820</v>
      </c>
      <c r="X59" s="5">
        <v>33897</v>
      </c>
      <c r="Y59" s="5">
        <v>34360</v>
      </c>
      <c r="Z59" s="5">
        <v>35416</v>
      </c>
      <c r="AA59" s="5">
        <v>38146</v>
      </c>
      <c r="AB59" s="5">
        <v>36578</v>
      </c>
      <c r="AC59" s="5">
        <v>36810</v>
      </c>
      <c r="AD59" s="5">
        <v>37959</v>
      </c>
      <c r="AE59" s="5">
        <v>39214</v>
      </c>
      <c r="AF59" s="5">
        <v>38256</v>
      </c>
      <c r="AG59" s="5">
        <v>39466</v>
      </c>
      <c r="AH59" s="5">
        <v>40118</v>
      </c>
      <c r="AI59" s="5">
        <v>41050</v>
      </c>
      <c r="AJ59" s="5">
        <v>41027</v>
      </c>
      <c r="AK59" s="5">
        <v>41984</v>
      </c>
      <c r="AL59" s="5">
        <v>43205</v>
      </c>
      <c r="AM59" s="5">
        <v>43943</v>
      </c>
      <c r="AN59" s="5">
        <v>42650</v>
      </c>
      <c r="AO59" s="5">
        <v>42939</v>
      </c>
      <c r="AP59" s="5">
        <v>45986</v>
      </c>
      <c r="AQ59" s="5">
        <v>45476</v>
      </c>
      <c r="AR59" s="5">
        <v>46109</v>
      </c>
      <c r="AS59" s="5">
        <v>47795</v>
      </c>
      <c r="AT59" s="5">
        <v>48829</v>
      </c>
      <c r="AU59" s="5">
        <v>49490</v>
      </c>
      <c r="AV59" s="5">
        <v>50774</v>
      </c>
      <c r="AW59" s="5">
        <v>51384</v>
      </c>
      <c r="AX59" s="5">
        <v>54213</v>
      </c>
      <c r="AY59" s="5">
        <v>53218</v>
      </c>
      <c r="AZ59" s="5">
        <v>56325</v>
      </c>
      <c r="BA59" s="5">
        <v>57414</v>
      </c>
      <c r="BB59" s="5">
        <v>58776</v>
      </c>
      <c r="BC59" s="5">
        <v>61160</v>
      </c>
      <c r="BD59" s="5">
        <v>62589</v>
      </c>
      <c r="BE59" s="5">
        <v>63100</v>
      </c>
      <c r="BF59" s="5">
        <v>63819</v>
      </c>
      <c r="BG59" s="5">
        <v>65076</v>
      </c>
      <c r="BH59" s="5">
        <v>65931</v>
      </c>
      <c r="BI59" s="5">
        <v>65848</v>
      </c>
      <c r="BJ59" s="5">
        <v>67902</v>
      </c>
      <c r="BK59" s="5">
        <v>68979</v>
      </c>
      <c r="BL59" s="5">
        <v>69162</v>
      </c>
      <c r="BM59" s="5">
        <v>69279</v>
      </c>
      <c r="BN59" s="5">
        <v>70104</v>
      </c>
      <c r="BO59" s="5">
        <v>71811</v>
      </c>
      <c r="BP59" s="5">
        <v>72213</v>
      </c>
      <c r="BQ59" s="5">
        <v>73076</v>
      </c>
      <c r="BR59" s="5">
        <v>75411</v>
      </c>
      <c r="BS59" s="5">
        <v>73589</v>
      </c>
      <c r="BT59" s="5">
        <v>75205</v>
      </c>
      <c r="BU59" s="5">
        <v>74908</v>
      </c>
      <c r="BV59" s="5">
        <v>76551</v>
      </c>
      <c r="BW59" s="5">
        <v>76803</v>
      </c>
      <c r="BX59" s="5">
        <v>77805</v>
      </c>
      <c r="BY59" s="5">
        <v>79110</v>
      </c>
      <c r="BZ59" s="5">
        <v>79646</v>
      </c>
      <c r="CA59" s="5">
        <v>80807</v>
      </c>
      <c r="CB59" s="5">
        <v>80338</v>
      </c>
      <c r="CC59" s="5">
        <v>81050</v>
      </c>
      <c r="CD59" s="5">
        <v>83837</v>
      </c>
      <c r="CE59" s="5">
        <v>81870</v>
      </c>
      <c r="CF59" s="5">
        <v>82734</v>
      </c>
      <c r="CG59" s="5">
        <v>84995</v>
      </c>
      <c r="CH59" s="5">
        <v>86162</v>
      </c>
      <c r="CI59" s="5">
        <v>84891</v>
      </c>
      <c r="CJ59" s="5">
        <v>87812</v>
      </c>
      <c r="CK59" s="5">
        <v>90514</v>
      </c>
      <c r="CL59" s="5">
        <v>92093</v>
      </c>
      <c r="CM59" s="5">
        <v>90828</v>
      </c>
      <c r="CN59" s="5">
        <v>92592</v>
      </c>
      <c r="CO59" s="5">
        <v>93272</v>
      </c>
      <c r="CP59" s="5">
        <v>96828</v>
      </c>
      <c r="CQ59" s="5">
        <v>97177</v>
      </c>
      <c r="CR59" s="5">
        <v>100920</v>
      </c>
      <c r="CS59" s="5">
        <v>101072</v>
      </c>
      <c r="CT59" s="5">
        <v>102757</v>
      </c>
      <c r="CU59" s="5">
        <v>103583</v>
      </c>
      <c r="CV59" s="5">
        <v>110393</v>
      </c>
      <c r="CW59" s="5">
        <v>111462</v>
      </c>
      <c r="CX59" s="5">
        <v>111913</v>
      </c>
      <c r="CY59" s="5">
        <v>111771</v>
      </c>
      <c r="CZ59" s="5">
        <v>116645</v>
      </c>
      <c r="DA59" s="5">
        <v>120227</v>
      </c>
      <c r="DB59" s="5">
        <v>120776</v>
      </c>
      <c r="DC59" s="5">
        <v>121084</v>
      </c>
      <c r="DD59" s="5">
        <v>122925</v>
      </c>
      <c r="DE59" s="5">
        <v>127446</v>
      </c>
      <c r="DF59" s="5">
        <v>128401</v>
      </c>
      <c r="DG59" s="5">
        <v>129288</v>
      </c>
      <c r="DH59" s="5">
        <v>129229</v>
      </c>
      <c r="DI59" s="5">
        <v>134375</v>
      </c>
      <c r="DJ59" s="5">
        <v>133717</v>
      </c>
      <c r="DK59" s="5">
        <v>134890</v>
      </c>
      <c r="DL59" s="5">
        <v>137035</v>
      </c>
      <c r="DM59" s="5">
        <v>141796</v>
      </c>
      <c r="DN59" s="5">
        <v>142266</v>
      </c>
      <c r="DO59" s="5">
        <v>144671</v>
      </c>
      <c r="DP59" s="5">
        <v>145613</v>
      </c>
      <c r="DQ59" s="5">
        <v>150789</v>
      </c>
      <c r="DR59" s="5">
        <v>151011</v>
      </c>
      <c r="DS59" s="5">
        <v>152999</v>
      </c>
      <c r="DT59" s="5">
        <v>155491</v>
      </c>
      <c r="DU59" s="5">
        <v>156731</v>
      </c>
      <c r="DV59" s="5">
        <v>159125</v>
      </c>
      <c r="DW59" s="5">
        <v>163454</v>
      </c>
      <c r="DX59" s="5">
        <v>162430</v>
      </c>
      <c r="DY59" s="5">
        <v>164687</v>
      </c>
      <c r="DZ59" s="5">
        <v>167607</v>
      </c>
      <c r="EA59" s="5">
        <v>167856</v>
      </c>
      <c r="EB59" s="5">
        <v>164810</v>
      </c>
      <c r="EC59" s="5">
        <v>167303</v>
      </c>
      <c r="ED59" s="5">
        <v>168985</v>
      </c>
      <c r="EE59" s="5">
        <v>170159</v>
      </c>
      <c r="EF59" s="5">
        <v>169647</v>
      </c>
      <c r="EG59" s="5">
        <v>169078</v>
      </c>
      <c r="EH59" s="5">
        <v>173453</v>
      </c>
      <c r="EI59" s="5">
        <v>170781</v>
      </c>
      <c r="EJ59" s="5">
        <v>173261</v>
      </c>
      <c r="EK59" s="5">
        <v>172168</v>
      </c>
      <c r="EL59" s="5">
        <v>175507</v>
      </c>
      <c r="EM59" s="5">
        <v>173688</v>
      </c>
      <c r="EN59" s="5">
        <v>175400</v>
      </c>
      <c r="EO59" s="5">
        <v>176946</v>
      </c>
      <c r="EP59" s="5">
        <v>179147</v>
      </c>
      <c r="EQ59" s="5">
        <v>173655</v>
      </c>
      <c r="ER59" s="5">
        <v>177942</v>
      </c>
      <c r="ES59" s="5">
        <v>179267</v>
      </c>
      <c r="ET59" s="5">
        <v>179616</v>
      </c>
      <c r="EU59" s="5">
        <v>179117</v>
      </c>
      <c r="EV59" s="5">
        <v>181333</v>
      </c>
      <c r="EW59" s="5">
        <v>184200</v>
      </c>
      <c r="EX59" s="5">
        <v>181589</v>
      </c>
      <c r="EY59" s="5">
        <v>180339</v>
      </c>
      <c r="EZ59" s="5">
        <v>188040</v>
      </c>
      <c r="FA59" s="5">
        <v>185694</v>
      </c>
      <c r="FB59" s="5">
        <v>185073</v>
      </c>
      <c r="FC59" s="5">
        <v>184986</v>
      </c>
      <c r="FD59" s="5">
        <v>188487</v>
      </c>
      <c r="FE59" s="5">
        <v>191210</v>
      </c>
      <c r="FF59" s="5">
        <v>192223</v>
      </c>
      <c r="FG59" s="5">
        <v>189288</v>
      </c>
      <c r="FH59" s="5">
        <v>198147</v>
      </c>
      <c r="FI59" s="5">
        <v>196701</v>
      </c>
      <c r="FJ59" s="5">
        <v>197932</v>
      </c>
      <c r="FK59" s="5">
        <v>200180</v>
      </c>
      <c r="FL59" s="5">
        <v>266834</v>
      </c>
      <c r="FM59" s="5">
        <v>235675</v>
      </c>
      <c r="FN59" s="5">
        <v>236417</v>
      </c>
      <c r="FO59" s="5">
        <v>242350</v>
      </c>
      <c r="FP59" s="5">
        <v>239827</v>
      </c>
      <c r="FQ59" s="5">
        <v>231201</v>
      </c>
      <c r="FR59" s="5">
        <v>229516</v>
      </c>
      <c r="FS59" s="5">
        <v>236136</v>
      </c>
      <c r="FT59" s="5">
        <v>252934</v>
      </c>
      <c r="FU59" s="5">
        <v>251086</v>
      </c>
      <c r="FV59" s="5">
        <v>276099</v>
      </c>
      <c r="FW59" s="5">
        <v>270953</v>
      </c>
      <c r="FX59" s="5">
        <v>278126</v>
      </c>
      <c r="FY59" s="5">
        <v>263153</v>
      </c>
      <c r="FZ59" s="5">
        <v>268480</v>
      </c>
      <c r="GA59" s="6">
        <v>273156.40000000002</v>
      </c>
      <c r="GB59" s="6">
        <v>272532.3</v>
      </c>
      <c r="GC59" s="6">
        <v>274903.8</v>
      </c>
      <c r="GD59" s="6">
        <v>277184</v>
      </c>
      <c r="GE59" s="6">
        <v>276338</v>
      </c>
      <c r="GF59" s="6">
        <v>281639</v>
      </c>
      <c r="GG59" s="6">
        <v>283571.40000000002</v>
      </c>
      <c r="GH59" s="6">
        <v>285941.09999999998</v>
      </c>
      <c r="GI59" s="6">
        <v>285066.09999999998</v>
      </c>
      <c r="GJ59" s="6">
        <v>288855.5</v>
      </c>
      <c r="GK59" s="6">
        <v>291251.59999999998</v>
      </c>
      <c r="GL59" s="6">
        <v>293808</v>
      </c>
      <c r="GM59" s="6">
        <v>292931</v>
      </c>
      <c r="GN59" s="6">
        <v>297213.5</v>
      </c>
      <c r="GO59" s="6">
        <v>300010.90000000002</v>
      </c>
      <c r="GP59" s="6">
        <v>302459.09999999998</v>
      </c>
      <c r="GQ59" s="6">
        <v>301415.3</v>
      </c>
      <c r="GR59" s="6">
        <v>308689.09999999998</v>
      </c>
      <c r="GS59" s="6">
        <v>311011.3</v>
      </c>
      <c r="GT59" s="6">
        <v>313607.7</v>
      </c>
      <c r="GU59" s="6">
        <v>312546.09999999998</v>
      </c>
      <c r="GV59" s="6">
        <v>319690.59999999998</v>
      </c>
      <c r="GW59" s="6">
        <v>322608.90000000002</v>
      </c>
      <c r="GX59" s="6">
        <v>325682.8</v>
      </c>
      <c r="GY59" s="6">
        <v>324917.40000000002</v>
      </c>
      <c r="GZ59" s="6">
        <v>332332.59999999998</v>
      </c>
      <c r="HA59" s="6">
        <v>335279.3</v>
      </c>
      <c r="HB59" s="6">
        <v>338234.8</v>
      </c>
      <c r="HC59" s="6">
        <v>337388.7</v>
      </c>
      <c r="HD59" s="6">
        <v>345264.7</v>
      </c>
      <c r="HE59" s="6">
        <v>348309.5</v>
      </c>
      <c r="HF59" s="6">
        <v>351416.2</v>
      </c>
      <c r="HG59" s="6">
        <v>350532.9</v>
      </c>
      <c r="HH59" s="6">
        <v>358660.6</v>
      </c>
      <c r="HI59" s="6">
        <v>362065.7</v>
      </c>
      <c r="HJ59" s="6">
        <v>365224.4</v>
      </c>
      <c r="HK59" s="6">
        <v>364316.2</v>
      </c>
      <c r="HL59" s="6">
        <v>372613</v>
      </c>
      <c r="HM59" s="6">
        <v>375916.3</v>
      </c>
      <c r="HN59" s="6">
        <v>379072.4</v>
      </c>
      <c r="HO59" t="s">
        <v>240</v>
      </c>
      <c r="HP59" t="b">
        <v>0</v>
      </c>
      <c r="HQ59" t="s">
        <v>242</v>
      </c>
      <c r="HR59" t="s">
        <v>242</v>
      </c>
      <c r="HS59">
        <v>2023</v>
      </c>
      <c r="HT59">
        <v>4</v>
      </c>
      <c r="HU59" t="s">
        <v>242</v>
      </c>
      <c r="HV59" s="4" t="s">
        <v>281</v>
      </c>
      <c r="HW59" t="s">
        <v>282</v>
      </c>
      <c r="HX59" t="s">
        <v>245</v>
      </c>
      <c r="HY59" t="s">
        <v>283</v>
      </c>
      <c r="HZ59" t="s">
        <v>1199</v>
      </c>
    </row>
    <row r="60" spans="1:234">
      <c r="A60" t="s">
        <v>234</v>
      </c>
      <c r="B60" t="s">
        <v>284</v>
      </c>
      <c r="C60" t="s">
        <v>1198</v>
      </c>
      <c r="D60" t="s">
        <v>237</v>
      </c>
      <c r="E60" t="s">
        <v>238</v>
      </c>
      <c r="F60" t="s">
        <v>239</v>
      </c>
      <c r="G60" s="5">
        <v>1976</v>
      </c>
      <c r="H60" s="5">
        <v>987</v>
      </c>
      <c r="I60" s="5">
        <v>1686</v>
      </c>
      <c r="J60" s="5">
        <v>1507</v>
      </c>
      <c r="K60" s="5">
        <v>1838</v>
      </c>
      <c r="L60" s="5">
        <v>715</v>
      </c>
      <c r="M60" s="5">
        <v>994</v>
      </c>
      <c r="N60" s="5">
        <v>864</v>
      </c>
      <c r="O60" s="5">
        <v>1795</v>
      </c>
      <c r="P60" s="5">
        <v>658</v>
      </c>
      <c r="Q60" s="5">
        <v>1286</v>
      </c>
      <c r="R60" s="5">
        <v>1401</v>
      </c>
      <c r="S60" s="5">
        <v>2992</v>
      </c>
      <c r="T60" s="5">
        <v>1251</v>
      </c>
      <c r="U60" s="5">
        <v>1850</v>
      </c>
      <c r="V60" s="5">
        <v>1913</v>
      </c>
      <c r="W60" s="5">
        <v>2816</v>
      </c>
      <c r="X60" s="5">
        <v>871</v>
      </c>
      <c r="Y60" s="5">
        <v>1599</v>
      </c>
      <c r="Z60" s="5">
        <v>1989</v>
      </c>
      <c r="AA60" s="5">
        <v>3009</v>
      </c>
      <c r="AB60" s="5">
        <v>726</v>
      </c>
      <c r="AC60" s="5">
        <v>1679</v>
      </c>
      <c r="AD60" s="5">
        <v>1402</v>
      </c>
      <c r="AE60" s="5">
        <v>2524</v>
      </c>
      <c r="AF60" s="5">
        <v>689</v>
      </c>
      <c r="AG60" s="5">
        <v>1084</v>
      </c>
      <c r="AH60" s="5">
        <v>856</v>
      </c>
      <c r="AI60" s="5">
        <v>1618</v>
      </c>
      <c r="AJ60" s="5">
        <v>-760</v>
      </c>
      <c r="AK60" s="5">
        <v>149</v>
      </c>
      <c r="AL60" s="5">
        <v>-15</v>
      </c>
      <c r="AM60" s="5">
        <v>2123</v>
      </c>
      <c r="AN60" s="5">
        <v>-842</v>
      </c>
      <c r="AO60" s="5">
        <v>-401</v>
      </c>
      <c r="AP60" s="5">
        <v>-672</v>
      </c>
      <c r="AQ60" s="5">
        <v>2230</v>
      </c>
      <c r="AR60" s="5">
        <v>-508</v>
      </c>
      <c r="AS60" s="5">
        <v>387</v>
      </c>
      <c r="AT60" s="5">
        <v>1215</v>
      </c>
      <c r="AU60" s="5">
        <v>3815</v>
      </c>
      <c r="AV60" s="5">
        <v>-24</v>
      </c>
      <c r="AW60" s="5">
        <v>941</v>
      </c>
      <c r="AX60" s="5">
        <v>1942</v>
      </c>
      <c r="AY60" s="5">
        <v>3815</v>
      </c>
      <c r="AZ60" s="5">
        <v>1018</v>
      </c>
      <c r="BA60" s="5">
        <v>1773</v>
      </c>
      <c r="BB60" s="5">
        <v>1970</v>
      </c>
      <c r="BC60" s="5">
        <v>4305</v>
      </c>
      <c r="BD60" s="5">
        <v>731</v>
      </c>
      <c r="BE60" s="5">
        <v>1004</v>
      </c>
      <c r="BF60" s="5">
        <v>1561</v>
      </c>
      <c r="BG60" s="5">
        <v>4523</v>
      </c>
      <c r="BH60" s="5">
        <v>800</v>
      </c>
      <c r="BI60" s="5">
        <v>991</v>
      </c>
      <c r="BJ60" s="5">
        <v>671</v>
      </c>
      <c r="BK60" s="5">
        <v>3691</v>
      </c>
      <c r="BL60" s="5">
        <v>345</v>
      </c>
      <c r="BM60" s="5">
        <v>1058</v>
      </c>
      <c r="BN60" s="5">
        <v>1519</v>
      </c>
      <c r="BO60" s="5">
        <v>3798</v>
      </c>
      <c r="BP60" s="5">
        <v>532</v>
      </c>
      <c r="BQ60" s="5">
        <v>1263</v>
      </c>
      <c r="BR60" s="5">
        <v>1296</v>
      </c>
      <c r="BS60" s="5">
        <v>3519</v>
      </c>
      <c r="BT60" s="5">
        <v>217</v>
      </c>
      <c r="BU60" s="5">
        <v>349</v>
      </c>
      <c r="BV60" s="5">
        <v>-250</v>
      </c>
      <c r="BW60" s="5">
        <v>2983</v>
      </c>
      <c r="BX60" s="5">
        <v>-284</v>
      </c>
      <c r="BY60" s="5">
        <v>703</v>
      </c>
      <c r="BZ60" s="5">
        <v>741</v>
      </c>
      <c r="CA60" s="5">
        <v>3645</v>
      </c>
      <c r="CB60" s="5">
        <v>-76</v>
      </c>
      <c r="CC60" s="5">
        <v>678</v>
      </c>
      <c r="CD60" s="5">
        <v>1219</v>
      </c>
      <c r="CE60" s="5">
        <v>3352</v>
      </c>
      <c r="CF60" s="5">
        <v>-134</v>
      </c>
      <c r="CG60" s="5">
        <v>630</v>
      </c>
      <c r="CH60" s="5">
        <v>824</v>
      </c>
      <c r="CI60" s="5">
        <v>3592</v>
      </c>
      <c r="CJ60" s="5">
        <v>-473</v>
      </c>
      <c r="CK60" s="5">
        <v>207</v>
      </c>
      <c r="CL60" s="5">
        <v>1011</v>
      </c>
      <c r="CM60" s="5">
        <v>3766</v>
      </c>
      <c r="CN60" s="5">
        <v>1658</v>
      </c>
      <c r="CO60" s="5">
        <v>2493</v>
      </c>
      <c r="CP60" s="5">
        <v>3221</v>
      </c>
      <c r="CQ60" s="5">
        <v>5269</v>
      </c>
      <c r="CR60" s="5">
        <v>1448</v>
      </c>
      <c r="CS60" s="5">
        <v>3151</v>
      </c>
      <c r="CT60" s="5">
        <v>4148</v>
      </c>
      <c r="CU60" s="5">
        <v>8719</v>
      </c>
      <c r="CV60" s="5">
        <v>3353</v>
      </c>
      <c r="CW60" s="5">
        <v>4367</v>
      </c>
      <c r="CX60" s="5">
        <v>4667</v>
      </c>
      <c r="CY60" s="5">
        <v>9148</v>
      </c>
      <c r="CZ60" s="5">
        <v>4422</v>
      </c>
      <c r="DA60" s="5">
        <v>5087</v>
      </c>
      <c r="DB60" s="5">
        <v>6041</v>
      </c>
      <c r="DC60" s="5">
        <v>11910</v>
      </c>
      <c r="DD60" s="5">
        <v>3201</v>
      </c>
      <c r="DE60" s="5">
        <v>5190</v>
      </c>
      <c r="DF60" s="5">
        <v>7004</v>
      </c>
      <c r="DG60" s="5">
        <v>10876</v>
      </c>
      <c r="DH60" s="5">
        <v>4100</v>
      </c>
      <c r="DI60" s="5">
        <v>5106</v>
      </c>
      <c r="DJ60" s="5">
        <v>5466</v>
      </c>
      <c r="DK60" s="5">
        <v>12324</v>
      </c>
      <c r="DL60" s="5">
        <v>1788</v>
      </c>
      <c r="DM60" s="5">
        <v>5078</v>
      </c>
      <c r="DN60" s="5">
        <v>6025</v>
      </c>
      <c r="DO60" s="5">
        <v>15176</v>
      </c>
      <c r="DP60" s="5">
        <v>4344</v>
      </c>
      <c r="DQ60" s="5">
        <v>10688</v>
      </c>
      <c r="DR60" s="5">
        <v>11989</v>
      </c>
      <c r="DS60" s="5">
        <v>20553</v>
      </c>
      <c r="DT60" s="5">
        <v>5836</v>
      </c>
      <c r="DU60" s="5">
        <v>9135</v>
      </c>
      <c r="DV60" s="5">
        <v>14243</v>
      </c>
      <c r="DW60" s="5">
        <v>17542</v>
      </c>
      <c r="DX60" s="5">
        <v>5682</v>
      </c>
      <c r="DY60" s="5">
        <v>9226</v>
      </c>
      <c r="DZ60" s="5">
        <v>9043</v>
      </c>
      <c r="EA60" s="5">
        <v>15843</v>
      </c>
      <c r="EB60" s="5">
        <v>4402</v>
      </c>
      <c r="EC60" s="5">
        <v>6363</v>
      </c>
      <c r="ED60" s="5">
        <v>6679</v>
      </c>
      <c r="EE60" s="5">
        <v>13379</v>
      </c>
      <c r="EF60" s="5">
        <v>12952</v>
      </c>
      <c r="EG60" s="5">
        <v>4364</v>
      </c>
      <c r="EH60" s="5">
        <v>5553</v>
      </c>
      <c r="EI60" s="5">
        <v>9565</v>
      </c>
      <c r="EJ60" s="5">
        <v>3582</v>
      </c>
      <c r="EK60" s="5">
        <v>4760</v>
      </c>
      <c r="EL60" s="5">
        <v>5567</v>
      </c>
      <c r="EM60" s="5">
        <v>12295</v>
      </c>
      <c r="EN60" s="5">
        <v>5422</v>
      </c>
      <c r="EO60" s="5">
        <v>7231</v>
      </c>
      <c r="EP60" s="5">
        <v>8754</v>
      </c>
      <c r="EQ60" s="5">
        <v>14772</v>
      </c>
      <c r="ER60" s="5">
        <v>6743</v>
      </c>
      <c r="ES60" s="5">
        <v>7311</v>
      </c>
      <c r="ET60" s="5">
        <v>6045</v>
      </c>
      <c r="EU60" s="5">
        <v>12151</v>
      </c>
      <c r="EV60" s="5">
        <v>7049</v>
      </c>
      <c r="EW60" s="5">
        <v>8501</v>
      </c>
      <c r="EX60" s="5">
        <v>6397</v>
      </c>
      <c r="EY60" s="5">
        <v>14503</v>
      </c>
      <c r="EZ60" s="5">
        <v>10013</v>
      </c>
      <c r="FA60" s="5">
        <v>10637</v>
      </c>
      <c r="FB60" s="5">
        <v>10150</v>
      </c>
      <c r="FC60" s="5">
        <v>15561</v>
      </c>
      <c r="FD60" s="5">
        <v>8711</v>
      </c>
      <c r="FE60" s="5">
        <v>9574</v>
      </c>
      <c r="FF60" s="5">
        <v>9922</v>
      </c>
      <c r="FG60" s="5">
        <v>17443</v>
      </c>
      <c r="FH60" s="5">
        <v>7915</v>
      </c>
      <c r="FI60" s="5">
        <v>10298</v>
      </c>
      <c r="FJ60" s="5">
        <v>8123</v>
      </c>
      <c r="FK60" s="5">
        <v>16220</v>
      </c>
      <c r="FL60" s="5">
        <v>21714</v>
      </c>
      <c r="FM60" s="5">
        <v>16286</v>
      </c>
      <c r="FN60" s="5">
        <v>12946</v>
      </c>
      <c r="FO60" s="5">
        <v>21031</v>
      </c>
      <c r="FP60" s="5">
        <v>12255</v>
      </c>
      <c r="FQ60" s="5">
        <v>13076</v>
      </c>
      <c r="FR60" s="5">
        <v>9354</v>
      </c>
      <c r="FS60" s="5">
        <v>19693</v>
      </c>
      <c r="FT60" s="5">
        <v>6673</v>
      </c>
      <c r="FU60" s="5">
        <v>10096</v>
      </c>
      <c r="FV60" s="5">
        <v>-453</v>
      </c>
      <c r="FW60" s="5">
        <v>29620</v>
      </c>
      <c r="FX60" s="5">
        <v>10118</v>
      </c>
      <c r="FY60" s="5">
        <v>13711</v>
      </c>
      <c r="FZ60" s="5">
        <v>13065</v>
      </c>
      <c r="GA60" s="6">
        <v>30244.81</v>
      </c>
      <c r="GB60" s="6">
        <v>12084.24</v>
      </c>
      <c r="GC60" s="6">
        <v>13757.91</v>
      </c>
      <c r="GD60" s="6">
        <v>14677.38</v>
      </c>
      <c r="GE60" s="6">
        <v>26046.97</v>
      </c>
      <c r="GF60" s="6">
        <v>12134.12</v>
      </c>
      <c r="GG60" s="6">
        <v>14054.21</v>
      </c>
      <c r="GH60" s="6">
        <v>15100.71</v>
      </c>
      <c r="GI60" s="6">
        <v>25546.37</v>
      </c>
      <c r="GJ60" s="6">
        <v>12053.87</v>
      </c>
      <c r="GK60" s="6">
        <v>13564.95</v>
      </c>
      <c r="GL60" s="6">
        <v>14462.37</v>
      </c>
      <c r="GM60" s="6">
        <v>24953.51</v>
      </c>
      <c r="GN60" s="6">
        <v>12605.97</v>
      </c>
      <c r="GO60" s="6">
        <v>14659.15</v>
      </c>
      <c r="GP60" s="6">
        <v>15932.18</v>
      </c>
      <c r="GQ60" s="6">
        <v>26237.279999999999</v>
      </c>
      <c r="GR60" s="6">
        <v>16355.16</v>
      </c>
      <c r="GS60" s="6">
        <v>18819.080000000002</v>
      </c>
      <c r="GT60" s="6">
        <v>20328.59</v>
      </c>
      <c r="GU60" s="6">
        <v>29421.09</v>
      </c>
      <c r="GV60" s="6">
        <v>17366.7</v>
      </c>
      <c r="GW60" s="6">
        <v>18861.259999999998</v>
      </c>
      <c r="GX60" s="6">
        <v>19716.2</v>
      </c>
      <c r="GY60" s="6">
        <v>29017.95</v>
      </c>
      <c r="GZ60" s="6">
        <v>18635.77</v>
      </c>
      <c r="HA60" s="6">
        <v>20251.87</v>
      </c>
      <c r="HB60" s="6">
        <v>20847.82</v>
      </c>
      <c r="HC60" s="6">
        <v>30251.21</v>
      </c>
      <c r="HD60" s="6">
        <v>17631.62</v>
      </c>
      <c r="HE60" s="6">
        <v>18622.759999999998</v>
      </c>
      <c r="HF60" s="6">
        <v>19059.2</v>
      </c>
      <c r="HG60" s="6">
        <v>28911.51</v>
      </c>
      <c r="HH60" s="6">
        <v>16438.43</v>
      </c>
      <c r="HI60" s="6">
        <v>17594.240000000002</v>
      </c>
      <c r="HJ60" s="6">
        <v>18238.66</v>
      </c>
      <c r="HK60" s="6">
        <v>28839.53</v>
      </c>
      <c r="HL60" s="6">
        <v>16462.310000000001</v>
      </c>
      <c r="HM60" s="6">
        <v>18095.38</v>
      </c>
      <c r="HN60" s="6">
        <v>18912.16</v>
      </c>
      <c r="HO60" t="s">
        <v>240</v>
      </c>
      <c r="HP60" t="b">
        <v>0</v>
      </c>
      <c r="HQ60" t="s">
        <v>242</v>
      </c>
      <c r="HR60" t="s">
        <v>242</v>
      </c>
      <c r="HS60">
        <v>2023</v>
      </c>
      <c r="HT60">
        <v>4</v>
      </c>
      <c r="HU60" t="s">
        <v>242</v>
      </c>
      <c r="HV60" t="s">
        <v>285</v>
      </c>
      <c r="HW60" t="s">
        <v>286</v>
      </c>
      <c r="HX60" t="s">
        <v>245</v>
      </c>
      <c r="HY60" t="s">
        <v>287</v>
      </c>
      <c r="HZ60" t="s">
        <v>1199</v>
      </c>
    </row>
    <row r="61" spans="1:234">
      <c r="A61" t="s">
        <v>234</v>
      </c>
      <c r="B61" t="s">
        <v>288</v>
      </c>
      <c r="C61" t="s">
        <v>1198</v>
      </c>
      <c r="D61" t="s">
        <v>237</v>
      </c>
      <c r="E61" t="s">
        <v>238</v>
      </c>
      <c r="F61" t="s">
        <v>239</v>
      </c>
      <c r="G61" s="5">
        <v>2656</v>
      </c>
      <c r="H61" s="5">
        <v>2802</v>
      </c>
      <c r="I61" s="5">
        <v>2939</v>
      </c>
      <c r="J61" s="5">
        <v>3037</v>
      </c>
      <c r="K61" s="5">
        <v>3089</v>
      </c>
      <c r="L61" s="5">
        <v>3163</v>
      </c>
      <c r="M61" s="5">
        <v>3223</v>
      </c>
      <c r="N61" s="5">
        <v>3274</v>
      </c>
      <c r="O61" s="5">
        <v>3306</v>
      </c>
      <c r="P61" s="5">
        <v>3350</v>
      </c>
      <c r="Q61" s="5">
        <v>3397</v>
      </c>
      <c r="R61" s="5">
        <v>3447</v>
      </c>
      <c r="S61" s="5">
        <v>3454</v>
      </c>
      <c r="T61" s="5">
        <v>3494</v>
      </c>
      <c r="U61" s="5">
        <v>3549</v>
      </c>
      <c r="V61" s="5">
        <v>3619</v>
      </c>
      <c r="W61" s="5">
        <v>3644</v>
      </c>
      <c r="X61" s="5">
        <v>3709</v>
      </c>
      <c r="Y61" s="5">
        <v>3776</v>
      </c>
      <c r="Z61" s="5">
        <v>3688</v>
      </c>
      <c r="AA61" s="5">
        <v>3440</v>
      </c>
      <c r="AB61" s="5">
        <v>3502</v>
      </c>
      <c r="AC61" s="5">
        <v>3568</v>
      </c>
      <c r="AD61" s="5">
        <v>3630</v>
      </c>
      <c r="AE61" s="5">
        <v>3687</v>
      </c>
      <c r="AF61" s="5">
        <v>3755</v>
      </c>
      <c r="AG61" s="5">
        <v>3823</v>
      </c>
      <c r="AH61" s="5">
        <v>3846</v>
      </c>
      <c r="AI61" s="5">
        <v>4436</v>
      </c>
      <c r="AJ61" s="5">
        <v>4531</v>
      </c>
      <c r="AK61" s="5">
        <v>4594</v>
      </c>
      <c r="AL61" s="5">
        <v>4658</v>
      </c>
      <c r="AM61" s="5">
        <v>4703</v>
      </c>
      <c r="AN61" s="5">
        <v>4771</v>
      </c>
      <c r="AO61" s="5">
        <v>4875</v>
      </c>
      <c r="AP61" s="5">
        <v>5007</v>
      </c>
      <c r="AQ61" s="5">
        <v>5136</v>
      </c>
      <c r="AR61" s="5">
        <v>5275</v>
      </c>
      <c r="AS61" s="5">
        <v>5404</v>
      </c>
      <c r="AT61" s="5">
        <v>5431</v>
      </c>
      <c r="AU61" s="5">
        <v>5512</v>
      </c>
      <c r="AV61" s="5">
        <v>5587</v>
      </c>
      <c r="AW61" s="5">
        <v>5651</v>
      </c>
      <c r="AX61" s="5">
        <v>5079</v>
      </c>
      <c r="AY61" s="5">
        <v>5112</v>
      </c>
      <c r="AZ61" s="5">
        <v>5135</v>
      </c>
      <c r="BA61" s="5">
        <v>5163</v>
      </c>
      <c r="BB61" s="5">
        <v>5180</v>
      </c>
      <c r="BC61" s="5">
        <v>5178</v>
      </c>
      <c r="BD61" s="5">
        <v>5184</v>
      </c>
      <c r="BE61" s="5">
        <v>5202</v>
      </c>
      <c r="BF61" s="5">
        <v>5230</v>
      </c>
      <c r="BG61" s="5">
        <v>5233</v>
      </c>
      <c r="BH61" s="5">
        <v>5249</v>
      </c>
      <c r="BI61" s="5">
        <v>5284</v>
      </c>
      <c r="BJ61" s="5">
        <v>5333</v>
      </c>
      <c r="BK61" s="5">
        <v>5371</v>
      </c>
      <c r="BL61" s="5">
        <v>5368</v>
      </c>
      <c r="BM61" s="5">
        <v>5433</v>
      </c>
      <c r="BN61" s="5">
        <v>5283</v>
      </c>
      <c r="BO61" s="5">
        <v>5317</v>
      </c>
      <c r="BP61" s="5">
        <v>5388</v>
      </c>
      <c r="BQ61" s="5">
        <v>5455</v>
      </c>
      <c r="BR61" s="5">
        <v>5523</v>
      </c>
      <c r="BS61" s="5">
        <v>5570</v>
      </c>
      <c r="BT61" s="5">
        <v>5403</v>
      </c>
      <c r="BU61" s="5">
        <v>5401</v>
      </c>
      <c r="BV61" s="5">
        <v>5409</v>
      </c>
      <c r="BW61" s="5">
        <v>5456</v>
      </c>
      <c r="BX61" s="5">
        <v>5466</v>
      </c>
      <c r="BY61" s="5">
        <v>5510</v>
      </c>
      <c r="BZ61" s="5">
        <v>5570</v>
      </c>
      <c r="CA61" s="5">
        <v>5801</v>
      </c>
      <c r="CB61" s="5">
        <v>5651</v>
      </c>
      <c r="CC61" s="5">
        <v>5709</v>
      </c>
      <c r="CD61" s="5">
        <v>5775</v>
      </c>
      <c r="CE61" s="5">
        <v>5876</v>
      </c>
      <c r="CF61" s="5">
        <v>5954</v>
      </c>
      <c r="CG61" s="5">
        <v>6024</v>
      </c>
      <c r="CH61" s="5">
        <v>6057</v>
      </c>
      <c r="CI61" s="5">
        <v>6156</v>
      </c>
      <c r="CJ61" s="5">
        <v>6192</v>
      </c>
      <c r="CK61" s="5">
        <v>6246</v>
      </c>
      <c r="CL61" s="5">
        <v>6328</v>
      </c>
      <c r="CM61" s="5">
        <v>6420</v>
      </c>
      <c r="CN61" s="5">
        <v>6473</v>
      </c>
      <c r="CO61" s="5">
        <v>6525</v>
      </c>
      <c r="CP61" s="5">
        <v>6608</v>
      </c>
      <c r="CQ61" s="5">
        <v>6724</v>
      </c>
      <c r="CR61" s="5">
        <v>6794</v>
      </c>
      <c r="CS61" s="5">
        <v>6891</v>
      </c>
      <c r="CT61" s="5">
        <v>6924</v>
      </c>
      <c r="CU61" s="5">
        <v>7583</v>
      </c>
      <c r="CV61" s="5">
        <v>6927</v>
      </c>
      <c r="CW61" s="5">
        <v>7020</v>
      </c>
      <c r="CX61" s="5">
        <v>7117</v>
      </c>
      <c r="CY61" s="5">
        <v>7311</v>
      </c>
      <c r="CZ61" s="5">
        <v>7313</v>
      </c>
      <c r="DA61" s="5">
        <v>7361</v>
      </c>
      <c r="DB61" s="5">
        <v>7437</v>
      </c>
      <c r="DC61" s="5">
        <v>7733</v>
      </c>
      <c r="DD61" s="5">
        <v>7811</v>
      </c>
      <c r="DE61" s="5">
        <v>7958</v>
      </c>
      <c r="DF61" s="5">
        <v>8091</v>
      </c>
      <c r="DG61" s="5">
        <v>8343</v>
      </c>
      <c r="DH61" s="5">
        <v>8407</v>
      </c>
      <c r="DI61" s="5">
        <v>8481</v>
      </c>
      <c r="DJ61" s="5">
        <v>8569</v>
      </c>
      <c r="DK61" s="5">
        <v>8752</v>
      </c>
      <c r="DL61" s="5">
        <v>8872</v>
      </c>
      <c r="DM61" s="5">
        <v>8991</v>
      </c>
      <c r="DN61" s="5">
        <v>9183</v>
      </c>
      <c r="DO61" s="5">
        <v>9463</v>
      </c>
      <c r="DP61" s="5">
        <v>9584</v>
      </c>
      <c r="DQ61" s="5">
        <v>9907</v>
      </c>
      <c r="DR61" s="5">
        <v>10050</v>
      </c>
      <c r="DS61" s="5">
        <v>10390</v>
      </c>
      <c r="DT61" s="5">
        <v>10403</v>
      </c>
      <c r="DU61" s="5">
        <v>10421</v>
      </c>
      <c r="DV61" s="5">
        <v>10423</v>
      </c>
      <c r="DW61" s="5">
        <v>10509</v>
      </c>
      <c r="DX61" s="5">
        <v>10480</v>
      </c>
      <c r="DY61" s="5">
        <v>10466</v>
      </c>
      <c r="DZ61" s="5">
        <v>10463</v>
      </c>
      <c r="EA61" s="5">
        <v>10757</v>
      </c>
      <c r="EB61" s="5">
        <v>10709</v>
      </c>
      <c r="EC61" s="5">
        <v>10761</v>
      </c>
      <c r="ED61" s="5">
        <v>10853</v>
      </c>
      <c r="EE61" s="5">
        <v>11180</v>
      </c>
      <c r="EF61" s="5">
        <v>11081</v>
      </c>
      <c r="EG61" s="5">
        <v>11113</v>
      </c>
      <c r="EH61" s="5">
        <v>11181</v>
      </c>
      <c r="EI61" s="5">
        <v>11330</v>
      </c>
      <c r="EJ61" s="5">
        <v>11388</v>
      </c>
      <c r="EK61" s="5">
        <v>11398</v>
      </c>
      <c r="EL61" s="5">
        <v>11464</v>
      </c>
      <c r="EM61" s="5">
        <v>11681</v>
      </c>
      <c r="EN61" s="5">
        <v>11722</v>
      </c>
      <c r="EO61" s="5">
        <v>11693</v>
      </c>
      <c r="EP61" s="5">
        <v>11754</v>
      </c>
      <c r="EQ61" s="5">
        <v>11896</v>
      </c>
      <c r="ER61" s="5">
        <v>11958</v>
      </c>
      <c r="ES61" s="5">
        <v>11966</v>
      </c>
      <c r="ET61" s="5">
        <v>12004</v>
      </c>
      <c r="EU61" s="5">
        <v>12149</v>
      </c>
      <c r="EV61" s="5">
        <v>12252</v>
      </c>
      <c r="EW61" s="5">
        <v>12298</v>
      </c>
      <c r="EX61" s="5">
        <v>12445</v>
      </c>
      <c r="EY61" s="5">
        <v>12605</v>
      </c>
      <c r="EZ61" s="5">
        <v>12626</v>
      </c>
      <c r="FA61" s="5">
        <v>12647</v>
      </c>
      <c r="FB61" s="5">
        <v>12507</v>
      </c>
      <c r="FC61" s="5">
        <v>12595</v>
      </c>
      <c r="FD61" s="5">
        <v>12592</v>
      </c>
      <c r="FE61" s="5">
        <v>12687</v>
      </c>
      <c r="FF61" s="5">
        <v>12759</v>
      </c>
      <c r="FG61" s="5">
        <v>12962</v>
      </c>
      <c r="FH61" s="5">
        <v>12988</v>
      </c>
      <c r="FI61" s="5">
        <v>13097</v>
      </c>
      <c r="FJ61" s="5">
        <v>13228</v>
      </c>
      <c r="FK61" s="5">
        <v>13256</v>
      </c>
      <c r="FL61" s="5">
        <v>13278</v>
      </c>
      <c r="FM61" s="5">
        <v>13359</v>
      </c>
      <c r="FN61" s="5">
        <v>13425</v>
      </c>
      <c r="FO61" s="5">
        <v>13582</v>
      </c>
      <c r="FP61" s="5">
        <v>13551</v>
      </c>
      <c r="FQ61" s="5">
        <v>13604</v>
      </c>
      <c r="FR61" s="5">
        <v>13784</v>
      </c>
      <c r="FS61" s="5">
        <v>14334</v>
      </c>
      <c r="FT61" s="5">
        <v>14548</v>
      </c>
      <c r="FU61" s="5">
        <v>14941</v>
      </c>
      <c r="FV61" s="5">
        <v>15180</v>
      </c>
      <c r="FW61" s="5">
        <v>15735</v>
      </c>
      <c r="FX61" s="5">
        <v>16000</v>
      </c>
      <c r="FY61" s="5">
        <v>16182</v>
      </c>
      <c r="FZ61" s="5">
        <v>16286</v>
      </c>
      <c r="GA61" s="6">
        <v>17759.46</v>
      </c>
      <c r="GB61" s="6">
        <v>17348.060000000001</v>
      </c>
      <c r="GC61" s="6">
        <v>17348.060000000001</v>
      </c>
      <c r="GD61" s="6">
        <v>17348.060000000001</v>
      </c>
      <c r="GE61" s="6">
        <v>17348.060000000001</v>
      </c>
      <c r="GF61" s="6">
        <v>17777.41</v>
      </c>
      <c r="GG61" s="6">
        <v>17777.41</v>
      </c>
      <c r="GH61" s="6">
        <v>17777.41</v>
      </c>
      <c r="GI61" s="6">
        <v>17777.41</v>
      </c>
      <c r="GJ61" s="6">
        <v>18282.09</v>
      </c>
      <c r="GK61" s="6">
        <v>18282.09</v>
      </c>
      <c r="GL61" s="6">
        <v>18282.09</v>
      </c>
      <c r="GM61" s="6">
        <v>18282.09</v>
      </c>
      <c r="GN61" s="6">
        <v>18853.14</v>
      </c>
      <c r="GO61" s="6">
        <v>18853.14</v>
      </c>
      <c r="GP61" s="6">
        <v>18853.14</v>
      </c>
      <c r="GQ61" s="6">
        <v>18853.14</v>
      </c>
      <c r="GR61" s="6">
        <v>19375.73</v>
      </c>
      <c r="GS61" s="6">
        <v>19375.73</v>
      </c>
      <c r="GT61" s="6">
        <v>19375.73</v>
      </c>
      <c r="GU61" s="6">
        <v>19375.73</v>
      </c>
      <c r="GV61" s="6">
        <v>20124.47</v>
      </c>
      <c r="GW61" s="6">
        <v>20124.47</v>
      </c>
      <c r="GX61" s="6">
        <v>20124.47</v>
      </c>
      <c r="GY61" s="6">
        <v>20124.47</v>
      </c>
      <c r="GZ61" s="6">
        <v>20124.47</v>
      </c>
      <c r="HA61" s="6">
        <v>20124.47</v>
      </c>
      <c r="HB61" s="6">
        <v>20124.47</v>
      </c>
      <c r="HC61" s="6">
        <v>20124.47</v>
      </c>
      <c r="HD61" s="6">
        <v>20873.72</v>
      </c>
      <c r="HE61" s="6">
        <v>20873.72</v>
      </c>
      <c r="HF61" s="6">
        <v>20873.72</v>
      </c>
      <c r="HG61" s="6">
        <v>20873.72</v>
      </c>
      <c r="HH61" s="6">
        <v>21652.34</v>
      </c>
      <c r="HI61" s="6">
        <v>21652.35</v>
      </c>
      <c r="HJ61" s="6">
        <v>21652.34</v>
      </c>
      <c r="HK61" s="6">
        <v>21652.35</v>
      </c>
      <c r="HL61" s="6">
        <v>22446.19</v>
      </c>
      <c r="HM61" s="6">
        <v>22446.2</v>
      </c>
      <c r="HN61" s="6">
        <v>22446.19</v>
      </c>
      <c r="HO61" t="s">
        <v>240</v>
      </c>
      <c r="HP61" t="b">
        <v>0</v>
      </c>
      <c r="HQ61" t="s">
        <v>242</v>
      </c>
      <c r="HR61" t="s">
        <v>242</v>
      </c>
      <c r="HS61">
        <v>2023</v>
      </c>
      <c r="HT61">
        <v>4</v>
      </c>
      <c r="HU61" t="s">
        <v>242</v>
      </c>
      <c r="HV61" s="4" t="s">
        <v>289</v>
      </c>
      <c r="HW61" t="s">
        <v>290</v>
      </c>
      <c r="HX61" t="s">
        <v>245</v>
      </c>
      <c r="HY61" t="s">
        <v>291</v>
      </c>
      <c r="HZ61" t="s">
        <v>1199</v>
      </c>
    </row>
    <row r="62" spans="1:234">
      <c r="A62" t="s">
        <v>234</v>
      </c>
      <c r="B62" t="s">
        <v>292</v>
      </c>
      <c r="C62" t="s">
        <v>1198</v>
      </c>
      <c r="D62" t="s">
        <v>237</v>
      </c>
      <c r="E62" t="s">
        <v>238</v>
      </c>
      <c r="F62" t="s">
        <v>239</v>
      </c>
      <c r="G62" s="5">
        <v>25187</v>
      </c>
      <c r="H62" s="5">
        <v>22584</v>
      </c>
      <c r="I62" s="5">
        <v>25347</v>
      </c>
      <c r="J62" s="5">
        <v>26916</v>
      </c>
      <c r="K62" s="5">
        <v>28137</v>
      </c>
      <c r="L62" s="5">
        <v>26402</v>
      </c>
      <c r="M62" s="5">
        <v>29199</v>
      </c>
      <c r="N62" s="5">
        <v>32063</v>
      </c>
      <c r="O62" s="5">
        <v>34258</v>
      </c>
      <c r="P62" s="5">
        <v>29926</v>
      </c>
      <c r="Q62" s="5">
        <v>32417</v>
      </c>
      <c r="R62" s="5">
        <v>33404</v>
      </c>
      <c r="S62" s="5">
        <v>37132</v>
      </c>
      <c r="T62" s="5">
        <v>32007</v>
      </c>
      <c r="U62" s="5">
        <v>33564</v>
      </c>
      <c r="V62" s="5">
        <v>37257</v>
      </c>
      <c r="W62" s="5">
        <v>38533</v>
      </c>
      <c r="X62" s="5">
        <v>33550</v>
      </c>
      <c r="Y62" s="5">
        <v>36801</v>
      </c>
      <c r="Z62" s="5">
        <v>39278</v>
      </c>
      <c r="AA62" s="5">
        <v>41736</v>
      </c>
      <c r="AB62" s="5">
        <v>35896</v>
      </c>
      <c r="AC62" s="5">
        <v>40482</v>
      </c>
      <c r="AD62" s="5">
        <v>41772</v>
      </c>
      <c r="AE62" s="5">
        <v>44095</v>
      </c>
      <c r="AF62" s="5">
        <v>39137</v>
      </c>
      <c r="AG62" s="5">
        <v>40389</v>
      </c>
      <c r="AH62" s="5">
        <v>44482</v>
      </c>
      <c r="AI62" s="5">
        <v>46249</v>
      </c>
      <c r="AJ62" s="5">
        <v>40445</v>
      </c>
      <c r="AK62" s="5">
        <v>44904</v>
      </c>
      <c r="AL62" s="5">
        <v>47949</v>
      </c>
      <c r="AM62" s="5">
        <v>51770</v>
      </c>
      <c r="AN62" s="5">
        <v>44886</v>
      </c>
      <c r="AO62" s="5">
        <v>48508</v>
      </c>
      <c r="AP62" s="5">
        <v>53051</v>
      </c>
      <c r="AQ62" s="5">
        <v>56240</v>
      </c>
      <c r="AR62" s="5">
        <v>48841</v>
      </c>
      <c r="AS62" s="5">
        <v>52802</v>
      </c>
      <c r="AT62" s="5">
        <v>58013</v>
      </c>
      <c r="AU62" s="5">
        <v>58974</v>
      </c>
      <c r="AV62" s="5">
        <v>53125</v>
      </c>
      <c r="AW62" s="5">
        <v>56892</v>
      </c>
      <c r="AX62" s="5">
        <v>60105</v>
      </c>
      <c r="AY62" s="5">
        <v>60255</v>
      </c>
      <c r="AZ62" s="5">
        <v>55016</v>
      </c>
      <c r="BA62" s="5">
        <v>58618</v>
      </c>
      <c r="BB62" s="5">
        <v>61820</v>
      </c>
      <c r="BC62" s="5">
        <v>64179</v>
      </c>
      <c r="BD62" s="5">
        <v>54879</v>
      </c>
      <c r="BE62" s="5">
        <v>58369</v>
      </c>
      <c r="BF62" s="5">
        <v>61468</v>
      </c>
      <c r="BG62" s="5">
        <v>62189</v>
      </c>
      <c r="BH62" s="5">
        <v>56316</v>
      </c>
      <c r="BI62" s="5">
        <v>59845</v>
      </c>
      <c r="BJ62" s="5">
        <v>63458</v>
      </c>
      <c r="BK62" s="5">
        <v>65089</v>
      </c>
      <c r="BL62" s="5">
        <v>60227</v>
      </c>
      <c r="BM62" s="5">
        <v>64783</v>
      </c>
      <c r="BN62" s="5">
        <v>68985</v>
      </c>
      <c r="BO62" s="5">
        <v>70558</v>
      </c>
      <c r="BP62" s="5">
        <v>66026</v>
      </c>
      <c r="BQ62" s="5">
        <v>69368</v>
      </c>
      <c r="BR62" s="5">
        <v>75774</v>
      </c>
      <c r="BS62" s="5">
        <v>76132</v>
      </c>
      <c r="BT62" s="5">
        <v>66604</v>
      </c>
      <c r="BU62" s="5">
        <v>72083</v>
      </c>
      <c r="BV62" s="5">
        <v>80203</v>
      </c>
      <c r="BW62" s="5">
        <v>80621</v>
      </c>
      <c r="BX62" s="5">
        <v>72126</v>
      </c>
      <c r="BY62" s="5">
        <v>79290</v>
      </c>
      <c r="BZ62" s="5">
        <v>88222</v>
      </c>
      <c r="CA62" s="5">
        <v>94377</v>
      </c>
      <c r="CB62" s="5">
        <v>76661</v>
      </c>
      <c r="CC62" s="5">
        <v>86276</v>
      </c>
      <c r="CD62" s="5">
        <v>93157</v>
      </c>
      <c r="CE62" s="5">
        <v>98911</v>
      </c>
      <c r="CF62" s="5">
        <v>82233</v>
      </c>
      <c r="CG62" s="5">
        <v>93393</v>
      </c>
      <c r="CH62" s="5">
        <v>97102</v>
      </c>
      <c r="CI62" s="5">
        <v>106197</v>
      </c>
      <c r="CJ62" s="5">
        <v>97220</v>
      </c>
      <c r="CK62" s="5">
        <v>101510</v>
      </c>
      <c r="CL62" s="5">
        <v>95749</v>
      </c>
      <c r="CM62" s="5">
        <v>112514</v>
      </c>
      <c r="CN62" s="5">
        <v>100068</v>
      </c>
      <c r="CO62" s="5">
        <v>103867</v>
      </c>
      <c r="CP62" s="5">
        <v>97061</v>
      </c>
      <c r="CQ62" s="5">
        <v>111885</v>
      </c>
      <c r="CR62" s="5">
        <v>99801</v>
      </c>
      <c r="CS62" s="5">
        <v>105138</v>
      </c>
      <c r="CT62" s="5">
        <v>99771</v>
      </c>
      <c r="CU62" s="5">
        <v>113694</v>
      </c>
      <c r="CV62" s="5">
        <v>106784</v>
      </c>
      <c r="CW62" s="5">
        <v>110992</v>
      </c>
      <c r="CX62" s="5">
        <v>108535</v>
      </c>
      <c r="CY62" s="5">
        <v>124894</v>
      </c>
      <c r="CZ62" s="5">
        <v>112190</v>
      </c>
      <c r="DA62" s="5">
        <v>119549</v>
      </c>
      <c r="DB62" s="5">
        <v>117544</v>
      </c>
      <c r="DC62" s="5">
        <v>134282</v>
      </c>
      <c r="DD62" s="5">
        <v>120402</v>
      </c>
      <c r="DE62" s="5">
        <v>129695</v>
      </c>
      <c r="DF62" s="5">
        <v>125069</v>
      </c>
      <c r="DG62" s="5">
        <v>144933</v>
      </c>
      <c r="DH62" s="5">
        <v>128304</v>
      </c>
      <c r="DI62" s="5">
        <v>136204</v>
      </c>
      <c r="DJ62" s="5">
        <v>131729</v>
      </c>
      <c r="DK62" s="5">
        <v>155205</v>
      </c>
      <c r="DL62" s="5">
        <v>135225</v>
      </c>
      <c r="DM62" s="5">
        <v>144399</v>
      </c>
      <c r="DN62" s="5">
        <v>139428</v>
      </c>
      <c r="DO62" s="5">
        <v>165280</v>
      </c>
      <c r="DP62" s="5">
        <v>138517</v>
      </c>
      <c r="DQ62" s="5">
        <v>146055</v>
      </c>
      <c r="DR62" s="5">
        <v>134047</v>
      </c>
      <c r="DS62" s="5">
        <v>151516</v>
      </c>
      <c r="DT62" s="5">
        <v>130428</v>
      </c>
      <c r="DU62" s="5">
        <v>138351</v>
      </c>
      <c r="DV62" s="5">
        <v>133193</v>
      </c>
      <c r="DW62" s="5">
        <v>160433</v>
      </c>
      <c r="DX62" s="5">
        <v>143949</v>
      </c>
      <c r="DY62" s="5">
        <v>147708</v>
      </c>
      <c r="DZ62" s="5">
        <v>140883</v>
      </c>
      <c r="EA62" s="5">
        <v>169925</v>
      </c>
      <c r="EB62" s="5">
        <v>148498</v>
      </c>
      <c r="EC62" s="5">
        <v>156367</v>
      </c>
      <c r="ED62" s="5">
        <v>148627</v>
      </c>
      <c r="EE62" s="5">
        <v>170814</v>
      </c>
      <c r="EF62" s="5">
        <v>150098</v>
      </c>
      <c r="EG62" s="5">
        <v>159150</v>
      </c>
      <c r="EH62" s="5">
        <v>152035</v>
      </c>
      <c r="EI62" s="5">
        <v>174322</v>
      </c>
      <c r="EJ62" s="5">
        <v>158947</v>
      </c>
      <c r="EK62" s="5">
        <v>163767</v>
      </c>
      <c r="EL62" s="5">
        <v>158503</v>
      </c>
      <c r="EM62" s="5">
        <v>181353</v>
      </c>
      <c r="EN62" s="5">
        <v>161451</v>
      </c>
      <c r="EO62" s="5">
        <v>170477</v>
      </c>
      <c r="EP62" s="5">
        <v>166810</v>
      </c>
      <c r="EQ62" s="5">
        <v>190546</v>
      </c>
      <c r="ER62" s="5">
        <v>168978</v>
      </c>
      <c r="ES62" s="5">
        <v>176086</v>
      </c>
      <c r="ET62" s="5">
        <v>170243</v>
      </c>
      <c r="EU62" s="5">
        <v>198712</v>
      </c>
      <c r="EV62" s="5">
        <v>175851</v>
      </c>
      <c r="EW62" s="5">
        <v>185867</v>
      </c>
      <c r="EX62" s="5">
        <v>180009</v>
      </c>
      <c r="EY62" s="5">
        <v>213574</v>
      </c>
      <c r="EZ62" s="5">
        <v>184157</v>
      </c>
      <c r="FA62" s="5">
        <v>193175</v>
      </c>
      <c r="FB62" s="5">
        <v>188602</v>
      </c>
      <c r="FC62" s="5">
        <v>214341</v>
      </c>
      <c r="FD62" s="5">
        <v>190763</v>
      </c>
      <c r="FE62" s="5">
        <v>199762</v>
      </c>
      <c r="FF62" s="5">
        <v>194308</v>
      </c>
      <c r="FG62" s="5">
        <v>228035</v>
      </c>
      <c r="FH62" s="5">
        <v>195811</v>
      </c>
      <c r="FI62" s="5">
        <v>206726</v>
      </c>
      <c r="FJ62" s="5">
        <v>195457</v>
      </c>
      <c r="FK62" s="5">
        <v>229516</v>
      </c>
      <c r="FL62" s="5">
        <v>168471</v>
      </c>
      <c r="FM62" s="5">
        <v>190400</v>
      </c>
      <c r="FN62" s="5">
        <v>198438</v>
      </c>
      <c r="FO62" s="5">
        <v>234852</v>
      </c>
      <c r="FP62" s="5">
        <v>204523</v>
      </c>
      <c r="FQ62" s="5">
        <v>221036</v>
      </c>
      <c r="FR62" s="5">
        <v>226194</v>
      </c>
      <c r="FS62" s="5">
        <v>268303</v>
      </c>
      <c r="FT62" s="5">
        <v>232740</v>
      </c>
      <c r="FU62" s="5">
        <v>251582</v>
      </c>
      <c r="FV62" s="5">
        <v>249509</v>
      </c>
      <c r="FW62" s="5">
        <v>294899</v>
      </c>
      <c r="FX62" s="5">
        <v>252831</v>
      </c>
      <c r="FY62" s="5">
        <v>266889</v>
      </c>
      <c r="FZ62" s="5">
        <v>262106</v>
      </c>
      <c r="GA62" s="6">
        <v>320963.3</v>
      </c>
      <c r="GB62" s="6">
        <v>271382</v>
      </c>
      <c r="GC62" s="6">
        <v>284586.3</v>
      </c>
      <c r="GD62" s="6">
        <v>273434.40000000002</v>
      </c>
      <c r="GE62" s="6">
        <v>317821.09999999998</v>
      </c>
      <c r="GF62" s="6">
        <v>285326.5</v>
      </c>
      <c r="GG62" s="6">
        <v>299139.5</v>
      </c>
      <c r="GH62" s="6">
        <v>287833.5</v>
      </c>
      <c r="GI62" s="6">
        <v>333891.40000000002</v>
      </c>
      <c r="GJ62" s="6">
        <v>297941.59999999998</v>
      </c>
      <c r="GK62" s="6">
        <v>312155</v>
      </c>
      <c r="GL62" s="6">
        <v>300156.3</v>
      </c>
      <c r="GM62" s="6">
        <v>348375.7</v>
      </c>
      <c r="GN62" s="6">
        <v>310309.90000000002</v>
      </c>
      <c r="GO62" s="6">
        <v>325504.09999999998</v>
      </c>
      <c r="GP62" s="6">
        <v>313394.09999999998</v>
      </c>
      <c r="GQ62" s="6">
        <v>364105.6</v>
      </c>
      <c r="GR62" s="6">
        <v>324642.2</v>
      </c>
      <c r="GS62" s="6">
        <v>340891.2</v>
      </c>
      <c r="GT62" s="6">
        <v>328797</v>
      </c>
      <c r="GU62" s="6">
        <v>381767.3</v>
      </c>
      <c r="GV62" s="6">
        <v>338694.7</v>
      </c>
      <c r="GW62" s="6">
        <v>354820.4</v>
      </c>
      <c r="GX62" s="6">
        <v>341331.5</v>
      </c>
      <c r="GY62" s="6">
        <v>395915.5</v>
      </c>
      <c r="GZ62" s="6">
        <v>351422.9</v>
      </c>
      <c r="HA62" s="6">
        <v>368628.1</v>
      </c>
      <c r="HB62" s="6">
        <v>355157.8</v>
      </c>
      <c r="HC62" s="6">
        <v>412567.3</v>
      </c>
      <c r="HD62" s="6">
        <v>367194</v>
      </c>
      <c r="HE62" s="6">
        <v>385031.1</v>
      </c>
      <c r="HF62" s="6">
        <v>371692.4</v>
      </c>
      <c r="HG62" s="6">
        <v>430016.5</v>
      </c>
      <c r="HH62" s="6">
        <v>383588.7</v>
      </c>
      <c r="HI62" s="6">
        <v>401338.4</v>
      </c>
      <c r="HJ62" s="6">
        <v>387457.2</v>
      </c>
      <c r="HK62" s="6">
        <v>446533.4</v>
      </c>
      <c r="HL62" s="6">
        <v>399685.9</v>
      </c>
      <c r="HM62" s="6">
        <v>417771.2</v>
      </c>
      <c r="HN62" s="6">
        <v>403770.6</v>
      </c>
      <c r="HO62" t="s">
        <v>240</v>
      </c>
      <c r="HP62" t="b">
        <v>0</v>
      </c>
      <c r="HQ62" t="s">
        <v>242</v>
      </c>
      <c r="HR62" t="s">
        <v>242</v>
      </c>
      <c r="HS62">
        <v>2023</v>
      </c>
      <c r="HT62">
        <v>4</v>
      </c>
      <c r="HU62" t="s">
        <v>242</v>
      </c>
      <c r="HV62" s="4" t="s">
        <v>293</v>
      </c>
      <c r="HW62" t="s">
        <v>294</v>
      </c>
      <c r="HX62" t="s">
        <v>245</v>
      </c>
      <c r="HY62" t="s">
        <v>295</v>
      </c>
      <c r="HZ62" t="s">
        <v>1199</v>
      </c>
    </row>
    <row r="63" spans="1:234">
      <c r="A63" t="s">
        <v>234</v>
      </c>
      <c r="B63" t="s">
        <v>296</v>
      </c>
      <c r="C63" t="s">
        <v>1198</v>
      </c>
      <c r="D63" t="s">
        <v>237</v>
      </c>
      <c r="E63" t="s">
        <v>238</v>
      </c>
      <c r="F63" t="s">
        <v>239</v>
      </c>
      <c r="G63" s="5">
        <v>75983.41</v>
      </c>
      <c r="H63" s="5">
        <v>78965.55</v>
      </c>
      <c r="I63" s="5">
        <v>81955.839999999997</v>
      </c>
      <c r="J63" s="5">
        <v>84954.26</v>
      </c>
      <c r="K63" s="5">
        <v>88342.79</v>
      </c>
      <c r="L63" s="5">
        <v>91718.73</v>
      </c>
      <c r="M63" s="5">
        <v>94133.53</v>
      </c>
      <c r="N63" s="5">
        <v>95587.21</v>
      </c>
      <c r="O63" s="5">
        <v>96841.12</v>
      </c>
      <c r="P63" s="5">
        <v>98489.59</v>
      </c>
      <c r="Q63" s="5">
        <v>100607.5</v>
      </c>
      <c r="R63" s="5">
        <v>103194.7</v>
      </c>
      <c r="S63" s="5">
        <v>107892.9</v>
      </c>
      <c r="T63" s="5">
        <v>112350.39999999999</v>
      </c>
      <c r="U63" s="5">
        <v>111617.2</v>
      </c>
      <c r="V63" s="5">
        <v>105693.5</v>
      </c>
      <c r="W63" s="5">
        <v>97493.3</v>
      </c>
      <c r="X63" s="5">
        <v>91452.49</v>
      </c>
      <c r="Y63" s="5">
        <v>90897.73</v>
      </c>
      <c r="Z63" s="5">
        <v>95829.01</v>
      </c>
      <c r="AA63" s="5">
        <v>100950.3</v>
      </c>
      <c r="AB63" s="5">
        <v>103842.1</v>
      </c>
      <c r="AC63" s="5">
        <v>106396.3</v>
      </c>
      <c r="AD63" s="5">
        <v>108612.9</v>
      </c>
      <c r="AE63" s="5">
        <v>111237.2</v>
      </c>
      <c r="AF63" s="5">
        <v>113988.8</v>
      </c>
      <c r="AG63" s="5">
        <v>115727.6</v>
      </c>
      <c r="AH63" s="5">
        <v>116453.6</v>
      </c>
      <c r="AI63" s="5">
        <v>118539.7</v>
      </c>
      <c r="AJ63" s="5">
        <v>121004.3</v>
      </c>
      <c r="AK63" s="5">
        <v>120092.9</v>
      </c>
      <c r="AL63" s="5">
        <v>115805.7</v>
      </c>
      <c r="AM63" s="5">
        <v>111566.39999999999</v>
      </c>
      <c r="AN63" s="5">
        <v>108695.1</v>
      </c>
      <c r="AO63" s="5">
        <v>105625.3</v>
      </c>
      <c r="AP63" s="5">
        <v>102356.9</v>
      </c>
      <c r="AQ63" s="5">
        <v>97603.77</v>
      </c>
      <c r="AR63" s="5">
        <v>92966.58</v>
      </c>
      <c r="AS63" s="5">
        <v>91983.27</v>
      </c>
      <c r="AT63" s="5">
        <v>94653.84</v>
      </c>
      <c r="AU63" s="5">
        <v>97206.61</v>
      </c>
      <c r="AV63" s="5">
        <v>98280.29</v>
      </c>
      <c r="AW63" s="5">
        <v>99731.27</v>
      </c>
      <c r="AX63" s="5">
        <v>101559.6</v>
      </c>
      <c r="AY63" s="5">
        <v>100297.1</v>
      </c>
      <c r="AZ63" s="5">
        <v>98955.17</v>
      </c>
      <c r="BA63" s="5">
        <v>105238.8</v>
      </c>
      <c r="BB63" s="5">
        <v>119147.9</v>
      </c>
      <c r="BC63" s="5">
        <v>131212.79999999999</v>
      </c>
      <c r="BD63" s="5">
        <v>140228.9</v>
      </c>
      <c r="BE63" s="5">
        <v>153971.20000000001</v>
      </c>
      <c r="BF63" s="5">
        <v>172439.8</v>
      </c>
      <c r="BG63" s="5">
        <v>201900</v>
      </c>
      <c r="BH63" s="5">
        <v>216100</v>
      </c>
      <c r="BI63" s="5">
        <v>229800</v>
      </c>
      <c r="BJ63" s="5">
        <v>234900</v>
      </c>
      <c r="BK63" s="5">
        <v>249800</v>
      </c>
      <c r="BL63" s="5">
        <v>262900</v>
      </c>
      <c r="BM63" s="5">
        <v>273500</v>
      </c>
      <c r="BN63" s="5">
        <v>278400</v>
      </c>
      <c r="BO63" s="5">
        <v>290000</v>
      </c>
      <c r="BP63" s="5">
        <v>301400</v>
      </c>
      <c r="BQ63" s="5">
        <v>310700</v>
      </c>
      <c r="BR63" s="5">
        <v>313600</v>
      </c>
      <c r="BS63" s="5">
        <v>322100</v>
      </c>
      <c r="BT63" s="5">
        <v>333000</v>
      </c>
      <c r="BU63" s="5">
        <v>339300</v>
      </c>
      <c r="BV63" s="5">
        <v>341900</v>
      </c>
      <c r="BW63" s="5">
        <v>347000</v>
      </c>
      <c r="BX63" s="5">
        <v>364400</v>
      </c>
      <c r="BY63" s="5">
        <v>365400</v>
      </c>
      <c r="BZ63" s="5">
        <v>365000</v>
      </c>
      <c r="CA63" s="5">
        <v>360400</v>
      </c>
      <c r="CB63" s="5">
        <v>367300</v>
      </c>
      <c r="CC63" s="5">
        <v>366100</v>
      </c>
      <c r="CD63" s="5">
        <v>364300</v>
      </c>
      <c r="CE63" s="5">
        <v>363100</v>
      </c>
      <c r="CF63" s="5">
        <v>367400</v>
      </c>
      <c r="CG63" s="5">
        <v>361800</v>
      </c>
      <c r="CH63" s="5">
        <v>368300</v>
      </c>
      <c r="CI63" s="5">
        <v>353300</v>
      </c>
      <c r="CJ63" s="5">
        <v>341800</v>
      </c>
      <c r="CK63" s="5">
        <v>326600</v>
      </c>
      <c r="CL63" s="5">
        <v>333300</v>
      </c>
      <c r="CM63" s="5">
        <v>322000</v>
      </c>
      <c r="CN63" s="5">
        <v>330300</v>
      </c>
      <c r="CO63" s="5">
        <v>324600</v>
      </c>
      <c r="CP63" s="5">
        <v>335500</v>
      </c>
      <c r="CQ63" s="5">
        <v>330600</v>
      </c>
      <c r="CR63" s="5">
        <v>339100</v>
      </c>
      <c r="CS63" s="5">
        <v>343600</v>
      </c>
      <c r="CT63" s="5">
        <v>368700</v>
      </c>
      <c r="CU63" s="5">
        <v>369200</v>
      </c>
      <c r="CV63" s="5">
        <v>375500</v>
      </c>
      <c r="CW63" s="5">
        <v>383400</v>
      </c>
      <c r="CX63" s="5">
        <v>404600</v>
      </c>
      <c r="CY63" s="5">
        <v>404500</v>
      </c>
      <c r="CZ63" s="5">
        <v>430200</v>
      </c>
      <c r="DA63" s="5">
        <v>438000</v>
      </c>
      <c r="DB63" s="5">
        <v>463800</v>
      </c>
      <c r="DC63" s="5">
        <v>460900</v>
      </c>
      <c r="DD63" s="5">
        <v>473300</v>
      </c>
      <c r="DE63" s="5">
        <v>483300</v>
      </c>
      <c r="DF63" s="5">
        <v>503500</v>
      </c>
      <c r="DG63" s="5">
        <v>499400</v>
      </c>
      <c r="DH63" s="5">
        <v>520000</v>
      </c>
      <c r="DI63" s="5">
        <v>524600</v>
      </c>
      <c r="DJ63" s="5">
        <v>539000</v>
      </c>
      <c r="DK63" s="5">
        <v>535200</v>
      </c>
      <c r="DL63" s="5">
        <v>551200</v>
      </c>
      <c r="DM63" s="5">
        <v>553000</v>
      </c>
      <c r="DN63" s="5">
        <v>574700</v>
      </c>
      <c r="DO63" s="5">
        <v>567200</v>
      </c>
      <c r="DP63" s="5">
        <v>600100</v>
      </c>
      <c r="DQ63" s="5">
        <v>681200</v>
      </c>
      <c r="DR63" s="5">
        <v>749900</v>
      </c>
      <c r="DS63" s="5">
        <v>787200</v>
      </c>
      <c r="DT63" s="5">
        <v>849700</v>
      </c>
      <c r="DU63" s="5">
        <v>877500</v>
      </c>
      <c r="DV63" s="5">
        <v>958600</v>
      </c>
      <c r="DW63" s="5">
        <v>1027900</v>
      </c>
      <c r="DX63" s="5">
        <v>1068100</v>
      </c>
      <c r="DY63" s="5">
        <v>1106900</v>
      </c>
      <c r="DZ63" s="5">
        <v>1152500</v>
      </c>
      <c r="EA63" s="5">
        <v>1168700</v>
      </c>
      <c r="EB63" s="5">
        <v>1202900</v>
      </c>
      <c r="EC63" s="5">
        <v>1219100</v>
      </c>
      <c r="ED63" s="5">
        <v>1250600</v>
      </c>
      <c r="EE63" s="5">
        <v>1261200</v>
      </c>
      <c r="EF63" s="5">
        <v>1290100</v>
      </c>
      <c r="EG63" s="5">
        <v>1308900</v>
      </c>
      <c r="EH63" s="5">
        <v>1354300</v>
      </c>
      <c r="EI63" s="5">
        <v>1366200</v>
      </c>
      <c r="EJ63" s="5">
        <v>1397700</v>
      </c>
      <c r="EK63" s="5">
        <v>1415400</v>
      </c>
      <c r="EL63" s="5">
        <v>1452600</v>
      </c>
      <c r="EM63" s="5">
        <v>1461100</v>
      </c>
      <c r="EN63" s="5">
        <v>1497900</v>
      </c>
      <c r="EO63" s="5">
        <v>1513900</v>
      </c>
      <c r="EP63" s="5">
        <v>1550800</v>
      </c>
      <c r="EQ63" s="5">
        <v>1552900</v>
      </c>
      <c r="ER63" s="5">
        <v>1584600</v>
      </c>
      <c r="ES63" s="5">
        <v>1589300</v>
      </c>
      <c r="ET63" s="5">
        <v>1605100</v>
      </c>
      <c r="EU63" s="5">
        <v>1599700</v>
      </c>
      <c r="EV63" s="5">
        <v>1627600</v>
      </c>
      <c r="EW63" s="5">
        <v>1632900</v>
      </c>
      <c r="EX63" s="5">
        <v>1688100</v>
      </c>
      <c r="EY63" s="5">
        <v>1718000</v>
      </c>
      <c r="EZ63" s="5">
        <v>1755300</v>
      </c>
      <c r="FA63" s="5">
        <v>1773700</v>
      </c>
      <c r="FB63" s="5">
        <v>1743700</v>
      </c>
      <c r="FC63" s="5">
        <v>1757300</v>
      </c>
      <c r="FD63" s="5">
        <v>1774800</v>
      </c>
      <c r="FE63" s="5">
        <v>1774400</v>
      </c>
      <c r="FF63" s="5">
        <v>1795600</v>
      </c>
      <c r="FG63" s="5">
        <v>1776900</v>
      </c>
      <c r="FH63" s="5">
        <v>1809900</v>
      </c>
      <c r="FI63" s="5">
        <v>1803800</v>
      </c>
      <c r="FJ63" s="5">
        <v>1835200</v>
      </c>
      <c r="FK63" s="5">
        <v>1815000</v>
      </c>
      <c r="FL63" s="5">
        <v>2023900</v>
      </c>
      <c r="FM63" s="5">
        <v>2068800</v>
      </c>
      <c r="FN63" s="5">
        <v>2152200</v>
      </c>
      <c r="FO63" s="5">
        <v>2152000</v>
      </c>
      <c r="FP63" s="5">
        <v>2223700</v>
      </c>
      <c r="FQ63" s="5">
        <v>2235900</v>
      </c>
      <c r="FR63" s="5">
        <v>2360200</v>
      </c>
      <c r="FS63" s="5">
        <v>2381100</v>
      </c>
      <c r="FT63" s="5">
        <v>2424200</v>
      </c>
      <c r="FU63" s="5">
        <v>2440700</v>
      </c>
      <c r="FV63" s="5">
        <v>2497000</v>
      </c>
      <c r="FW63" s="5">
        <v>2539800</v>
      </c>
      <c r="FX63" s="5">
        <v>2598300</v>
      </c>
      <c r="FY63" s="5">
        <v>2598500</v>
      </c>
      <c r="FZ63" s="5">
        <v>2687100</v>
      </c>
      <c r="GA63" s="6">
        <v>2690072</v>
      </c>
      <c r="GB63" s="6">
        <v>2724412</v>
      </c>
      <c r="GC63" s="6">
        <v>2749593</v>
      </c>
      <c r="GD63" s="6">
        <v>2789125</v>
      </c>
      <c r="GE63" s="6">
        <v>2794794</v>
      </c>
      <c r="GF63" s="6">
        <v>2808427</v>
      </c>
      <c r="GG63" s="6">
        <v>2812100</v>
      </c>
      <c r="GH63" s="6">
        <v>2830495</v>
      </c>
      <c r="GI63" s="6">
        <v>2812404</v>
      </c>
      <c r="GJ63" s="6">
        <v>2837177</v>
      </c>
      <c r="GK63" s="6">
        <v>2851645</v>
      </c>
      <c r="GL63" s="6">
        <v>2881565</v>
      </c>
      <c r="GM63" s="6">
        <v>2872880</v>
      </c>
      <c r="GN63" s="6">
        <v>2901646</v>
      </c>
      <c r="GO63" s="6">
        <v>2920070</v>
      </c>
      <c r="GP63" s="6">
        <v>2954324</v>
      </c>
      <c r="GQ63" s="6">
        <v>2947128</v>
      </c>
      <c r="GR63" s="6">
        <v>2977842</v>
      </c>
      <c r="GS63" s="6">
        <v>2997093</v>
      </c>
      <c r="GT63" s="6">
        <v>3032543</v>
      </c>
      <c r="GU63" s="6">
        <v>3023055</v>
      </c>
      <c r="GV63" s="6">
        <v>3041542</v>
      </c>
      <c r="GW63" s="6">
        <v>3048316</v>
      </c>
      <c r="GX63" s="6">
        <v>3072508</v>
      </c>
      <c r="GY63" s="6">
        <v>3050652</v>
      </c>
      <c r="GZ63" s="6">
        <v>3070321</v>
      </c>
      <c r="HA63" s="6">
        <v>3077348</v>
      </c>
      <c r="HB63" s="6">
        <v>3101397</v>
      </c>
      <c r="HC63" s="6">
        <v>3076594</v>
      </c>
      <c r="HD63" s="6">
        <v>3093171</v>
      </c>
      <c r="HE63" s="6">
        <v>3095945</v>
      </c>
      <c r="HF63" s="6">
        <v>3115602</v>
      </c>
      <c r="HG63" s="6">
        <v>3085904</v>
      </c>
      <c r="HH63" s="6">
        <v>3099066</v>
      </c>
      <c r="HI63" s="6">
        <v>3099040</v>
      </c>
      <c r="HJ63" s="6">
        <v>3116698</v>
      </c>
      <c r="HK63" s="6">
        <v>3084973</v>
      </c>
      <c r="HL63" s="6">
        <v>3096808</v>
      </c>
      <c r="HM63" s="6">
        <v>3095494</v>
      </c>
      <c r="HN63" s="6">
        <v>3112153</v>
      </c>
      <c r="HO63" t="s">
        <v>240</v>
      </c>
      <c r="HP63" t="b">
        <v>0</v>
      </c>
      <c r="HQ63" t="s">
        <v>242</v>
      </c>
      <c r="HR63" t="s">
        <v>242</v>
      </c>
      <c r="HS63">
        <v>2023</v>
      </c>
      <c r="HT63">
        <v>4</v>
      </c>
      <c r="HU63" t="s">
        <v>242</v>
      </c>
      <c r="HV63" s="4" t="s">
        <v>297</v>
      </c>
      <c r="HW63" s="4" t="s">
        <v>298</v>
      </c>
      <c r="HX63" t="s">
        <v>245</v>
      </c>
      <c r="HY63" t="s">
        <v>299</v>
      </c>
      <c r="HZ63" t="s">
        <v>1199</v>
      </c>
    </row>
    <row r="64" spans="1:234">
      <c r="A64" t="s">
        <v>234</v>
      </c>
      <c r="B64" t="s">
        <v>300</v>
      </c>
      <c r="C64" t="s">
        <v>1198</v>
      </c>
      <c r="D64" t="s">
        <v>237</v>
      </c>
      <c r="E64" t="s">
        <v>238</v>
      </c>
      <c r="F64" t="s">
        <v>239</v>
      </c>
      <c r="G64" s="5">
        <v>242116</v>
      </c>
      <c r="H64" s="5">
        <v>243373.2</v>
      </c>
      <c r="I64" s="5">
        <v>244536.3</v>
      </c>
      <c r="J64" s="5">
        <v>245736.5</v>
      </c>
      <c r="K64" s="5">
        <v>246765.5</v>
      </c>
      <c r="L64" s="5">
        <v>247498.8</v>
      </c>
      <c r="M64" s="5">
        <v>247831.7</v>
      </c>
      <c r="N64" s="5">
        <v>248016</v>
      </c>
      <c r="O64" s="5">
        <v>248324.8</v>
      </c>
      <c r="P64" s="5">
        <v>248808.1</v>
      </c>
      <c r="Q64" s="5">
        <v>249190.5</v>
      </c>
      <c r="R64" s="5">
        <v>249681.5</v>
      </c>
      <c r="S64" s="5">
        <v>250267</v>
      </c>
      <c r="T64" s="5">
        <v>251576.8</v>
      </c>
      <c r="U64" s="5">
        <v>253997</v>
      </c>
      <c r="V64" s="5">
        <v>256574.8</v>
      </c>
      <c r="W64" s="5">
        <v>258931.4</v>
      </c>
      <c r="X64" s="5">
        <v>261085.8</v>
      </c>
      <c r="Y64" s="5">
        <v>262927.59999999998</v>
      </c>
      <c r="Z64" s="5">
        <v>264904.2</v>
      </c>
      <c r="AA64" s="5">
        <v>266649.3</v>
      </c>
      <c r="AB64" s="5">
        <v>268323.20000000001</v>
      </c>
      <c r="AC64" s="5">
        <v>270105.2</v>
      </c>
      <c r="AD64" s="5">
        <v>271890.2</v>
      </c>
      <c r="AE64" s="5">
        <v>273617.40000000002</v>
      </c>
      <c r="AF64" s="5">
        <v>275136</v>
      </c>
      <c r="AG64" s="5">
        <v>276998.5</v>
      </c>
      <c r="AH64" s="5">
        <v>278739.90000000002</v>
      </c>
      <c r="AI64" s="5">
        <v>280362.8</v>
      </c>
      <c r="AJ64" s="5">
        <v>282599</v>
      </c>
      <c r="AK64" s="5">
        <v>284973.59999999998</v>
      </c>
      <c r="AL64" s="5">
        <v>287348.7</v>
      </c>
      <c r="AM64" s="5">
        <v>290054.3</v>
      </c>
      <c r="AN64" s="5">
        <v>292498.90000000002</v>
      </c>
      <c r="AO64" s="5">
        <v>295165.7</v>
      </c>
      <c r="AP64" s="5">
        <v>297934.09999999998</v>
      </c>
      <c r="AQ64" s="5">
        <v>300970</v>
      </c>
      <c r="AR64" s="5">
        <v>303412.3</v>
      </c>
      <c r="AS64" s="5">
        <v>305623.40000000002</v>
      </c>
      <c r="AT64" s="5">
        <v>307957.8</v>
      </c>
      <c r="AU64" s="5">
        <v>309812.3</v>
      </c>
      <c r="AV64" s="5">
        <v>311908.2</v>
      </c>
      <c r="AW64" s="5">
        <v>313765.7</v>
      </c>
      <c r="AX64" s="5">
        <v>315123</v>
      </c>
      <c r="AY64" s="5">
        <v>315521.8</v>
      </c>
      <c r="AZ64" s="5">
        <v>316584</v>
      </c>
      <c r="BA64" s="5">
        <v>317441</v>
      </c>
      <c r="BB64" s="5">
        <v>318334.90000000002</v>
      </c>
      <c r="BC64" s="5">
        <v>320508.90000000002</v>
      </c>
      <c r="BD64" s="5">
        <v>321487.8</v>
      </c>
      <c r="BE64" s="5">
        <v>321430.8</v>
      </c>
      <c r="BF64" s="5">
        <v>322001.7</v>
      </c>
      <c r="BG64" s="5">
        <v>324398.90000000002</v>
      </c>
      <c r="BH64" s="5">
        <v>325578.5</v>
      </c>
      <c r="BI64" s="5">
        <v>327266.8</v>
      </c>
      <c r="BJ64" s="5">
        <v>329133</v>
      </c>
      <c r="BK64" s="5">
        <v>331628.79999999999</v>
      </c>
      <c r="BL64" s="5">
        <v>333365.5</v>
      </c>
      <c r="BM64" s="5">
        <v>336031.5</v>
      </c>
      <c r="BN64" s="5">
        <v>339336.2</v>
      </c>
      <c r="BO64" s="5">
        <v>340333.9</v>
      </c>
      <c r="BP64" s="5">
        <v>342766.9</v>
      </c>
      <c r="BQ64" s="5">
        <v>344755.8</v>
      </c>
      <c r="BR64" s="5">
        <v>346989</v>
      </c>
      <c r="BS64" s="5">
        <v>348932</v>
      </c>
      <c r="BT64" s="5">
        <v>352285.2</v>
      </c>
      <c r="BU64" s="5">
        <v>353855.3</v>
      </c>
      <c r="BV64" s="5">
        <v>356731.5</v>
      </c>
      <c r="BW64" s="5">
        <v>359278.3</v>
      </c>
      <c r="BX64" s="5">
        <v>362573</v>
      </c>
      <c r="BY64" s="5">
        <v>364139.1</v>
      </c>
      <c r="BZ64" s="5">
        <v>365162.1</v>
      </c>
      <c r="CA64" s="5">
        <v>367688.5</v>
      </c>
      <c r="CB64" s="5">
        <v>369716.7</v>
      </c>
      <c r="CC64" s="5">
        <v>371966.7</v>
      </c>
      <c r="CD64" s="5">
        <v>372701.1</v>
      </c>
      <c r="CE64" s="5">
        <v>376298</v>
      </c>
      <c r="CF64" s="5">
        <v>378911</v>
      </c>
      <c r="CG64" s="5">
        <v>382213.9</v>
      </c>
      <c r="CH64" s="5">
        <v>385736.1</v>
      </c>
      <c r="CI64" s="5">
        <v>384894.8</v>
      </c>
      <c r="CJ64" s="5">
        <v>388988.2</v>
      </c>
      <c r="CK64" s="5">
        <v>391913.2</v>
      </c>
      <c r="CL64" s="5">
        <v>396055.9</v>
      </c>
      <c r="CM64" s="5">
        <v>398377.2</v>
      </c>
      <c r="CN64" s="5">
        <v>402395.3</v>
      </c>
      <c r="CO64" s="5">
        <v>404360.1</v>
      </c>
      <c r="CP64" s="5">
        <v>406556.1</v>
      </c>
      <c r="CQ64" s="5">
        <v>409142</v>
      </c>
      <c r="CR64" s="5">
        <v>410328.9</v>
      </c>
      <c r="CS64" s="5">
        <v>414893.7</v>
      </c>
      <c r="CT64" s="5">
        <v>416920.6</v>
      </c>
      <c r="CU64" s="5">
        <v>419524.9</v>
      </c>
      <c r="CV64" s="5">
        <v>422474.7</v>
      </c>
      <c r="CW64" s="5">
        <v>425418.3</v>
      </c>
      <c r="CX64" s="5">
        <v>426029.8</v>
      </c>
      <c r="CY64" s="5">
        <v>430496.5</v>
      </c>
      <c r="CZ64" s="5">
        <v>432205.5</v>
      </c>
      <c r="DA64" s="5">
        <v>434624.2</v>
      </c>
      <c r="DB64" s="5">
        <v>440243.20000000001</v>
      </c>
      <c r="DC64" s="5">
        <v>443517.6</v>
      </c>
      <c r="DD64" s="5">
        <v>445312.1</v>
      </c>
      <c r="DE64" s="5">
        <v>449660</v>
      </c>
      <c r="DF64" s="5">
        <v>452553</v>
      </c>
      <c r="DG64" s="5">
        <v>455746.1</v>
      </c>
      <c r="DH64" s="5">
        <v>458481.7</v>
      </c>
      <c r="DI64" s="5">
        <v>461565.5</v>
      </c>
      <c r="DJ64" s="5">
        <v>465088</v>
      </c>
      <c r="DK64" s="5">
        <v>466765.4</v>
      </c>
      <c r="DL64" s="5">
        <v>470626.3</v>
      </c>
      <c r="DM64" s="5">
        <v>472594</v>
      </c>
      <c r="DN64" s="5">
        <v>473750.9</v>
      </c>
      <c r="DO64" s="5">
        <v>479765.7</v>
      </c>
      <c r="DP64" s="5">
        <v>478400.9</v>
      </c>
      <c r="DQ64" s="5">
        <v>481938.3</v>
      </c>
      <c r="DR64" s="5">
        <v>483379.8</v>
      </c>
      <c r="DS64" s="5">
        <v>481505.9</v>
      </c>
      <c r="DT64" s="5">
        <v>483616.3</v>
      </c>
      <c r="DU64" s="5">
        <v>482466.7</v>
      </c>
      <c r="DV64" s="5">
        <v>483250.2</v>
      </c>
      <c r="DW64" s="5">
        <v>484560.9</v>
      </c>
      <c r="DX64" s="5">
        <v>486604.3</v>
      </c>
      <c r="DY64" s="5">
        <v>488989.2</v>
      </c>
      <c r="DZ64" s="5">
        <v>491360.7</v>
      </c>
      <c r="EA64" s="5">
        <v>491965.9</v>
      </c>
      <c r="EB64" s="5">
        <v>489144</v>
      </c>
      <c r="EC64" s="5">
        <v>493543.6</v>
      </c>
      <c r="ED64" s="5">
        <v>494235.9</v>
      </c>
      <c r="EE64" s="5">
        <v>496627.3</v>
      </c>
      <c r="EF64" s="5">
        <v>498978.9</v>
      </c>
      <c r="EG64" s="5">
        <v>503396.8</v>
      </c>
      <c r="EH64" s="5">
        <v>504652.79999999999</v>
      </c>
      <c r="EI64" s="5">
        <v>505855.9</v>
      </c>
      <c r="EJ64" s="5">
        <v>507633.1</v>
      </c>
      <c r="EK64" s="5">
        <v>512068.4</v>
      </c>
      <c r="EL64" s="5">
        <v>511581.5</v>
      </c>
      <c r="EM64" s="5">
        <v>514571.8</v>
      </c>
      <c r="EN64" s="5">
        <v>516954.8</v>
      </c>
      <c r="EO64" s="5">
        <v>518502.2</v>
      </c>
      <c r="EP64" s="5">
        <v>519944.8</v>
      </c>
      <c r="EQ64" s="5">
        <v>522021.7</v>
      </c>
      <c r="ER64" s="5">
        <v>523438.9</v>
      </c>
      <c r="ES64" s="5">
        <v>524180.8</v>
      </c>
      <c r="ET64" s="5">
        <v>531364.1</v>
      </c>
      <c r="EU64" s="5">
        <v>531067.1</v>
      </c>
      <c r="EV64" s="5">
        <v>532997.1</v>
      </c>
      <c r="EW64" s="5">
        <v>535039.80000000005</v>
      </c>
      <c r="EX64" s="5">
        <v>537784.5</v>
      </c>
      <c r="EY64" s="5">
        <v>540971.19999999995</v>
      </c>
      <c r="EZ64" s="5">
        <v>544475.6</v>
      </c>
      <c r="FA64" s="5">
        <v>542133.1</v>
      </c>
      <c r="FB64" s="5">
        <v>543884.1</v>
      </c>
      <c r="FC64" s="5">
        <v>546927.9</v>
      </c>
      <c r="FD64" s="5">
        <v>548131.9</v>
      </c>
      <c r="FE64" s="5">
        <v>553398.9</v>
      </c>
      <c r="FF64" s="5">
        <v>554103.30000000005</v>
      </c>
      <c r="FG64" s="5">
        <v>558039.9</v>
      </c>
      <c r="FH64" s="5">
        <v>559788.19999999995</v>
      </c>
      <c r="FI64" s="5">
        <v>560171.19999999995</v>
      </c>
      <c r="FJ64" s="5">
        <v>560861.30000000005</v>
      </c>
      <c r="FK64" s="5">
        <v>556070.69999999995</v>
      </c>
      <c r="FL64" s="5">
        <v>488723.4</v>
      </c>
      <c r="FM64" s="5">
        <v>514774.8</v>
      </c>
      <c r="FN64" s="5">
        <v>535065.80000000005</v>
      </c>
      <c r="FO64" s="5">
        <v>528395.30000000005</v>
      </c>
      <c r="FP64" s="5">
        <v>546929</v>
      </c>
      <c r="FQ64" s="6">
        <v>555203.9</v>
      </c>
      <c r="FR64" s="6">
        <v>555234.69999999995</v>
      </c>
      <c r="FS64" s="6">
        <v>560207.30000000005</v>
      </c>
      <c r="FT64" s="6">
        <v>561273</v>
      </c>
      <c r="FU64" s="6">
        <v>559946.6</v>
      </c>
      <c r="FV64" s="6">
        <v>563073.30000000005</v>
      </c>
      <c r="FW64" s="6">
        <v>567181.19999999995</v>
      </c>
      <c r="FX64" s="6">
        <v>566476.30000000005</v>
      </c>
      <c r="FY64" s="6">
        <v>564088.1</v>
      </c>
      <c r="FZ64" s="6">
        <v>566154.9</v>
      </c>
      <c r="GA64" s="6">
        <v>568011</v>
      </c>
      <c r="GB64" s="6">
        <v>570562.1</v>
      </c>
      <c r="GC64" s="6">
        <v>572977.19999999995</v>
      </c>
      <c r="GD64" s="6">
        <v>575742.30000000005</v>
      </c>
      <c r="GE64" s="6">
        <v>578637.1</v>
      </c>
      <c r="GF64" s="6">
        <v>583195.4</v>
      </c>
      <c r="GG64" s="6">
        <v>586141.6</v>
      </c>
      <c r="GH64" s="6">
        <v>589120.80000000005</v>
      </c>
      <c r="GI64" s="6">
        <v>592091.30000000005</v>
      </c>
      <c r="GJ64" s="6">
        <v>596756.80000000005</v>
      </c>
      <c r="GK64" s="6">
        <v>599593.1</v>
      </c>
      <c r="GL64" s="6">
        <v>602475.69999999995</v>
      </c>
      <c r="GM64" s="6">
        <v>604998.1</v>
      </c>
      <c r="GN64" s="6">
        <v>609950.80000000005</v>
      </c>
      <c r="GO64" s="6">
        <v>612627.30000000005</v>
      </c>
      <c r="GP64" s="6">
        <v>615357.1</v>
      </c>
      <c r="GQ64" s="6">
        <v>618064.9</v>
      </c>
      <c r="GR64" s="6">
        <v>622739.6</v>
      </c>
      <c r="GS64" s="6">
        <v>625686.30000000005</v>
      </c>
      <c r="GT64" s="6">
        <v>628736.9</v>
      </c>
      <c r="GU64" s="6">
        <v>631812.6</v>
      </c>
      <c r="GV64" s="6">
        <v>636796.4</v>
      </c>
      <c r="GW64" s="6">
        <v>639651.69999999995</v>
      </c>
      <c r="GX64" s="6">
        <v>642546.1</v>
      </c>
      <c r="GY64" s="6">
        <v>645436.30000000005</v>
      </c>
      <c r="GZ64" s="6">
        <v>650289.4</v>
      </c>
      <c r="HA64" s="6">
        <v>653194.6</v>
      </c>
      <c r="HB64" s="6">
        <v>656130.80000000005</v>
      </c>
      <c r="HC64" s="6">
        <v>659072.69999999995</v>
      </c>
      <c r="HD64" s="6">
        <v>664027.80000000005</v>
      </c>
      <c r="HE64" s="6">
        <v>666969.5</v>
      </c>
      <c r="HF64" s="6">
        <v>669903.1</v>
      </c>
      <c r="HG64" s="6">
        <v>672771.4</v>
      </c>
      <c r="HH64" s="6">
        <v>677724.1</v>
      </c>
      <c r="HI64" s="6">
        <v>680527.8</v>
      </c>
      <c r="HJ64" s="6">
        <v>683289.8</v>
      </c>
      <c r="HK64" s="6">
        <v>686085.8</v>
      </c>
      <c r="HL64" s="6">
        <v>688896.5</v>
      </c>
      <c r="HM64" s="6">
        <v>691723.4</v>
      </c>
      <c r="HN64" s="6">
        <v>694560.5</v>
      </c>
      <c r="HO64" t="s">
        <v>301</v>
      </c>
      <c r="HP64" t="b">
        <v>0</v>
      </c>
      <c r="HQ64" s="4" t="s">
        <v>241</v>
      </c>
      <c r="HR64" t="s">
        <v>242</v>
      </c>
      <c r="HS64">
        <v>2021</v>
      </c>
      <c r="HT64">
        <v>2</v>
      </c>
      <c r="HU64" t="s">
        <v>242</v>
      </c>
      <c r="HV64" t="s">
        <v>302</v>
      </c>
      <c r="HW64" t="s">
        <v>242</v>
      </c>
      <c r="HX64" t="s">
        <v>245</v>
      </c>
      <c r="HY64" t="s">
        <v>303</v>
      </c>
      <c r="HZ64" t="s">
        <v>1199</v>
      </c>
    </row>
    <row r="65" spans="1:234">
      <c r="A65" t="s">
        <v>234</v>
      </c>
      <c r="B65" t="s">
        <v>304</v>
      </c>
      <c r="C65" t="s">
        <v>1198</v>
      </c>
      <c r="D65" t="s">
        <v>242</v>
      </c>
      <c r="E65" t="s">
        <v>242</v>
      </c>
      <c r="F65" t="s">
        <v>239</v>
      </c>
      <c r="G65" s="5">
        <v>25.50459</v>
      </c>
      <c r="H65" s="5">
        <v>26.68543</v>
      </c>
      <c r="I65" s="5">
        <v>27.68966</v>
      </c>
      <c r="J65" s="5">
        <v>28.888439999999999</v>
      </c>
      <c r="K65" s="5">
        <v>29.671379999999999</v>
      </c>
      <c r="L65" s="5">
        <v>30.191469999999999</v>
      </c>
      <c r="M65" s="5">
        <v>30.69342</v>
      </c>
      <c r="N65" s="5">
        <v>31.613219999999998</v>
      </c>
      <c r="O65" s="5">
        <v>32.335189999999997</v>
      </c>
      <c r="P65" s="5">
        <v>32.628929999999997</v>
      </c>
      <c r="Q65" s="5">
        <v>33.148009999999999</v>
      </c>
      <c r="R65" s="5">
        <v>33.83596</v>
      </c>
      <c r="S65" s="5">
        <v>34.42409</v>
      </c>
      <c r="T65" s="5">
        <v>34.410449999999997</v>
      </c>
      <c r="U65" s="5">
        <v>34.943919999999999</v>
      </c>
      <c r="V65" s="5">
        <v>35.49248</v>
      </c>
      <c r="W65" s="5">
        <v>35.572000000000003</v>
      </c>
      <c r="X65" s="5">
        <v>36.62603</v>
      </c>
      <c r="Y65" s="5">
        <v>36.914879999999997</v>
      </c>
      <c r="Z65" s="5">
        <v>37.443379999999998</v>
      </c>
      <c r="AA65" s="5">
        <v>37.637949999999996</v>
      </c>
      <c r="AB65" s="5">
        <v>38.255360000000003</v>
      </c>
      <c r="AC65" s="5">
        <v>38.989460000000001</v>
      </c>
      <c r="AD65" s="5">
        <v>39.585990000000002</v>
      </c>
      <c r="AE65" s="5">
        <v>39.877160000000003</v>
      </c>
      <c r="AF65" s="5">
        <v>40.008940000000003</v>
      </c>
      <c r="AG65" s="5">
        <v>40.449249999999999</v>
      </c>
      <c r="AH65" s="5">
        <v>41.028309999999998</v>
      </c>
      <c r="AI65" s="5">
        <v>41.572009999999999</v>
      </c>
      <c r="AJ65" s="5">
        <v>42.21405</v>
      </c>
      <c r="AK65" s="5">
        <v>43.019289999999998</v>
      </c>
      <c r="AL65" s="5">
        <v>43.437449999999998</v>
      </c>
      <c r="AM65" s="5">
        <v>43.886690000000002</v>
      </c>
      <c r="AN65" s="5">
        <v>44.755159999999997</v>
      </c>
      <c r="AO65" s="5">
        <v>45.552689999999998</v>
      </c>
      <c r="AP65" s="5">
        <v>46.527949999999997</v>
      </c>
      <c r="AQ65" s="5">
        <v>47.470799999999997</v>
      </c>
      <c r="AR65" s="5">
        <v>48.013739999999999</v>
      </c>
      <c r="AS65" s="5">
        <v>49.237209999999997</v>
      </c>
      <c r="AT65" s="5">
        <v>50.512970000000003</v>
      </c>
      <c r="AU65" s="5">
        <v>51.41825</v>
      </c>
      <c r="AV65" s="5">
        <v>52.223880000000001</v>
      </c>
      <c r="AW65" s="5">
        <v>53.86262</v>
      </c>
      <c r="AX65" s="5">
        <v>54.418300000000002</v>
      </c>
      <c r="AY65" s="5">
        <v>55.404420000000002</v>
      </c>
      <c r="AZ65" s="5">
        <v>56.310470000000002</v>
      </c>
      <c r="BA65" s="5">
        <v>56.889389999999999</v>
      </c>
      <c r="BB65" s="5">
        <v>57.55979</v>
      </c>
      <c r="BC65" s="5">
        <v>58.171100000000003</v>
      </c>
      <c r="BD65" s="5">
        <v>58.406709999999997</v>
      </c>
      <c r="BE65" s="5">
        <v>58.344630000000002</v>
      </c>
      <c r="BF65" s="5">
        <v>58.669490000000003</v>
      </c>
      <c r="BG65" s="5">
        <v>59.826369999999997</v>
      </c>
      <c r="BH65" s="5">
        <v>59.629849999999998</v>
      </c>
      <c r="BI65" s="5">
        <v>60.255650000000003</v>
      </c>
      <c r="BJ65" s="5">
        <v>60.89085</v>
      </c>
      <c r="BK65" s="5">
        <v>61.177639999999997</v>
      </c>
      <c r="BL65" s="5">
        <v>60.891910000000003</v>
      </c>
      <c r="BM65" s="5">
        <v>61.064970000000002</v>
      </c>
      <c r="BN65" s="5">
        <v>61.913249999999998</v>
      </c>
      <c r="BO65" s="5">
        <v>62.083669999999998</v>
      </c>
      <c r="BP65" s="5">
        <v>62.575679999999998</v>
      </c>
      <c r="BQ65" s="5">
        <v>63.021889999999999</v>
      </c>
      <c r="BR65" s="5">
        <v>63.765430000000002</v>
      </c>
      <c r="BS65" s="5">
        <v>64.396450000000002</v>
      </c>
      <c r="BT65" s="5">
        <v>65.565439999999995</v>
      </c>
      <c r="BU65" s="5">
        <v>66.026349999999994</v>
      </c>
      <c r="BV65" s="5">
        <v>65.860529999999997</v>
      </c>
      <c r="BW65" s="5">
        <v>64.89734</v>
      </c>
      <c r="BX65" s="5">
        <v>65.08372</v>
      </c>
      <c r="BY65" s="5">
        <v>66.525019999999998</v>
      </c>
      <c r="BZ65" s="5">
        <v>64.969120000000004</v>
      </c>
      <c r="CA65" s="5">
        <v>65.727189999999993</v>
      </c>
      <c r="CB65" s="5">
        <v>65.898290000000003</v>
      </c>
      <c r="CC65" s="5">
        <v>66.407780000000002</v>
      </c>
      <c r="CD65" s="5">
        <v>66.765659999999997</v>
      </c>
      <c r="CE65" s="5">
        <v>66.818280000000001</v>
      </c>
      <c r="CF65" s="5">
        <v>67.156170000000003</v>
      </c>
      <c r="CG65" s="5">
        <v>66.921729999999997</v>
      </c>
      <c r="CH65" s="5">
        <v>67.536839999999998</v>
      </c>
      <c r="CI65" s="5">
        <v>67.822659999999999</v>
      </c>
      <c r="CJ65" s="5">
        <v>67.776769999999999</v>
      </c>
      <c r="CK65" s="5">
        <v>67.91283</v>
      </c>
      <c r="CL65" s="5">
        <v>68.000619999999998</v>
      </c>
      <c r="CM65" s="5">
        <v>68.496610000000004</v>
      </c>
      <c r="CN65" s="5">
        <v>69.092359999999999</v>
      </c>
      <c r="CO65" s="5">
        <v>69.114450000000005</v>
      </c>
      <c r="CP65" s="5">
        <v>68.896029999999996</v>
      </c>
      <c r="CQ65" s="5">
        <v>69.703999999999994</v>
      </c>
      <c r="CR65" s="5">
        <v>70.150880000000001</v>
      </c>
      <c r="CS65" s="5">
        <v>70.491839999999996</v>
      </c>
      <c r="CT65" s="5">
        <v>71.091239999999999</v>
      </c>
      <c r="CU65" s="5">
        <v>71.363079999999997</v>
      </c>
      <c r="CV65" s="5">
        <v>72.004459999999995</v>
      </c>
      <c r="CW65" s="5">
        <v>72.369219999999999</v>
      </c>
      <c r="CX65" s="5">
        <v>72.434709999999995</v>
      </c>
      <c r="CY65" s="5">
        <v>72.724530000000001</v>
      </c>
      <c r="CZ65" s="5">
        <v>73.842349999999996</v>
      </c>
      <c r="DA65" s="5">
        <v>73.973550000000003</v>
      </c>
      <c r="DB65" s="5">
        <v>75.179150000000007</v>
      </c>
      <c r="DC65" s="5">
        <v>75.232050000000001</v>
      </c>
      <c r="DD65" s="5">
        <v>76.194220000000001</v>
      </c>
      <c r="DE65" s="5">
        <v>76.32038</v>
      </c>
      <c r="DF65" s="5">
        <v>76.653819999999996</v>
      </c>
      <c r="DG65" s="5">
        <v>77.220420000000004</v>
      </c>
      <c r="DH65" s="5">
        <v>78.150989999999993</v>
      </c>
      <c r="DI65" s="5">
        <v>78.757450000000006</v>
      </c>
      <c r="DJ65" s="5">
        <v>78.764060000000001</v>
      </c>
      <c r="DK65" s="5">
        <v>78.909769999999995</v>
      </c>
      <c r="DL65" s="5">
        <v>80.262150000000005</v>
      </c>
      <c r="DM65" s="5">
        <v>80.328720000000004</v>
      </c>
      <c r="DN65" s="5">
        <v>80.434250000000006</v>
      </c>
      <c r="DO65" s="5">
        <v>81.168189999999996</v>
      </c>
      <c r="DP65" s="5">
        <v>82.251239999999996</v>
      </c>
      <c r="DQ65" s="5">
        <v>83.349310000000003</v>
      </c>
      <c r="DR65" s="5">
        <v>84.140100000000004</v>
      </c>
      <c r="DS65" s="5">
        <v>84.054509999999993</v>
      </c>
      <c r="DT65" s="5">
        <v>84.292370000000005</v>
      </c>
      <c r="DU65" s="5">
        <v>84.690610000000007</v>
      </c>
      <c r="DV65" s="5">
        <v>84.05977</v>
      </c>
      <c r="DW65" s="5">
        <v>85.269390000000001</v>
      </c>
      <c r="DX65" s="5">
        <v>85.456950000000006</v>
      </c>
      <c r="DY65" s="5">
        <v>85.599289999999996</v>
      </c>
      <c r="DZ65" s="5">
        <v>86.102339999999998</v>
      </c>
      <c r="EA65" s="5">
        <v>87.529619999999994</v>
      </c>
      <c r="EB65" s="5">
        <v>86.930109999999999</v>
      </c>
      <c r="EC65" s="5">
        <v>87.439610000000002</v>
      </c>
      <c r="ED65" s="5">
        <v>88.029690000000002</v>
      </c>
      <c r="EE65" s="5">
        <v>88.363659999999996</v>
      </c>
      <c r="EF65" s="5">
        <v>88.546999999999997</v>
      </c>
      <c r="EG65" s="5">
        <v>88.930180000000007</v>
      </c>
      <c r="EH65" s="5">
        <v>89.469440000000006</v>
      </c>
      <c r="EI65" s="5">
        <v>90.254400000000004</v>
      </c>
      <c r="EJ65" s="5">
        <v>90.459370000000007</v>
      </c>
      <c r="EK65" s="5">
        <v>91.019310000000004</v>
      </c>
      <c r="EL65" s="5">
        <v>91.093440000000001</v>
      </c>
      <c r="EM65" s="5">
        <v>91.497380000000007</v>
      </c>
      <c r="EN65" s="5">
        <v>91.420150000000007</v>
      </c>
      <c r="EO65" s="5">
        <v>92.474170000000001</v>
      </c>
      <c r="EP65" s="5">
        <v>92.215620000000001</v>
      </c>
      <c r="EQ65" s="5">
        <v>92.388440000000003</v>
      </c>
      <c r="ER65" s="5">
        <v>92.204319999999996</v>
      </c>
      <c r="ES65" s="5">
        <v>92.478539999999995</v>
      </c>
      <c r="ET65" s="5">
        <v>92.973249999999993</v>
      </c>
      <c r="EU65" s="5">
        <v>93.493290000000002</v>
      </c>
      <c r="EV65" s="5">
        <v>93.771429999999995</v>
      </c>
      <c r="EW65" s="5">
        <v>94.69238</v>
      </c>
      <c r="EX65" s="5">
        <v>95.346950000000007</v>
      </c>
      <c r="EY65" s="5">
        <v>95.78058</v>
      </c>
      <c r="EZ65" s="5">
        <v>95.841819999999998</v>
      </c>
      <c r="FA65" s="5">
        <v>95.908929999999998</v>
      </c>
      <c r="FB65" s="5">
        <v>96.783749999999998</v>
      </c>
      <c r="FC65" s="5">
        <v>97.001580000000004</v>
      </c>
      <c r="FD65" s="5">
        <v>97.631789999999995</v>
      </c>
      <c r="FE65" s="5">
        <v>98.128360000000001</v>
      </c>
      <c r="FF65" s="5">
        <v>98.943799999999996</v>
      </c>
      <c r="FG65" s="5">
        <v>98.964770000000001</v>
      </c>
      <c r="FH65" s="5">
        <v>99.823319999999995</v>
      </c>
      <c r="FI65" s="5">
        <v>100.3214</v>
      </c>
      <c r="FJ65" s="5">
        <v>100.87860000000001</v>
      </c>
      <c r="FK65" s="5">
        <v>101.9395</v>
      </c>
      <c r="FL65" s="5">
        <v>109.43810000000001</v>
      </c>
      <c r="FM65" s="5">
        <v>105.1266</v>
      </c>
      <c r="FN65" s="5">
        <v>104.6961</v>
      </c>
      <c r="FO65" s="5">
        <v>105.6456</v>
      </c>
      <c r="FP65" s="5">
        <v>103.8984</v>
      </c>
      <c r="FQ65" s="5">
        <v>104.59569999999999</v>
      </c>
      <c r="FR65" s="5">
        <v>105.717</v>
      </c>
      <c r="FS65" s="5">
        <v>107.21420000000001</v>
      </c>
      <c r="FT65" s="5">
        <v>109.4003</v>
      </c>
      <c r="FU65" s="5">
        <v>111.1253</v>
      </c>
      <c r="FV65" s="5">
        <v>113.6913</v>
      </c>
      <c r="FW65" s="5">
        <v>115.6705</v>
      </c>
      <c r="FX65" s="5">
        <v>118.42529999999999</v>
      </c>
      <c r="FY65" s="5">
        <v>119.43940000000001</v>
      </c>
      <c r="FZ65" s="5">
        <v>119.6324</v>
      </c>
      <c r="GA65" s="6">
        <v>120.48180000000001</v>
      </c>
      <c r="GB65" s="6">
        <v>120.91549999999999</v>
      </c>
      <c r="GC65" s="6">
        <v>121.375</v>
      </c>
      <c r="GD65" s="6">
        <v>121.9212</v>
      </c>
      <c r="GE65" s="6">
        <v>122.4089</v>
      </c>
      <c r="GF65" s="6">
        <v>123.1033</v>
      </c>
      <c r="GG65" s="6">
        <v>123.7231</v>
      </c>
      <c r="GH65" s="6">
        <v>124.41240000000001</v>
      </c>
      <c r="GI65" s="6">
        <v>125.07470000000001</v>
      </c>
      <c r="GJ65" s="6">
        <v>125.8001</v>
      </c>
      <c r="GK65" s="6">
        <v>126.4342</v>
      </c>
      <c r="GL65" s="6">
        <v>127.1314</v>
      </c>
      <c r="GM65" s="6">
        <v>127.7782</v>
      </c>
      <c r="GN65" s="6">
        <v>128.43039999999999</v>
      </c>
      <c r="GO65" s="6">
        <v>129.07749999999999</v>
      </c>
      <c r="GP65" s="6">
        <v>129.7458</v>
      </c>
      <c r="GQ65" s="6">
        <v>130.40100000000001</v>
      </c>
      <c r="GR65" s="6">
        <v>131.13399999999999</v>
      </c>
      <c r="GS65" s="6">
        <v>131.77869999999999</v>
      </c>
      <c r="GT65" s="6">
        <v>132.5067</v>
      </c>
      <c r="GU65" s="6">
        <v>133.20849999999999</v>
      </c>
      <c r="GV65" s="6">
        <v>133.92320000000001</v>
      </c>
      <c r="GW65" s="6">
        <v>134.6095</v>
      </c>
      <c r="GX65" s="6">
        <v>135.31479999999999</v>
      </c>
      <c r="GY65" s="6">
        <v>136.01060000000001</v>
      </c>
      <c r="GZ65" s="6">
        <v>136.71860000000001</v>
      </c>
      <c r="HA65" s="6">
        <v>137.4443</v>
      </c>
      <c r="HB65" s="6">
        <v>138.22</v>
      </c>
      <c r="HC65" s="6">
        <v>138.97989999999999</v>
      </c>
      <c r="HD65" s="6">
        <v>139.7628</v>
      </c>
      <c r="HE65" s="6">
        <v>140.55000000000001</v>
      </c>
      <c r="HF65" s="6">
        <v>141.37090000000001</v>
      </c>
      <c r="HG65" s="6">
        <v>142.1765</v>
      </c>
      <c r="HH65" s="6">
        <v>142.92259999999999</v>
      </c>
      <c r="HI65" s="6">
        <v>143.7183</v>
      </c>
      <c r="HJ65" s="6">
        <v>144.5197</v>
      </c>
      <c r="HK65" s="6">
        <v>145.32329999999999</v>
      </c>
      <c r="HL65" s="6">
        <v>146.1301</v>
      </c>
      <c r="HM65" s="6">
        <v>146.9648</v>
      </c>
      <c r="HN65" s="6">
        <v>147.78880000000001</v>
      </c>
      <c r="HO65" t="s">
        <v>240</v>
      </c>
      <c r="HP65" t="b">
        <v>1</v>
      </c>
      <c r="HQ65" t="s">
        <v>242</v>
      </c>
      <c r="HR65">
        <v>2019</v>
      </c>
      <c r="HS65">
        <v>2023</v>
      </c>
      <c r="HT65">
        <v>4</v>
      </c>
      <c r="HU65" t="s">
        <v>242</v>
      </c>
      <c r="HV65" s="4" t="s">
        <v>305</v>
      </c>
      <c r="HW65" t="s">
        <v>242</v>
      </c>
      <c r="HX65" t="s">
        <v>245</v>
      </c>
      <c r="HY65" t="s">
        <v>306</v>
      </c>
      <c r="HZ65" t="s">
        <v>1199</v>
      </c>
    </row>
    <row r="66" spans="1:234">
      <c r="A66" t="s">
        <v>234</v>
      </c>
      <c r="B66" t="s">
        <v>307</v>
      </c>
      <c r="C66" t="s">
        <v>1198</v>
      </c>
      <c r="D66" t="s">
        <v>308</v>
      </c>
      <c r="E66" t="s">
        <v>242</v>
      </c>
      <c r="F66" t="s">
        <v>239</v>
      </c>
      <c r="G66" s="5">
        <v>17</v>
      </c>
      <c r="H66" s="5">
        <v>17</v>
      </c>
      <c r="I66" s="5">
        <v>16</v>
      </c>
      <c r="J66" s="5">
        <v>14</v>
      </c>
      <c r="K66" s="5">
        <v>12</v>
      </c>
      <c r="L66" s="5">
        <v>12</v>
      </c>
      <c r="M66" s="5">
        <v>14</v>
      </c>
      <c r="N66" s="5">
        <v>14.375</v>
      </c>
      <c r="O66" s="5">
        <v>13.25</v>
      </c>
      <c r="P66" s="5">
        <v>12.625</v>
      </c>
      <c r="Q66" s="5">
        <v>10.125</v>
      </c>
      <c r="R66" s="5">
        <v>10</v>
      </c>
      <c r="S66" s="5">
        <v>10.5625</v>
      </c>
      <c r="T66" s="5">
        <v>9.5625</v>
      </c>
      <c r="U66" s="5">
        <v>9.5625</v>
      </c>
      <c r="V66" s="5">
        <v>9.0625</v>
      </c>
      <c r="W66" s="5">
        <v>8.5625</v>
      </c>
      <c r="X66" s="5">
        <v>8.875</v>
      </c>
      <c r="Y66" s="5">
        <v>10.5</v>
      </c>
      <c r="Z66" s="5">
        <v>9.5</v>
      </c>
      <c r="AA66" s="5">
        <v>12.875</v>
      </c>
      <c r="AB66" s="5">
        <v>12.375</v>
      </c>
      <c r="AC66" s="5">
        <v>11.375</v>
      </c>
      <c r="AD66" s="5">
        <v>11.375</v>
      </c>
      <c r="AE66" s="5">
        <v>11.375</v>
      </c>
      <c r="AF66" s="5">
        <v>9.875</v>
      </c>
      <c r="AG66" s="5">
        <v>9.875</v>
      </c>
      <c r="AH66" s="5">
        <v>10.875</v>
      </c>
      <c r="AI66" s="5">
        <v>9.875</v>
      </c>
      <c r="AJ66" s="5">
        <v>8.875</v>
      </c>
      <c r="AK66" s="5">
        <v>9.875</v>
      </c>
      <c r="AL66" s="5">
        <v>8.375</v>
      </c>
      <c r="AM66" s="5">
        <v>8.375</v>
      </c>
      <c r="AN66" s="5">
        <v>8.875</v>
      </c>
      <c r="AO66" s="5">
        <v>11.875</v>
      </c>
      <c r="AP66" s="5">
        <v>12.875</v>
      </c>
      <c r="AQ66" s="5">
        <v>12.875</v>
      </c>
      <c r="AR66" s="5">
        <v>13.75</v>
      </c>
      <c r="AS66" s="5">
        <v>13.75</v>
      </c>
      <c r="AT66" s="5">
        <v>14.875</v>
      </c>
      <c r="AU66" s="5">
        <v>14.875</v>
      </c>
      <c r="AV66" s="5">
        <v>14.875</v>
      </c>
      <c r="AW66" s="5">
        <v>14.875</v>
      </c>
      <c r="AX66" s="5">
        <v>13.875</v>
      </c>
      <c r="AY66" s="5">
        <v>12.375</v>
      </c>
      <c r="AZ66" s="5">
        <v>11.375</v>
      </c>
      <c r="BA66" s="5">
        <v>10.375</v>
      </c>
      <c r="BB66" s="5">
        <v>10.375</v>
      </c>
      <c r="BC66" s="5">
        <v>10.375</v>
      </c>
      <c r="BD66" s="5">
        <v>9.875</v>
      </c>
      <c r="BE66" s="5">
        <v>8.875</v>
      </c>
      <c r="BF66" s="5">
        <v>6.875</v>
      </c>
      <c r="BG66" s="5">
        <v>5.875</v>
      </c>
      <c r="BH66" s="5">
        <v>5.875</v>
      </c>
      <c r="BI66" s="5">
        <v>5.875</v>
      </c>
      <c r="BJ66" s="5">
        <v>5.375</v>
      </c>
      <c r="BK66" s="5">
        <v>5.125</v>
      </c>
      <c r="BL66" s="5">
        <v>5.125</v>
      </c>
      <c r="BM66" s="5">
        <v>5.625</v>
      </c>
      <c r="BN66" s="5">
        <v>6.125</v>
      </c>
      <c r="BO66" s="5">
        <v>6.625</v>
      </c>
      <c r="BP66" s="5">
        <v>6.625</v>
      </c>
      <c r="BQ66" s="5">
        <v>6.625</v>
      </c>
      <c r="BR66" s="5">
        <v>6.375</v>
      </c>
      <c r="BS66" s="5">
        <v>5.9375</v>
      </c>
      <c r="BT66" s="5">
        <v>5.6875</v>
      </c>
      <c r="BU66" s="5">
        <v>5.6875</v>
      </c>
      <c r="BV66" s="5">
        <v>5.9375</v>
      </c>
      <c r="BW66" s="5">
        <v>5.9375</v>
      </c>
      <c r="BX66" s="5">
        <v>6.5</v>
      </c>
      <c r="BY66" s="5">
        <v>7</v>
      </c>
      <c r="BZ66" s="5">
        <v>7.25</v>
      </c>
      <c r="CA66" s="5">
        <v>7.25</v>
      </c>
      <c r="CB66" s="5">
        <v>7.5</v>
      </c>
      <c r="CC66" s="5">
        <v>7.5</v>
      </c>
      <c r="CD66" s="5">
        <v>6.25</v>
      </c>
      <c r="CE66" s="5">
        <v>5.5</v>
      </c>
      <c r="CF66" s="5">
        <v>5</v>
      </c>
      <c r="CG66" s="5">
        <v>5.25</v>
      </c>
      <c r="CH66" s="5">
        <v>5.5</v>
      </c>
      <c r="CI66" s="5">
        <v>6</v>
      </c>
      <c r="CJ66" s="5">
        <v>6</v>
      </c>
      <c r="CK66" s="5">
        <v>6</v>
      </c>
      <c r="CL66" s="5">
        <v>6</v>
      </c>
      <c r="CM66" s="5">
        <v>5.75</v>
      </c>
      <c r="CN66" s="5">
        <v>5.25</v>
      </c>
      <c r="CO66" s="5">
        <v>4.75</v>
      </c>
      <c r="CP66" s="5">
        <v>4</v>
      </c>
      <c r="CQ66" s="5">
        <v>4</v>
      </c>
      <c r="CR66" s="5">
        <v>4</v>
      </c>
      <c r="CS66" s="5">
        <v>4</v>
      </c>
      <c r="CT66" s="5">
        <v>4</v>
      </c>
      <c r="CU66" s="5">
        <v>3.75</v>
      </c>
      <c r="CV66" s="5">
        <v>3.75</v>
      </c>
      <c r="CW66" s="5">
        <v>3.5</v>
      </c>
      <c r="CX66" s="5">
        <v>3.75</v>
      </c>
      <c r="CY66" s="5">
        <v>4</v>
      </c>
      <c r="CZ66" s="5">
        <v>4.5</v>
      </c>
      <c r="DA66" s="5">
        <v>4.75</v>
      </c>
      <c r="DB66" s="5">
        <v>4.75</v>
      </c>
      <c r="DC66" s="5">
        <v>4.75</v>
      </c>
      <c r="DD66" s="5">
        <v>4.75</v>
      </c>
      <c r="DE66" s="5">
        <v>4.5</v>
      </c>
      <c r="DF66" s="5">
        <v>4.5</v>
      </c>
      <c r="DG66" s="5">
        <v>4.5</v>
      </c>
      <c r="DH66" s="5">
        <v>4.5</v>
      </c>
      <c r="DI66" s="5">
        <v>4.75</v>
      </c>
      <c r="DJ66" s="5">
        <v>5</v>
      </c>
      <c r="DK66" s="5">
        <v>5.25</v>
      </c>
      <c r="DL66" s="5">
        <v>5.5</v>
      </c>
      <c r="DM66" s="5">
        <v>5.75</v>
      </c>
      <c r="DN66" s="5">
        <v>5.5</v>
      </c>
      <c r="DO66" s="5">
        <v>5.25</v>
      </c>
      <c r="DP66" s="5">
        <v>5</v>
      </c>
      <c r="DQ66" s="5">
        <v>5</v>
      </c>
      <c r="DR66" s="5">
        <v>2</v>
      </c>
      <c r="DS66" s="5">
        <v>0.5</v>
      </c>
      <c r="DT66" s="5">
        <v>0.5</v>
      </c>
      <c r="DU66" s="5">
        <v>0.5</v>
      </c>
      <c r="DV66" s="5">
        <v>0.5</v>
      </c>
      <c r="DW66" s="5">
        <v>0.5</v>
      </c>
      <c r="DX66" s="5">
        <v>0.5</v>
      </c>
      <c r="DY66" s="5">
        <v>0.5</v>
      </c>
      <c r="DZ66" s="5">
        <v>0.5</v>
      </c>
      <c r="EA66" s="5">
        <v>0.5</v>
      </c>
      <c r="EB66" s="5">
        <v>0.5</v>
      </c>
      <c r="EC66" s="5">
        <v>0.5</v>
      </c>
      <c r="ED66" s="5">
        <v>0.5</v>
      </c>
      <c r="EE66" s="5">
        <v>0.5</v>
      </c>
      <c r="EF66" s="5">
        <v>0.5</v>
      </c>
      <c r="EG66" s="5">
        <v>0.5</v>
      </c>
      <c r="EH66" s="5">
        <v>0.5</v>
      </c>
      <c r="EI66" s="5">
        <v>0.5</v>
      </c>
      <c r="EJ66" s="5">
        <v>0.5</v>
      </c>
      <c r="EK66" s="5">
        <v>0.5</v>
      </c>
      <c r="EL66" s="5">
        <v>0.5</v>
      </c>
      <c r="EM66" s="5">
        <v>0.5</v>
      </c>
      <c r="EN66" s="5">
        <v>0.5</v>
      </c>
      <c r="EO66" s="5">
        <v>0.5</v>
      </c>
      <c r="EP66" s="5">
        <v>0.5</v>
      </c>
      <c r="EQ66" s="5">
        <v>0.5</v>
      </c>
      <c r="ER66" s="5">
        <v>0.5</v>
      </c>
      <c r="ES66" s="5">
        <v>0.5</v>
      </c>
      <c r="ET66" s="5">
        <v>0.5</v>
      </c>
      <c r="EU66" s="5">
        <v>0.5</v>
      </c>
      <c r="EV66" s="5">
        <v>0.5</v>
      </c>
      <c r="EW66" s="5">
        <v>0.25</v>
      </c>
      <c r="EX66" s="5">
        <v>0.25</v>
      </c>
      <c r="EY66" s="5">
        <v>0.25</v>
      </c>
      <c r="EZ66" s="5">
        <v>0.25</v>
      </c>
      <c r="FA66" s="5">
        <v>0.25</v>
      </c>
      <c r="FB66" s="5">
        <v>0.5</v>
      </c>
      <c r="FC66" s="5">
        <v>0.5</v>
      </c>
      <c r="FD66" s="5">
        <v>0.5</v>
      </c>
      <c r="FE66" s="5">
        <v>0.75</v>
      </c>
      <c r="FF66" s="5">
        <v>0.75</v>
      </c>
      <c r="FG66" s="5">
        <v>0.75</v>
      </c>
      <c r="FH66" s="5">
        <v>0.75</v>
      </c>
      <c r="FI66" s="5">
        <v>0.75</v>
      </c>
      <c r="FJ66" s="5">
        <v>0.75</v>
      </c>
      <c r="FK66" s="5">
        <v>0.1</v>
      </c>
      <c r="FL66" s="5">
        <v>0.1</v>
      </c>
      <c r="FM66" s="5">
        <v>0.1</v>
      </c>
      <c r="FN66" s="5">
        <v>0.1</v>
      </c>
      <c r="FO66" s="5">
        <v>0.1</v>
      </c>
      <c r="FP66" s="5">
        <v>0.1</v>
      </c>
      <c r="FQ66" s="5">
        <v>0.1</v>
      </c>
      <c r="FR66" s="5">
        <v>0.25</v>
      </c>
      <c r="FS66" s="5">
        <v>0.75</v>
      </c>
      <c r="FT66" s="5">
        <v>1.25</v>
      </c>
      <c r="FU66" s="5">
        <v>2.25</v>
      </c>
      <c r="FV66" s="5">
        <v>3.5</v>
      </c>
      <c r="FW66" s="5">
        <v>4.25</v>
      </c>
      <c r="FX66" s="5">
        <v>5</v>
      </c>
      <c r="FY66" s="5">
        <v>5.25</v>
      </c>
      <c r="FZ66" s="5">
        <v>5.25</v>
      </c>
      <c r="GA66" s="6">
        <v>5.25</v>
      </c>
      <c r="GB66" s="6">
        <v>5</v>
      </c>
      <c r="GC66" s="6">
        <v>4.7499929999999999</v>
      </c>
      <c r="GD66" s="6">
        <v>4.499981</v>
      </c>
      <c r="GE66" s="6">
        <v>4.2499739999999999</v>
      </c>
      <c r="GF66" s="6">
        <v>4.005147</v>
      </c>
      <c r="GG66" s="6">
        <v>3.7645300000000002</v>
      </c>
      <c r="GH66" s="6">
        <v>3.528108</v>
      </c>
      <c r="GI66" s="6">
        <v>3.2930090000000001</v>
      </c>
      <c r="GJ66" s="6">
        <v>3.0407670000000002</v>
      </c>
      <c r="GK66" s="6">
        <v>2.7809740000000001</v>
      </c>
      <c r="GL66" s="6">
        <v>2.5144989999999998</v>
      </c>
      <c r="GM66" s="6">
        <v>2.2428119999999998</v>
      </c>
      <c r="GN66" s="6">
        <v>1.964302</v>
      </c>
      <c r="GO66" s="6">
        <v>1.9434469999999999</v>
      </c>
      <c r="GP66" s="6">
        <v>1.930895</v>
      </c>
      <c r="GQ66" s="6">
        <v>1.9251529999999999</v>
      </c>
      <c r="GR66" s="6">
        <v>1.9313359999999999</v>
      </c>
      <c r="GS66" s="6">
        <v>1.9483699999999999</v>
      </c>
      <c r="GT66" s="6">
        <v>1.9730460000000001</v>
      </c>
      <c r="GU66" s="6">
        <v>1.9990220000000001</v>
      </c>
      <c r="GV66" s="6">
        <v>2.0111020000000002</v>
      </c>
      <c r="GW66" s="6">
        <v>2.0173369999999999</v>
      </c>
      <c r="GX66" s="6">
        <v>2.0145930000000001</v>
      </c>
      <c r="GY66" s="6">
        <v>2.0001030000000002</v>
      </c>
      <c r="GZ66" s="6">
        <v>1.9734780000000001</v>
      </c>
      <c r="HA66" s="6">
        <v>1.945959</v>
      </c>
      <c r="HB66" s="6">
        <v>1.921934</v>
      </c>
      <c r="HC66" s="6">
        <v>1.907087</v>
      </c>
      <c r="HD66" s="6">
        <v>1.893257</v>
      </c>
      <c r="HE66" s="6">
        <v>1.8891849999999999</v>
      </c>
      <c r="HF66" s="6">
        <v>1.8933279999999999</v>
      </c>
      <c r="HG66" s="6">
        <v>1.902188</v>
      </c>
      <c r="HH66" s="6">
        <v>1.903081</v>
      </c>
      <c r="HI66" s="6">
        <v>1.905054</v>
      </c>
      <c r="HJ66" s="6">
        <v>1.906768</v>
      </c>
      <c r="HK66" s="6">
        <v>1.9076599999999999</v>
      </c>
      <c r="HL66" s="6">
        <v>1.909629</v>
      </c>
      <c r="HM66" s="6">
        <v>1.913923</v>
      </c>
      <c r="HN66" s="6">
        <v>1.9199109999999999</v>
      </c>
      <c r="HO66" t="s">
        <v>309</v>
      </c>
      <c r="HP66" t="b">
        <v>0</v>
      </c>
      <c r="HQ66" t="s">
        <v>242</v>
      </c>
      <c r="HR66" t="s">
        <v>242</v>
      </c>
      <c r="HS66">
        <v>2023</v>
      </c>
      <c r="HT66">
        <v>4</v>
      </c>
      <c r="HU66" t="s">
        <v>242</v>
      </c>
      <c r="HV66" s="4" t="s">
        <v>310</v>
      </c>
      <c r="HW66" t="s">
        <v>311</v>
      </c>
      <c r="HX66" t="s">
        <v>245</v>
      </c>
      <c r="HY66" t="s">
        <v>312</v>
      </c>
      <c r="HZ66" t="s">
        <v>1199</v>
      </c>
    </row>
    <row r="67" spans="1:234">
      <c r="A67" t="s">
        <v>234</v>
      </c>
      <c r="B67" t="s">
        <v>313</v>
      </c>
      <c r="C67" t="s">
        <v>1198</v>
      </c>
      <c r="D67" t="s">
        <v>237</v>
      </c>
      <c r="E67" t="s">
        <v>238</v>
      </c>
      <c r="F67" t="s">
        <v>239</v>
      </c>
      <c r="G67" s="5">
        <v>26681.53</v>
      </c>
      <c r="H67" s="5">
        <v>25504.400000000001</v>
      </c>
      <c r="I67" s="5">
        <v>24376.32</v>
      </c>
      <c r="J67" s="5">
        <v>23395.38</v>
      </c>
      <c r="K67" s="5">
        <v>23199.200000000001</v>
      </c>
      <c r="L67" s="5">
        <v>23248.240000000002</v>
      </c>
      <c r="M67" s="5">
        <v>23640.62</v>
      </c>
      <c r="N67" s="5">
        <v>23640.62</v>
      </c>
      <c r="O67" s="5">
        <v>23591.57</v>
      </c>
      <c r="P67" s="5">
        <v>23591.57</v>
      </c>
      <c r="Q67" s="5">
        <v>23346.34</v>
      </c>
      <c r="R67" s="5">
        <v>23101.1</v>
      </c>
      <c r="S67" s="5">
        <v>23640.62</v>
      </c>
      <c r="T67" s="5">
        <v>23689.67</v>
      </c>
      <c r="U67" s="5">
        <v>23983.95</v>
      </c>
      <c r="V67" s="5">
        <v>24327.279999999999</v>
      </c>
      <c r="W67" s="5">
        <v>24719.65</v>
      </c>
      <c r="X67" s="5">
        <v>24670.6</v>
      </c>
      <c r="Y67" s="5">
        <v>24866.79</v>
      </c>
      <c r="Z67" s="5">
        <v>24915.84</v>
      </c>
      <c r="AA67" s="5">
        <v>25602.5</v>
      </c>
      <c r="AB67" s="5">
        <v>25749.64</v>
      </c>
      <c r="AC67" s="5">
        <v>25504.400000000001</v>
      </c>
      <c r="AD67" s="5">
        <v>25161.07</v>
      </c>
      <c r="AE67" s="5">
        <v>25602.5</v>
      </c>
      <c r="AF67" s="5">
        <v>25553.45</v>
      </c>
      <c r="AG67" s="5">
        <v>25651.54</v>
      </c>
      <c r="AH67" s="5">
        <v>26534.39</v>
      </c>
      <c r="AI67" s="5">
        <v>26436.29</v>
      </c>
      <c r="AJ67" s="5">
        <v>26730.57</v>
      </c>
      <c r="AK67" s="5">
        <v>27319.14</v>
      </c>
      <c r="AL67" s="5">
        <v>27809.61</v>
      </c>
      <c r="AM67" s="5">
        <v>28398.17</v>
      </c>
      <c r="AN67" s="5">
        <v>28594.36</v>
      </c>
      <c r="AO67" s="5">
        <v>29428.16</v>
      </c>
      <c r="AP67" s="5">
        <v>29722.44</v>
      </c>
      <c r="AQ67" s="5">
        <v>30163.86</v>
      </c>
      <c r="AR67" s="5">
        <v>30163.86</v>
      </c>
      <c r="AS67" s="5">
        <v>30212.91</v>
      </c>
      <c r="AT67" s="5">
        <v>30261.95</v>
      </c>
      <c r="AU67" s="5">
        <v>30311</v>
      </c>
      <c r="AV67" s="5">
        <v>30494</v>
      </c>
      <c r="AW67" s="5">
        <v>30170</v>
      </c>
      <c r="AX67" s="5">
        <v>29755</v>
      </c>
      <c r="AY67" s="5">
        <v>29155</v>
      </c>
      <c r="AZ67" s="5">
        <v>28644</v>
      </c>
      <c r="BA67" s="5">
        <v>28319</v>
      </c>
      <c r="BB67" s="5">
        <v>28506</v>
      </c>
      <c r="BC67" s="5">
        <v>28599</v>
      </c>
      <c r="BD67" s="5">
        <v>28599</v>
      </c>
      <c r="BE67" s="5">
        <v>28737</v>
      </c>
      <c r="BF67" s="5">
        <v>28644</v>
      </c>
      <c r="BG67" s="5">
        <v>29061</v>
      </c>
      <c r="BH67" s="5">
        <v>29013</v>
      </c>
      <c r="BI67" s="5">
        <v>29013</v>
      </c>
      <c r="BJ67" s="5">
        <v>29155</v>
      </c>
      <c r="BK67" s="5">
        <v>29755</v>
      </c>
      <c r="BL67" s="5">
        <v>30311</v>
      </c>
      <c r="BM67" s="5">
        <v>30587</v>
      </c>
      <c r="BN67" s="5">
        <v>31098</v>
      </c>
      <c r="BO67" s="5">
        <v>30635</v>
      </c>
      <c r="BP67" s="5">
        <v>30911</v>
      </c>
      <c r="BQ67" s="5">
        <v>31005</v>
      </c>
      <c r="BR67" s="5">
        <v>31050</v>
      </c>
      <c r="BS67" s="5">
        <v>31143</v>
      </c>
      <c r="BT67" s="5">
        <v>30911</v>
      </c>
      <c r="BU67" s="5">
        <v>31050</v>
      </c>
      <c r="BV67" s="5">
        <v>31419</v>
      </c>
      <c r="BW67" s="5">
        <v>31653</v>
      </c>
      <c r="BX67" s="5">
        <v>32231</v>
      </c>
      <c r="BY67" s="5">
        <v>32675</v>
      </c>
      <c r="BZ67" s="5">
        <v>33353</v>
      </c>
      <c r="CA67" s="5">
        <v>33754</v>
      </c>
      <c r="CB67" s="5">
        <v>34070</v>
      </c>
      <c r="CC67" s="5">
        <v>34252</v>
      </c>
      <c r="CD67" s="5">
        <v>34374</v>
      </c>
      <c r="CE67" s="5">
        <v>35173</v>
      </c>
      <c r="CF67" s="5">
        <v>35484</v>
      </c>
      <c r="CG67" s="5">
        <v>36224</v>
      </c>
      <c r="CH67" s="5">
        <v>36341</v>
      </c>
      <c r="CI67" s="5">
        <v>36891</v>
      </c>
      <c r="CJ67" s="5">
        <v>37276</v>
      </c>
      <c r="CK67" s="5">
        <v>37602</v>
      </c>
      <c r="CL67" s="5">
        <v>38303</v>
      </c>
      <c r="CM67" s="5">
        <v>38725</v>
      </c>
      <c r="CN67" s="5">
        <v>38915</v>
      </c>
      <c r="CO67" s="5">
        <v>39206</v>
      </c>
      <c r="CP67" s="5">
        <v>39051</v>
      </c>
      <c r="CQ67" s="5">
        <v>39320</v>
      </c>
      <c r="CR67" s="5">
        <v>38985</v>
      </c>
      <c r="CS67" s="5">
        <v>41773</v>
      </c>
      <c r="CT67" s="5">
        <v>41469</v>
      </c>
      <c r="CU67" s="5">
        <v>41396</v>
      </c>
      <c r="CV67" s="5">
        <v>41104</v>
      </c>
      <c r="CW67" s="5">
        <v>41454</v>
      </c>
      <c r="CX67" s="5">
        <v>42185</v>
      </c>
      <c r="CY67" s="5">
        <v>42915</v>
      </c>
      <c r="CZ67" s="5">
        <v>42827</v>
      </c>
      <c r="DA67" s="5">
        <v>42255</v>
      </c>
      <c r="DB67" s="5">
        <v>42386</v>
      </c>
      <c r="DC67" s="5">
        <v>42529</v>
      </c>
      <c r="DD67" s="5">
        <v>43290</v>
      </c>
      <c r="DE67" s="5">
        <v>43347</v>
      </c>
      <c r="DF67" s="5">
        <v>44284</v>
      </c>
      <c r="DG67" s="5">
        <v>45116</v>
      </c>
      <c r="DH67" s="5">
        <v>46736</v>
      </c>
      <c r="DI67" s="5">
        <v>47131</v>
      </c>
      <c r="DJ67" s="5">
        <v>47250</v>
      </c>
      <c r="DK67" s="5">
        <v>46725</v>
      </c>
      <c r="DL67" s="5">
        <v>46283</v>
      </c>
      <c r="DM67" s="5">
        <v>46460</v>
      </c>
      <c r="DN67" s="5">
        <v>46768</v>
      </c>
      <c r="DO67" s="5">
        <v>47157</v>
      </c>
      <c r="DP67" s="5">
        <v>46928</v>
      </c>
      <c r="DQ67" s="5">
        <v>46518</v>
      </c>
      <c r="DR67" s="5">
        <v>44741</v>
      </c>
      <c r="DS67" s="5">
        <v>42359</v>
      </c>
      <c r="DT67" s="5">
        <v>41993</v>
      </c>
      <c r="DU67" s="5">
        <v>41708</v>
      </c>
      <c r="DV67" s="5">
        <v>41883</v>
      </c>
      <c r="DW67" s="5">
        <v>42038</v>
      </c>
      <c r="DX67" s="5">
        <v>42133</v>
      </c>
      <c r="DY67" s="5">
        <v>41808</v>
      </c>
      <c r="DZ67" s="5">
        <v>41865</v>
      </c>
      <c r="EA67" s="5">
        <v>41285</v>
      </c>
      <c r="EB67" s="5">
        <v>41655</v>
      </c>
      <c r="EC67" s="5">
        <v>41925</v>
      </c>
      <c r="ED67" s="5">
        <v>42248</v>
      </c>
      <c r="EE67" s="5">
        <v>42798</v>
      </c>
      <c r="EF67" s="5">
        <v>42912</v>
      </c>
      <c r="EG67" s="5">
        <v>43251</v>
      </c>
      <c r="EH67" s="5">
        <v>43455</v>
      </c>
      <c r="EI67" s="5">
        <v>43538</v>
      </c>
      <c r="EJ67" s="5">
        <v>44483</v>
      </c>
      <c r="EK67" s="5">
        <v>45420</v>
      </c>
      <c r="EL67" s="5">
        <v>45636</v>
      </c>
      <c r="EM67" s="5">
        <v>46238</v>
      </c>
      <c r="EN67" s="5">
        <v>46264</v>
      </c>
      <c r="EO67" s="5">
        <v>46588</v>
      </c>
      <c r="EP67" s="5">
        <v>46713</v>
      </c>
      <c r="EQ67" s="5">
        <v>46805</v>
      </c>
      <c r="ER67" s="5">
        <v>46802</v>
      </c>
      <c r="ES67" s="5">
        <v>46731</v>
      </c>
      <c r="ET67" s="5">
        <v>46702</v>
      </c>
      <c r="EU67" s="5">
        <v>46163</v>
      </c>
      <c r="EV67" s="5">
        <v>46641</v>
      </c>
      <c r="EW67" s="5">
        <v>45855</v>
      </c>
      <c r="EX67" s="5">
        <v>45684</v>
      </c>
      <c r="EY67" s="5">
        <v>45951</v>
      </c>
      <c r="EZ67" s="5">
        <v>46269</v>
      </c>
      <c r="FA67" s="5">
        <v>46956</v>
      </c>
      <c r="FB67" s="5">
        <v>48373</v>
      </c>
      <c r="FC67" s="5">
        <v>49257</v>
      </c>
      <c r="FD67" s="5">
        <v>49308</v>
      </c>
      <c r="FE67" s="5">
        <v>49073</v>
      </c>
      <c r="FF67" s="5">
        <v>47909</v>
      </c>
      <c r="FG67" s="5">
        <v>48820</v>
      </c>
      <c r="FH67" s="5">
        <v>48407</v>
      </c>
      <c r="FI67" s="5">
        <v>49171</v>
      </c>
      <c r="FJ67" s="5">
        <v>50116</v>
      </c>
      <c r="FK67" s="5">
        <v>50935</v>
      </c>
      <c r="FL67" s="5">
        <v>42876</v>
      </c>
      <c r="FM67" s="5">
        <v>52979</v>
      </c>
      <c r="FN67" s="5">
        <v>54125</v>
      </c>
      <c r="FO67" s="5">
        <v>51801</v>
      </c>
      <c r="FP67" s="5">
        <v>51495</v>
      </c>
      <c r="FQ67" s="5">
        <v>50398</v>
      </c>
      <c r="FR67" s="5">
        <v>50372</v>
      </c>
      <c r="FS67" s="5">
        <v>50000</v>
      </c>
      <c r="FT67" s="5">
        <v>49480</v>
      </c>
      <c r="FU67" s="5">
        <v>48772</v>
      </c>
      <c r="FV67" s="5">
        <v>49092</v>
      </c>
      <c r="FW67" s="5">
        <v>49377</v>
      </c>
      <c r="FX67" s="5">
        <v>50229</v>
      </c>
      <c r="FY67" s="5">
        <v>50331</v>
      </c>
      <c r="FZ67" s="5">
        <v>49860</v>
      </c>
      <c r="GA67" s="6">
        <v>50234.45</v>
      </c>
      <c r="GB67" s="6">
        <v>50236.06</v>
      </c>
      <c r="GC67" s="6">
        <v>50260.49</v>
      </c>
      <c r="GD67" s="6">
        <v>50314.17</v>
      </c>
      <c r="GE67" s="6">
        <v>50410.61</v>
      </c>
      <c r="GF67" s="6">
        <v>50662.25</v>
      </c>
      <c r="GG67" s="6">
        <v>50866.34</v>
      </c>
      <c r="GH67" s="6">
        <v>51088.87</v>
      </c>
      <c r="GI67" s="6">
        <v>51264.15</v>
      </c>
      <c r="GJ67" s="6">
        <v>51403.65</v>
      </c>
      <c r="GK67" s="6">
        <v>51577.71</v>
      </c>
      <c r="GL67" s="6">
        <v>51775.360000000001</v>
      </c>
      <c r="GM67" s="6">
        <v>51939.75</v>
      </c>
      <c r="GN67" s="6">
        <v>52139.82</v>
      </c>
      <c r="GO67" s="6">
        <v>52401.7</v>
      </c>
      <c r="GP67" s="6">
        <v>52652.43</v>
      </c>
      <c r="GQ67" s="6">
        <v>52853.95</v>
      </c>
      <c r="GR67" s="6">
        <v>53234.89</v>
      </c>
      <c r="GS67" s="6">
        <v>53499.64</v>
      </c>
      <c r="GT67" s="6">
        <v>53692.91</v>
      </c>
      <c r="GU67" s="6">
        <v>53782.36</v>
      </c>
      <c r="GV67" s="6">
        <v>53783.97</v>
      </c>
      <c r="GW67" s="6">
        <v>53885.85</v>
      </c>
      <c r="GX67" s="6">
        <v>54022.34</v>
      </c>
      <c r="GY67" s="6">
        <v>54140.36</v>
      </c>
      <c r="GZ67" s="6">
        <v>54342.71</v>
      </c>
      <c r="HA67" s="6">
        <v>54537.11</v>
      </c>
      <c r="HB67" s="6">
        <v>54694.239999999998</v>
      </c>
      <c r="HC67" s="6">
        <v>54884.85</v>
      </c>
      <c r="HD67" s="6">
        <v>55042.82</v>
      </c>
      <c r="HE67" s="6">
        <v>55230.34</v>
      </c>
      <c r="HF67" s="6">
        <v>55413.81</v>
      </c>
      <c r="HG67" s="6">
        <v>55568.83</v>
      </c>
      <c r="HH67" s="6">
        <v>55688.38</v>
      </c>
      <c r="HI67" s="6">
        <v>55840.11</v>
      </c>
      <c r="HJ67" s="6">
        <v>55998.45</v>
      </c>
      <c r="HK67" s="6">
        <v>56162.52</v>
      </c>
      <c r="HL67" s="6">
        <v>56320.88</v>
      </c>
      <c r="HM67" s="6">
        <v>56490.97</v>
      </c>
      <c r="HN67" s="6">
        <v>56635.32</v>
      </c>
      <c r="HO67" t="s">
        <v>240</v>
      </c>
      <c r="HP67" t="b">
        <v>1</v>
      </c>
      <c r="HQ67" s="4" t="s">
        <v>241</v>
      </c>
      <c r="HR67" t="s">
        <v>242</v>
      </c>
      <c r="HS67">
        <v>2023</v>
      </c>
      <c r="HT67">
        <v>4</v>
      </c>
      <c r="HU67" t="s">
        <v>242</v>
      </c>
      <c r="HV67" s="4" t="s">
        <v>314</v>
      </c>
      <c r="HW67" s="4" t="s">
        <v>315</v>
      </c>
      <c r="HX67" t="s">
        <v>245</v>
      </c>
      <c r="HY67" t="s">
        <v>316</v>
      </c>
      <c r="HZ67" t="s">
        <v>1199</v>
      </c>
    </row>
    <row r="68" spans="1:234">
      <c r="A68" t="s">
        <v>234</v>
      </c>
      <c r="B68" t="s">
        <v>317</v>
      </c>
      <c r="C68" t="s">
        <v>1198</v>
      </c>
      <c r="D68" t="s">
        <v>242</v>
      </c>
      <c r="E68" t="s">
        <v>242</v>
      </c>
      <c r="F68" t="s">
        <v>239</v>
      </c>
      <c r="G68" s="5">
        <v>64.400000000000006</v>
      </c>
      <c r="H68" s="5">
        <v>61.9</v>
      </c>
      <c r="I68" s="5">
        <v>59.7</v>
      </c>
      <c r="J68" s="5">
        <v>58.3</v>
      </c>
      <c r="K68" s="5">
        <v>58.3</v>
      </c>
      <c r="L68" s="5">
        <v>58.6</v>
      </c>
      <c r="M68" s="5">
        <v>59.5</v>
      </c>
      <c r="N68" s="5">
        <v>60.2</v>
      </c>
      <c r="O68" s="5">
        <v>59.6</v>
      </c>
      <c r="P68" s="5">
        <v>60.7</v>
      </c>
      <c r="Q68" s="5">
        <v>60.7</v>
      </c>
      <c r="R68" s="5">
        <v>60.1</v>
      </c>
      <c r="S68" s="5">
        <v>61.4</v>
      </c>
      <c r="T68" s="5">
        <v>62</v>
      </c>
      <c r="U68" s="5">
        <v>62.8</v>
      </c>
      <c r="V68" s="5">
        <v>63.7</v>
      </c>
      <c r="W68" s="5">
        <v>64.099999999999994</v>
      </c>
      <c r="X68" s="5">
        <v>62</v>
      </c>
      <c r="Y68" s="5">
        <v>61.5</v>
      </c>
      <c r="Z68" s="5">
        <v>62.3</v>
      </c>
      <c r="AA68" s="5">
        <v>64.5</v>
      </c>
      <c r="AB68" s="5">
        <v>67</v>
      </c>
      <c r="AC68" s="5">
        <v>66.3</v>
      </c>
      <c r="AD68" s="5">
        <v>65.900000000000006</v>
      </c>
      <c r="AE68" s="5">
        <v>66.3</v>
      </c>
      <c r="AF68" s="5">
        <v>67.3</v>
      </c>
      <c r="AG68" s="5">
        <v>67.599999999999994</v>
      </c>
      <c r="AH68" s="5">
        <v>68.8</v>
      </c>
      <c r="AI68" s="5">
        <v>69</v>
      </c>
      <c r="AJ68" s="5">
        <v>69.7</v>
      </c>
      <c r="AK68" s="5">
        <v>70.900000000000006</v>
      </c>
      <c r="AL68" s="5">
        <v>71.5</v>
      </c>
      <c r="AM68" s="5">
        <v>72.400000000000006</v>
      </c>
      <c r="AN68" s="5">
        <v>72.900000000000006</v>
      </c>
      <c r="AO68" s="5">
        <v>74.5</v>
      </c>
      <c r="AP68" s="5">
        <v>74.8</v>
      </c>
      <c r="AQ68" s="5">
        <v>74.900000000000006</v>
      </c>
      <c r="AR68" s="5">
        <v>74.900000000000006</v>
      </c>
      <c r="AS68" s="5">
        <v>75.3</v>
      </c>
      <c r="AT68" s="5">
        <v>75.599999999999994</v>
      </c>
      <c r="AU68" s="5">
        <v>74.900000000000006</v>
      </c>
      <c r="AV68" s="5">
        <v>76</v>
      </c>
      <c r="AW68" s="5">
        <v>74.8</v>
      </c>
      <c r="AX68" s="5">
        <v>74</v>
      </c>
      <c r="AY68" s="5">
        <v>73.2</v>
      </c>
      <c r="AZ68" s="5">
        <v>72.400000000000006</v>
      </c>
      <c r="BA68" s="5">
        <v>71.7</v>
      </c>
      <c r="BB68" s="5">
        <v>72.400000000000006</v>
      </c>
      <c r="BC68" s="5">
        <v>72.5</v>
      </c>
      <c r="BD68" s="5">
        <v>72.099999999999994</v>
      </c>
      <c r="BE68" s="5">
        <v>72.900000000000006</v>
      </c>
      <c r="BF68" s="5">
        <v>73.3</v>
      </c>
      <c r="BG68" s="5">
        <v>73.5</v>
      </c>
      <c r="BH68" s="5">
        <v>73.7</v>
      </c>
      <c r="BI68" s="5">
        <v>74.5</v>
      </c>
      <c r="BJ68" s="5">
        <v>75.400000000000006</v>
      </c>
      <c r="BK68" s="5">
        <v>76.5</v>
      </c>
      <c r="BL68" s="5">
        <v>78.2</v>
      </c>
      <c r="BM68" s="5">
        <v>78.7</v>
      </c>
      <c r="BN68" s="5">
        <v>79.7</v>
      </c>
      <c r="BO68" s="5">
        <v>78.900000000000006</v>
      </c>
      <c r="BP68" s="5">
        <v>79.599999999999994</v>
      </c>
      <c r="BQ68" s="5">
        <v>79.900000000000006</v>
      </c>
      <c r="BR68" s="5">
        <v>80.2</v>
      </c>
      <c r="BS68" s="5">
        <v>80.7</v>
      </c>
      <c r="BT68" s="5">
        <v>80.2</v>
      </c>
      <c r="BU68" s="5">
        <v>80.599999999999994</v>
      </c>
      <c r="BV68" s="5">
        <v>81.400000000000006</v>
      </c>
      <c r="BW68" s="5">
        <v>81.599999999999994</v>
      </c>
      <c r="BX68" s="5">
        <v>82.8</v>
      </c>
      <c r="BY68" s="5">
        <v>84</v>
      </c>
      <c r="BZ68" s="5">
        <v>85.2</v>
      </c>
      <c r="CA68" s="5">
        <v>86</v>
      </c>
      <c r="CB68" s="5">
        <v>86.7</v>
      </c>
      <c r="CC68" s="5">
        <v>86.8</v>
      </c>
      <c r="CD68" s="5">
        <v>87.4</v>
      </c>
      <c r="CE68" s="5">
        <v>89.4</v>
      </c>
      <c r="CF68" s="5">
        <v>90.3</v>
      </c>
      <c r="CG68" s="5">
        <v>92</v>
      </c>
      <c r="CH68" s="5">
        <v>92.1</v>
      </c>
      <c r="CI68" s="5">
        <v>92.4</v>
      </c>
      <c r="CJ68" s="5">
        <v>92.5</v>
      </c>
      <c r="CK68" s="5">
        <v>93</v>
      </c>
      <c r="CL68" s="5">
        <v>94.6</v>
      </c>
      <c r="CM68" s="5">
        <v>96.2</v>
      </c>
      <c r="CN68" s="5">
        <v>97.2</v>
      </c>
      <c r="CO68" s="5">
        <v>97.8</v>
      </c>
      <c r="CP68" s="5">
        <v>97.2</v>
      </c>
      <c r="CQ68" s="5">
        <v>97</v>
      </c>
      <c r="CR68" s="5">
        <v>96.4</v>
      </c>
      <c r="CS68" s="5">
        <v>100.6</v>
      </c>
      <c r="CT68" s="5">
        <v>100.7</v>
      </c>
      <c r="CU68" s="5">
        <v>101.4</v>
      </c>
      <c r="CV68" s="5">
        <v>100.4</v>
      </c>
      <c r="CW68" s="5">
        <v>101.2</v>
      </c>
      <c r="CX68" s="5">
        <v>102.3</v>
      </c>
      <c r="CY68" s="5">
        <v>103</v>
      </c>
      <c r="CZ68" s="5">
        <v>102.3</v>
      </c>
      <c r="DA68" s="5">
        <v>100.2</v>
      </c>
      <c r="DB68" s="5">
        <v>99.8</v>
      </c>
      <c r="DC68" s="5">
        <v>99.5</v>
      </c>
      <c r="DD68" s="5">
        <v>100.8</v>
      </c>
      <c r="DE68" s="5">
        <v>99.9</v>
      </c>
      <c r="DF68" s="5">
        <v>101.5</v>
      </c>
      <c r="DG68" s="5">
        <v>103.1</v>
      </c>
      <c r="DH68" s="5">
        <v>104.9</v>
      </c>
      <c r="DI68" s="5">
        <v>105.2</v>
      </c>
      <c r="DJ68" s="5">
        <v>104.8</v>
      </c>
      <c r="DK68" s="5">
        <v>104</v>
      </c>
      <c r="DL68" s="5">
        <v>102.7</v>
      </c>
      <c r="DM68" s="5">
        <v>102.3</v>
      </c>
      <c r="DN68" s="5">
        <v>102.4</v>
      </c>
      <c r="DO68" s="5">
        <v>101.9</v>
      </c>
      <c r="DP68" s="5">
        <v>101.2</v>
      </c>
      <c r="DQ68" s="5">
        <v>100.9</v>
      </c>
      <c r="DR68" s="5">
        <v>97.5</v>
      </c>
      <c r="DS68" s="5">
        <v>93.7</v>
      </c>
      <c r="DT68" s="5">
        <v>93.7</v>
      </c>
      <c r="DU68" s="5">
        <v>93.2</v>
      </c>
      <c r="DV68" s="5">
        <v>92.7</v>
      </c>
      <c r="DW68" s="5">
        <v>93.2</v>
      </c>
      <c r="DX68" s="5">
        <v>91.8</v>
      </c>
      <c r="DY68" s="5">
        <v>89.8</v>
      </c>
      <c r="DZ68" s="5">
        <v>89.3</v>
      </c>
      <c r="EA68" s="5">
        <v>87.3</v>
      </c>
      <c r="EB68" s="5">
        <v>86.1</v>
      </c>
      <c r="EC68" s="5">
        <v>86.3</v>
      </c>
      <c r="ED68" s="5">
        <v>86.7</v>
      </c>
      <c r="EE68" s="5">
        <v>86.9</v>
      </c>
      <c r="EF68" s="5">
        <v>87.2</v>
      </c>
      <c r="EG68" s="5">
        <v>87.4</v>
      </c>
      <c r="EH68" s="5">
        <v>87.1</v>
      </c>
      <c r="EI68" s="5">
        <v>87.5</v>
      </c>
      <c r="EJ68" s="5">
        <v>88.7</v>
      </c>
      <c r="EK68" s="5">
        <v>89.6</v>
      </c>
      <c r="EL68" s="5">
        <v>89.8</v>
      </c>
      <c r="EM68" s="5">
        <v>90.1</v>
      </c>
      <c r="EN68" s="5">
        <v>90</v>
      </c>
      <c r="EO68" s="5">
        <v>90.8</v>
      </c>
      <c r="EP68" s="5">
        <v>91.9</v>
      </c>
      <c r="EQ68" s="5">
        <v>93.4</v>
      </c>
      <c r="ER68" s="5">
        <v>95.3</v>
      </c>
      <c r="ES68" s="5">
        <v>95.6</v>
      </c>
      <c r="ET68" s="5">
        <v>95.5</v>
      </c>
      <c r="EU68" s="5">
        <v>95</v>
      </c>
      <c r="EV68" s="5">
        <v>96</v>
      </c>
      <c r="EW68" s="5">
        <v>94.7</v>
      </c>
      <c r="EX68" s="5">
        <v>94.2</v>
      </c>
      <c r="EY68" s="5">
        <v>94.3</v>
      </c>
      <c r="EZ68" s="5">
        <v>94.1</v>
      </c>
      <c r="FA68" s="5">
        <v>95.5</v>
      </c>
      <c r="FB68" s="5">
        <v>97.4</v>
      </c>
      <c r="FC68" s="5">
        <v>99.1</v>
      </c>
      <c r="FD68" s="5">
        <v>98.8</v>
      </c>
      <c r="FE68" s="5">
        <v>98.6</v>
      </c>
      <c r="FF68" s="5">
        <v>96.8</v>
      </c>
      <c r="FG68" s="5">
        <v>98.1</v>
      </c>
      <c r="FH68" s="5">
        <v>98.3</v>
      </c>
      <c r="FI68" s="5">
        <v>100.3</v>
      </c>
      <c r="FJ68" s="5">
        <v>103.2</v>
      </c>
      <c r="FK68" s="5">
        <v>104.2</v>
      </c>
      <c r="FL68" s="5">
        <v>91.7</v>
      </c>
      <c r="FM68" s="5">
        <v>106.5</v>
      </c>
      <c r="FN68" s="5">
        <v>106.9</v>
      </c>
      <c r="FO68" s="5">
        <v>101.6</v>
      </c>
      <c r="FP68" s="5">
        <v>99</v>
      </c>
      <c r="FQ68" s="5">
        <v>96.6</v>
      </c>
      <c r="FR68" s="5">
        <v>96.2</v>
      </c>
      <c r="FS68" s="5">
        <v>96.1</v>
      </c>
      <c r="FT68" s="5">
        <v>95.5</v>
      </c>
      <c r="FU68" s="5">
        <v>94.1</v>
      </c>
      <c r="FV68" s="5">
        <v>94.1</v>
      </c>
      <c r="FW68" s="5">
        <v>94.2</v>
      </c>
      <c r="FX68" s="5">
        <v>95</v>
      </c>
      <c r="FY68" s="5">
        <v>95.2</v>
      </c>
      <c r="FZ68" s="5">
        <v>94.2</v>
      </c>
      <c r="GA68" s="6">
        <v>94.813339999999997</v>
      </c>
      <c r="GB68" s="6">
        <v>94.788390000000007</v>
      </c>
      <c r="GC68" s="6">
        <v>94.825199999999995</v>
      </c>
      <c r="GD68" s="6">
        <v>94.930629999999994</v>
      </c>
      <c r="GE68" s="6">
        <v>95.142650000000003</v>
      </c>
      <c r="GF68" s="6">
        <v>95.671750000000003</v>
      </c>
      <c r="GG68" s="6">
        <v>96.072760000000002</v>
      </c>
      <c r="GH68" s="6">
        <v>96.510289999999998</v>
      </c>
      <c r="GI68" s="6">
        <v>96.830730000000003</v>
      </c>
      <c r="GJ68" s="6">
        <v>97.092380000000006</v>
      </c>
      <c r="GK68" s="6">
        <v>97.415189999999996</v>
      </c>
      <c r="GL68" s="6">
        <v>97.780690000000007</v>
      </c>
      <c r="GM68" s="6">
        <v>98.095730000000003</v>
      </c>
      <c r="GN68" s="6">
        <v>98.473849999999999</v>
      </c>
      <c r="GO68" s="6">
        <v>98.954700000000003</v>
      </c>
      <c r="GP68" s="6">
        <v>99.421189999999996</v>
      </c>
      <c r="GQ68" s="6">
        <v>99.79683</v>
      </c>
      <c r="GR68" s="6">
        <v>100.5205</v>
      </c>
      <c r="GS68" s="6">
        <v>101.01139999999999</v>
      </c>
      <c r="GT68" s="6">
        <v>101.37569999999999</v>
      </c>
      <c r="GU68" s="6">
        <v>101.5352</v>
      </c>
      <c r="GV68" s="6">
        <v>101.5509</v>
      </c>
      <c r="GW68" s="6">
        <v>101.7469</v>
      </c>
      <c r="GX68" s="6">
        <v>102.00700000000001</v>
      </c>
      <c r="GY68" s="6">
        <v>102.2329</v>
      </c>
      <c r="GZ68" s="6">
        <v>102.61450000000001</v>
      </c>
      <c r="HA68" s="6">
        <v>102.97580000000001</v>
      </c>
      <c r="HB68" s="6">
        <v>103.2728</v>
      </c>
      <c r="HC68" s="6">
        <v>103.6314</v>
      </c>
      <c r="HD68" s="6">
        <v>103.93510000000001</v>
      </c>
      <c r="HE68" s="6">
        <v>104.29</v>
      </c>
      <c r="HF68" s="6">
        <v>104.6412</v>
      </c>
      <c r="HG68" s="6">
        <v>104.9372</v>
      </c>
      <c r="HH68" s="6">
        <v>105.1632</v>
      </c>
      <c r="HI68" s="6">
        <v>105.4577</v>
      </c>
      <c r="HJ68" s="6">
        <v>105.7628</v>
      </c>
      <c r="HK68" s="6">
        <v>106.07940000000001</v>
      </c>
      <c r="HL68" s="6">
        <v>106.3822</v>
      </c>
      <c r="HM68" s="6">
        <v>106.7129</v>
      </c>
      <c r="HN68" s="6">
        <v>106.9922</v>
      </c>
      <c r="HO68" t="s">
        <v>240</v>
      </c>
      <c r="HP68" t="b">
        <v>1</v>
      </c>
      <c r="HQ68" t="s">
        <v>242</v>
      </c>
      <c r="HR68">
        <v>2019</v>
      </c>
      <c r="HS68">
        <v>2023</v>
      </c>
      <c r="HT68">
        <v>4</v>
      </c>
      <c r="HU68" t="s">
        <v>242</v>
      </c>
      <c r="HV68" s="4" t="s">
        <v>318</v>
      </c>
      <c r="HW68" s="4" t="s">
        <v>319</v>
      </c>
      <c r="HX68" t="s">
        <v>245</v>
      </c>
      <c r="HY68" t="s">
        <v>320</v>
      </c>
      <c r="HZ68" t="s">
        <v>1199</v>
      </c>
    </row>
    <row r="69" spans="1:234">
      <c r="A69" t="s">
        <v>234</v>
      </c>
      <c r="B69" t="s">
        <v>321</v>
      </c>
      <c r="C69" t="s">
        <v>1198</v>
      </c>
      <c r="D69" t="s">
        <v>237</v>
      </c>
      <c r="E69" t="s">
        <v>238</v>
      </c>
      <c r="F69" t="s">
        <v>239</v>
      </c>
      <c r="G69" s="5">
        <v>1E-3</v>
      </c>
      <c r="H69" s="5">
        <v>1E-3</v>
      </c>
      <c r="I69" s="5">
        <v>1E-3</v>
      </c>
      <c r="J69" s="5">
        <v>1E-3</v>
      </c>
      <c r="K69" s="5">
        <v>1E-3</v>
      </c>
      <c r="L69" s="5">
        <v>1E-3</v>
      </c>
      <c r="M69" s="5">
        <v>1E-3</v>
      </c>
      <c r="N69" s="5">
        <v>1E-3</v>
      </c>
      <c r="O69" s="5">
        <v>1E-3</v>
      </c>
      <c r="P69" s="5">
        <v>1E-3</v>
      </c>
      <c r="Q69" s="5">
        <v>1E-3</v>
      </c>
      <c r="R69" s="5">
        <v>1E-3</v>
      </c>
      <c r="S69" s="5">
        <v>1E-3</v>
      </c>
      <c r="T69" s="5">
        <v>1E-3</v>
      </c>
      <c r="U69" s="5">
        <v>1E-3</v>
      </c>
      <c r="V69" s="5">
        <v>1E-3</v>
      </c>
      <c r="W69" s="5">
        <v>1E-3</v>
      </c>
      <c r="X69" s="5">
        <v>1E-3</v>
      </c>
      <c r="Y69" s="5">
        <v>1E-3</v>
      </c>
      <c r="Z69" s="5">
        <v>1E-3</v>
      </c>
      <c r="AA69" s="5">
        <v>1E-3</v>
      </c>
      <c r="AB69" s="5">
        <v>1E-3</v>
      </c>
      <c r="AC69" s="5">
        <v>1E-3</v>
      </c>
      <c r="AD69" s="5">
        <v>1E-3</v>
      </c>
      <c r="AE69" s="5">
        <v>1E-3</v>
      </c>
      <c r="AF69" s="5">
        <v>1E-3</v>
      </c>
      <c r="AG69" s="5">
        <v>1E-3</v>
      </c>
      <c r="AH69" s="5">
        <v>1E-3</v>
      </c>
      <c r="AI69" s="5">
        <v>1E-3</v>
      </c>
      <c r="AJ69" s="5">
        <v>1E-3</v>
      </c>
      <c r="AK69" s="5">
        <v>1E-3</v>
      </c>
      <c r="AL69" s="5">
        <v>1E-3</v>
      </c>
      <c r="AM69" s="5">
        <v>1E-3</v>
      </c>
      <c r="AN69" s="5">
        <v>1E-3</v>
      </c>
      <c r="AO69" s="5">
        <v>1E-3</v>
      </c>
      <c r="AP69" s="5">
        <v>1E-3</v>
      </c>
      <c r="AQ69" s="5">
        <v>1E-3</v>
      </c>
      <c r="AR69" s="5">
        <v>1E-3</v>
      </c>
      <c r="AS69" s="5">
        <v>1E-3</v>
      </c>
      <c r="AT69" s="5">
        <v>1E-3</v>
      </c>
      <c r="AU69" s="5">
        <v>34046</v>
      </c>
      <c r="AV69" s="5">
        <v>33700</v>
      </c>
      <c r="AW69" s="5">
        <v>32997</v>
      </c>
      <c r="AX69" s="5">
        <v>32703</v>
      </c>
      <c r="AY69" s="5">
        <v>31157</v>
      </c>
      <c r="AZ69" s="5">
        <v>31154</v>
      </c>
      <c r="BA69" s="5">
        <v>30931</v>
      </c>
      <c r="BB69" s="5">
        <v>30477</v>
      </c>
      <c r="BC69" s="5">
        <v>29753</v>
      </c>
      <c r="BD69" s="5">
        <v>29567</v>
      </c>
      <c r="BE69" s="5">
        <v>29347</v>
      </c>
      <c r="BF69" s="5">
        <v>28878</v>
      </c>
      <c r="BG69" s="5">
        <v>28826</v>
      </c>
      <c r="BH69" s="5">
        <v>28395</v>
      </c>
      <c r="BI69" s="5">
        <v>28338</v>
      </c>
      <c r="BJ69" s="5">
        <v>28254</v>
      </c>
      <c r="BK69" s="5">
        <v>27930</v>
      </c>
      <c r="BL69" s="5">
        <v>27929</v>
      </c>
      <c r="BM69" s="5">
        <v>27779</v>
      </c>
      <c r="BN69" s="5">
        <v>27692</v>
      </c>
      <c r="BO69" s="5">
        <v>27427</v>
      </c>
      <c r="BP69" s="5">
        <v>27633</v>
      </c>
      <c r="BQ69" s="5">
        <v>27827</v>
      </c>
      <c r="BR69" s="5">
        <v>28071</v>
      </c>
      <c r="BS69" s="5">
        <v>28057</v>
      </c>
      <c r="BT69" s="5">
        <v>28196</v>
      </c>
      <c r="BU69" s="5">
        <v>28614</v>
      </c>
      <c r="BV69" s="5">
        <v>28724</v>
      </c>
      <c r="BW69" s="5">
        <v>27824</v>
      </c>
      <c r="BX69" s="5">
        <v>28886</v>
      </c>
      <c r="BY69" s="5">
        <v>28773</v>
      </c>
      <c r="BZ69" s="5">
        <v>29756</v>
      </c>
      <c r="CA69" s="5">
        <v>30443</v>
      </c>
      <c r="CB69" s="5">
        <v>29780</v>
      </c>
      <c r="CC69" s="5">
        <v>29989</v>
      </c>
      <c r="CD69" s="5">
        <v>30708</v>
      </c>
      <c r="CE69" s="5">
        <v>31385</v>
      </c>
      <c r="CF69" s="5">
        <v>31739</v>
      </c>
      <c r="CG69" s="5">
        <v>32284</v>
      </c>
      <c r="CH69" s="5">
        <v>32113</v>
      </c>
      <c r="CI69" s="5">
        <v>32690</v>
      </c>
      <c r="CJ69" s="5">
        <v>31851</v>
      </c>
      <c r="CK69" s="5">
        <v>31047</v>
      </c>
      <c r="CL69" s="5">
        <v>31566</v>
      </c>
      <c r="CM69" s="5">
        <v>31481</v>
      </c>
      <c r="CN69" s="5">
        <v>32059</v>
      </c>
      <c r="CO69" s="5">
        <v>31741</v>
      </c>
      <c r="CP69" s="5">
        <v>31920</v>
      </c>
      <c r="CQ69" s="5">
        <v>31630</v>
      </c>
      <c r="CR69" s="5">
        <v>31411</v>
      </c>
      <c r="CS69" s="5">
        <v>31704</v>
      </c>
      <c r="CT69" s="5">
        <v>31787</v>
      </c>
      <c r="CU69" s="5">
        <v>30588</v>
      </c>
      <c r="CV69" s="5">
        <v>30918</v>
      </c>
      <c r="CW69" s="5">
        <v>31059</v>
      </c>
      <c r="CX69" s="5">
        <v>31167</v>
      </c>
      <c r="CY69" s="5">
        <v>31726</v>
      </c>
      <c r="CZ69" s="5">
        <v>30623</v>
      </c>
      <c r="DA69" s="5">
        <v>30285</v>
      </c>
      <c r="DB69" s="5">
        <v>30029</v>
      </c>
      <c r="DC69" s="5">
        <v>30501</v>
      </c>
      <c r="DD69" s="5">
        <v>30691</v>
      </c>
      <c r="DE69" s="5">
        <v>30209</v>
      </c>
      <c r="DF69" s="5">
        <v>30172</v>
      </c>
      <c r="DG69" s="5">
        <v>30542</v>
      </c>
      <c r="DH69" s="5">
        <v>30695</v>
      </c>
      <c r="DI69" s="5">
        <v>30690</v>
      </c>
      <c r="DJ69" s="5">
        <v>30971</v>
      </c>
      <c r="DK69" s="5">
        <v>30938</v>
      </c>
      <c r="DL69" s="5">
        <v>30479</v>
      </c>
      <c r="DM69" s="5">
        <v>29737</v>
      </c>
      <c r="DN69" s="5">
        <v>29819</v>
      </c>
      <c r="DO69" s="5">
        <v>29811</v>
      </c>
      <c r="DP69" s="5">
        <v>29134</v>
      </c>
      <c r="DQ69" s="5">
        <v>28065</v>
      </c>
      <c r="DR69" s="5">
        <v>26379</v>
      </c>
      <c r="DS69" s="5">
        <v>24139</v>
      </c>
      <c r="DT69" s="5">
        <v>23714</v>
      </c>
      <c r="DU69" s="5">
        <v>24047</v>
      </c>
      <c r="DV69" s="5">
        <v>23640</v>
      </c>
      <c r="DW69" s="5">
        <v>24809</v>
      </c>
      <c r="DX69" s="5">
        <v>26116</v>
      </c>
      <c r="DY69" s="5">
        <v>26703</v>
      </c>
      <c r="DZ69" s="5">
        <v>26309</v>
      </c>
      <c r="EA69" s="5">
        <v>26959</v>
      </c>
      <c r="EB69" s="5">
        <v>27587</v>
      </c>
      <c r="EC69" s="5">
        <v>27407</v>
      </c>
      <c r="ED69" s="5">
        <v>27878</v>
      </c>
      <c r="EE69" s="5">
        <v>27241</v>
      </c>
      <c r="EF69" s="5">
        <v>27138</v>
      </c>
      <c r="EG69" s="5">
        <v>26738</v>
      </c>
      <c r="EH69" s="5">
        <v>27365</v>
      </c>
      <c r="EI69" s="5">
        <v>27680</v>
      </c>
      <c r="EJ69" s="5">
        <v>28300</v>
      </c>
      <c r="EK69" s="5">
        <v>28879</v>
      </c>
      <c r="EL69" s="5">
        <v>28915</v>
      </c>
      <c r="EM69" s="5">
        <v>29051</v>
      </c>
      <c r="EN69" s="5">
        <v>29379</v>
      </c>
      <c r="EO69" s="5">
        <v>29562</v>
      </c>
      <c r="EP69" s="5">
        <v>29812</v>
      </c>
      <c r="EQ69" s="5">
        <v>30486</v>
      </c>
      <c r="ER69" s="5">
        <v>31040</v>
      </c>
      <c r="ES69" s="5">
        <v>30520</v>
      </c>
      <c r="ET69" s="5">
        <v>30838</v>
      </c>
      <c r="EU69" s="5">
        <v>30495</v>
      </c>
      <c r="EV69" s="5">
        <v>30270</v>
      </c>
      <c r="EW69" s="5">
        <v>30083</v>
      </c>
      <c r="EX69" s="5">
        <v>30040</v>
      </c>
      <c r="EY69" s="5">
        <v>31262</v>
      </c>
      <c r="EZ69" s="5">
        <v>31433</v>
      </c>
      <c r="FA69" s="5">
        <v>31465</v>
      </c>
      <c r="FB69" s="5">
        <v>31771</v>
      </c>
      <c r="FC69" s="5">
        <v>31122</v>
      </c>
      <c r="FD69" s="5">
        <v>30845</v>
      </c>
      <c r="FE69" s="5">
        <v>30983</v>
      </c>
      <c r="FF69" s="5">
        <v>30691</v>
      </c>
      <c r="FG69" s="5">
        <v>30952</v>
      </c>
      <c r="FH69" s="5">
        <v>30916</v>
      </c>
      <c r="FI69" s="5">
        <v>31305</v>
      </c>
      <c r="FJ69" s="5">
        <v>31223</v>
      </c>
      <c r="FK69" s="5">
        <v>30778</v>
      </c>
      <c r="FL69" s="5">
        <v>20340</v>
      </c>
      <c r="FM69" s="5">
        <v>28316</v>
      </c>
      <c r="FN69" s="5">
        <v>29247</v>
      </c>
      <c r="FO69" s="5">
        <v>29114</v>
      </c>
      <c r="FP69" s="5">
        <v>30313</v>
      </c>
      <c r="FQ69" s="5">
        <v>29747</v>
      </c>
      <c r="FR69" s="5">
        <v>30186</v>
      </c>
      <c r="FS69" s="5">
        <v>31142</v>
      </c>
      <c r="FT69" s="5">
        <v>31695</v>
      </c>
      <c r="FU69" s="5">
        <v>32025</v>
      </c>
      <c r="FV69" s="5">
        <v>32646</v>
      </c>
      <c r="FW69" s="5">
        <v>32530</v>
      </c>
      <c r="FX69" s="5">
        <v>32611</v>
      </c>
      <c r="FY69" s="5">
        <v>32653</v>
      </c>
      <c r="FZ69" s="5">
        <v>32233</v>
      </c>
      <c r="GA69" s="6">
        <v>31965.05</v>
      </c>
      <c r="GB69" s="6">
        <v>31851.68</v>
      </c>
      <c r="GC69" s="6">
        <v>31869.72</v>
      </c>
      <c r="GD69" s="6">
        <v>31969.71</v>
      </c>
      <c r="GE69" s="6">
        <v>32158.37</v>
      </c>
      <c r="GF69" s="6">
        <v>32674.400000000001</v>
      </c>
      <c r="GG69" s="6">
        <v>33085.519999999997</v>
      </c>
      <c r="GH69" s="6">
        <v>33437.129999999997</v>
      </c>
      <c r="GI69" s="6">
        <v>33675.660000000003</v>
      </c>
      <c r="GJ69" s="6">
        <v>33825.86</v>
      </c>
      <c r="GK69" s="6">
        <v>34022.339999999997</v>
      </c>
      <c r="GL69" s="6">
        <v>34225.230000000003</v>
      </c>
      <c r="GM69" s="6">
        <v>34476.57</v>
      </c>
      <c r="GN69" s="6">
        <v>34748.83</v>
      </c>
      <c r="GO69" s="6">
        <v>35061.199999999997</v>
      </c>
      <c r="GP69" s="6">
        <v>35371.71</v>
      </c>
      <c r="GQ69" s="6">
        <v>35686.19</v>
      </c>
      <c r="GR69" s="6">
        <v>36374.21</v>
      </c>
      <c r="GS69" s="6">
        <v>36868.14</v>
      </c>
      <c r="GT69" s="6">
        <v>37230.800000000003</v>
      </c>
      <c r="GU69" s="6">
        <v>37368.33</v>
      </c>
      <c r="GV69" s="6">
        <v>37256.43</v>
      </c>
      <c r="GW69" s="6">
        <v>37340.199999999997</v>
      </c>
      <c r="GX69" s="6">
        <v>37472.03</v>
      </c>
      <c r="GY69" s="6">
        <v>37588.339999999997</v>
      </c>
      <c r="GZ69" s="6">
        <v>37887.85</v>
      </c>
      <c r="HA69" s="6">
        <v>38131.25</v>
      </c>
      <c r="HB69" s="6">
        <v>38309.129999999997</v>
      </c>
      <c r="HC69" s="6">
        <v>38485.730000000003</v>
      </c>
      <c r="HD69" s="6">
        <v>38572.82</v>
      </c>
      <c r="HE69" s="6">
        <v>38729.019999999997</v>
      </c>
      <c r="HF69" s="6">
        <v>38897.78</v>
      </c>
      <c r="HG69" s="6">
        <v>39056.269999999997</v>
      </c>
      <c r="HH69" s="6">
        <v>39154.21</v>
      </c>
      <c r="HI69" s="6">
        <v>39265.32</v>
      </c>
      <c r="HJ69" s="6">
        <v>39402.699999999997</v>
      </c>
      <c r="HK69" s="6">
        <v>39603.769999999997</v>
      </c>
      <c r="HL69" s="6">
        <v>39799.14</v>
      </c>
      <c r="HM69" s="6">
        <v>39992.879999999997</v>
      </c>
      <c r="HN69" s="6">
        <v>40156.17</v>
      </c>
      <c r="HO69" t="s">
        <v>240</v>
      </c>
      <c r="HP69" t="b">
        <v>1</v>
      </c>
      <c r="HQ69" s="4" t="s">
        <v>241</v>
      </c>
      <c r="HR69" t="s">
        <v>242</v>
      </c>
      <c r="HS69">
        <v>2023</v>
      </c>
      <c r="HT69">
        <v>4</v>
      </c>
      <c r="HU69" t="s">
        <v>242</v>
      </c>
      <c r="HV69" s="4" t="s">
        <v>322</v>
      </c>
      <c r="HW69" s="4" t="s">
        <v>323</v>
      </c>
      <c r="HX69" t="s">
        <v>245</v>
      </c>
      <c r="HY69" t="s">
        <v>324</v>
      </c>
      <c r="HZ69" t="s">
        <v>1199</v>
      </c>
    </row>
    <row r="70" spans="1:234">
      <c r="A70" t="s">
        <v>234</v>
      </c>
      <c r="B70" t="s">
        <v>325</v>
      </c>
      <c r="C70" t="s">
        <v>1198</v>
      </c>
      <c r="D70" t="s">
        <v>308</v>
      </c>
      <c r="E70" t="s">
        <v>242</v>
      </c>
      <c r="F70" t="s">
        <v>239</v>
      </c>
      <c r="G70" s="5">
        <v>5.8</v>
      </c>
      <c r="H70" s="5">
        <v>6.3</v>
      </c>
      <c r="I70" s="5">
        <v>7.1</v>
      </c>
      <c r="J70" s="5">
        <v>8</v>
      </c>
      <c r="K70" s="5">
        <v>8.9</v>
      </c>
      <c r="L70" s="5">
        <v>9.6</v>
      </c>
      <c r="M70" s="5">
        <v>9.9</v>
      </c>
      <c r="N70" s="5">
        <v>10.199999999999999</v>
      </c>
      <c r="O70" s="5">
        <v>10.4</v>
      </c>
      <c r="P70" s="5">
        <v>10.6</v>
      </c>
      <c r="Q70" s="5">
        <v>10.8</v>
      </c>
      <c r="R70" s="5">
        <v>11.1</v>
      </c>
      <c r="S70" s="5">
        <v>11.3</v>
      </c>
      <c r="T70" s="5">
        <v>11.4</v>
      </c>
      <c r="U70" s="5">
        <v>11.5</v>
      </c>
      <c r="V70" s="5">
        <v>11.7</v>
      </c>
      <c r="W70" s="5">
        <v>11.8</v>
      </c>
      <c r="X70" s="5">
        <v>11.9</v>
      </c>
      <c r="Y70" s="5">
        <v>11.7</v>
      </c>
      <c r="Z70" s="5">
        <v>11.6</v>
      </c>
      <c r="AA70" s="5">
        <v>11.5</v>
      </c>
      <c r="AB70" s="5">
        <v>11.4</v>
      </c>
      <c r="AC70" s="5">
        <v>11.3</v>
      </c>
      <c r="AD70" s="5">
        <v>11.3</v>
      </c>
      <c r="AE70" s="5">
        <v>11.3</v>
      </c>
      <c r="AF70" s="5">
        <v>11.3</v>
      </c>
      <c r="AG70" s="5">
        <v>11.4</v>
      </c>
      <c r="AH70" s="5">
        <v>11.3</v>
      </c>
      <c r="AI70" s="5">
        <v>11.1</v>
      </c>
      <c r="AJ70" s="5">
        <v>10.7</v>
      </c>
      <c r="AK70" s="5">
        <v>10.199999999999999</v>
      </c>
      <c r="AL70" s="5">
        <v>9.6999999999999993</v>
      </c>
      <c r="AM70" s="5">
        <v>9.1999999999999993</v>
      </c>
      <c r="AN70" s="5">
        <v>8.6999999999999993</v>
      </c>
      <c r="AO70" s="5">
        <v>8.4</v>
      </c>
      <c r="AP70" s="5">
        <v>8</v>
      </c>
      <c r="AQ70" s="5">
        <v>7.6</v>
      </c>
      <c r="AR70" s="5">
        <v>7.2</v>
      </c>
      <c r="AS70" s="5">
        <v>7.1</v>
      </c>
      <c r="AT70" s="5">
        <v>7</v>
      </c>
      <c r="AU70" s="5">
        <v>6.9</v>
      </c>
      <c r="AV70" s="5">
        <v>6.9</v>
      </c>
      <c r="AW70" s="5">
        <v>7.1</v>
      </c>
      <c r="AX70" s="5">
        <v>7.5</v>
      </c>
      <c r="AY70" s="5">
        <v>8</v>
      </c>
      <c r="AZ70" s="5">
        <v>8.6999999999999993</v>
      </c>
      <c r="BA70" s="5">
        <v>9.1999999999999993</v>
      </c>
      <c r="BB70" s="5">
        <v>9.5</v>
      </c>
      <c r="BC70" s="5">
        <v>9.6999999999999993</v>
      </c>
      <c r="BD70" s="5">
        <v>9.8000000000000007</v>
      </c>
      <c r="BE70" s="5">
        <v>9.9</v>
      </c>
      <c r="BF70" s="5">
        <v>10.4</v>
      </c>
      <c r="BG70" s="5">
        <v>10.6</v>
      </c>
      <c r="BH70" s="5">
        <v>10.4</v>
      </c>
      <c r="BI70" s="5">
        <v>10.199999999999999</v>
      </c>
      <c r="BJ70" s="5">
        <v>10.3</v>
      </c>
      <c r="BK70" s="5">
        <v>9.9</v>
      </c>
      <c r="BL70" s="5">
        <v>9.6999999999999993</v>
      </c>
      <c r="BM70" s="5">
        <v>9.4</v>
      </c>
      <c r="BN70" s="5">
        <v>9</v>
      </c>
      <c r="BO70" s="5">
        <v>8.9</v>
      </c>
      <c r="BP70" s="5">
        <v>8.6999999999999993</v>
      </c>
      <c r="BQ70" s="5">
        <v>8.6</v>
      </c>
      <c r="BR70" s="5">
        <v>8.3000000000000007</v>
      </c>
      <c r="BS70" s="5">
        <v>8.1999999999999993</v>
      </c>
      <c r="BT70" s="5">
        <v>8.3000000000000007</v>
      </c>
      <c r="BU70" s="5">
        <v>8.1</v>
      </c>
      <c r="BV70" s="5">
        <v>7.8</v>
      </c>
      <c r="BW70" s="5">
        <v>7.3</v>
      </c>
      <c r="BX70" s="5">
        <v>7.2</v>
      </c>
      <c r="BY70" s="5">
        <v>6.8</v>
      </c>
      <c r="BZ70" s="5">
        <v>6.5</v>
      </c>
      <c r="CA70" s="5">
        <v>6.4</v>
      </c>
      <c r="CB70" s="5">
        <v>6.3</v>
      </c>
      <c r="CC70" s="5">
        <v>6.2</v>
      </c>
      <c r="CD70" s="5">
        <v>6.1</v>
      </c>
      <c r="CE70" s="5">
        <v>6.2</v>
      </c>
      <c r="CF70" s="5">
        <v>6</v>
      </c>
      <c r="CG70" s="5">
        <v>5.9</v>
      </c>
      <c r="CH70" s="5">
        <v>5.8</v>
      </c>
      <c r="CI70" s="5">
        <v>5.8</v>
      </c>
      <c r="CJ70" s="5">
        <v>5.5</v>
      </c>
      <c r="CK70" s="5">
        <v>5.3</v>
      </c>
      <c r="CL70" s="5">
        <v>5.2</v>
      </c>
      <c r="CM70" s="5">
        <v>5.0999999999999996</v>
      </c>
      <c r="CN70" s="5">
        <v>5</v>
      </c>
      <c r="CO70" s="5">
        <v>5.0999999999999996</v>
      </c>
      <c r="CP70" s="5">
        <v>5.2</v>
      </c>
      <c r="CQ70" s="5">
        <v>5.2</v>
      </c>
      <c r="CR70" s="5">
        <v>5.2</v>
      </c>
      <c r="CS70" s="5">
        <v>5.3</v>
      </c>
      <c r="CT70" s="5">
        <v>5.0999999999999996</v>
      </c>
      <c r="CU70" s="5">
        <v>5.2</v>
      </c>
      <c r="CV70" s="5">
        <v>4.9000000000000004</v>
      </c>
      <c r="CW70" s="5">
        <v>5</v>
      </c>
      <c r="CX70" s="5">
        <v>4.9000000000000004</v>
      </c>
      <c r="CY70" s="5">
        <v>4.8</v>
      </c>
      <c r="CZ70" s="5">
        <v>4.8</v>
      </c>
      <c r="DA70" s="5">
        <v>4.7</v>
      </c>
      <c r="DB70" s="5">
        <v>4.7</v>
      </c>
      <c r="DC70" s="5">
        <v>4.7</v>
      </c>
      <c r="DD70" s="5">
        <v>4.8</v>
      </c>
      <c r="DE70" s="5">
        <v>4.7</v>
      </c>
      <c r="DF70" s="5">
        <v>5.0999999999999996</v>
      </c>
      <c r="DG70" s="5">
        <v>5.2</v>
      </c>
      <c r="DH70" s="5">
        <v>5.5</v>
      </c>
      <c r="DI70" s="5">
        <v>5.5</v>
      </c>
      <c r="DJ70" s="5">
        <v>5.5</v>
      </c>
      <c r="DK70" s="5">
        <v>5.5</v>
      </c>
      <c r="DL70" s="5">
        <v>5.4</v>
      </c>
      <c r="DM70" s="5">
        <v>5.3</v>
      </c>
      <c r="DN70" s="5">
        <v>5.2</v>
      </c>
      <c r="DO70" s="5">
        <v>5.2</v>
      </c>
      <c r="DP70" s="5">
        <v>5.4</v>
      </c>
      <c r="DQ70" s="5">
        <v>5.9</v>
      </c>
      <c r="DR70" s="5">
        <v>6.4</v>
      </c>
      <c r="DS70" s="5">
        <v>7.1</v>
      </c>
      <c r="DT70" s="5">
        <v>7.8</v>
      </c>
      <c r="DU70" s="5">
        <v>7.8</v>
      </c>
      <c r="DV70" s="5">
        <v>7.8</v>
      </c>
      <c r="DW70" s="5">
        <v>8</v>
      </c>
      <c r="DX70" s="5">
        <v>7.9</v>
      </c>
      <c r="DY70" s="5">
        <v>7.8</v>
      </c>
      <c r="DZ70" s="5">
        <v>7.9</v>
      </c>
      <c r="EA70" s="5">
        <v>7.8</v>
      </c>
      <c r="EB70" s="5">
        <v>7.9</v>
      </c>
      <c r="EC70" s="5">
        <v>8.3000000000000007</v>
      </c>
      <c r="ED70" s="5">
        <v>8.4</v>
      </c>
      <c r="EE70" s="5">
        <v>8.1999999999999993</v>
      </c>
      <c r="EF70" s="5">
        <v>8</v>
      </c>
      <c r="EG70" s="5">
        <v>7.9</v>
      </c>
      <c r="EH70" s="5">
        <v>7.8</v>
      </c>
      <c r="EI70" s="5">
        <v>7.9</v>
      </c>
      <c r="EJ70" s="5">
        <v>7.8</v>
      </c>
      <c r="EK70" s="5">
        <v>7.6</v>
      </c>
      <c r="EL70" s="5">
        <v>7.2</v>
      </c>
      <c r="EM70" s="5">
        <v>6.8</v>
      </c>
      <c r="EN70" s="5">
        <v>6.3</v>
      </c>
      <c r="EO70" s="5">
        <v>6</v>
      </c>
      <c r="EP70" s="5">
        <v>5.7</v>
      </c>
      <c r="EQ70" s="5">
        <v>5.6</v>
      </c>
      <c r="ER70" s="5">
        <v>5.6</v>
      </c>
      <c r="ES70" s="5">
        <v>5.4</v>
      </c>
      <c r="ET70" s="5">
        <v>5.0999999999999996</v>
      </c>
      <c r="EU70" s="5">
        <v>5.0999999999999996</v>
      </c>
      <c r="EV70" s="5">
        <v>4.9000000000000004</v>
      </c>
      <c r="EW70" s="5">
        <v>4.9000000000000004</v>
      </c>
      <c r="EX70" s="5">
        <v>4.8</v>
      </c>
      <c r="EY70" s="5">
        <v>4.5999999999999996</v>
      </c>
      <c r="EZ70" s="5">
        <v>4.5</v>
      </c>
      <c r="FA70" s="5">
        <v>4.3</v>
      </c>
      <c r="FB70" s="5">
        <v>4.4000000000000004</v>
      </c>
      <c r="FC70" s="5">
        <v>4.3</v>
      </c>
      <c r="FD70" s="5">
        <v>4.0999999999999996</v>
      </c>
      <c r="FE70" s="5">
        <v>4.2</v>
      </c>
      <c r="FF70" s="5">
        <v>4.0999999999999996</v>
      </c>
      <c r="FG70" s="5">
        <v>3.9</v>
      </c>
      <c r="FH70" s="5">
        <v>3.9</v>
      </c>
      <c r="FI70" s="5">
        <v>3.9</v>
      </c>
      <c r="FJ70" s="5">
        <v>3.9</v>
      </c>
      <c r="FK70" s="5">
        <v>4.0999999999999996</v>
      </c>
      <c r="FL70" s="5">
        <v>4.2</v>
      </c>
      <c r="FM70" s="5">
        <v>4.9000000000000004</v>
      </c>
      <c r="FN70" s="5">
        <v>5.3</v>
      </c>
      <c r="FO70" s="5">
        <v>5.0999999999999996</v>
      </c>
      <c r="FP70" s="5">
        <v>4.8</v>
      </c>
      <c r="FQ70" s="5">
        <v>4.4000000000000004</v>
      </c>
      <c r="FR70" s="5">
        <v>4.2</v>
      </c>
      <c r="FS70" s="5">
        <v>3.9</v>
      </c>
      <c r="FT70" s="5">
        <v>3.9</v>
      </c>
      <c r="FU70" s="5">
        <v>3.8</v>
      </c>
      <c r="FV70" s="5">
        <v>3.9</v>
      </c>
      <c r="FW70" s="5">
        <v>3.9</v>
      </c>
      <c r="FX70" s="5">
        <v>4.2</v>
      </c>
      <c r="FY70" s="5">
        <v>4.0999999999999996</v>
      </c>
      <c r="FZ70" s="5">
        <v>3.8</v>
      </c>
      <c r="GA70" s="6">
        <v>3.9471409999999998</v>
      </c>
      <c r="GB70" s="6">
        <v>4.0189519999999996</v>
      </c>
      <c r="GC70" s="6">
        <v>4.0428709999999999</v>
      </c>
      <c r="GD70" s="6">
        <v>4.0428610000000003</v>
      </c>
      <c r="GE70" s="6">
        <v>4.0094589999999997</v>
      </c>
      <c r="GF70" s="6">
        <v>3.6901739999999998</v>
      </c>
      <c r="GG70" s="6">
        <v>3.593674</v>
      </c>
      <c r="GH70" s="6">
        <v>3.5064489999999999</v>
      </c>
      <c r="GI70" s="6">
        <v>3.5285959999999998</v>
      </c>
      <c r="GJ70" s="6">
        <v>3.463733</v>
      </c>
      <c r="GK70" s="6">
        <v>3.518151</v>
      </c>
      <c r="GL70" s="6">
        <v>3.5159470000000002</v>
      </c>
      <c r="GM70" s="6">
        <v>3.541207</v>
      </c>
      <c r="GN70" s="6">
        <v>3.6210469999999999</v>
      </c>
      <c r="GO70" s="6">
        <v>3.602894</v>
      </c>
      <c r="GP70" s="6">
        <v>3.52597</v>
      </c>
      <c r="GQ70" s="6">
        <v>3.4891969999999999</v>
      </c>
      <c r="GR70" s="6">
        <v>3.2911039999999998</v>
      </c>
      <c r="GS70" s="6">
        <v>3.2096900000000002</v>
      </c>
      <c r="GT70" s="6">
        <v>3.080597</v>
      </c>
      <c r="GU70" s="6">
        <v>3.079256</v>
      </c>
      <c r="GV70" s="6">
        <v>3.0754280000000001</v>
      </c>
      <c r="GW70" s="6">
        <v>3.1684589999999999</v>
      </c>
      <c r="GX70" s="6">
        <v>3.2083520000000001</v>
      </c>
      <c r="GY70" s="6">
        <v>3.2482730000000002</v>
      </c>
      <c r="GZ70" s="6">
        <v>3.2235079999999998</v>
      </c>
      <c r="HA70" s="6">
        <v>3.1999360000000001</v>
      </c>
      <c r="HB70" s="6">
        <v>3.1416659999999998</v>
      </c>
      <c r="HC70" s="6">
        <v>3.1471230000000001</v>
      </c>
      <c r="HD70" s="6">
        <v>3.0826980000000002</v>
      </c>
      <c r="HE70" s="6">
        <v>3.0508440000000001</v>
      </c>
      <c r="HF70" s="6">
        <v>2.9943599999999999</v>
      </c>
      <c r="HG70" s="6">
        <v>2.9770660000000002</v>
      </c>
      <c r="HH70" s="6">
        <v>3.0108229999999998</v>
      </c>
      <c r="HI70" s="6">
        <v>3.0137870000000002</v>
      </c>
      <c r="HJ70" s="6">
        <v>3.008286</v>
      </c>
      <c r="HK70" s="6">
        <v>2.9996779999999998</v>
      </c>
      <c r="HL70" s="6">
        <v>2.9857629999999999</v>
      </c>
      <c r="HM70" s="6">
        <v>2.9458540000000002</v>
      </c>
      <c r="HN70" s="6">
        <v>2.9314049999999998</v>
      </c>
      <c r="HO70" t="s">
        <v>240</v>
      </c>
      <c r="HP70" t="b">
        <v>1</v>
      </c>
      <c r="HQ70" t="s">
        <v>242</v>
      </c>
      <c r="HR70" t="s">
        <v>242</v>
      </c>
      <c r="HS70">
        <v>2023</v>
      </c>
      <c r="HT70">
        <v>4</v>
      </c>
      <c r="HU70" t="s">
        <v>242</v>
      </c>
      <c r="HV70" t="s">
        <v>326</v>
      </c>
      <c r="HW70" s="4" t="s">
        <v>327</v>
      </c>
      <c r="HX70" t="s">
        <v>245</v>
      </c>
      <c r="HY70" t="s">
        <v>328</v>
      </c>
      <c r="HZ70" t="s">
        <v>1199</v>
      </c>
    </row>
    <row r="71" spans="1:234">
      <c r="A71" t="s">
        <v>234</v>
      </c>
      <c r="B71" t="s">
        <v>329</v>
      </c>
      <c r="C71" t="s">
        <v>1198</v>
      </c>
      <c r="D71" t="s">
        <v>242</v>
      </c>
      <c r="E71" t="s">
        <v>330</v>
      </c>
      <c r="F71" t="s">
        <v>239</v>
      </c>
      <c r="G71" s="5">
        <v>1558</v>
      </c>
      <c r="H71" s="5">
        <v>1700</v>
      </c>
      <c r="I71" s="5">
        <v>1905</v>
      </c>
      <c r="J71" s="5">
        <v>2169</v>
      </c>
      <c r="K71" s="5">
        <v>2403</v>
      </c>
      <c r="L71" s="5">
        <v>2588</v>
      </c>
      <c r="M71" s="5">
        <v>2684</v>
      </c>
      <c r="N71" s="5">
        <v>2761</v>
      </c>
      <c r="O71" s="5">
        <v>2803</v>
      </c>
      <c r="P71" s="5">
        <v>2841</v>
      </c>
      <c r="Q71" s="5">
        <v>2897</v>
      </c>
      <c r="R71" s="5">
        <v>2960</v>
      </c>
      <c r="S71" s="5">
        <v>2998</v>
      </c>
      <c r="T71" s="5">
        <v>3049</v>
      </c>
      <c r="U71" s="5">
        <v>3109</v>
      </c>
      <c r="V71" s="5">
        <v>3167</v>
      </c>
      <c r="W71" s="5">
        <v>3243</v>
      </c>
      <c r="X71" s="5">
        <v>3265</v>
      </c>
      <c r="Y71" s="5">
        <v>3238</v>
      </c>
      <c r="Z71" s="5">
        <v>3217</v>
      </c>
      <c r="AA71" s="5">
        <v>3180</v>
      </c>
      <c r="AB71" s="5">
        <v>3152</v>
      </c>
      <c r="AC71" s="5">
        <v>3137</v>
      </c>
      <c r="AD71" s="5">
        <v>3135</v>
      </c>
      <c r="AE71" s="5">
        <v>3150</v>
      </c>
      <c r="AF71" s="5">
        <v>3159</v>
      </c>
      <c r="AG71" s="5">
        <v>3177</v>
      </c>
      <c r="AH71" s="5">
        <v>3156</v>
      </c>
      <c r="AI71" s="5">
        <v>3113</v>
      </c>
      <c r="AJ71" s="5">
        <v>3021</v>
      </c>
      <c r="AK71" s="5">
        <v>2885</v>
      </c>
      <c r="AL71" s="5">
        <v>2741</v>
      </c>
      <c r="AM71" s="5">
        <v>2613</v>
      </c>
      <c r="AN71" s="5">
        <v>2490</v>
      </c>
      <c r="AO71" s="5">
        <v>2385</v>
      </c>
      <c r="AP71" s="5">
        <v>2293</v>
      </c>
      <c r="AQ71" s="5">
        <v>2179</v>
      </c>
      <c r="AR71" s="5">
        <v>2083</v>
      </c>
      <c r="AS71" s="5">
        <v>2045</v>
      </c>
      <c r="AT71" s="5">
        <v>2021</v>
      </c>
      <c r="AU71" s="5">
        <v>2004</v>
      </c>
      <c r="AV71" s="5">
        <v>2002</v>
      </c>
      <c r="AW71" s="5">
        <v>2049</v>
      </c>
      <c r="AX71" s="5">
        <v>2158</v>
      </c>
      <c r="AY71" s="5">
        <v>2306</v>
      </c>
      <c r="AZ71" s="5">
        <v>2492</v>
      </c>
      <c r="BA71" s="5">
        <v>2624</v>
      </c>
      <c r="BB71" s="5">
        <v>2697</v>
      </c>
      <c r="BC71" s="5">
        <v>2762</v>
      </c>
      <c r="BD71" s="5">
        <v>2777</v>
      </c>
      <c r="BE71" s="5">
        <v>2815</v>
      </c>
      <c r="BF71" s="5">
        <v>2932</v>
      </c>
      <c r="BG71" s="5">
        <v>3004</v>
      </c>
      <c r="BH71" s="5">
        <v>2931</v>
      </c>
      <c r="BI71" s="5">
        <v>2890</v>
      </c>
      <c r="BJ71" s="5">
        <v>2892</v>
      </c>
      <c r="BK71" s="5">
        <v>2806</v>
      </c>
      <c r="BL71" s="5">
        <v>2736</v>
      </c>
      <c r="BM71" s="5">
        <v>2639</v>
      </c>
      <c r="BN71" s="5">
        <v>2521</v>
      </c>
      <c r="BO71" s="5">
        <v>2497</v>
      </c>
      <c r="BP71" s="5">
        <v>2445</v>
      </c>
      <c r="BQ71" s="5">
        <v>2447</v>
      </c>
      <c r="BR71" s="5">
        <v>2353</v>
      </c>
      <c r="BS71" s="5">
        <v>2330</v>
      </c>
      <c r="BT71" s="5">
        <v>2340</v>
      </c>
      <c r="BU71" s="5">
        <v>2285</v>
      </c>
      <c r="BV71" s="5">
        <v>2229</v>
      </c>
      <c r="BW71" s="5">
        <v>2085</v>
      </c>
      <c r="BX71" s="5">
        <v>2051</v>
      </c>
      <c r="BY71" s="5">
        <v>1951</v>
      </c>
      <c r="BZ71" s="5">
        <v>1864</v>
      </c>
      <c r="CA71" s="5">
        <v>1813</v>
      </c>
      <c r="CB71" s="5">
        <v>1791</v>
      </c>
      <c r="CC71" s="5">
        <v>1786</v>
      </c>
      <c r="CD71" s="5">
        <v>1764</v>
      </c>
      <c r="CE71" s="5">
        <v>1780</v>
      </c>
      <c r="CF71" s="5">
        <v>1743</v>
      </c>
      <c r="CG71" s="5">
        <v>1702</v>
      </c>
      <c r="CH71" s="5">
        <v>1684</v>
      </c>
      <c r="CI71" s="5">
        <v>1682</v>
      </c>
      <c r="CJ71" s="5">
        <v>1599</v>
      </c>
      <c r="CK71" s="5">
        <v>1548</v>
      </c>
      <c r="CL71" s="5">
        <v>1520</v>
      </c>
      <c r="CM71" s="5">
        <v>1481</v>
      </c>
      <c r="CN71" s="5">
        <v>1468</v>
      </c>
      <c r="CO71" s="5">
        <v>1487</v>
      </c>
      <c r="CP71" s="5">
        <v>1520</v>
      </c>
      <c r="CQ71" s="5">
        <v>1515</v>
      </c>
      <c r="CR71" s="5">
        <v>1520</v>
      </c>
      <c r="CS71" s="5">
        <v>1566</v>
      </c>
      <c r="CT71" s="5">
        <v>1516</v>
      </c>
      <c r="CU71" s="5">
        <v>1531</v>
      </c>
      <c r="CV71" s="5">
        <v>1467</v>
      </c>
      <c r="CW71" s="5">
        <v>1502</v>
      </c>
      <c r="CX71" s="5">
        <v>1457</v>
      </c>
      <c r="CY71" s="5">
        <v>1434</v>
      </c>
      <c r="CZ71" s="5">
        <v>1437</v>
      </c>
      <c r="DA71" s="5">
        <v>1401</v>
      </c>
      <c r="DB71" s="5">
        <v>1423</v>
      </c>
      <c r="DC71" s="5">
        <v>1416</v>
      </c>
      <c r="DD71" s="5">
        <v>1437</v>
      </c>
      <c r="DE71" s="5">
        <v>1437</v>
      </c>
      <c r="DF71" s="5">
        <v>1567</v>
      </c>
      <c r="DG71" s="5">
        <v>1604</v>
      </c>
      <c r="DH71" s="5">
        <v>1685</v>
      </c>
      <c r="DI71" s="5">
        <v>1693</v>
      </c>
      <c r="DJ71" s="5">
        <v>1701</v>
      </c>
      <c r="DK71" s="5">
        <v>1704</v>
      </c>
      <c r="DL71" s="5">
        <v>1658</v>
      </c>
      <c r="DM71" s="5">
        <v>1650</v>
      </c>
      <c r="DN71" s="5">
        <v>1608</v>
      </c>
      <c r="DO71" s="5">
        <v>1622</v>
      </c>
      <c r="DP71" s="5">
        <v>1680</v>
      </c>
      <c r="DQ71" s="5">
        <v>1840</v>
      </c>
      <c r="DR71" s="5">
        <v>2003</v>
      </c>
      <c r="DS71" s="5">
        <v>2235</v>
      </c>
      <c r="DT71" s="5">
        <v>2448</v>
      </c>
      <c r="DU71" s="5">
        <v>2475</v>
      </c>
      <c r="DV71" s="5">
        <v>2453</v>
      </c>
      <c r="DW71" s="5">
        <v>2526</v>
      </c>
      <c r="DX71" s="5">
        <v>2488</v>
      </c>
      <c r="DY71" s="5">
        <v>2470</v>
      </c>
      <c r="DZ71" s="5">
        <v>2503</v>
      </c>
      <c r="EA71" s="5">
        <v>2483</v>
      </c>
      <c r="EB71" s="5">
        <v>2540</v>
      </c>
      <c r="EC71" s="5">
        <v>2662</v>
      </c>
      <c r="ED71" s="5">
        <v>2690</v>
      </c>
      <c r="EE71" s="5">
        <v>2636</v>
      </c>
      <c r="EF71" s="5">
        <v>2579</v>
      </c>
      <c r="EG71" s="5">
        <v>2542</v>
      </c>
      <c r="EH71" s="5">
        <v>2540</v>
      </c>
      <c r="EI71" s="5">
        <v>2547</v>
      </c>
      <c r="EJ71" s="5">
        <v>2523</v>
      </c>
      <c r="EK71" s="5">
        <v>2492</v>
      </c>
      <c r="EL71" s="5">
        <v>2368</v>
      </c>
      <c r="EM71" s="5">
        <v>2223</v>
      </c>
      <c r="EN71" s="5">
        <v>2073</v>
      </c>
      <c r="EO71" s="5">
        <v>1974</v>
      </c>
      <c r="EP71" s="5">
        <v>1883</v>
      </c>
      <c r="EQ71" s="5">
        <v>1840</v>
      </c>
      <c r="ER71" s="5">
        <v>1863</v>
      </c>
      <c r="ES71" s="5">
        <v>1776</v>
      </c>
      <c r="ET71" s="5">
        <v>1705</v>
      </c>
      <c r="EU71" s="5">
        <v>1705</v>
      </c>
      <c r="EV71" s="5">
        <v>1663</v>
      </c>
      <c r="EW71" s="5">
        <v>1638</v>
      </c>
      <c r="EX71" s="5">
        <v>1607</v>
      </c>
      <c r="EY71" s="5">
        <v>1551</v>
      </c>
      <c r="EZ71" s="5">
        <v>1509</v>
      </c>
      <c r="FA71" s="5">
        <v>1454</v>
      </c>
      <c r="FB71" s="5">
        <v>1490</v>
      </c>
      <c r="FC71" s="5">
        <v>1445</v>
      </c>
      <c r="FD71" s="5">
        <v>1391</v>
      </c>
      <c r="FE71" s="5">
        <v>1407</v>
      </c>
      <c r="FF71" s="5">
        <v>1395</v>
      </c>
      <c r="FG71" s="5">
        <v>1331</v>
      </c>
      <c r="FH71" s="5">
        <v>1364</v>
      </c>
      <c r="FI71" s="5">
        <v>1341</v>
      </c>
      <c r="FJ71" s="5">
        <v>1326</v>
      </c>
      <c r="FK71" s="5">
        <v>1412</v>
      </c>
      <c r="FL71" s="5">
        <v>1435</v>
      </c>
      <c r="FM71" s="5">
        <v>1698</v>
      </c>
      <c r="FN71" s="5">
        <v>1815</v>
      </c>
      <c r="FO71" s="5">
        <v>1718</v>
      </c>
      <c r="FP71" s="5">
        <v>1647</v>
      </c>
      <c r="FQ71" s="5">
        <v>1501</v>
      </c>
      <c r="FR71" s="5">
        <v>1425</v>
      </c>
      <c r="FS71" s="5">
        <v>1313</v>
      </c>
      <c r="FT71" s="5">
        <v>1351</v>
      </c>
      <c r="FU71" s="5">
        <v>1283</v>
      </c>
      <c r="FV71" s="5">
        <v>1333</v>
      </c>
      <c r="FW71" s="5">
        <v>1383</v>
      </c>
      <c r="FX71" s="5">
        <v>1460</v>
      </c>
      <c r="FY71" s="5">
        <v>1407</v>
      </c>
      <c r="FZ71" s="5">
        <v>1320</v>
      </c>
      <c r="GA71" s="6">
        <v>1359.66</v>
      </c>
      <c r="GB71" s="6">
        <v>1388.6679999999999</v>
      </c>
      <c r="GC71" s="6">
        <v>1400.961</v>
      </c>
      <c r="GD71" s="6">
        <v>1406.414</v>
      </c>
      <c r="GE71" s="6">
        <v>1400.6089999999999</v>
      </c>
      <c r="GF71" s="6">
        <v>1293.9100000000001</v>
      </c>
      <c r="GG71" s="6">
        <v>1265.0509999999999</v>
      </c>
      <c r="GH71" s="6">
        <v>1239.098</v>
      </c>
      <c r="GI71" s="6">
        <v>1251.039</v>
      </c>
      <c r="GJ71" s="6">
        <v>1231.3589999999999</v>
      </c>
      <c r="GK71" s="6">
        <v>1253.9570000000001</v>
      </c>
      <c r="GL71" s="6">
        <v>1256.367</v>
      </c>
      <c r="GM71" s="6">
        <v>1268.684</v>
      </c>
      <c r="GN71" s="6">
        <v>1302.1880000000001</v>
      </c>
      <c r="GO71" s="6">
        <v>1298.8979999999999</v>
      </c>
      <c r="GP71" s="6">
        <v>1274.3440000000001</v>
      </c>
      <c r="GQ71" s="6">
        <v>1263.828</v>
      </c>
      <c r="GR71" s="6">
        <v>1194.6990000000001</v>
      </c>
      <c r="GS71" s="6">
        <v>1167.5899999999999</v>
      </c>
      <c r="GT71" s="6">
        <v>1122.98</v>
      </c>
      <c r="GU71" s="6">
        <v>1124.7339999999999</v>
      </c>
      <c r="GV71" s="6">
        <v>1125.4690000000001</v>
      </c>
      <c r="GW71" s="6">
        <v>1161.7149999999999</v>
      </c>
      <c r="GX71" s="6">
        <v>1178.5740000000001</v>
      </c>
      <c r="GY71" s="6">
        <v>1195.5039999999999</v>
      </c>
      <c r="GZ71" s="6">
        <v>1188.5820000000001</v>
      </c>
      <c r="HA71" s="6">
        <v>1182.0119999999999</v>
      </c>
      <c r="HB71" s="6">
        <v>1162.5740000000001</v>
      </c>
      <c r="HC71" s="6">
        <v>1166.6880000000001</v>
      </c>
      <c r="HD71" s="6">
        <v>1144.8589999999999</v>
      </c>
      <c r="HE71" s="6">
        <v>1135.066</v>
      </c>
      <c r="HF71" s="6">
        <v>1116.0550000000001</v>
      </c>
      <c r="HG71" s="6">
        <v>1111.4380000000001</v>
      </c>
      <c r="HH71" s="6">
        <v>1125.9490000000001</v>
      </c>
      <c r="HI71" s="6">
        <v>1128.7460000000001</v>
      </c>
      <c r="HJ71" s="6">
        <v>1128.2619999999999</v>
      </c>
      <c r="HK71" s="6">
        <v>1126.6759999999999</v>
      </c>
      <c r="HL71" s="6">
        <v>1122.8710000000001</v>
      </c>
      <c r="HM71" s="6">
        <v>1109.23</v>
      </c>
      <c r="HN71" s="6">
        <v>1105.0740000000001</v>
      </c>
      <c r="HO71" t="s">
        <v>240</v>
      </c>
      <c r="HP71" t="b">
        <v>1</v>
      </c>
      <c r="HQ71" t="s">
        <v>242</v>
      </c>
      <c r="HR71" t="s">
        <v>242</v>
      </c>
      <c r="HS71">
        <v>2023</v>
      </c>
      <c r="HT71">
        <v>4</v>
      </c>
      <c r="HU71" t="s">
        <v>242</v>
      </c>
      <c r="HV71" t="s">
        <v>331</v>
      </c>
      <c r="HW71" s="4" t="s">
        <v>332</v>
      </c>
      <c r="HX71" t="s">
        <v>245</v>
      </c>
      <c r="HY71" t="s">
        <v>333</v>
      </c>
      <c r="HZ71" t="s">
        <v>1199</v>
      </c>
    </row>
    <row r="72" spans="1:234">
      <c r="A72" t="s">
        <v>234</v>
      </c>
      <c r="B72" t="s">
        <v>334</v>
      </c>
      <c r="C72" t="s">
        <v>1198</v>
      </c>
      <c r="D72" t="s">
        <v>308</v>
      </c>
      <c r="E72" t="s">
        <v>242</v>
      </c>
      <c r="F72" t="s">
        <v>239</v>
      </c>
      <c r="G72" s="6">
        <v>0.57535170000000002</v>
      </c>
      <c r="H72" s="6">
        <v>-1.929665</v>
      </c>
      <c r="I72" s="6">
        <v>-2.5279050000000001</v>
      </c>
      <c r="J72" s="6">
        <v>-4.0995600000000003</v>
      </c>
      <c r="K72" s="6">
        <v>-4.5827869999999997</v>
      </c>
      <c r="L72" s="6">
        <v>-4.6421999999999999</v>
      </c>
      <c r="M72" s="6">
        <v>-3.6931039999999999</v>
      </c>
      <c r="N72" s="6">
        <v>-3.6481859999999999</v>
      </c>
      <c r="O72" s="6">
        <v>-3.5859109999999998</v>
      </c>
      <c r="P72" s="6">
        <v>-2.735233</v>
      </c>
      <c r="Q72" s="6">
        <v>-2.6642800000000002</v>
      </c>
      <c r="R72" s="6">
        <v>-2.1719930000000001</v>
      </c>
      <c r="S72" s="6">
        <v>-0.49467090000000002</v>
      </c>
      <c r="T72" s="6">
        <v>-0.32482149999999999</v>
      </c>
      <c r="U72" s="6">
        <v>-0.13475419999999999</v>
      </c>
      <c r="V72" s="6">
        <v>-0.40683750000000002</v>
      </c>
      <c r="W72" s="6">
        <v>-0.48332209999999998</v>
      </c>
      <c r="X72" s="6">
        <v>-2.3194309999999998</v>
      </c>
      <c r="Y72" s="6">
        <v>-2.2900580000000001</v>
      </c>
      <c r="Z72" s="6">
        <v>-1.244831</v>
      </c>
      <c r="AA72" s="6">
        <v>-0.95043180000000005</v>
      </c>
      <c r="AB72" s="6">
        <v>0.54407119999999998</v>
      </c>
      <c r="AC72" s="6">
        <v>-0.1364708</v>
      </c>
      <c r="AD72" s="6">
        <v>-0.73614120000000005</v>
      </c>
      <c r="AE72" s="6">
        <v>-0.32854080000000002</v>
      </c>
      <c r="AF72" s="6">
        <v>0</v>
      </c>
      <c r="AG72" s="6">
        <v>-4.9018859999999997E-2</v>
      </c>
      <c r="AH72" s="6">
        <v>1.2311939999999999</v>
      </c>
      <c r="AI72" s="6">
        <v>1.349545</v>
      </c>
      <c r="AJ72" s="6">
        <v>2.0267490000000001</v>
      </c>
      <c r="AK72" s="6">
        <v>3.6248209999999998</v>
      </c>
      <c r="AL72" s="6">
        <v>3.9261819999999998</v>
      </c>
      <c r="AM72" s="6">
        <v>4.5965189999999998</v>
      </c>
      <c r="AN72" s="6">
        <v>4.2772290000000002</v>
      </c>
      <c r="AO72" s="6">
        <v>4.6118740000000003</v>
      </c>
      <c r="AP72" s="6">
        <v>4.4764520000000001</v>
      </c>
      <c r="AQ72" s="6">
        <v>3.945732</v>
      </c>
      <c r="AR72" s="6">
        <v>3.7604329999999999</v>
      </c>
      <c r="AS72" s="6">
        <v>3.19767</v>
      </c>
      <c r="AT72" s="6">
        <v>2.4243350000000001</v>
      </c>
      <c r="AU72" s="6">
        <v>2.3304939999999998</v>
      </c>
      <c r="AV72" s="6">
        <v>2.3231510000000002</v>
      </c>
      <c r="AW72" s="6">
        <v>0.62856670000000003</v>
      </c>
      <c r="AX72" s="6">
        <v>-0.30984879999999998</v>
      </c>
      <c r="AY72" s="6">
        <v>-0.93164440000000004</v>
      </c>
      <c r="AZ72" s="6">
        <v>-1.383305</v>
      </c>
      <c r="BA72" s="6">
        <v>-1.849461</v>
      </c>
      <c r="BB72" s="6">
        <v>-2.0081519999999999</v>
      </c>
      <c r="BC72" s="6">
        <v>-2.7214999999999998</v>
      </c>
      <c r="BD72" s="6">
        <v>-3.1823160000000001</v>
      </c>
      <c r="BE72" s="6">
        <v>-2.6910780000000001</v>
      </c>
      <c r="BF72" s="6">
        <v>-2.1010399999999998</v>
      </c>
      <c r="BG72" s="6">
        <v>-2.3445130000000001</v>
      </c>
      <c r="BH72" s="6">
        <v>-2.260208</v>
      </c>
      <c r="BI72" s="6">
        <v>-1.865578</v>
      </c>
      <c r="BJ72" s="6">
        <v>-1.757145</v>
      </c>
      <c r="BK72" s="6">
        <v>-1.5326500000000001</v>
      </c>
      <c r="BL72" s="6">
        <v>-1.140881</v>
      </c>
      <c r="BM72" s="6">
        <v>-0.93297960000000002</v>
      </c>
      <c r="BN72" s="6">
        <v>-1.4764790000000001</v>
      </c>
      <c r="BO72" s="6">
        <v>-1.254845</v>
      </c>
      <c r="BP72" s="6">
        <v>-1.7594339999999999</v>
      </c>
      <c r="BQ72" s="6">
        <v>-1.2297629999999999</v>
      </c>
      <c r="BR72" s="6">
        <v>-1.5646929999999999</v>
      </c>
      <c r="BS72" s="6">
        <v>-1.464558</v>
      </c>
      <c r="BT72" s="6">
        <v>-2.0957949999999999</v>
      </c>
      <c r="BU72" s="6">
        <v>-1.607132</v>
      </c>
      <c r="BV72" s="6">
        <v>-1.063442</v>
      </c>
      <c r="BW72" s="6">
        <v>-0.18596650000000001</v>
      </c>
      <c r="BX72" s="6">
        <v>0</v>
      </c>
      <c r="BY72" s="6">
        <v>0.49390790000000001</v>
      </c>
      <c r="BZ72" s="6">
        <v>1.6778949999999999</v>
      </c>
      <c r="CA72" s="6">
        <v>1.7119409999999999</v>
      </c>
      <c r="CB72" s="6">
        <v>1.797104</v>
      </c>
      <c r="CC72" s="6">
        <v>1.5163420000000001</v>
      </c>
      <c r="CD72" s="6">
        <v>1.9802090000000001</v>
      </c>
      <c r="CE72" s="6">
        <v>1.710224</v>
      </c>
      <c r="CF72" s="6">
        <v>1.491547</v>
      </c>
      <c r="CG72" s="6">
        <v>2.2108080000000001</v>
      </c>
      <c r="CH72" s="6">
        <v>2.7162549999999999</v>
      </c>
      <c r="CI72" s="6">
        <v>4.1594509999999998</v>
      </c>
      <c r="CJ72" s="6">
        <v>3.8351060000000001</v>
      </c>
      <c r="CK72" s="6">
        <v>3.726864</v>
      </c>
      <c r="CL72" s="6">
        <v>3.3164020000000001</v>
      </c>
      <c r="CM72" s="6">
        <v>3.6178590000000002</v>
      </c>
      <c r="CN72" s="6">
        <v>3.0549050000000002</v>
      </c>
      <c r="CO72" s="6">
        <v>3.0984880000000001</v>
      </c>
      <c r="CP72" s="6">
        <v>2.8823850000000002</v>
      </c>
      <c r="CQ72" s="6">
        <v>2.5081630000000001</v>
      </c>
      <c r="CR72" s="6">
        <v>2.706718</v>
      </c>
      <c r="CS72" s="6">
        <v>2.271271</v>
      </c>
      <c r="CT72" s="6">
        <v>2.5585170000000002</v>
      </c>
      <c r="CU72" s="6">
        <v>2.6595119999999999</v>
      </c>
      <c r="CV72" s="6">
        <v>2.8841019999999999</v>
      </c>
      <c r="CW72" s="6">
        <v>3.0766490000000002</v>
      </c>
      <c r="CX72" s="6">
        <v>3.7189480000000001</v>
      </c>
      <c r="CY72" s="6">
        <v>3.0554770000000002</v>
      </c>
      <c r="CZ72" s="6">
        <v>3.2409669999999999</v>
      </c>
      <c r="DA72" s="6">
        <v>3.0693049999999999</v>
      </c>
      <c r="DB72" s="6">
        <v>2.2950170000000001</v>
      </c>
      <c r="DC72" s="6">
        <v>2.2883420000000001</v>
      </c>
      <c r="DD72" s="6">
        <v>2.712631</v>
      </c>
      <c r="DE72" s="6">
        <v>2.5198939999999999</v>
      </c>
      <c r="DF72" s="6">
        <v>2.8101919999999998</v>
      </c>
      <c r="DG72" s="6">
        <v>2.6190760000000002</v>
      </c>
      <c r="DH72" s="6">
        <v>2.4077419999999998</v>
      </c>
      <c r="DI72" s="6">
        <v>2.0059589999999998</v>
      </c>
      <c r="DJ72" s="6">
        <v>1.765442</v>
      </c>
      <c r="DK72" s="6">
        <v>2.3413659999999998</v>
      </c>
      <c r="DL72" s="6">
        <v>2.2455219999999998</v>
      </c>
      <c r="DM72" s="6">
        <v>2.4971009999999998</v>
      </c>
      <c r="DN72" s="6">
        <v>2.8430939999999998</v>
      </c>
      <c r="DO72" s="6">
        <v>2.0665170000000002</v>
      </c>
      <c r="DP72" s="6">
        <v>1.860714</v>
      </c>
      <c r="DQ72" s="6">
        <v>-0.42963030000000002</v>
      </c>
      <c r="DR72" s="6">
        <v>-2.8721809999999999</v>
      </c>
      <c r="DS72" s="6">
        <v>-4.5463560000000003</v>
      </c>
      <c r="DT72" s="6">
        <v>-5.3115839999999999</v>
      </c>
      <c r="DU72" s="6">
        <v>-5.0133710000000002</v>
      </c>
      <c r="DV72" s="6">
        <v>-4.8790930000000001</v>
      </c>
      <c r="DW72" s="6">
        <v>-4.21896</v>
      </c>
      <c r="DX72" s="6">
        <v>-3.555679</v>
      </c>
      <c r="DY72" s="6">
        <v>-3.4939770000000001</v>
      </c>
      <c r="DZ72" s="6">
        <v>-3.8903240000000001</v>
      </c>
      <c r="EA72" s="6">
        <v>-3.7584300000000002</v>
      </c>
      <c r="EB72" s="6">
        <v>-3.0679699999999999</v>
      </c>
      <c r="EC72" s="6">
        <v>-3.6585809999999999</v>
      </c>
      <c r="ED72" s="6">
        <v>-3.6589619999999998</v>
      </c>
      <c r="EE72" s="6">
        <v>-3.2737729999999998</v>
      </c>
      <c r="EF72" s="6">
        <v>-3.8822169999999998</v>
      </c>
      <c r="EG72" s="6">
        <v>-3.8098339999999999</v>
      </c>
      <c r="EH72" s="6">
        <v>-4.1705129999999997</v>
      </c>
      <c r="EI72" s="6">
        <v>-4.1260719999999997</v>
      </c>
      <c r="EJ72" s="6">
        <v>-3.7539479999999998</v>
      </c>
      <c r="EK72" s="6">
        <v>-3.7944789999999999</v>
      </c>
      <c r="EL72" s="6">
        <v>-2.9991150000000002</v>
      </c>
      <c r="EM72" s="6">
        <v>-2.762413</v>
      </c>
      <c r="EN72" s="6">
        <v>-2.3518560000000002</v>
      </c>
      <c r="EO72" s="6">
        <v>-1.9005780000000001</v>
      </c>
      <c r="EP72" s="6">
        <v>-1.4745710000000001</v>
      </c>
      <c r="EQ72" s="6">
        <v>-1.5777589999999999</v>
      </c>
      <c r="ER72" s="6">
        <v>-1.261711</v>
      </c>
      <c r="ES72" s="6">
        <v>-1.009655</v>
      </c>
      <c r="ET72" s="6">
        <v>-1.7932889999999999</v>
      </c>
      <c r="EU72" s="6">
        <v>-1.375389</v>
      </c>
      <c r="EV72" s="6">
        <v>-1.179028</v>
      </c>
      <c r="EW72" s="6">
        <v>-1.1898040000000001</v>
      </c>
      <c r="EX72" s="6">
        <v>-1.066017</v>
      </c>
      <c r="EY72" s="6">
        <v>-0.81768039999999997</v>
      </c>
      <c r="EZ72" s="6">
        <v>-0.82168580000000002</v>
      </c>
      <c r="FA72" s="6">
        <v>0.2429962</v>
      </c>
      <c r="FB72" s="6">
        <v>0.64020160000000004</v>
      </c>
      <c r="FC72" s="6">
        <v>0.13885500000000001</v>
      </c>
      <c r="FD72" s="6">
        <v>8.5353849999999995E-2</v>
      </c>
      <c r="FE72" s="6">
        <v>-0.53882600000000003</v>
      </c>
      <c r="FF72" s="6">
        <v>-0.53834919999999997</v>
      </c>
      <c r="FG72" s="6">
        <v>-0.52080150000000003</v>
      </c>
      <c r="FH72" s="6">
        <v>-0.51145549999999995</v>
      </c>
      <c r="FI72" s="6">
        <v>0.14553070000000001</v>
      </c>
      <c r="FJ72" s="6">
        <v>-9.536743E-5</v>
      </c>
      <c r="FK72" s="6">
        <v>-1.9015310000000001</v>
      </c>
      <c r="FL72" s="6">
        <v>-11.70998</v>
      </c>
      <c r="FM72" s="6">
        <v>-1.395035</v>
      </c>
      <c r="FN72" s="6">
        <v>-3.9134030000000002</v>
      </c>
      <c r="FO72" s="6">
        <v>-3.688431</v>
      </c>
      <c r="FP72" s="6">
        <v>-6.3991549999999994E-2</v>
      </c>
      <c r="FQ72" s="6">
        <v>0.13532640000000001</v>
      </c>
      <c r="FR72" s="6">
        <v>1.6385080000000001</v>
      </c>
      <c r="FS72" s="6">
        <v>1.2750630000000001</v>
      </c>
      <c r="FT72" s="6">
        <v>1.171875</v>
      </c>
      <c r="FU72" s="6">
        <v>1.3302799999999999</v>
      </c>
      <c r="FV72" s="6">
        <v>0.87709429999999999</v>
      </c>
      <c r="FW72" s="6">
        <v>0.37918089999999999</v>
      </c>
      <c r="FX72" s="6">
        <v>0.50849909999999998</v>
      </c>
      <c r="FY72" s="6">
        <v>0.80633160000000004</v>
      </c>
      <c r="FZ72" s="6">
        <v>9.5367430000000003E-2</v>
      </c>
      <c r="GA72" s="6">
        <v>5.0544739999999998E-2</v>
      </c>
      <c r="GB72" s="6">
        <v>-7.953644E-2</v>
      </c>
      <c r="GC72" s="6">
        <v>-0.11434560000000001</v>
      </c>
      <c r="GD72" s="6">
        <v>-9.7560880000000003E-2</v>
      </c>
      <c r="GE72" s="6">
        <v>-7.3528289999999996E-2</v>
      </c>
      <c r="GF72" s="6">
        <v>5.8269500000000002E-2</v>
      </c>
      <c r="GG72" s="6">
        <v>0.1068115</v>
      </c>
      <c r="GH72" s="6">
        <v>0.160408</v>
      </c>
      <c r="GI72" s="6">
        <v>7.9441070000000003E-2</v>
      </c>
      <c r="GJ72" s="6">
        <v>-0.3251076</v>
      </c>
      <c r="GK72" s="6">
        <v>-0.40302280000000001</v>
      </c>
      <c r="GL72" s="6">
        <v>-0.42791370000000001</v>
      </c>
      <c r="GM72" s="6">
        <v>-0.35896299999999998</v>
      </c>
      <c r="GN72" s="6">
        <v>-0.65813060000000001</v>
      </c>
      <c r="GO72" s="6">
        <v>-0.52804949999999995</v>
      </c>
      <c r="GP72" s="6">
        <v>-0.37813190000000002</v>
      </c>
      <c r="GQ72" s="6">
        <v>-0.26502609999999999</v>
      </c>
      <c r="GR72" s="6">
        <v>-2.6702879999999998E-3</v>
      </c>
      <c r="GS72" s="6">
        <v>0.19502639999999999</v>
      </c>
      <c r="GT72" s="6">
        <v>0.2696037</v>
      </c>
      <c r="GU72" s="6">
        <v>0.13046260000000001</v>
      </c>
      <c r="GV72" s="6">
        <v>-0.45003890000000002</v>
      </c>
      <c r="GW72" s="6">
        <v>-0.56447979999999998</v>
      </c>
      <c r="GX72" s="6">
        <v>-0.59604639999999998</v>
      </c>
      <c r="GY72" s="6">
        <v>-0.64983369999999996</v>
      </c>
      <c r="GZ72" s="6">
        <v>-0.81176760000000003</v>
      </c>
      <c r="HA72" s="6">
        <v>-0.75550079999999997</v>
      </c>
      <c r="HB72" s="6">
        <v>-0.72460170000000002</v>
      </c>
      <c r="HC72" s="6">
        <v>-0.60930249999999997</v>
      </c>
      <c r="HD72" s="6">
        <v>-0.84447859999999997</v>
      </c>
      <c r="HE72" s="6">
        <v>-0.76808929999999997</v>
      </c>
      <c r="HF72" s="6">
        <v>-0.67329410000000001</v>
      </c>
      <c r="HG72" s="6">
        <v>-0.61864850000000005</v>
      </c>
      <c r="HH72" s="6">
        <v>-0.9682655</v>
      </c>
      <c r="HI72" s="6">
        <v>-0.9409904</v>
      </c>
      <c r="HJ72" s="6">
        <v>-0.88920589999999999</v>
      </c>
      <c r="HK72" s="6">
        <v>-0.80490110000000004</v>
      </c>
      <c r="HL72" s="6">
        <v>-0.75035099999999999</v>
      </c>
      <c r="HM72" s="6">
        <v>-0.69026949999999998</v>
      </c>
      <c r="HN72" s="6">
        <v>-0.67386630000000003</v>
      </c>
      <c r="HO72" t="s">
        <v>335</v>
      </c>
      <c r="HP72" t="b">
        <v>0</v>
      </c>
      <c r="HQ72" t="s">
        <v>242</v>
      </c>
      <c r="HR72" t="s">
        <v>242</v>
      </c>
      <c r="HS72" t="s">
        <v>242</v>
      </c>
      <c r="HT72" t="s">
        <v>242</v>
      </c>
      <c r="HU72" t="s">
        <v>242</v>
      </c>
      <c r="HV72" t="s">
        <v>335</v>
      </c>
      <c r="HW72" t="s">
        <v>242</v>
      </c>
      <c r="HX72" t="s">
        <v>245</v>
      </c>
      <c r="HY72" t="s">
        <v>336</v>
      </c>
      <c r="HZ72" t="s">
        <v>1199</v>
      </c>
    </row>
    <row r="73" spans="1:234">
      <c r="A73" t="s">
        <v>234</v>
      </c>
      <c r="B73" t="s">
        <v>1134</v>
      </c>
      <c r="C73" t="s">
        <v>1198</v>
      </c>
      <c r="D73" t="s">
        <v>242</v>
      </c>
      <c r="E73" t="s">
        <v>330</v>
      </c>
      <c r="F73" t="s">
        <v>239</v>
      </c>
      <c r="G73" s="5">
        <v>56307.5</v>
      </c>
      <c r="H73" s="5">
        <v>56330</v>
      </c>
      <c r="I73" s="5">
        <v>56337</v>
      </c>
      <c r="J73" s="5">
        <v>56344</v>
      </c>
      <c r="K73" s="5">
        <v>56351</v>
      </c>
      <c r="L73" s="5">
        <v>56358</v>
      </c>
      <c r="M73" s="5">
        <v>56341.25</v>
      </c>
      <c r="N73" s="5">
        <v>56324.5</v>
      </c>
      <c r="O73" s="5">
        <v>56307.75</v>
      </c>
      <c r="P73" s="5">
        <v>56291</v>
      </c>
      <c r="Q73" s="5">
        <v>56297.25</v>
      </c>
      <c r="R73" s="5">
        <v>56303.5</v>
      </c>
      <c r="S73" s="5">
        <v>56309.75</v>
      </c>
      <c r="T73" s="5">
        <v>56316</v>
      </c>
      <c r="U73" s="5">
        <v>56339.25</v>
      </c>
      <c r="V73" s="5">
        <v>56362.5</v>
      </c>
      <c r="W73" s="5">
        <v>56385.75</v>
      </c>
      <c r="X73" s="5">
        <v>56409</v>
      </c>
      <c r="Y73" s="5">
        <v>56445.25</v>
      </c>
      <c r="Z73" s="5">
        <v>56481.5</v>
      </c>
      <c r="AA73" s="5">
        <v>56517.75</v>
      </c>
      <c r="AB73" s="5">
        <v>56554</v>
      </c>
      <c r="AC73" s="5">
        <v>56586.5</v>
      </c>
      <c r="AD73" s="5">
        <v>56619</v>
      </c>
      <c r="AE73" s="5">
        <v>56651.5</v>
      </c>
      <c r="AF73" s="5">
        <v>56684</v>
      </c>
      <c r="AG73" s="5">
        <v>56714</v>
      </c>
      <c r="AH73" s="5">
        <v>56744</v>
      </c>
      <c r="AI73" s="5">
        <v>56774</v>
      </c>
      <c r="AJ73" s="5">
        <v>56804</v>
      </c>
      <c r="AK73" s="5">
        <v>56832</v>
      </c>
      <c r="AL73" s="5">
        <v>56860</v>
      </c>
      <c r="AM73" s="5">
        <v>56888</v>
      </c>
      <c r="AN73" s="5">
        <v>56916</v>
      </c>
      <c r="AO73" s="5">
        <v>56956.25</v>
      </c>
      <c r="AP73" s="5">
        <v>56996.5</v>
      </c>
      <c r="AQ73" s="5">
        <v>57036.75</v>
      </c>
      <c r="AR73" s="5">
        <v>57077</v>
      </c>
      <c r="AS73" s="5">
        <v>57117.25</v>
      </c>
      <c r="AT73" s="5">
        <v>57157.5</v>
      </c>
      <c r="AU73" s="5">
        <v>57197.75</v>
      </c>
      <c r="AV73" s="5">
        <v>57238</v>
      </c>
      <c r="AW73" s="5">
        <v>57288.25</v>
      </c>
      <c r="AX73" s="5">
        <v>57338.5</v>
      </c>
      <c r="AY73" s="5">
        <v>57388.75</v>
      </c>
      <c r="AZ73" s="5">
        <v>57439</v>
      </c>
      <c r="BA73" s="5">
        <v>57475.5</v>
      </c>
      <c r="BB73" s="5">
        <v>57512</v>
      </c>
      <c r="BC73" s="5">
        <v>57548.5</v>
      </c>
      <c r="BD73" s="5">
        <v>57585</v>
      </c>
      <c r="BE73" s="5">
        <v>57617.25</v>
      </c>
      <c r="BF73" s="5">
        <v>57649.5</v>
      </c>
      <c r="BG73" s="5">
        <v>57681.75</v>
      </c>
      <c r="BH73" s="5">
        <v>57714</v>
      </c>
      <c r="BI73" s="5">
        <v>57751</v>
      </c>
      <c r="BJ73" s="5">
        <v>57788</v>
      </c>
      <c r="BK73" s="5">
        <v>57825</v>
      </c>
      <c r="BL73" s="5">
        <v>57862</v>
      </c>
      <c r="BM73" s="5">
        <v>57902.75</v>
      </c>
      <c r="BN73" s="5">
        <v>57943.5</v>
      </c>
      <c r="BO73" s="5">
        <v>57984.25</v>
      </c>
      <c r="BP73" s="5">
        <v>58025</v>
      </c>
      <c r="BQ73" s="5">
        <v>58059.75</v>
      </c>
      <c r="BR73" s="5">
        <v>58094.5</v>
      </c>
      <c r="BS73" s="5">
        <v>58129.25</v>
      </c>
      <c r="BT73" s="5">
        <v>58164</v>
      </c>
      <c r="BU73" s="5">
        <v>58201.5</v>
      </c>
      <c r="BV73" s="5">
        <v>58239</v>
      </c>
      <c r="BW73" s="5">
        <v>58276.5</v>
      </c>
      <c r="BX73" s="5">
        <v>58314</v>
      </c>
      <c r="BY73" s="5">
        <v>58354.25</v>
      </c>
      <c r="BZ73" s="5">
        <v>58394.5</v>
      </c>
      <c r="CA73" s="5">
        <v>58434.75</v>
      </c>
      <c r="CB73" s="5">
        <v>58475</v>
      </c>
      <c r="CC73" s="5">
        <v>58527.25</v>
      </c>
      <c r="CD73" s="5">
        <v>58579.5</v>
      </c>
      <c r="CE73" s="5">
        <v>58631.75</v>
      </c>
      <c r="CF73" s="5">
        <v>58684</v>
      </c>
      <c r="CG73" s="5">
        <v>58734.5</v>
      </c>
      <c r="CH73" s="5">
        <v>58785</v>
      </c>
      <c r="CI73" s="5">
        <v>58835.5</v>
      </c>
      <c r="CJ73" s="5">
        <v>58886</v>
      </c>
      <c r="CK73" s="5">
        <v>58942.75</v>
      </c>
      <c r="CL73" s="5">
        <v>58999.5</v>
      </c>
      <c r="CM73" s="5">
        <v>59056.25</v>
      </c>
      <c r="CN73" s="5">
        <v>59113</v>
      </c>
      <c r="CO73" s="5">
        <v>59176.25</v>
      </c>
      <c r="CP73" s="5">
        <v>59239.5</v>
      </c>
      <c r="CQ73" s="5">
        <v>59302.75</v>
      </c>
      <c r="CR73" s="5">
        <v>59366</v>
      </c>
      <c r="CS73" s="5">
        <v>59433.75</v>
      </c>
      <c r="CT73" s="5">
        <v>59501.5</v>
      </c>
      <c r="CU73" s="5">
        <v>59569.25</v>
      </c>
      <c r="CV73" s="5">
        <v>59637</v>
      </c>
      <c r="CW73" s="5">
        <v>59715.25</v>
      </c>
      <c r="CX73" s="5">
        <v>59793.5</v>
      </c>
      <c r="CY73" s="5">
        <v>59871.75</v>
      </c>
      <c r="CZ73" s="5">
        <v>59950</v>
      </c>
      <c r="DA73" s="5">
        <v>60065.75</v>
      </c>
      <c r="DB73" s="5">
        <v>60181.5</v>
      </c>
      <c r="DC73" s="5">
        <v>60297.25</v>
      </c>
      <c r="DD73" s="5">
        <v>60413</v>
      </c>
      <c r="DE73" s="5">
        <v>60516.5</v>
      </c>
      <c r="DF73" s="5">
        <v>60620</v>
      </c>
      <c r="DG73" s="5">
        <v>60723.5</v>
      </c>
      <c r="DH73" s="5">
        <v>60827</v>
      </c>
      <c r="DI73" s="5">
        <v>60950</v>
      </c>
      <c r="DJ73" s="5">
        <v>61073</v>
      </c>
      <c r="DK73" s="5">
        <v>61196</v>
      </c>
      <c r="DL73" s="5">
        <v>61319</v>
      </c>
      <c r="DM73" s="5">
        <v>61445.25</v>
      </c>
      <c r="DN73" s="5">
        <v>61571.5</v>
      </c>
      <c r="DO73" s="5">
        <v>61697.75</v>
      </c>
      <c r="DP73" s="5">
        <v>61824</v>
      </c>
      <c r="DQ73" s="5">
        <v>61933.25</v>
      </c>
      <c r="DR73" s="5">
        <v>62042.5</v>
      </c>
      <c r="DS73" s="5">
        <v>62151.75</v>
      </c>
      <c r="DT73" s="5">
        <v>62261</v>
      </c>
      <c r="DU73" s="5">
        <v>62385.75</v>
      </c>
      <c r="DV73" s="5">
        <v>62510.5</v>
      </c>
      <c r="DW73" s="5">
        <v>62635.25</v>
      </c>
      <c r="DX73" s="5">
        <v>62760</v>
      </c>
      <c r="DY73" s="5">
        <v>62891.25</v>
      </c>
      <c r="DZ73" s="5">
        <v>63022.5</v>
      </c>
      <c r="EA73" s="5">
        <v>63153.75</v>
      </c>
      <c r="EB73" s="5">
        <v>63285</v>
      </c>
      <c r="EC73" s="5">
        <v>63390</v>
      </c>
      <c r="ED73" s="5">
        <v>63495</v>
      </c>
      <c r="EE73" s="5">
        <v>63600</v>
      </c>
      <c r="EF73" s="5">
        <v>63705</v>
      </c>
      <c r="EG73" s="5">
        <v>63805.25</v>
      </c>
      <c r="EH73" s="5">
        <v>63905.5</v>
      </c>
      <c r="EI73" s="5">
        <v>64005.75</v>
      </c>
      <c r="EJ73" s="5">
        <v>64106</v>
      </c>
      <c r="EK73" s="5">
        <v>64228.75</v>
      </c>
      <c r="EL73" s="5">
        <v>64351.5</v>
      </c>
      <c r="EM73" s="5">
        <v>64474.25</v>
      </c>
      <c r="EN73" s="5">
        <v>64597</v>
      </c>
      <c r="EO73" s="5">
        <v>64725.25</v>
      </c>
      <c r="EP73" s="5">
        <v>64853.5</v>
      </c>
      <c r="EQ73" s="5">
        <v>64981.75</v>
      </c>
      <c r="ER73" s="5">
        <v>65110</v>
      </c>
      <c r="ES73" s="5">
        <v>65244.5</v>
      </c>
      <c r="ET73" s="5">
        <v>65379</v>
      </c>
      <c r="EU73" s="5">
        <v>65513.5</v>
      </c>
      <c r="EV73" s="5">
        <v>65648</v>
      </c>
      <c r="EW73" s="5">
        <v>65746</v>
      </c>
      <c r="EX73" s="5">
        <v>65844</v>
      </c>
      <c r="EY73" s="5">
        <v>65942</v>
      </c>
      <c r="EZ73" s="5">
        <v>66040</v>
      </c>
      <c r="FA73" s="5">
        <v>66139</v>
      </c>
      <c r="FB73" s="5">
        <v>66238</v>
      </c>
      <c r="FC73" s="5">
        <v>66337</v>
      </c>
      <c r="FD73" s="5">
        <v>66436</v>
      </c>
      <c r="FE73" s="5">
        <v>66526.25</v>
      </c>
      <c r="FF73" s="5">
        <v>66616.5</v>
      </c>
      <c r="FG73" s="5">
        <v>66706.75</v>
      </c>
      <c r="FH73" s="5">
        <v>66797</v>
      </c>
      <c r="FI73" s="5">
        <v>66868</v>
      </c>
      <c r="FJ73" s="5">
        <v>66939</v>
      </c>
      <c r="FK73" s="5">
        <v>67010</v>
      </c>
      <c r="FL73" s="5">
        <v>67081</v>
      </c>
      <c r="FM73" s="5">
        <v>67067.25</v>
      </c>
      <c r="FN73" s="5">
        <v>67053.5</v>
      </c>
      <c r="FO73" s="5">
        <v>67039.75</v>
      </c>
      <c r="FP73" s="5">
        <v>67026</v>
      </c>
      <c r="FQ73" s="6">
        <v>67185.16</v>
      </c>
      <c r="FR73" s="6">
        <v>67344.02</v>
      </c>
      <c r="FS73" s="6">
        <v>67502.880000000005</v>
      </c>
      <c r="FT73" s="6">
        <v>67661.75</v>
      </c>
      <c r="FU73" s="6">
        <v>67833.87</v>
      </c>
      <c r="FV73" s="6">
        <v>68005.990000000005</v>
      </c>
      <c r="FW73" s="6">
        <v>68178.12</v>
      </c>
      <c r="FX73" s="6">
        <v>68350.23</v>
      </c>
      <c r="FY73" s="6">
        <v>68515.88</v>
      </c>
      <c r="FZ73" s="6">
        <v>68681.53</v>
      </c>
      <c r="GA73" s="6">
        <v>68847.179999999993</v>
      </c>
      <c r="GB73" s="6">
        <v>69012.83</v>
      </c>
      <c r="GC73" s="6">
        <v>69157.8</v>
      </c>
      <c r="GD73" s="6">
        <v>69302.78</v>
      </c>
      <c r="GE73" s="6">
        <v>69447.77</v>
      </c>
      <c r="GF73" s="6">
        <v>69592.740000000005</v>
      </c>
      <c r="GG73" s="6">
        <v>69715.78</v>
      </c>
      <c r="GH73" s="6">
        <v>69838.820000000007</v>
      </c>
      <c r="GI73" s="6">
        <v>69961.86</v>
      </c>
      <c r="GJ73" s="6">
        <v>70084.899999999994</v>
      </c>
      <c r="GK73" s="6">
        <v>70185.539999999994</v>
      </c>
      <c r="GL73" s="6">
        <v>70286.179999999993</v>
      </c>
      <c r="GM73" s="6">
        <v>70386.820000000007</v>
      </c>
      <c r="GN73" s="6">
        <v>70487.47</v>
      </c>
      <c r="GO73" s="6">
        <v>70565.240000000005</v>
      </c>
      <c r="GP73" s="6">
        <v>70643.02</v>
      </c>
      <c r="GQ73" s="6">
        <v>70720.800000000003</v>
      </c>
      <c r="GR73" s="6">
        <v>70798.59</v>
      </c>
      <c r="GS73" s="6">
        <v>70874.13</v>
      </c>
      <c r="GT73" s="6">
        <v>70949.679999999993</v>
      </c>
      <c r="GU73" s="6">
        <v>71025.23</v>
      </c>
      <c r="GV73" s="6">
        <v>71100.77</v>
      </c>
      <c r="GW73" s="6">
        <v>71174.05</v>
      </c>
      <c r="GX73" s="6">
        <v>71247.34</v>
      </c>
      <c r="GY73" s="6">
        <v>71320.62</v>
      </c>
      <c r="GZ73" s="6">
        <v>71393.899999999994</v>
      </c>
      <c r="HA73" s="6">
        <v>71464.95</v>
      </c>
      <c r="HB73" s="6">
        <v>71535.98</v>
      </c>
      <c r="HC73" s="6">
        <v>71607.02</v>
      </c>
      <c r="HD73" s="6">
        <v>71678.070000000007</v>
      </c>
      <c r="HE73" s="6">
        <v>71746.95</v>
      </c>
      <c r="HF73" s="6">
        <v>71815.839999999997</v>
      </c>
      <c r="HG73" s="6">
        <v>71884.710000000006</v>
      </c>
      <c r="HH73" s="6">
        <v>71953.59</v>
      </c>
      <c r="HI73" s="6">
        <v>72020.33</v>
      </c>
      <c r="HJ73" s="6">
        <v>72087.070000000007</v>
      </c>
      <c r="HK73" s="6">
        <v>72153.8</v>
      </c>
      <c r="HL73" s="6">
        <v>72220.539999999994</v>
      </c>
      <c r="HM73" s="6">
        <v>72285.2</v>
      </c>
      <c r="HN73" s="6">
        <v>72349.88</v>
      </c>
      <c r="HO73" t="s">
        <v>240</v>
      </c>
      <c r="HP73" t="b">
        <v>0</v>
      </c>
      <c r="HQ73" t="s">
        <v>242</v>
      </c>
      <c r="HR73" t="s">
        <v>242</v>
      </c>
      <c r="HS73">
        <v>2021</v>
      </c>
      <c r="HT73">
        <v>2</v>
      </c>
      <c r="HU73" t="s">
        <v>242</v>
      </c>
      <c r="HV73" t="s">
        <v>1135</v>
      </c>
      <c r="HW73" t="s">
        <v>1136</v>
      </c>
      <c r="HX73" t="s">
        <v>245</v>
      </c>
      <c r="HY73" t="s">
        <v>1137</v>
      </c>
      <c r="HZ73" t="s">
        <v>1199</v>
      </c>
    </row>
  </sheetData>
  <pageMargins left="0.7" right="0.7" top="0.75" bottom="0.75" header="0.3" footer="0.3"/>
  <pageSetup paperSize="9" orientation="portrait" r:id="rId1"/>
  <customProperties>
    <customPr name="Commands" r:id="rId2"/>
    <customPr name="PostPullCommands" r:id="rId3"/>
    <customPr name="WorksheetId" r:id="rId4"/>
  </customPropertie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A3091-A7A1-4CA5-9115-81E192B5D509}">
  <sheetPr>
    <tabColor rgb="FFC00000"/>
  </sheetPr>
  <dimension ref="A1"/>
  <sheetViews>
    <sheetView workbookViewId="0">
      <selection activeCell="I32" sqref="I32"/>
    </sheetView>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32</vt:i4>
      </vt:variant>
      <vt:variant>
        <vt:lpstr>Charts</vt:lpstr>
      </vt:variant>
      <vt:variant>
        <vt:i4>8</vt:i4>
      </vt:variant>
      <vt:variant>
        <vt:lpstr>Named Ranges</vt:lpstr>
      </vt:variant>
      <vt:variant>
        <vt:i4>1</vt:i4>
      </vt:variant>
    </vt:vector>
  </HeadingPairs>
  <TitlesOfParts>
    <vt:vector size="41" baseType="lpstr">
      <vt:lpstr>$template-default</vt:lpstr>
      <vt:lpstr>&gt;&gt; CHARTS</vt:lpstr>
      <vt:lpstr>&gt;&gt; DATA</vt:lpstr>
      <vt:lpstr>Chart Data</vt:lpstr>
      <vt:lpstr>OBR_MAR24_ST6.6</vt:lpstr>
      <vt:lpstr>OBR_MAR24_ST6.11</vt:lpstr>
      <vt:lpstr>OBR_MAR24_TA.7</vt:lpstr>
      <vt:lpstr>OBR_MAR24_1.1</vt:lpstr>
      <vt:lpstr>OBR_MAR24_1.2</vt:lpstr>
      <vt:lpstr>OBR_MAR24_ST4.3</vt:lpstr>
      <vt:lpstr>OBR_NOV23_ST3.3</vt:lpstr>
      <vt:lpstr>OBR_MAR23_ST3.3</vt:lpstr>
      <vt:lpstr>OBR_NOV22_ST3.3</vt:lpstr>
      <vt:lpstr>OBR_MAR22_ST3.3</vt:lpstr>
      <vt:lpstr>OBR_NOV23_TA.7</vt:lpstr>
      <vt:lpstr>OBR_NOV23_1.1</vt:lpstr>
      <vt:lpstr>OBR_NOV23_1.2</vt:lpstr>
      <vt:lpstr>OBR_MAR23_TA.7</vt:lpstr>
      <vt:lpstr>OBR_MAR23_1.1</vt:lpstr>
      <vt:lpstr>OBR_MAR23_1.2</vt:lpstr>
      <vt:lpstr>OBR_NOV22_TA.8</vt:lpstr>
      <vt:lpstr>OBR_NOV22_1.1</vt:lpstr>
      <vt:lpstr>OBR_NOV22_1.2</vt:lpstr>
      <vt:lpstr>OBR_MAR22_T3.16</vt:lpstr>
      <vt:lpstr>OBR_MAR22_1.1</vt:lpstr>
      <vt:lpstr>OBR_MAR22_1.2</vt:lpstr>
      <vt:lpstr>GNDBTX ex BoE</vt:lpstr>
      <vt:lpstr>HAVER</vt:lpstr>
      <vt:lpstr>ONS - CPPH</vt:lpstr>
      <vt:lpstr>Data</vt:lpstr>
      <vt:lpstr>GMW</vt:lpstr>
      <vt:lpstr>&gt;&gt; NOT USED</vt:lpstr>
      <vt:lpstr>Chart - GDP &amp; PSND</vt:lpstr>
      <vt:lpstr>Chart - Real DEL per head index</vt:lpstr>
      <vt:lpstr>Chart - PSNI</vt:lpstr>
      <vt:lpstr>Chart - CACB</vt:lpstr>
      <vt:lpstr>Chart - Scenario results</vt:lpstr>
      <vt:lpstr>Chart - GDP</vt:lpstr>
      <vt:lpstr>Chart - PSND</vt:lpstr>
      <vt:lpstr>Chart - PSCB</vt:lpstr>
      <vt:lpstr>'$template-default'!Annual_Data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Andrew Goodwin</cp:lastModifiedBy>
  <dcterms:created xsi:type="dcterms:W3CDTF">2024-03-09T11:31:16Z</dcterms:created>
  <dcterms:modified xsi:type="dcterms:W3CDTF">2024-03-13T09:23:20Z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2024-03-09T11:32:30Z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d56c2e9b-603b-4577-8873-cb58b0f48bc1</vt:lpwstr>
  </property>
  <property fmtid="{D5CDD505-2E9C-101B-9397-08002B2CF9AE}" pid="8" name="MSIP_Label_231f5784-19ed-4d1e-9a93-4ea41014d730_ContentBits">
    <vt:lpwstr>0</vt:lpwstr>
  </property>
</Properties>
</file>